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AF37E18-DA5C-4F63-B1E2-A4506EEF6402}" xr6:coauthVersionLast="47" xr6:coauthVersionMax="47" xr10:uidLastSave="{00000000-0000-0000-0000-000000000000}"/>
  <bookViews>
    <workbookView xWindow="28680" yWindow="-120" windowWidth="29040" windowHeight="15720" activeTab="1" xr2:uid="{96BB1612-5D4F-427E-AF90-FE5691335848}"/>
  </bookViews>
  <sheets>
    <sheet name="SubSector Analysis" sheetId="3" r:id="rId1"/>
    <sheet name="Nifty 750 Analysis" sheetId="2" r:id="rId2"/>
    <sheet name="Price_Filter_02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B62" i="3" l="1"/>
  <c r="I62" i="3" s="1"/>
  <c r="B78" i="3"/>
  <c r="I78" i="3" s="1"/>
  <c r="B53" i="3"/>
  <c r="I53" i="3" s="1"/>
  <c r="B51" i="3"/>
  <c r="I51" i="3" s="1"/>
  <c r="B49" i="3"/>
  <c r="I49" i="3" s="1"/>
  <c r="B28" i="3"/>
  <c r="I28" i="3" s="1"/>
  <c r="B20" i="3"/>
  <c r="I20" i="3" s="1"/>
  <c r="B9" i="3"/>
  <c r="I9" i="3" s="1"/>
  <c r="B73" i="3"/>
  <c r="I73" i="3" s="1"/>
  <c r="B39" i="3"/>
  <c r="I39" i="3" s="1"/>
  <c r="B3" i="3"/>
  <c r="I3" i="3" s="1"/>
  <c r="B87" i="3"/>
  <c r="I87" i="3" s="1"/>
  <c r="B33" i="3"/>
  <c r="I33" i="3" s="1"/>
  <c r="B74" i="3"/>
  <c r="I74" i="3" s="1"/>
  <c r="B52" i="3"/>
  <c r="I52" i="3" s="1"/>
  <c r="B24" i="3"/>
  <c r="I24" i="3" s="1"/>
  <c r="B16" i="3"/>
  <c r="I16" i="3" s="1"/>
  <c r="B89" i="3"/>
  <c r="I89" i="3" s="1"/>
  <c r="B85" i="3"/>
  <c r="I85" i="3" s="1"/>
  <c r="B6" i="3"/>
  <c r="I6" i="3" s="1"/>
  <c r="B14" i="3"/>
  <c r="I14" i="3" s="1"/>
  <c r="B86" i="3"/>
  <c r="I86" i="3" s="1"/>
  <c r="B65" i="3"/>
  <c r="I65" i="3" s="1"/>
  <c r="B40" i="3"/>
  <c r="I40" i="3" s="1"/>
  <c r="B31" i="3"/>
  <c r="I31" i="3" s="1"/>
  <c r="B77" i="3"/>
  <c r="I77" i="3" s="1"/>
  <c r="B43" i="3"/>
  <c r="I43" i="3" s="1"/>
  <c r="B19" i="3"/>
  <c r="I19" i="3" s="1"/>
  <c r="B10" i="3"/>
  <c r="I10" i="3" s="1"/>
  <c r="B35" i="3"/>
  <c r="I35" i="3" s="1"/>
  <c r="B8" i="3"/>
  <c r="I8" i="3" s="1"/>
  <c r="B30" i="3"/>
  <c r="I30" i="3" s="1"/>
  <c r="B99" i="3"/>
  <c r="I99" i="3" s="1"/>
  <c r="B21" i="3"/>
  <c r="I21" i="3" s="1"/>
  <c r="B34" i="3"/>
  <c r="I34" i="3" s="1"/>
  <c r="B25" i="3"/>
  <c r="I25" i="3" s="1"/>
  <c r="B107" i="3"/>
  <c r="I107" i="3" s="1"/>
  <c r="B95" i="3"/>
  <c r="I95" i="3" s="1"/>
  <c r="B66" i="3"/>
  <c r="I66" i="3" s="1"/>
  <c r="B103" i="3"/>
  <c r="I103" i="3" s="1"/>
  <c r="B46" i="3"/>
  <c r="I46" i="3" s="1"/>
  <c r="B105" i="3"/>
  <c r="I105" i="3" s="1"/>
  <c r="B13" i="3"/>
  <c r="I13" i="3" s="1"/>
  <c r="B37" i="3"/>
  <c r="I37" i="3" s="1"/>
  <c r="B83" i="3"/>
  <c r="I83" i="3" s="1"/>
  <c r="B11" i="3"/>
  <c r="I11" i="3" s="1"/>
  <c r="B29" i="3"/>
  <c r="I29" i="3" s="1"/>
  <c r="B102" i="3"/>
  <c r="I102" i="3" s="1"/>
  <c r="B82" i="3"/>
  <c r="I82" i="3" s="1"/>
  <c r="B76" i="3"/>
  <c r="I76" i="3" s="1"/>
  <c r="B12" i="3"/>
  <c r="I12" i="3" s="1"/>
  <c r="B50" i="3"/>
  <c r="I50" i="3" s="1"/>
  <c r="B44" i="3"/>
  <c r="I44" i="3" s="1"/>
  <c r="B67" i="3"/>
  <c r="I67" i="3" s="1"/>
  <c r="B94" i="3"/>
  <c r="I94" i="3" s="1"/>
  <c r="B104" i="3"/>
  <c r="I104" i="3" s="1"/>
  <c r="B36" i="3"/>
  <c r="I36" i="3" s="1"/>
  <c r="B45" i="3"/>
  <c r="I45" i="3" s="1"/>
  <c r="B57" i="3"/>
  <c r="I57" i="3" s="1"/>
  <c r="B56" i="3"/>
  <c r="I56" i="3" s="1"/>
  <c r="B98" i="3"/>
  <c r="I98" i="3" s="1"/>
  <c r="B42" i="3"/>
  <c r="I42" i="3" s="1"/>
  <c r="B22" i="3"/>
  <c r="I22" i="3" s="1"/>
  <c r="B55" i="3"/>
  <c r="I55" i="3" s="1"/>
  <c r="B79" i="3"/>
  <c r="I79" i="3" s="1"/>
  <c r="B54" i="3"/>
  <c r="I54" i="3" s="1"/>
  <c r="B38" i="3"/>
  <c r="I38" i="3" s="1"/>
  <c r="B115" i="3"/>
  <c r="I115" i="3" s="1"/>
  <c r="B63" i="3"/>
  <c r="I63" i="3" s="1"/>
  <c r="B48" i="3"/>
  <c r="I48" i="3" s="1"/>
  <c r="B69" i="3"/>
  <c r="I69" i="3" s="1"/>
  <c r="B26" i="3"/>
  <c r="I26" i="3" s="1"/>
  <c r="B101" i="3"/>
  <c r="I101" i="3" s="1"/>
  <c r="B97" i="3"/>
  <c r="I97" i="3" s="1"/>
  <c r="B2" i="3"/>
  <c r="I2" i="3" s="1"/>
  <c r="B58" i="3"/>
  <c r="I58" i="3" s="1"/>
  <c r="B71" i="3"/>
  <c r="I71" i="3" s="1"/>
  <c r="B4" i="3"/>
  <c r="I4" i="3" s="1"/>
  <c r="B96" i="3"/>
  <c r="I96" i="3" s="1"/>
  <c r="B93" i="3"/>
  <c r="I93" i="3" s="1"/>
  <c r="B32" i="3"/>
  <c r="I32" i="3" s="1"/>
  <c r="B80" i="3"/>
  <c r="I80" i="3" s="1"/>
  <c r="B75" i="3"/>
  <c r="I75" i="3" s="1"/>
  <c r="B111" i="3"/>
  <c r="I111" i="3" s="1"/>
  <c r="B106" i="3"/>
  <c r="I106" i="3" s="1"/>
  <c r="B47" i="3"/>
  <c r="I47" i="3" s="1"/>
  <c r="B23" i="3"/>
  <c r="I23" i="3" s="1"/>
  <c r="B70" i="3"/>
  <c r="I70" i="3" s="1"/>
  <c r="B7" i="3"/>
  <c r="I7" i="3" s="1"/>
  <c r="B17" i="3"/>
  <c r="I17" i="3" s="1"/>
  <c r="B119" i="3"/>
  <c r="I119" i="3" s="1"/>
  <c r="B41" i="3"/>
  <c r="I41" i="3" s="1"/>
  <c r="B113" i="3"/>
  <c r="I113" i="3" s="1"/>
  <c r="B68" i="3"/>
  <c r="I68" i="3" s="1"/>
  <c r="B59" i="3"/>
  <c r="I59" i="3" s="1"/>
  <c r="B84" i="3"/>
  <c r="I84" i="3" s="1"/>
  <c r="B27" i="3"/>
  <c r="I27" i="3" s="1"/>
  <c r="B90" i="3"/>
  <c r="I90" i="3" s="1"/>
  <c r="B120" i="3"/>
  <c r="I120" i="3" s="1"/>
  <c r="B114" i="3"/>
  <c r="I114" i="3" s="1"/>
  <c r="B91" i="3"/>
  <c r="I91" i="3" s="1"/>
  <c r="B112" i="3"/>
  <c r="I112" i="3" s="1"/>
  <c r="B100" i="3"/>
  <c r="I100" i="3" s="1"/>
  <c r="B108" i="3"/>
  <c r="I108" i="3" s="1"/>
  <c r="B64" i="3"/>
  <c r="I64" i="3" s="1"/>
  <c r="B5" i="3"/>
  <c r="I5" i="3" s="1"/>
  <c r="B117" i="3"/>
  <c r="I117" i="3" s="1"/>
  <c r="B116" i="3"/>
  <c r="I116" i="3" s="1"/>
  <c r="B15" i="3"/>
  <c r="I15" i="3" s="1"/>
  <c r="B92" i="3"/>
  <c r="I92" i="3" s="1"/>
  <c r="B18" i="3"/>
  <c r="I18" i="3" s="1"/>
  <c r="B118" i="3"/>
  <c r="I118" i="3" s="1"/>
  <c r="B60" i="3"/>
  <c r="I60" i="3" s="1"/>
  <c r="B61" i="3"/>
  <c r="I61" i="3" s="1"/>
  <c r="B72" i="3"/>
  <c r="I72" i="3" s="1"/>
  <c r="B88" i="3"/>
  <c r="I88" i="3" s="1"/>
  <c r="B109" i="3"/>
  <c r="I109" i="3" s="1"/>
  <c r="B81" i="3"/>
  <c r="I81" i="3" s="1"/>
  <c r="B121" i="3"/>
  <c r="I121" i="3" s="1"/>
  <c r="B122" i="3"/>
  <c r="I122" i="3" s="1"/>
  <c r="B110" i="3"/>
  <c r="I110" i="3" s="1"/>
  <c r="AK2" i="2"/>
  <c r="AK4" i="2"/>
  <c r="AK18" i="2"/>
  <c r="AK20" i="2"/>
  <c r="AK22" i="2"/>
  <c r="AK24" i="2"/>
  <c r="AK26" i="2"/>
  <c r="AK27" i="2"/>
  <c r="AK29" i="2"/>
  <c r="AK31" i="2"/>
  <c r="AK32" i="2"/>
  <c r="AK34" i="2"/>
  <c r="AK36" i="2"/>
  <c r="AK39" i="2"/>
  <c r="AK40" i="2"/>
  <c r="AK43" i="2"/>
  <c r="AK48" i="2"/>
  <c r="AK51" i="2"/>
  <c r="AK53" i="2"/>
  <c r="AK56" i="2"/>
  <c r="AK58" i="2"/>
  <c r="AK59" i="2"/>
  <c r="AK64" i="2"/>
  <c r="AK67" i="2"/>
  <c r="AK69" i="2"/>
  <c r="AK70" i="2"/>
  <c r="AK71" i="2"/>
  <c r="AK74" i="2"/>
  <c r="AK75" i="2"/>
  <c r="AK77" i="2"/>
  <c r="AK78" i="2"/>
  <c r="AK79" i="2"/>
  <c r="AK83" i="2"/>
  <c r="AK86" i="2"/>
  <c r="AK87" i="2"/>
  <c r="AK88" i="2"/>
  <c r="AK89" i="2"/>
  <c r="AK90" i="2"/>
  <c r="AK91" i="2"/>
  <c r="AK92" i="2"/>
  <c r="AK95" i="2"/>
  <c r="AK98" i="2"/>
  <c r="AK99" i="2"/>
  <c r="AK102" i="2"/>
  <c r="AK108" i="2"/>
  <c r="AK109" i="2"/>
  <c r="AK110" i="2"/>
  <c r="AK113" i="2"/>
  <c r="AK117" i="2"/>
  <c r="AK119" i="2"/>
  <c r="AK121" i="2"/>
  <c r="AK124" i="2"/>
  <c r="AK126" i="2"/>
  <c r="AK127" i="2"/>
  <c r="AK128" i="2"/>
  <c r="AK129" i="2"/>
  <c r="AK130" i="2"/>
  <c r="AK133" i="2"/>
  <c r="AK134" i="2"/>
  <c r="AK135" i="2"/>
  <c r="AK139" i="2"/>
  <c r="AK140" i="2"/>
  <c r="AK145" i="2"/>
  <c r="AK149" i="2"/>
  <c r="AK151" i="2"/>
  <c r="AK152" i="2"/>
  <c r="AK155" i="2"/>
  <c r="AK158" i="2"/>
  <c r="AK160" i="2"/>
  <c r="AK161" i="2"/>
  <c r="AK163" i="2"/>
  <c r="AK169" i="2"/>
  <c r="AK170" i="2"/>
  <c r="AK174" i="2"/>
  <c r="AK175" i="2"/>
  <c r="AK178" i="2"/>
  <c r="AK181" i="2"/>
  <c r="AK188" i="2"/>
  <c r="AK198" i="2"/>
  <c r="AK199" i="2"/>
  <c r="AK200" i="2"/>
  <c r="AK206" i="2"/>
  <c r="AK210" i="2"/>
  <c r="AK212" i="2"/>
  <c r="AK214" i="2"/>
  <c r="AK217" i="2"/>
  <c r="AK221" i="2"/>
  <c r="AK222" i="2"/>
  <c r="AK224" i="2"/>
  <c r="AK225" i="2"/>
  <c r="AK226" i="2"/>
  <c r="AK229" i="2"/>
  <c r="AK230" i="2"/>
  <c r="AK233" i="2"/>
  <c r="AK235" i="2"/>
  <c r="AK236" i="2"/>
  <c r="AK237" i="2"/>
  <c r="AK240" i="2"/>
  <c r="AK242" i="2"/>
  <c r="AK243" i="2"/>
  <c r="AK246" i="2"/>
  <c r="AK249" i="2"/>
  <c r="AK250" i="2"/>
  <c r="AK257" i="2"/>
  <c r="AK262" i="2"/>
  <c r="AK263" i="2"/>
  <c r="AK266" i="2"/>
  <c r="AK267" i="2"/>
  <c r="AK268" i="2"/>
  <c r="AK270" i="2"/>
  <c r="AK273" i="2"/>
  <c r="AK276" i="2"/>
  <c r="AK277" i="2"/>
  <c r="AK279" i="2"/>
  <c r="AK281" i="2"/>
  <c r="AK282" i="2"/>
  <c r="AK284" i="2"/>
  <c r="AK285" i="2"/>
  <c r="AK288" i="2"/>
  <c r="AK291" i="2"/>
  <c r="AK293" i="2"/>
  <c r="AK294" i="2"/>
  <c r="AK299" i="2"/>
  <c r="AK306" i="2"/>
  <c r="AK311" i="2"/>
  <c r="AK312" i="2"/>
  <c r="AK313" i="2"/>
  <c r="AK314" i="2"/>
  <c r="AK315" i="2"/>
  <c r="AK319" i="2"/>
  <c r="AK322" i="2"/>
  <c r="AK324" i="2"/>
  <c r="AK325" i="2"/>
  <c r="AK326" i="2"/>
  <c r="AK327" i="2"/>
  <c r="AK329" i="2"/>
  <c r="AK330" i="2"/>
  <c r="AK331" i="2"/>
  <c r="AK332" i="2"/>
  <c r="AK333" i="2"/>
  <c r="AK334" i="2"/>
  <c r="AK336" i="2"/>
  <c r="AK338" i="2"/>
  <c r="AK339" i="2"/>
  <c r="AK340" i="2"/>
  <c r="AK344" i="2"/>
  <c r="AK346" i="2"/>
  <c r="AK347" i="2"/>
  <c r="AK348" i="2"/>
  <c r="AK350" i="2"/>
  <c r="AK353" i="2"/>
  <c r="AK356" i="2"/>
  <c r="AK357" i="2"/>
  <c r="AK358" i="2"/>
  <c r="AK360" i="2"/>
  <c r="AK366" i="2"/>
  <c r="AK367" i="2"/>
  <c r="AK371" i="2"/>
  <c r="AK376" i="2"/>
  <c r="AK377" i="2"/>
  <c r="AK384" i="2"/>
  <c r="AK385" i="2"/>
  <c r="AK386" i="2"/>
  <c r="AK388" i="2"/>
  <c r="AK390" i="2"/>
  <c r="AK391" i="2"/>
  <c r="AK393" i="2"/>
  <c r="AK394" i="2"/>
  <c r="AK396" i="2"/>
  <c r="AK399" i="2"/>
  <c r="AK400" i="2"/>
  <c r="AK402" i="2"/>
  <c r="AK406" i="2"/>
  <c r="AK408" i="2"/>
  <c r="AK410" i="2"/>
  <c r="AK412" i="2"/>
  <c r="AK413" i="2"/>
  <c r="AK414" i="2"/>
  <c r="AK415" i="2"/>
  <c r="AK418" i="2"/>
  <c r="AK420" i="2"/>
  <c r="AK424" i="2"/>
  <c r="AK425" i="2"/>
  <c r="AK429" i="2"/>
  <c r="AK430" i="2"/>
  <c r="AK433" i="2"/>
  <c r="AK434" i="2"/>
  <c r="AK435" i="2"/>
  <c r="AK436" i="2"/>
  <c r="AK438" i="2"/>
  <c r="AK441" i="2"/>
  <c r="AK443" i="2"/>
  <c r="AK444" i="2"/>
  <c r="AK445" i="2"/>
  <c r="AK448" i="2"/>
  <c r="AK449" i="2"/>
  <c r="AK450" i="2"/>
  <c r="AK451" i="2"/>
  <c r="AK452" i="2"/>
  <c r="AK454" i="2"/>
  <c r="AK457" i="2"/>
  <c r="AK459" i="2"/>
  <c r="AK461" i="2"/>
  <c r="AK463" i="2"/>
  <c r="AK465" i="2"/>
  <c r="AK467" i="2"/>
  <c r="AK468" i="2"/>
  <c r="AK472" i="2"/>
  <c r="AK473" i="2"/>
  <c r="AK478" i="2"/>
  <c r="AK480" i="2"/>
  <c r="AK481" i="2"/>
  <c r="AK482" i="2"/>
  <c r="AK485" i="2"/>
  <c r="AK488" i="2"/>
  <c r="AK489" i="2"/>
  <c r="AK491" i="2"/>
  <c r="AK492" i="2"/>
  <c r="AK493" i="2"/>
  <c r="AK498" i="2"/>
  <c r="AK500" i="2"/>
  <c r="AK501" i="2"/>
  <c r="AK503" i="2"/>
  <c r="AK504" i="2"/>
  <c r="AK507" i="2"/>
  <c r="AK508" i="2"/>
  <c r="AK510" i="2"/>
  <c r="AK511" i="2"/>
  <c r="AK514" i="2"/>
  <c r="AK515" i="2"/>
  <c r="AK516" i="2"/>
  <c r="AK518" i="2"/>
  <c r="AK519" i="2"/>
  <c r="AK520" i="2"/>
  <c r="AK521" i="2"/>
  <c r="AK522" i="2"/>
  <c r="AK523" i="2"/>
  <c r="AK527" i="2"/>
  <c r="AK528" i="2"/>
  <c r="AK529" i="2"/>
  <c r="AK531" i="2"/>
  <c r="AK533" i="2"/>
  <c r="AK536" i="2"/>
  <c r="AK539" i="2"/>
  <c r="AK541" i="2"/>
  <c r="AK542" i="2"/>
  <c r="AK545" i="2"/>
  <c r="AK551" i="2"/>
  <c r="AK552" i="2"/>
  <c r="AK558" i="2"/>
  <c r="AK559" i="2"/>
  <c r="AK561" i="2"/>
  <c r="AK565" i="2"/>
  <c r="AK566" i="2"/>
  <c r="AK567" i="2"/>
  <c r="AK568" i="2"/>
  <c r="AK572" i="2"/>
  <c r="AK573" i="2"/>
  <c r="AK574" i="2"/>
  <c r="AK576" i="2"/>
  <c r="AK577" i="2"/>
  <c r="AK578" i="2"/>
  <c r="AK579" i="2"/>
  <c r="AK580" i="2"/>
  <c r="AK581" i="2"/>
  <c r="AK582" i="2"/>
  <c r="AK583" i="2"/>
  <c r="AK586" i="2"/>
  <c r="AK587" i="2"/>
  <c r="AK588" i="2"/>
  <c r="AK590" i="2"/>
  <c r="AK591" i="2"/>
  <c r="AK592" i="2"/>
  <c r="AK593" i="2"/>
  <c r="AK594" i="2"/>
  <c r="AK598" i="2"/>
  <c r="AK601" i="2"/>
  <c r="AK602" i="2"/>
  <c r="AK603" i="2"/>
  <c r="AK604" i="2"/>
  <c r="AK606" i="2"/>
  <c r="AK607" i="2"/>
  <c r="AK609" i="2"/>
  <c r="AK612" i="2"/>
  <c r="AK614" i="2"/>
  <c r="AK615" i="2"/>
  <c r="AK616" i="2"/>
  <c r="AK619" i="2"/>
  <c r="AK624" i="2"/>
  <c r="AK625" i="2"/>
  <c r="AK626" i="2"/>
  <c r="AK627" i="2"/>
  <c r="AK628" i="2"/>
  <c r="AK629" i="2"/>
  <c r="AK630" i="2"/>
  <c r="AK631" i="2"/>
  <c r="AK633" i="2"/>
  <c r="AK634" i="2"/>
  <c r="AK635" i="2"/>
  <c r="AK636" i="2"/>
  <c r="AK637" i="2"/>
  <c r="AK638" i="2"/>
  <c r="AK641" i="2"/>
  <c r="AK642" i="2"/>
  <c r="AK643" i="2"/>
  <c r="AK644" i="2"/>
  <c r="AK645" i="2"/>
  <c r="AK647" i="2"/>
  <c r="AK648" i="2"/>
  <c r="AK649" i="2"/>
  <c r="AK651" i="2"/>
  <c r="AK652" i="2"/>
  <c r="AK653" i="2"/>
  <c r="AK654" i="2"/>
  <c r="AK655" i="2"/>
  <c r="AK656" i="2"/>
  <c r="AK657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4" i="2"/>
  <c r="AK675" i="2"/>
  <c r="AK676" i="2"/>
  <c r="AK677" i="2"/>
  <c r="AK678" i="2"/>
  <c r="AK680" i="2"/>
  <c r="AK681" i="2"/>
  <c r="AK683" i="2"/>
  <c r="AK684" i="2"/>
  <c r="AK685" i="2"/>
  <c r="AK687" i="2"/>
  <c r="AK688" i="2"/>
  <c r="AK689" i="2"/>
  <c r="AK690" i="2"/>
  <c r="AK691" i="2"/>
  <c r="AK692" i="2"/>
  <c r="AK693" i="2"/>
  <c r="AK695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3" i="2"/>
  <c r="AK8" i="2"/>
  <c r="AK44" i="2"/>
  <c r="AK30" i="2"/>
  <c r="AK173" i="2"/>
  <c r="AK23" i="2"/>
  <c r="AK5" i="2"/>
  <c r="AK19" i="2"/>
  <c r="AK10" i="2"/>
  <c r="AK187" i="2"/>
  <c r="AK12" i="2"/>
  <c r="AK171" i="2"/>
  <c r="AK9" i="2"/>
  <c r="AK21" i="2"/>
  <c r="AK7" i="2"/>
  <c r="AK38" i="2"/>
  <c r="AK52" i="2"/>
  <c r="AK25" i="2"/>
  <c r="AK46" i="2"/>
  <c r="AK150" i="2"/>
  <c r="AK41" i="2"/>
  <c r="AK80" i="2"/>
  <c r="AK159" i="2"/>
  <c r="AK115" i="2"/>
  <c r="AK16" i="2"/>
  <c r="AK93" i="2"/>
  <c r="AK68" i="2"/>
  <c r="AK47" i="2"/>
  <c r="AK13" i="2"/>
  <c r="AK65" i="2"/>
  <c r="AK54" i="2"/>
  <c r="AK28" i="2"/>
  <c r="AK232" i="2"/>
  <c r="AK63" i="2"/>
  <c r="AK17" i="2"/>
  <c r="AK6" i="2"/>
  <c r="AK290" i="2"/>
  <c r="AK123" i="2"/>
  <c r="AK11" i="2"/>
  <c r="AK42" i="2"/>
  <c r="AK73" i="2"/>
  <c r="AK255" i="2"/>
  <c r="AK125" i="2"/>
  <c r="AK239" i="2"/>
  <c r="AK14" i="2"/>
  <c r="AK182" i="2"/>
  <c r="AK164" i="2"/>
  <c r="AK157" i="2"/>
  <c r="AK81" i="2"/>
  <c r="AK179" i="2"/>
  <c r="AK62" i="2"/>
  <c r="AK166" i="2"/>
  <c r="AK72" i="2"/>
  <c r="AK104" i="2"/>
  <c r="AK61" i="2"/>
  <c r="AK105" i="2"/>
  <c r="AK37" i="2"/>
  <c r="AK94" i="2"/>
  <c r="AK84" i="2"/>
  <c r="AK50" i="2"/>
  <c r="AK213" i="2"/>
  <c r="AK122" i="2"/>
  <c r="AK132" i="2"/>
  <c r="AK197" i="2"/>
  <c r="AK35" i="2"/>
  <c r="AK33" i="2"/>
  <c r="AK106" i="2"/>
  <c r="AK57" i="2"/>
  <c r="AK103" i="2"/>
  <c r="AK45" i="2"/>
  <c r="AK264" i="2"/>
  <c r="AK227" i="2"/>
  <c r="AK111" i="2"/>
  <c r="AK15" i="2"/>
  <c r="AK143" i="2"/>
  <c r="AK82" i="2"/>
  <c r="AK147" i="2"/>
  <c r="AK202" i="2"/>
  <c r="AK165" i="2"/>
  <c r="AK55" i="2"/>
  <c r="AK180" i="2"/>
  <c r="AK76" i="2"/>
  <c r="AK211" i="2"/>
  <c r="AK417" i="2"/>
  <c r="AK144" i="2"/>
  <c r="AK162" i="2"/>
  <c r="AK219" i="2"/>
  <c r="AK118" i="2"/>
  <c r="AK167" i="2"/>
  <c r="AK49" i="2"/>
  <c r="AK168" i="2"/>
  <c r="AK141" i="2"/>
  <c r="AK96" i="2"/>
  <c r="AK247" i="2"/>
  <c r="AK186" i="2"/>
  <c r="AK205" i="2"/>
  <c r="AK107" i="2"/>
  <c r="AK116" i="2"/>
  <c r="AK185" i="2"/>
  <c r="AK137" i="2"/>
  <c r="AK66" i="2"/>
  <c r="AK295" i="2"/>
  <c r="AK204" i="2"/>
  <c r="AK265" i="2"/>
  <c r="AK184" i="2"/>
  <c r="AK114" i="2"/>
  <c r="AK136" i="2"/>
  <c r="AK156" i="2"/>
  <c r="AK142" i="2"/>
  <c r="AK228" i="2"/>
  <c r="AK260" i="2"/>
  <c r="AK172" i="2"/>
  <c r="AK251" i="2"/>
  <c r="AK192" i="2"/>
  <c r="AK208" i="2"/>
  <c r="AK176" i="2"/>
  <c r="AK189" i="2"/>
  <c r="AK85" i="2"/>
  <c r="AK272" i="2"/>
  <c r="AK100" i="2"/>
  <c r="AK234" i="2"/>
  <c r="AK131" i="2"/>
  <c r="AK201" i="2"/>
  <c r="AK138" i="2"/>
  <c r="AK216" i="2"/>
  <c r="AK359" i="2"/>
  <c r="AK223" i="2"/>
  <c r="AK254" i="2"/>
  <c r="AK252" i="2"/>
  <c r="AK60" i="2"/>
  <c r="AK191" i="2"/>
  <c r="AK220" i="2"/>
  <c r="AK297" i="2"/>
  <c r="AK120" i="2"/>
  <c r="AK278" i="2"/>
  <c r="AK101" i="2"/>
  <c r="AK373" i="2"/>
  <c r="AK153" i="2"/>
  <c r="AK146" i="2"/>
  <c r="AK300" i="2"/>
  <c r="AK183" i="2"/>
  <c r="AK486" i="2"/>
  <c r="AK112" i="2"/>
  <c r="AK97" i="2"/>
  <c r="AK238" i="2"/>
  <c r="AK496" i="2"/>
  <c r="AK194" i="2"/>
  <c r="AK464" i="2"/>
  <c r="AK354" i="2"/>
  <c r="AK271" i="2"/>
  <c r="AK337" i="2"/>
  <c r="AK421" i="2"/>
  <c r="AK253" i="2"/>
  <c r="AK274" i="2"/>
  <c r="AK148" i="2"/>
  <c r="AK275" i="2"/>
  <c r="AK245" i="2"/>
  <c r="AK382" i="2"/>
  <c r="AK404" i="2"/>
  <c r="AK310" i="2"/>
  <c r="AK447" i="2"/>
  <c r="AK351" i="2"/>
  <c r="AK302" i="2"/>
  <c r="AK195" i="2"/>
  <c r="AK298" i="2"/>
  <c r="AK458" i="2"/>
  <c r="AK193" i="2"/>
  <c r="AK292" i="2"/>
  <c r="AK343" i="2"/>
  <c r="AK361" i="2"/>
  <c r="AK349" i="2"/>
  <c r="AK378" i="2"/>
  <c r="AK365" i="2"/>
  <c r="AK283" i="2"/>
  <c r="AK368" i="2"/>
  <c r="AK392" i="2"/>
  <c r="AK352" i="2"/>
  <c r="AK369" i="2"/>
  <c r="AK471" i="2"/>
  <c r="AK258" i="2"/>
  <c r="AK218" i="2"/>
  <c r="AK321" i="2"/>
  <c r="AK241" i="2"/>
  <c r="AK389" i="2"/>
  <c r="AK307" i="2"/>
  <c r="AK437" i="2"/>
  <c r="AK309" i="2"/>
  <c r="AK259" i="2"/>
  <c r="AK196" i="2"/>
  <c r="AK342" i="2"/>
  <c r="AK379" i="2"/>
  <c r="AK261" i="2"/>
  <c r="AK244" i="2"/>
  <c r="AK442" i="2"/>
  <c r="AK341" i="2"/>
  <c r="AK256" i="2"/>
  <c r="AK207" i="2"/>
  <c r="AK177" i="2"/>
  <c r="AK610" i="2"/>
  <c r="AK431" i="2"/>
  <c r="AK403" i="2"/>
  <c r="AK432" i="2"/>
  <c r="AK494" i="2"/>
  <c r="AK423" i="2"/>
  <c r="AK419" i="2"/>
  <c r="AK584" i="2"/>
  <c r="AK405" i="2"/>
  <c r="AK303" i="2"/>
  <c r="AK289" i="2"/>
  <c r="AK154" i="2"/>
  <c r="AK320" i="2"/>
  <c r="AK296" i="2"/>
  <c r="AK381" i="2"/>
  <c r="AK304" i="2"/>
  <c r="AK355" i="2"/>
  <c r="AK380" i="2"/>
  <c r="AK387" i="2"/>
  <c r="AK203" i="2"/>
  <c r="AK546" i="2"/>
  <c r="AK562" i="2"/>
  <c r="AK556" i="2"/>
  <c r="AK286" i="2"/>
  <c r="AK427" i="2"/>
  <c r="AK466" i="2"/>
  <c r="AK328" i="2"/>
  <c r="AK469" i="2"/>
  <c r="AK595" i="2"/>
  <c r="AK231" i="2"/>
  <c r="AK532" i="2"/>
  <c r="AK505" i="2"/>
  <c r="AK370" i="2"/>
  <c r="AK280" i="2"/>
  <c r="AK287" i="2"/>
  <c r="AK190" i="2"/>
  <c r="AK301" i="2"/>
  <c r="AK316" i="2"/>
  <c r="AK549" i="2"/>
  <c r="AK409" i="2"/>
  <c r="AK372" i="2"/>
  <c r="AK209" i="2"/>
  <c r="AK537" i="2"/>
  <c r="AK483" i="2"/>
  <c r="AK411" i="2"/>
  <c r="AK484" i="2"/>
  <c r="AK318" i="2"/>
  <c r="AK248" i="2"/>
  <c r="AK446" i="2"/>
  <c r="AK363" i="2"/>
  <c r="AK401" i="2"/>
  <c r="AK495" i="2"/>
  <c r="AK375" i="2"/>
  <c r="AK305" i="2"/>
  <c r="AK335" i="2"/>
  <c r="AK620" i="2"/>
  <c r="AK512" i="2"/>
  <c r="AK383" i="2"/>
  <c r="AK553" i="2"/>
  <c r="AK397" i="2"/>
  <c r="AK308" i="2"/>
  <c r="AK632" i="2"/>
  <c r="AK497" i="2"/>
  <c r="AK362" i="2"/>
  <c r="AK509" i="2"/>
  <c r="AK269" i="2"/>
  <c r="AK477" i="2"/>
  <c r="AK499" i="2"/>
  <c r="AK440" i="2"/>
  <c r="AK548" i="2"/>
  <c r="AK455" i="2"/>
  <c r="AK470" i="2"/>
  <c r="AK476" i="2"/>
  <c r="AK426" i="2"/>
  <c r="AK456" i="2"/>
  <c r="AK569" i="2"/>
  <c r="AK453" i="2"/>
  <c r="AK374" i="2"/>
  <c r="AK215" i="2"/>
  <c r="AK502" i="2"/>
  <c r="AK479" i="2"/>
  <c r="AK345" i="2"/>
  <c r="AK460" i="2"/>
  <c r="AK490" i="2"/>
  <c r="AK398" i="2"/>
  <c r="AK487" i="2"/>
  <c r="AK530" i="2"/>
  <c r="AK506" i="2"/>
  <c r="AK323" i="2"/>
  <c r="AK462" i="2"/>
  <c r="AK560" i="2"/>
  <c r="AK517" i="2"/>
  <c r="AK407" i="2"/>
  <c r="AK395" i="2"/>
  <c r="AK570" i="2"/>
  <c r="AK317" i="2"/>
  <c r="AK538" i="2"/>
  <c r="AK563" i="2"/>
  <c r="AK364" i="2"/>
  <c r="AK640" i="2"/>
  <c r="AK540" i="2"/>
  <c r="AK526" i="2"/>
  <c r="AK639" i="2"/>
  <c r="AK605" i="2"/>
  <c r="AK554" i="2"/>
  <c r="AK589" i="2"/>
  <c r="AK524" i="2"/>
  <c r="AK475" i="2"/>
  <c r="AK534" i="2"/>
  <c r="AK513" i="2"/>
  <c r="AK428" i="2"/>
  <c r="AK599" i="2"/>
  <c r="AK550" i="2"/>
  <c r="AK585" i="2"/>
  <c r="AK575" i="2"/>
  <c r="AK555" i="2"/>
  <c r="AK543" i="2"/>
  <c r="AK696" i="2"/>
  <c r="AK611" i="2"/>
  <c r="AK547" i="2"/>
  <c r="AK658" i="2"/>
  <c r="AK621" i="2"/>
  <c r="AK617" i="2"/>
  <c r="AK422" i="2"/>
  <c r="AK564" i="2"/>
  <c r="AK597" i="2"/>
  <c r="AK650" i="2"/>
  <c r="AK544" i="2"/>
  <c r="AK673" i="2"/>
  <c r="AK571" i="2"/>
  <c r="AK618" i="2"/>
  <c r="AK439" i="2"/>
  <c r="AK557" i="2"/>
  <c r="AK535" i="2"/>
  <c r="AK525" i="2"/>
  <c r="AK474" i="2"/>
  <c r="AK416" i="2"/>
  <c r="AK613" i="2"/>
  <c r="AK600" i="2"/>
  <c r="AK596" i="2"/>
  <c r="AK608" i="2"/>
  <c r="AK679" i="2"/>
  <c r="AK686" i="2"/>
  <c r="AK622" i="2"/>
  <c r="AK623" i="2"/>
  <c r="AK682" i="2"/>
  <c r="AK694" i="2"/>
  <c r="AK646" i="2"/>
  <c r="T47" i="3" l="1"/>
  <c r="S42" i="3"/>
  <c r="G76" i="3"/>
  <c r="E95" i="3"/>
  <c r="E102" i="3"/>
  <c r="P106" i="3"/>
  <c r="S101" i="3"/>
  <c r="H82" i="3"/>
  <c r="E107" i="3"/>
  <c r="P75" i="3"/>
  <c r="E45" i="3"/>
  <c r="S111" i="3"/>
  <c r="E72" i="3"/>
  <c r="V96" i="3"/>
  <c r="F94" i="3"/>
  <c r="D20" i="3"/>
  <c r="H87" i="3"/>
  <c r="Q61" i="3"/>
  <c r="F122" i="3"/>
  <c r="F91" i="3"/>
  <c r="F71" i="3"/>
  <c r="D79" i="3"/>
  <c r="F114" i="3"/>
  <c r="E103" i="3"/>
  <c r="D18" i="3"/>
  <c r="F43" i="3"/>
  <c r="C67" i="3"/>
  <c r="C93" i="3"/>
  <c r="C105" i="3"/>
  <c r="C70" i="3"/>
  <c r="C97" i="3"/>
  <c r="C77" i="3"/>
  <c r="C78" i="3"/>
  <c r="H110" i="3"/>
  <c r="E94" i="3"/>
  <c r="T120" i="3"/>
  <c r="E93" i="3"/>
  <c r="U95" i="3"/>
  <c r="P104" i="3"/>
  <c r="D94" i="3"/>
  <c r="R95" i="3"/>
  <c r="F92" i="3"/>
  <c r="P97" i="3"/>
  <c r="U110" i="3"/>
  <c r="U109" i="3"/>
  <c r="S18" i="3"/>
  <c r="T110" i="3"/>
  <c r="T109" i="3"/>
  <c r="Q18" i="3"/>
  <c r="Q70" i="3"/>
  <c r="U120" i="3"/>
  <c r="F93" i="3"/>
  <c r="C84" i="3"/>
  <c r="G42" i="3"/>
  <c r="H109" i="3"/>
  <c r="U112" i="3"/>
  <c r="F42" i="3"/>
  <c r="Q122" i="3"/>
  <c r="Q91" i="3"/>
  <c r="V118" i="3"/>
  <c r="Q88" i="3"/>
  <c r="P122" i="3"/>
  <c r="H120" i="3"/>
  <c r="P91" i="3"/>
  <c r="U118" i="3"/>
  <c r="E122" i="3"/>
  <c r="Q114" i="3"/>
  <c r="E91" i="3"/>
  <c r="R107" i="3"/>
  <c r="F67" i="3"/>
  <c r="E74" i="3"/>
  <c r="V71" i="3"/>
  <c r="D122" i="3"/>
  <c r="P114" i="3"/>
  <c r="D91" i="3"/>
  <c r="Q107" i="3"/>
  <c r="Q94" i="3"/>
  <c r="E114" i="3"/>
  <c r="Q108" i="3"/>
  <c r="P94" i="3"/>
  <c r="D114" i="3"/>
  <c r="H72" i="3"/>
  <c r="G103" i="3"/>
  <c r="T104" i="3"/>
  <c r="C3" i="3"/>
  <c r="E3" i="3"/>
  <c r="Q3" i="3"/>
  <c r="F3" i="3"/>
  <c r="R3" i="3"/>
  <c r="G3" i="3"/>
  <c r="S3" i="3"/>
  <c r="H3" i="3"/>
  <c r="T3" i="3"/>
  <c r="U3" i="3"/>
  <c r="D3" i="3"/>
  <c r="P3" i="3"/>
  <c r="V3" i="3"/>
  <c r="U81" i="3"/>
  <c r="G81" i="3"/>
  <c r="S81" i="3"/>
  <c r="F81" i="3"/>
  <c r="H81" i="3"/>
  <c r="P81" i="3"/>
  <c r="Q81" i="3"/>
  <c r="D81" i="3"/>
  <c r="T81" i="3"/>
  <c r="V65" i="3"/>
  <c r="E64" i="3"/>
  <c r="Q64" i="3"/>
  <c r="U64" i="3"/>
  <c r="C64" i="3"/>
  <c r="P64" i="3"/>
  <c r="R64" i="3"/>
  <c r="S64" i="3"/>
  <c r="D64" i="3"/>
  <c r="T64" i="3"/>
  <c r="F64" i="3"/>
  <c r="V64" i="3"/>
  <c r="G64" i="3"/>
  <c r="H64" i="3"/>
  <c r="C32" i="3"/>
  <c r="D32" i="3"/>
  <c r="P32" i="3"/>
  <c r="E32" i="3"/>
  <c r="Q32" i="3"/>
  <c r="F32" i="3"/>
  <c r="R32" i="3"/>
  <c r="G32" i="3"/>
  <c r="S32" i="3"/>
  <c r="U32" i="3"/>
  <c r="V32" i="3"/>
  <c r="H32" i="3"/>
  <c r="T32" i="3"/>
  <c r="E63" i="3"/>
  <c r="Q63" i="3"/>
  <c r="C63" i="3"/>
  <c r="S63" i="3"/>
  <c r="D63" i="3"/>
  <c r="T63" i="3"/>
  <c r="F63" i="3"/>
  <c r="U63" i="3"/>
  <c r="G63" i="3"/>
  <c r="V63" i="3"/>
  <c r="H63" i="3"/>
  <c r="P63" i="3"/>
  <c r="G36" i="3"/>
  <c r="S36" i="3"/>
  <c r="H36" i="3"/>
  <c r="T36" i="3"/>
  <c r="U36" i="3"/>
  <c r="V36" i="3"/>
  <c r="C36" i="3"/>
  <c r="D36" i="3"/>
  <c r="P36" i="3"/>
  <c r="E36" i="3"/>
  <c r="Q36" i="3"/>
  <c r="F36" i="3"/>
  <c r="R36" i="3"/>
  <c r="D83" i="3"/>
  <c r="P83" i="3"/>
  <c r="E83" i="3"/>
  <c r="Q83" i="3"/>
  <c r="H83" i="3"/>
  <c r="T83" i="3"/>
  <c r="E99" i="3"/>
  <c r="Q99" i="3"/>
  <c r="H99" i="3"/>
  <c r="U99" i="3"/>
  <c r="V99" i="3"/>
  <c r="C99" i="3"/>
  <c r="P99" i="3"/>
  <c r="F99" i="3"/>
  <c r="S99" i="3"/>
  <c r="C14" i="3"/>
  <c r="E14" i="3"/>
  <c r="Q14" i="3"/>
  <c r="F14" i="3"/>
  <c r="R14" i="3"/>
  <c r="G14" i="3"/>
  <c r="S14" i="3"/>
  <c r="H14" i="3"/>
  <c r="T14" i="3"/>
  <c r="U14" i="3"/>
  <c r="P14" i="3"/>
  <c r="V14" i="3"/>
  <c r="D14" i="3"/>
  <c r="G73" i="3"/>
  <c r="H73" i="3"/>
  <c r="T73" i="3"/>
  <c r="V73" i="3"/>
  <c r="C73" i="3"/>
  <c r="D73" i="3"/>
  <c r="P73" i="3"/>
  <c r="S73" i="3"/>
  <c r="U73" i="3"/>
  <c r="E73" i="3"/>
  <c r="F73" i="3"/>
  <c r="Q73" i="3"/>
  <c r="R73" i="3"/>
  <c r="S110" i="3"/>
  <c r="G110" i="3"/>
  <c r="C122" i="3"/>
  <c r="S117" i="3"/>
  <c r="G117" i="3"/>
  <c r="C94" i="3"/>
  <c r="S120" i="3"/>
  <c r="G120" i="3"/>
  <c r="C114" i="3"/>
  <c r="S109" i="3"/>
  <c r="G109" i="3"/>
  <c r="C91" i="3"/>
  <c r="F72" i="3"/>
  <c r="G106" i="3"/>
  <c r="G83" i="3"/>
  <c r="S118" i="3"/>
  <c r="Q95" i="3"/>
  <c r="G101" i="3"/>
  <c r="R112" i="3"/>
  <c r="U61" i="3"/>
  <c r="C92" i="3"/>
  <c r="C42" i="3"/>
  <c r="U65" i="3"/>
  <c r="H105" i="3"/>
  <c r="D47" i="3"/>
  <c r="E75" i="3"/>
  <c r="Q75" i="3"/>
  <c r="C75" i="3"/>
  <c r="R75" i="3"/>
  <c r="D75" i="3"/>
  <c r="S75" i="3"/>
  <c r="F75" i="3"/>
  <c r="T75" i="3"/>
  <c r="G75" i="3"/>
  <c r="U75" i="3"/>
  <c r="H75" i="3"/>
  <c r="V75" i="3"/>
  <c r="U48" i="3"/>
  <c r="G48" i="3"/>
  <c r="S48" i="3"/>
  <c r="P48" i="3"/>
  <c r="Q48" i="3"/>
  <c r="R48" i="3"/>
  <c r="C48" i="3"/>
  <c r="T48" i="3"/>
  <c r="D48" i="3"/>
  <c r="V48" i="3"/>
  <c r="E48" i="3"/>
  <c r="F48" i="3"/>
  <c r="H48" i="3"/>
  <c r="C88" i="3"/>
  <c r="P88" i="3"/>
  <c r="E88" i="3"/>
  <c r="R88" i="3"/>
  <c r="F88" i="3"/>
  <c r="S88" i="3"/>
  <c r="V88" i="3"/>
  <c r="H108" i="3"/>
  <c r="T108" i="3"/>
  <c r="U108" i="3"/>
  <c r="C108" i="3"/>
  <c r="D108" i="3"/>
  <c r="P108" i="3"/>
  <c r="F108" i="3"/>
  <c r="R108" i="3"/>
  <c r="G41" i="3"/>
  <c r="S41" i="3"/>
  <c r="H41" i="3"/>
  <c r="T41" i="3"/>
  <c r="U41" i="3"/>
  <c r="V41" i="3"/>
  <c r="C41" i="3"/>
  <c r="D41" i="3"/>
  <c r="P41" i="3"/>
  <c r="E41" i="3"/>
  <c r="Q41" i="3"/>
  <c r="F41" i="3"/>
  <c r="R41" i="3"/>
  <c r="D93" i="3"/>
  <c r="P93" i="3"/>
  <c r="G93" i="3"/>
  <c r="S93" i="3"/>
  <c r="H93" i="3"/>
  <c r="T93" i="3"/>
  <c r="V93" i="3"/>
  <c r="D115" i="3"/>
  <c r="P115" i="3"/>
  <c r="E115" i="3"/>
  <c r="Q115" i="3"/>
  <c r="G115" i="3"/>
  <c r="S115" i="3"/>
  <c r="H115" i="3"/>
  <c r="T115" i="3"/>
  <c r="E104" i="3"/>
  <c r="Q104" i="3"/>
  <c r="C104" i="3"/>
  <c r="D104" i="3"/>
  <c r="R104" i="3"/>
  <c r="F104" i="3"/>
  <c r="S104" i="3"/>
  <c r="H104" i="3"/>
  <c r="U104" i="3"/>
  <c r="C37" i="3"/>
  <c r="E37" i="3"/>
  <c r="Q37" i="3"/>
  <c r="G37" i="3"/>
  <c r="S37" i="3"/>
  <c r="H37" i="3"/>
  <c r="T37" i="3"/>
  <c r="U37" i="3"/>
  <c r="D37" i="3"/>
  <c r="F37" i="3"/>
  <c r="P37" i="3"/>
  <c r="R37" i="3"/>
  <c r="V37" i="3"/>
  <c r="H30" i="3"/>
  <c r="T30" i="3"/>
  <c r="C30" i="3"/>
  <c r="D30" i="3"/>
  <c r="P30" i="3"/>
  <c r="G30" i="3"/>
  <c r="Q30" i="3"/>
  <c r="R30" i="3"/>
  <c r="S30" i="3"/>
  <c r="U30" i="3"/>
  <c r="V30" i="3"/>
  <c r="E30" i="3"/>
  <c r="F30" i="3"/>
  <c r="G6" i="3"/>
  <c r="S6" i="3"/>
  <c r="H6" i="3"/>
  <c r="T6" i="3"/>
  <c r="U6" i="3"/>
  <c r="V6" i="3"/>
  <c r="C6" i="3"/>
  <c r="D6" i="3"/>
  <c r="P6" i="3"/>
  <c r="E6" i="3"/>
  <c r="Q6" i="3"/>
  <c r="F6" i="3"/>
  <c r="R6" i="3"/>
  <c r="C9" i="3"/>
  <c r="E9" i="3"/>
  <c r="Q9" i="3"/>
  <c r="F9" i="3"/>
  <c r="R9" i="3"/>
  <c r="G9" i="3"/>
  <c r="S9" i="3"/>
  <c r="H9" i="3"/>
  <c r="T9" i="3"/>
  <c r="U9" i="3"/>
  <c r="P9" i="3"/>
  <c r="V9" i="3"/>
  <c r="D9" i="3"/>
  <c r="R110" i="3"/>
  <c r="F110" i="3"/>
  <c r="V121" i="3"/>
  <c r="R117" i="3"/>
  <c r="F117" i="3"/>
  <c r="V119" i="3"/>
  <c r="R120" i="3"/>
  <c r="F120" i="3"/>
  <c r="V113" i="3"/>
  <c r="R109" i="3"/>
  <c r="F109" i="3"/>
  <c r="V72" i="3"/>
  <c r="F106" i="3"/>
  <c r="F83" i="3"/>
  <c r="R118" i="3"/>
  <c r="V115" i="3"/>
  <c r="E101" i="3"/>
  <c r="Q112" i="3"/>
  <c r="G111" i="3"/>
  <c r="R61" i="3"/>
  <c r="U102" i="3"/>
  <c r="T99" i="3"/>
  <c r="H88" i="3"/>
  <c r="R65" i="3"/>
  <c r="F105" i="3"/>
  <c r="U87" i="3"/>
  <c r="T43" i="3"/>
  <c r="U79" i="3"/>
  <c r="G11" i="3"/>
  <c r="S11" i="3"/>
  <c r="H11" i="3"/>
  <c r="T11" i="3"/>
  <c r="U11" i="3"/>
  <c r="V11" i="3"/>
  <c r="C11" i="3"/>
  <c r="D11" i="3"/>
  <c r="P11" i="3"/>
  <c r="E11" i="3"/>
  <c r="Q11" i="3"/>
  <c r="R11" i="3"/>
  <c r="F11" i="3"/>
  <c r="T117" i="3"/>
  <c r="D72" i="3"/>
  <c r="P72" i="3"/>
  <c r="G72" i="3"/>
  <c r="S72" i="3"/>
  <c r="G100" i="3"/>
  <c r="S100" i="3"/>
  <c r="P100" i="3"/>
  <c r="C100" i="3"/>
  <c r="Q100" i="3"/>
  <c r="D100" i="3"/>
  <c r="R100" i="3"/>
  <c r="F100" i="3"/>
  <c r="U100" i="3"/>
  <c r="H96" i="3"/>
  <c r="T96" i="3"/>
  <c r="U96" i="3"/>
  <c r="C96" i="3"/>
  <c r="D96" i="3"/>
  <c r="P96" i="3"/>
  <c r="F96" i="3"/>
  <c r="R96" i="3"/>
  <c r="C38" i="3"/>
  <c r="E38" i="3"/>
  <c r="Q38" i="3"/>
  <c r="P38" i="3"/>
  <c r="R38" i="3"/>
  <c r="S38" i="3"/>
  <c r="T38" i="3"/>
  <c r="D38" i="3"/>
  <c r="U38" i="3"/>
  <c r="F38" i="3"/>
  <c r="V38" i="3"/>
  <c r="G38" i="3"/>
  <c r="H38" i="3"/>
  <c r="C13" i="3"/>
  <c r="D13" i="3"/>
  <c r="P13" i="3"/>
  <c r="E13" i="3"/>
  <c r="Q13" i="3"/>
  <c r="F13" i="3"/>
  <c r="R13" i="3"/>
  <c r="G13" i="3"/>
  <c r="S13" i="3"/>
  <c r="U13" i="3"/>
  <c r="V13" i="3"/>
  <c r="H13" i="3"/>
  <c r="T13" i="3"/>
  <c r="C8" i="3"/>
  <c r="D8" i="3"/>
  <c r="P8" i="3"/>
  <c r="E8" i="3"/>
  <c r="Q8" i="3"/>
  <c r="F8" i="3"/>
  <c r="R8" i="3"/>
  <c r="G8" i="3"/>
  <c r="S8" i="3"/>
  <c r="U8" i="3"/>
  <c r="V8" i="3"/>
  <c r="H8" i="3"/>
  <c r="T8" i="3"/>
  <c r="E85" i="3"/>
  <c r="Q85" i="3"/>
  <c r="P85" i="3"/>
  <c r="C85" i="3"/>
  <c r="R85" i="3"/>
  <c r="D85" i="3"/>
  <c r="S85" i="3"/>
  <c r="F85" i="3"/>
  <c r="T85" i="3"/>
  <c r="G85" i="3"/>
  <c r="U85" i="3"/>
  <c r="H85" i="3"/>
  <c r="V85" i="3"/>
  <c r="E20" i="3"/>
  <c r="Q20" i="3"/>
  <c r="F20" i="3"/>
  <c r="T20" i="3"/>
  <c r="G20" i="3"/>
  <c r="U20" i="3"/>
  <c r="H20" i="3"/>
  <c r="V20" i="3"/>
  <c r="C20" i="3"/>
  <c r="R20" i="3"/>
  <c r="Q110" i="3"/>
  <c r="E110" i="3"/>
  <c r="U121" i="3"/>
  <c r="Q117" i="3"/>
  <c r="E117" i="3"/>
  <c r="U119" i="3"/>
  <c r="Q120" i="3"/>
  <c r="E120" i="3"/>
  <c r="U113" i="3"/>
  <c r="Q109" i="3"/>
  <c r="E109" i="3"/>
  <c r="U72" i="3"/>
  <c r="C72" i="3"/>
  <c r="E106" i="3"/>
  <c r="C83" i="3"/>
  <c r="S96" i="3"/>
  <c r="U115" i="3"/>
  <c r="V84" i="3"/>
  <c r="E111" i="3"/>
  <c r="G108" i="3"/>
  <c r="R102" i="3"/>
  <c r="R99" i="3"/>
  <c r="G88" i="3"/>
  <c r="G104" i="3"/>
  <c r="H43" i="3"/>
  <c r="V100" i="3"/>
  <c r="G79" i="3"/>
  <c r="C34" i="3"/>
  <c r="E34" i="3"/>
  <c r="Q34" i="3"/>
  <c r="F34" i="3"/>
  <c r="R34" i="3"/>
  <c r="G34" i="3"/>
  <c r="S34" i="3"/>
  <c r="H34" i="3"/>
  <c r="T34" i="3"/>
  <c r="U34" i="3"/>
  <c r="D34" i="3"/>
  <c r="P34" i="3"/>
  <c r="V34" i="3"/>
  <c r="C21" i="3"/>
  <c r="D21" i="3"/>
  <c r="P21" i="3"/>
  <c r="E21" i="3"/>
  <c r="Q21" i="3"/>
  <c r="F21" i="3"/>
  <c r="R21" i="3"/>
  <c r="G21" i="3"/>
  <c r="S21" i="3"/>
  <c r="U21" i="3"/>
  <c r="V21" i="3"/>
  <c r="H21" i="3"/>
  <c r="T21" i="3"/>
  <c r="C61" i="3"/>
  <c r="D61" i="3"/>
  <c r="P61" i="3"/>
  <c r="G61" i="3"/>
  <c r="S61" i="3"/>
  <c r="H61" i="3"/>
  <c r="T61" i="3"/>
  <c r="V61" i="3"/>
  <c r="C112" i="3"/>
  <c r="D112" i="3"/>
  <c r="P112" i="3"/>
  <c r="G112" i="3"/>
  <c r="S112" i="3"/>
  <c r="H112" i="3"/>
  <c r="T112" i="3"/>
  <c r="V112" i="3"/>
  <c r="C17" i="3"/>
  <c r="E17" i="3"/>
  <c r="Q17" i="3"/>
  <c r="F17" i="3"/>
  <c r="R17" i="3"/>
  <c r="G17" i="3"/>
  <c r="S17" i="3"/>
  <c r="H17" i="3"/>
  <c r="T17" i="3"/>
  <c r="U17" i="3"/>
  <c r="V17" i="3"/>
  <c r="D17" i="3"/>
  <c r="P17" i="3"/>
  <c r="G4" i="3"/>
  <c r="S4" i="3"/>
  <c r="H4" i="3"/>
  <c r="T4" i="3"/>
  <c r="U4" i="3"/>
  <c r="V4" i="3"/>
  <c r="C4" i="3"/>
  <c r="D4" i="3"/>
  <c r="P4" i="3"/>
  <c r="E4" i="3"/>
  <c r="Q4" i="3"/>
  <c r="F4" i="3"/>
  <c r="R4" i="3"/>
  <c r="G54" i="3"/>
  <c r="S54" i="3"/>
  <c r="H54" i="3"/>
  <c r="T54" i="3"/>
  <c r="U54" i="3"/>
  <c r="V54" i="3"/>
  <c r="C54" i="3"/>
  <c r="D54" i="3"/>
  <c r="P54" i="3"/>
  <c r="E54" i="3"/>
  <c r="Q54" i="3"/>
  <c r="F54" i="3"/>
  <c r="R54" i="3"/>
  <c r="D67" i="3"/>
  <c r="P67" i="3"/>
  <c r="E67" i="3"/>
  <c r="Q67" i="3"/>
  <c r="G67" i="3"/>
  <c r="S67" i="3"/>
  <c r="H67" i="3"/>
  <c r="T67" i="3"/>
  <c r="V105" i="3"/>
  <c r="D105" i="3"/>
  <c r="Q105" i="3"/>
  <c r="E105" i="3"/>
  <c r="R105" i="3"/>
  <c r="G105" i="3"/>
  <c r="T105" i="3"/>
  <c r="G35" i="3"/>
  <c r="S35" i="3"/>
  <c r="H35" i="3"/>
  <c r="T35" i="3"/>
  <c r="U35" i="3"/>
  <c r="V35" i="3"/>
  <c r="C35" i="3"/>
  <c r="D35" i="3"/>
  <c r="P35" i="3"/>
  <c r="E35" i="3"/>
  <c r="Q35" i="3"/>
  <c r="F35" i="3"/>
  <c r="R35" i="3"/>
  <c r="U89" i="3"/>
  <c r="C89" i="3"/>
  <c r="P89" i="3"/>
  <c r="D89" i="3"/>
  <c r="Q89" i="3"/>
  <c r="E89" i="3"/>
  <c r="F89" i="3"/>
  <c r="S89" i="3"/>
  <c r="G89" i="3"/>
  <c r="T89" i="3"/>
  <c r="G28" i="3"/>
  <c r="S28" i="3"/>
  <c r="H28" i="3"/>
  <c r="T28" i="3"/>
  <c r="U28" i="3"/>
  <c r="V28" i="3"/>
  <c r="C28" i="3"/>
  <c r="D28" i="3"/>
  <c r="P28" i="3"/>
  <c r="E28" i="3"/>
  <c r="Q28" i="3"/>
  <c r="F28" i="3"/>
  <c r="R28" i="3"/>
  <c r="P110" i="3"/>
  <c r="D110" i="3"/>
  <c r="T121" i="3"/>
  <c r="H121" i="3"/>
  <c r="P117" i="3"/>
  <c r="D117" i="3"/>
  <c r="T119" i="3"/>
  <c r="H119" i="3"/>
  <c r="P120" i="3"/>
  <c r="D120" i="3"/>
  <c r="T113" i="3"/>
  <c r="H113" i="3"/>
  <c r="P109" i="3"/>
  <c r="D109" i="3"/>
  <c r="T72" i="3"/>
  <c r="V106" i="3"/>
  <c r="V83" i="3"/>
  <c r="U93" i="3"/>
  <c r="Q96" i="3"/>
  <c r="F107" i="3"/>
  <c r="R115" i="3"/>
  <c r="U84" i="3"/>
  <c r="V67" i="3"/>
  <c r="E108" i="3"/>
  <c r="Q102" i="3"/>
  <c r="F18" i="3"/>
  <c r="D88" i="3"/>
  <c r="V89" i="3"/>
  <c r="V77" i="3"/>
  <c r="T100" i="3"/>
  <c r="E65" i="3"/>
  <c r="Q65" i="3"/>
  <c r="C65" i="3"/>
  <c r="P65" i="3"/>
  <c r="F65" i="3"/>
  <c r="S65" i="3"/>
  <c r="G65" i="3"/>
  <c r="T65" i="3"/>
  <c r="D68" i="3"/>
  <c r="P68" i="3"/>
  <c r="F68" i="3"/>
  <c r="R68" i="3"/>
  <c r="G68" i="3"/>
  <c r="S68" i="3"/>
  <c r="U68" i="3"/>
  <c r="C68" i="3"/>
  <c r="E68" i="3"/>
  <c r="H68" i="3"/>
  <c r="Q68" i="3"/>
  <c r="T68" i="3"/>
  <c r="V68" i="3"/>
  <c r="C60" i="3"/>
  <c r="D60" i="3"/>
  <c r="P60" i="3"/>
  <c r="E60" i="3"/>
  <c r="Q60" i="3"/>
  <c r="F60" i="3"/>
  <c r="R60" i="3"/>
  <c r="G60" i="3"/>
  <c r="S60" i="3"/>
  <c r="U60" i="3"/>
  <c r="V60" i="3"/>
  <c r="H60" i="3"/>
  <c r="T60" i="3"/>
  <c r="C7" i="3"/>
  <c r="E7" i="3"/>
  <c r="Q7" i="3"/>
  <c r="F7" i="3"/>
  <c r="R7" i="3"/>
  <c r="G7" i="3"/>
  <c r="S7" i="3"/>
  <c r="H7" i="3"/>
  <c r="T7" i="3"/>
  <c r="U7" i="3"/>
  <c r="D7" i="3"/>
  <c r="P7" i="3"/>
  <c r="V7" i="3"/>
  <c r="G71" i="3"/>
  <c r="S71" i="3"/>
  <c r="P71" i="3"/>
  <c r="Q71" i="3"/>
  <c r="C71" i="3"/>
  <c r="R71" i="3"/>
  <c r="D71" i="3"/>
  <c r="T71" i="3"/>
  <c r="E71" i="3"/>
  <c r="U71" i="3"/>
  <c r="H71" i="3"/>
  <c r="C79" i="3"/>
  <c r="E79" i="3"/>
  <c r="Q79" i="3"/>
  <c r="H79" i="3"/>
  <c r="P79" i="3"/>
  <c r="R79" i="3"/>
  <c r="S79" i="3"/>
  <c r="T79" i="3"/>
  <c r="F79" i="3"/>
  <c r="V79" i="3"/>
  <c r="E44" i="3"/>
  <c r="Q44" i="3"/>
  <c r="G44" i="3"/>
  <c r="S44" i="3"/>
  <c r="H44" i="3"/>
  <c r="T44" i="3"/>
  <c r="U44" i="3"/>
  <c r="C44" i="3"/>
  <c r="D44" i="3"/>
  <c r="F44" i="3"/>
  <c r="P44" i="3"/>
  <c r="R44" i="3"/>
  <c r="V44" i="3"/>
  <c r="H46" i="3"/>
  <c r="T46" i="3"/>
  <c r="C46" i="3"/>
  <c r="D46" i="3"/>
  <c r="P46" i="3"/>
  <c r="F46" i="3"/>
  <c r="G46" i="3"/>
  <c r="Q46" i="3"/>
  <c r="R46" i="3"/>
  <c r="S46" i="3"/>
  <c r="U46" i="3"/>
  <c r="E46" i="3"/>
  <c r="V46" i="3"/>
  <c r="C10" i="3"/>
  <c r="D10" i="3"/>
  <c r="P10" i="3"/>
  <c r="E10" i="3"/>
  <c r="Q10" i="3"/>
  <c r="F10" i="3"/>
  <c r="R10" i="3"/>
  <c r="G10" i="3"/>
  <c r="S10" i="3"/>
  <c r="U10" i="3"/>
  <c r="V10" i="3"/>
  <c r="H10" i="3"/>
  <c r="T10" i="3"/>
  <c r="C16" i="3"/>
  <c r="D16" i="3"/>
  <c r="P16" i="3"/>
  <c r="E16" i="3"/>
  <c r="Q16" i="3"/>
  <c r="F16" i="3"/>
  <c r="R16" i="3"/>
  <c r="G16" i="3"/>
  <c r="S16" i="3"/>
  <c r="U16" i="3"/>
  <c r="V16" i="3"/>
  <c r="H16" i="3"/>
  <c r="T16" i="3"/>
  <c r="C49" i="3"/>
  <c r="D49" i="3"/>
  <c r="P49" i="3"/>
  <c r="F49" i="3"/>
  <c r="R49" i="3"/>
  <c r="G49" i="3"/>
  <c r="S49" i="3"/>
  <c r="U49" i="3"/>
  <c r="Q49" i="3"/>
  <c r="T49" i="3"/>
  <c r="V49" i="3"/>
  <c r="E49" i="3"/>
  <c r="C110" i="3"/>
  <c r="S121" i="3"/>
  <c r="G121" i="3"/>
  <c r="C117" i="3"/>
  <c r="S119" i="3"/>
  <c r="G119" i="3"/>
  <c r="C120" i="3"/>
  <c r="S113" i="3"/>
  <c r="G113" i="3"/>
  <c r="C109" i="3"/>
  <c r="R72" i="3"/>
  <c r="S106" i="3"/>
  <c r="U83" i="3"/>
  <c r="R93" i="3"/>
  <c r="F95" i="3"/>
  <c r="R84" i="3"/>
  <c r="U67" i="3"/>
  <c r="V92" i="3"/>
  <c r="T74" i="3"/>
  <c r="R89" i="3"/>
  <c r="P77" i="3"/>
  <c r="Q86" i="3"/>
  <c r="H100" i="3"/>
  <c r="R63" i="3"/>
  <c r="P52" i="3"/>
  <c r="H45" i="3"/>
  <c r="C59" i="3"/>
  <c r="E59" i="3"/>
  <c r="Q59" i="3"/>
  <c r="G59" i="3"/>
  <c r="S59" i="3"/>
  <c r="H59" i="3"/>
  <c r="T59" i="3"/>
  <c r="P59" i="3"/>
  <c r="R59" i="3"/>
  <c r="U59" i="3"/>
  <c r="V59" i="3"/>
  <c r="D59" i="3"/>
  <c r="F59" i="3"/>
  <c r="C80" i="3"/>
  <c r="D80" i="3"/>
  <c r="P80" i="3"/>
  <c r="E80" i="3"/>
  <c r="Q80" i="3"/>
  <c r="F80" i="3"/>
  <c r="R80" i="3"/>
  <c r="G80" i="3"/>
  <c r="S80" i="3"/>
  <c r="U80" i="3"/>
  <c r="V80" i="3"/>
  <c r="H80" i="3"/>
  <c r="T80" i="3"/>
  <c r="G58" i="3"/>
  <c r="S58" i="3"/>
  <c r="H58" i="3"/>
  <c r="T58" i="3"/>
  <c r="U58" i="3"/>
  <c r="V58" i="3"/>
  <c r="C58" i="3"/>
  <c r="D58" i="3"/>
  <c r="P58" i="3"/>
  <c r="E58" i="3"/>
  <c r="Q58" i="3"/>
  <c r="F58" i="3"/>
  <c r="R58" i="3"/>
  <c r="G55" i="3"/>
  <c r="S55" i="3"/>
  <c r="F55" i="3"/>
  <c r="U55" i="3"/>
  <c r="H55" i="3"/>
  <c r="V55" i="3"/>
  <c r="P55" i="3"/>
  <c r="D55" i="3"/>
  <c r="R55" i="3"/>
  <c r="C50" i="3"/>
  <c r="D50" i="3"/>
  <c r="P50" i="3"/>
  <c r="E50" i="3"/>
  <c r="Q50" i="3"/>
  <c r="F50" i="3"/>
  <c r="R50" i="3"/>
  <c r="G50" i="3"/>
  <c r="S50" i="3"/>
  <c r="U50" i="3"/>
  <c r="V50" i="3"/>
  <c r="H50" i="3"/>
  <c r="T50" i="3"/>
  <c r="H103" i="3"/>
  <c r="T103" i="3"/>
  <c r="U103" i="3"/>
  <c r="C103" i="3"/>
  <c r="D103" i="3"/>
  <c r="P103" i="3"/>
  <c r="F103" i="3"/>
  <c r="R103" i="3"/>
  <c r="G19" i="3"/>
  <c r="S19" i="3"/>
  <c r="H19" i="3"/>
  <c r="T19" i="3"/>
  <c r="U19" i="3"/>
  <c r="V19" i="3"/>
  <c r="C19" i="3"/>
  <c r="D19" i="3"/>
  <c r="P19" i="3"/>
  <c r="E19" i="3"/>
  <c r="Q19" i="3"/>
  <c r="F19" i="3"/>
  <c r="R19" i="3"/>
  <c r="C24" i="3"/>
  <c r="E24" i="3"/>
  <c r="Q24" i="3"/>
  <c r="F24" i="3"/>
  <c r="R24" i="3"/>
  <c r="G24" i="3"/>
  <c r="S24" i="3"/>
  <c r="H24" i="3"/>
  <c r="T24" i="3"/>
  <c r="U24" i="3"/>
  <c r="V24" i="3"/>
  <c r="D24" i="3"/>
  <c r="P24" i="3"/>
  <c r="C51" i="3"/>
  <c r="E51" i="3"/>
  <c r="Q51" i="3"/>
  <c r="T51" i="3"/>
  <c r="D51" i="3"/>
  <c r="U51" i="3"/>
  <c r="F51" i="3"/>
  <c r="V51" i="3"/>
  <c r="G51" i="3"/>
  <c r="H51" i="3"/>
  <c r="R51" i="3"/>
  <c r="V122" i="3"/>
  <c r="R121" i="3"/>
  <c r="F121" i="3"/>
  <c r="V94" i="3"/>
  <c r="R119" i="3"/>
  <c r="F119" i="3"/>
  <c r="V114" i="3"/>
  <c r="R113" i="3"/>
  <c r="F113" i="3"/>
  <c r="V91" i="3"/>
  <c r="Q72" i="3"/>
  <c r="R106" i="3"/>
  <c r="S83" i="3"/>
  <c r="Q93" i="3"/>
  <c r="V103" i="3"/>
  <c r="F112" i="3"/>
  <c r="R67" i="3"/>
  <c r="U92" i="3"/>
  <c r="T42" i="3"/>
  <c r="R74" i="3"/>
  <c r="H65" i="3"/>
  <c r="E100" i="3"/>
  <c r="C57" i="3"/>
  <c r="E57" i="3"/>
  <c r="Q57" i="3"/>
  <c r="F57" i="3"/>
  <c r="R57" i="3"/>
  <c r="G57" i="3"/>
  <c r="S57" i="3"/>
  <c r="H57" i="3"/>
  <c r="T57" i="3"/>
  <c r="U57" i="3"/>
  <c r="D57" i="3"/>
  <c r="P57" i="3"/>
  <c r="V57" i="3"/>
  <c r="U86" i="3"/>
  <c r="E86" i="3"/>
  <c r="R86" i="3"/>
  <c r="F86" i="3"/>
  <c r="S86" i="3"/>
  <c r="G86" i="3"/>
  <c r="T86" i="3"/>
  <c r="H86" i="3"/>
  <c r="V86" i="3"/>
  <c r="C86" i="3"/>
  <c r="P86" i="3"/>
  <c r="D118" i="3"/>
  <c r="P118" i="3"/>
  <c r="E118" i="3"/>
  <c r="Q118" i="3"/>
  <c r="H118" i="3"/>
  <c r="T118" i="3"/>
  <c r="G70" i="3"/>
  <c r="S70" i="3"/>
  <c r="D70" i="3"/>
  <c r="R70" i="3"/>
  <c r="E70" i="3"/>
  <c r="T70" i="3"/>
  <c r="F70" i="3"/>
  <c r="U70" i="3"/>
  <c r="H70" i="3"/>
  <c r="V70" i="3"/>
  <c r="P70" i="3"/>
  <c r="G18" i="3"/>
  <c r="T18" i="3"/>
  <c r="H18" i="3"/>
  <c r="U18" i="3"/>
  <c r="C18" i="3"/>
  <c r="P18" i="3"/>
  <c r="E18" i="3"/>
  <c r="R18" i="3"/>
  <c r="G23" i="3"/>
  <c r="S23" i="3"/>
  <c r="H23" i="3"/>
  <c r="T23" i="3"/>
  <c r="U23" i="3"/>
  <c r="V23" i="3"/>
  <c r="C23" i="3"/>
  <c r="D23" i="3"/>
  <c r="P23" i="3"/>
  <c r="E23" i="3"/>
  <c r="Q23" i="3"/>
  <c r="R23" i="3"/>
  <c r="F23" i="3"/>
  <c r="C2" i="3"/>
  <c r="D2" i="3"/>
  <c r="P2" i="3"/>
  <c r="E2" i="3"/>
  <c r="Q2" i="3"/>
  <c r="F2" i="3"/>
  <c r="R2" i="3"/>
  <c r="G2" i="3"/>
  <c r="S2" i="3"/>
  <c r="H2" i="3"/>
  <c r="U2" i="3"/>
  <c r="V2" i="3"/>
  <c r="T2" i="3"/>
  <c r="C22" i="3"/>
  <c r="E22" i="3"/>
  <c r="Q22" i="3"/>
  <c r="F22" i="3"/>
  <c r="R22" i="3"/>
  <c r="G22" i="3"/>
  <c r="S22" i="3"/>
  <c r="H22" i="3"/>
  <c r="T22" i="3"/>
  <c r="U22" i="3"/>
  <c r="D22" i="3"/>
  <c r="P22" i="3"/>
  <c r="V22" i="3"/>
  <c r="C66" i="3"/>
  <c r="D66" i="3"/>
  <c r="P66" i="3"/>
  <c r="E66" i="3"/>
  <c r="Q66" i="3"/>
  <c r="F66" i="3"/>
  <c r="R66" i="3"/>
  <c r="G66" i="3"/>
  <c r="S66" i="3"/>
  <c r="U66" i="3"/>
  <c r="V66" i="3"/>
  <c r="T66" i="3"/>
  <c r="U43" i="3"/>
  <c r="C43" i="3"/>
  <c r="P43" i="3"/>
  <c r="Q43" i="3"/>
  <c r="D43" i="3"/>
  <c r="R43" i="3"/>
  <c r="E43" i="3"/>
  <c r="S43" i="3"/>
  <c r="G43" i="3"/>
  <c r="V43" i="3"/>
  <c r="E52" i="3"/>
  <c r="Q52" i="3"/>
  <c r="G52" i="3"/>
  <c r="S52" i="3"/>
  <c r="U52" i="3"/>
  <c r="C52" i="3"/>
  <c r="R52" i="3"/>
  <c r="T52" i="3"/>
  <c r="V52" i="3"/>
  <c r="D52" i="3"/>
  <c r="F52" i="3"/>
  <c r="H52" i="3"/>
  <c r="D53" i="3"/>
  <c r="P53" i="3"/>
  <c r="U53" i="3"/>
  <c r="G53" i="3"/>
  <c r="H53" i="3"/>
  <c r="Q53" i="3"/>
  <c r="R53" i="3"/>
  <c r="S53" i="3"/>
  <c r="C53" i="3"/>
  <c r="T53" i="3"/>
  <c r="E53" i="3"/>
  <c r="V53" i="3"/>
  <c r="F53" i="3"/>
  <c r="U122" i="3"/>
  <c r="Q121" i="3"/>
  <c r="E121" i="3"/>
  <c r="U94" i="3"/>
  <c r="Q119" i="3"/>
  <c r="E119" i="3"/>
  <c r="U114" i="3"/>
  <c r="Q113" i="3"/>
  <c r="E113" i="3"/>
  <c r="U91" i="3"/>
  <c r="Q106" i="3"/>
  <c r="R83" i="3"/>
  <c r="G118" i="3"/>
  <c r="S103" i="3"/>
  <c r="V101" i="3"/>
  <c r="E112" i="3"/>
  <c r="F61" i="3"/>
  <c r="R92" i="3"/>
  <c r="G99" i="3"/>
  <c r="D65" i="3"/>
  <c r="D86" i="3"/>
  <c r="T55" i="3"/>
  <c r="V81" i="3"/>
  <c r="S51" i="3"/>
  <c r="U117" i="3"/>
  <c r="U45" i="3"/>
  <c r="G45" i="3"/>
  <c r="S45" i="3"/>
  <c r="P45" i="3"/>
  <c r="Q45" i="3"/>
  <c r="R45" i="3"/>
  <c r="C45" i="3"/>
  <c r="T45" i="3"/>
  <c r="D45" i="3"/>
  <c r="V45" i="3"/>
  <c r="F45" i="3"/>
  <c r="H117" i="3"/>
  <c r="E47" i="3"/>
  <c r="Q47" i="3"/>
  <c r="G47" i="3"/>
  <c r="S47" i="3"/>
  <c r="U47" i="3"/>
  <c r="C47" i="3"/>
  <c r="F47" i="3"/>
  <c r="H47" i="3"/>
  <c r="P47" i="3"/>
  <c r="R47" i="3"/>
  <c r="V47" i="3"/>
  <c r="U42" i="3"/>
  <c r="D42" i="3"/>
  <c r="Q42" i="3"/>
  <c r="E42" i="3"/>
  <c r="R42" i="3"/>
  <c r="H42" i="3"/>
  <c r="V42" i="3"/>
  <c r="C95" i="3"/>
  <c r="D95" i="3"/>
  <c r="P95" i="3"/>
  <c r="G95" i="3"/>
  <c r="S95" i="3"/>
  <c r="H95" i="3"/>
  <c r="T95" i="3"/>
  <c r="V95" i="3"/>
  <c r="D77" i="3"/>
  <c r="Q77" i="3"/>
  <c r="E77" i="3"/>
  <c r="R77" i="3"/>
  <c r="F77" i="3"/>
  <c r="S77" i="3"/>
  <c r="G77" i="3"/>
  <c r="T77" i="3"/>
  <c r="H77" i="3"/>
  <c r="U77" i="3"/>
  <c r="U74" i="3"/>
  <c r="H74" i="3"/>
  <c r="V74" i="3"/>
  <c r="C74" i="3"/>
  <c r="P74" i="3"/>
  <c r="D74" i="3"/>
  <c r="Q74" i="3"/>
  <c r="F74" i="3"/>
  <c r="S74" i="3"/>
  <c r="U78" i="3"/>
  <c r="G78" i="3"/>
  <c r="S78" i="3"/>
  <c r="D78" i="3"/>
  <c r="V78" i="3"/>
  <c r="E78" i="3"/>
  <c r="F78" i="3"/>
  <c r="H78" i="3"/>
  <c r="P78" i="3"/>
  <c r="R78" i="3"/>
  <c r="T122" i="3"/>
  <c r="H122" i="3"/>
  <c r="P121" i="3"/>
  <c r="D121" i="3"/>
  <c r="T94" i="3"/>
  <c r="H94" i="3"/>
  <c r="P119" i="3"/>
  <c r="D119" i="3"/>
  <c r="T114" i="3"/>
  <c r="H114" i="3"/>
  <c r="P113" i="3"/>
  <c r="D113" i="3"/>
  <c r="T91" i="3"/>
  <c r="H91" i="3"/>
  <c r="F118" i="3"/>
  <c r="Q103" i="3"/>
  <c r="V111" i="3"/>
  <c r="E61" i="3"/>
  <c r="F102" i="3"/>
  <c r="P42" i="3"/>
  <c r="D99" i="3"/>
  <c r="U105" i="3"/>
  <c r="T116" i="3"/>
  <c r="V90" i="3"/>
  <c r="Q55" i="3"/>
  <c r="R81" i="3"/>
  <c r="P51" i="3"/>
  <c r="E69" i="3"/>
  <c r="G69" i="3"/>
  <c r="S69" i="3"/>
  <c r="H69" i="3"/>
  <c r="T69" i="3"/>
  <c r="C69" i="3"/>
  <c r="U69" i="3"/>
  <c r="D69" i="3"/>
  <c r="F69" i="3"/>
  <c r="P69" i="3"/>
  <c r="Q69" i="3"/>
  <c r="R69" i="3"/>
  <c r="V69" i="3"/>
  <c r="C5" i="3"/>
  <c r="E5" i="3"/>
  <c r="Q5" i="3"/>
  <c r="F5" i="3"/>
  <c r="R5" i="3"/>
  <c r="G5" i="3"/>
  <c r="S5" i="3"/>
  <c r="H5" i="3"/>
  <c r="T5" i="3"/>
  <c r="U5" i="3"/>
  <c r="D5" i="3"/>
  <c r="P5" i="3"/>
  <c r="V5" i="3"/>
  <c r="G39" i="3"/>
  <c r="S39" i="3"/>
  <c r="H39" i="3"/>
  <c r="T39" i="3"/>
  <c r="U39" i="3"/>
  <c r="V39" i="3"/>
  <c r="C39" i="3"/>
  <c r="D39" i="3"/>
  <c r="P39" i="3"/>
  <c r="E39" i="3"/>
  <c r="Q39" i="3"/>
  <c r="F39" i="3"/>
  <c r="R39" i="3"/>
  <c r="D92" i="3"/>
  <c r="P92" i="3"/>
  <c r="E92" i="3"/>
  <c r="Q92" i="3"/>
  <c r="G92" i="3"/>
  <c r="S92" i="3"/>
  <c r="H92" i="3"/>
  <c r="T92" i="3"/>
  <c r="E97" i="3"/>
  <c r="Q97" i="3"/>
  <c r="D97" i="3"/>
  <c r="R97" i="3"/>
  <c r="F97" i="3"/>
  <c r="S97" i="3"/>
  <c r="G97" i="3"/>
  <c r="T97" i="3"/>
  <c r="H97" i="3"/>
  <c r="U97" i="3"/>
  <c r="V97" i="3"/>
  <c r="C15" i="3"/>
  <c r="D15" i="3"/>
  <c r="P15" i="3"/>
  <c r="E15" i="3"/>
  <c r="Q15" i="3"/>
  <c r="F15" i="3"/>
  <c r="R15" i="3"/>
  <c r="G15" i="3"/>
  <c r="S15" i="3"/>
  <c r="U15" i="3"/>
  <c r="V15" i="3"/>
  <c r="H15" i="3"/>
  <c r="T15" i="3"/>
  <c r="G27" i="3"/>
  <c r="S27" i="3"/>
  <c r="H27" i="3"/>
  <c r="T27" i="3"/>
  <c r="U27" i="3"/>
  <c r="V27" i="3"/>
  <c r="C27" i="3"/>
  <c r="D27" i="3"/>
  <c r="P27" i="3"/>
  <c r="E27" i="3"/>
  <c r="Q27" i="3"/>
  <c r="F27" i="3"/>
  <c r="R27" i="3"/>
  <c r="H106" i="3"/>
  <c r="T106" i="3"/>
  <c r="U106" i="3"/>
  <c r="C106" i="3"/>
  <c r="D106" i="3"/>
  <c r="H101" i="3"/>
  <c r="T101" i="3"/>
  <c r="U101" i="3"/>
  <c r="C101" i="3"/>
  <c r="D101" i="3"/>
  <c r="P101" i="3"/>
  <c r="F101" i="3"/>
  <c r="R101" i="3"/>
  <c r="U98" i="3"/>
  <c r="C98" i="3"/>
  <c r="P98" i="3"/>
  <c r="Q98" i="3"/>
  <c r="D98" i="3"/>
  <c r="R98" i="3"/>
  <c r="E98" i="3"/>
  <c r="S98" i="3"/>
  <c r="F98" i="3"/>
  <c r="T98" i="3"/>
  <c r="G98" i="3"/>
  <c r="V98" i="3"/>
  <c r="H98" i="3"/>
  <c r="U82" i="3"/>
  <c r="C82" i="3"/>
  <c r="P82" i="3"/>
  <c r="Q82" i="3"/>
  <c r="D82" i="3"/>
  <c r="R82" i="3"/>
  <c r="E82" i="3"/>
  <c r="S82" i="3"/>
  <c r="F82" i="3"/>
  <c r="T82" i="3"/>
  <c r="G82" i="3"/>
  <c r="V82" i="3"/>
  <c r="C107" i="3"/>
  <c r="D107" i="3"/>
  <c r="P107" i="3"/>
  <c r="G107" i="3"/>
  <c r="S107" i="3"/>
  <c r="H107" i="3"/>
  <c r="T107" i="3"/>
  <c r="V107" i="3"/>
  <c r="C31" i="3"/>
  <c r="D31" i="3"/>
  <c r="P31" i="3"/>
  <c r="E31" i="3"/>
  <c r="Q31" i="3"/>
  <c r="F31" i="3"/>
  <c r="R31" i="3"/>
  <c r="G31" i="3"/>
  <c r="S31" i="3"/>
  <c r="U31" i="3"/>
  <c r="V31" i="3"/>
  <c r="T31" i="3"/>
  <c r="H31" i="3"/>
  <c r="C33" i="3"/>
  <c r="E33" i="3"/>
  <c r="Q33" i="3"/>
  <c r="F33" i="3"/>
  <c r="R33" i="3"/>
  <c r="G33" i="3"/>
  <c r="S33" i="3"/>
  <c r="H33" i="3"/>
  <c r="T33" i="3"/>
  <c r="U33" i="3"/>
  <c r="D33" i="3"/>
  <c r="P33" i="3"/>
  <c r="V33" i="3"/>
  <c r="G62" i="3"/>
  <c r="S62" i="3"/>
  <c r="H62" i="3"/>
  <c r="T62" i="3"/>
  <c r="U62" i="3"/>
  <c r="V62" i="3"/>
  <c r="C62" i="3"/>
  <c r="D62" i="3"/>
  <c r="P62" i="3"/>
  <c r="E62" i="3"/>
  <c r="Q62" i="3"/>
  <c r="F62" i="3"/>
  <c r="R62" i="3"/>
  <c r="S122" i="3"/>
  <c r="G122" i="3"/>
  <c r="C121" i="3"/>
  <c r="S94" i="3"/>
  <c r="G94" i="3"/>
  <c r="C119" i="3"/>
  <c r="S114" i="3"/>
  <c r="G114" i="3"/>
  <c r="C113" i="3"/>
  <c r="S91" i="3"/>
  <c r="G91" i="3"/>
  <c r="G96" i="3"/>
  <c r="C118" i="3"/>
  <c r="F115" i="3"/>
  <c r="Q101" i="3"/>
  <c r="V108" i="3"/>
  <c r="U88" i="3"/>
  <c r="S105" i="3"/>
  <c r="H89" i="3"/>
  <c r="E55" i="3"/>
  <c r="S20" i="3"/>
  <c r="E81" i="3"/>
  <c r="T78" i="3"/>
  <c r="H49" i="3"/>
  <c r="C29" i="3"/>
  <c r="D29" i="3"/>
  <c r="P29" i="3"/>
  <c r="E29" i="3"/>
  <c r="Q29" i="3"/>
  <c r="F29" i="3"/>
  <c r="R29" i="3"/>
  <c r="G29" i="3"/>
  <c r="S29" i="3"/>
  <c r="U29" i="3"/>
  <c r="V29" i="3"/>
  <c r="H29" i="3"/>
  <c r="T29" i="3"/>
  <c r="E90" i="3"/>
  <c r="Q90" i="3"/>
  <c r="C90" i="3"/>
  <c r="P90" i="3"/>
  <c r="D90" i="3"/>
  <c r="R90" i="3"/>
  <c r="F90" i="3"/>
  <c r="S90" i="3"/>
  <c r="G90" i="3"/>
  <c r="T90" i="3"/>
  <c r="H90" i="3"/>
  <c r="U90" i="3"/>
  <c r="E76" i="3"/>
  <c r="Q76" i="3"/>
  <c r="U76" i="3"/>
  <c r="C76" i="3"/>
  <c r="P76" i="3"/>
  <c r="R76" i="3"/>
  <c r="S76" i="3"/>
  <c r="D76" i="3"/>
  <c r="T76" i="3"/>
  <c r="F76" i="3"/>
  <c r="V76" i="3"/>
  <c r="H76" i="3"/>
  <c r="U116" i="3"/>
  <c r="C116" i="3"/>
  <c r="P116" i="3"/>
  <c r="D116" i="3"/>
  <c r="Q116" i="3"/>
  <c r="E116" i="3"/>
  <c r="R116" i="3"/>
  <c r="F116" i="3"/>
  <c r="S116" i="3"/>
  <c r="H116" i="3"/>
  <c r="V116" i="3"/>
  <c r="D84" i="3"/>
  <c r="P84" i="3"/>
  <c r="E84" i="3"/>
  <c r="Q84" i="3"/>
  <c r="G84" i="3"/>
  <c r="S84" i="3"/>
  <c r="H84" i="3"/>
  <c r="T84" i="3"/>
  <c r="H111" i="3"/>
  <c r="T111" i="3"/>
  <c r="U111" i="3"/>
  <c r="C111" i="3"/>
  <c r="D111" i="3"/>
  <c r="P111" i="3"/>
  <c r="F111" i="3"/>
  <c r="R111" i="3"/>
  <c r="C26" i="3"/>
  <c r="E26" i="3"/>
  <c r="Q26" i="3"/>
  <c r="F26" i="3"/>
  <c r="R26" i="3"/>
  <c r="G26" i="3"/>
  <c r="S26" i="3"/>
  <c r="H26" i="3"/>
  <c r="T26" i="3"/>
  <c r="U26" i="3"/>
  <c r="D26" i="3"/>
  <c r="P26" i="3"/>
  <c r="V26" i="3"/>
  <c r="C56" i="3"/>
  <c r="E56" i="3"/>
  <c r="Q56" i="3"/>
  <c r="G56" i="3"/>
  <c r="S56" i="3"/>
  <c r="H56" i="3"/>
  <c r="T56" i="3"/>
  <c r="D56" i="3"/>
  <c r="F56" i="3"/>
  <c r="P56" i="3"/>
  <c r="R56" i="3"/>
  <c r="U56" i="3"/>
  <c r="V56" i="3"/>
  <c r="C102" i="3"/>
  <c r="D102" i="3"/>
  <c r="P102" i="3"/>
  <c r="G102" i="3"/>
  <c r="S102" i="3"/>
  <c r="H102" i="3"/>
  <c r="T102" i="3"/>
  <c r="V102" i="3"/>
  <c r="C25" i="3"/>
  <c r="E25" i="3"/>
  <c r="Q25" i="3"/>
  <c r="F25" i="3"/>
  <c r="R25" i="3"/>
  <c r="G25" i="3"/>
  <c r="S25" i="3"/>
  <c r="H25" i="3"/>
  <c r="T25" i="3"/>
  <c r="U25" i="3"/>
  <c r="D25" i="3"/>
  <c r="P25" i="3"/>
  <c r="V25" i="3"/>
  <c r="C40" i="3"/>
  <c r="D40" i="3"/>
  <c r="P40" i="3"/>
  <c r="E40" i="3"/>
  <c r="Q40" i="3"/>
  <c r="F40" i="3"/>
  <c r="R40" i="3"/>
  <c r="G40" i="3"/>
  <c r="S40" i="3"/>
  <c r="H40" i="3"/>
  <c r="T40" i="3"/>
  <c r="V40" i="3"/>
  <c r="U40" i="3"/>
  <c r="C87" i="3"/>
  <c r="P87" i="3"/>
  <c r="D87" i="3"/>
  <c r="Q87" i="3"/>
  <c r="E87" i="3"/>
  <c r="R87" i="3"/>
  <c r="F87" i="3"/>
  <c r="S87" i="3"/>
  <c r="G87" i="3"/>
  <c r="T87" i="3"/>
  <c r="V87" i="3"/>
  <c r="V110" i="3"/>
  <c r="R122" i="3"/>
  <c r="V117" i="3"/>
  <c r="R94" i="3"/>
  <c r="V120" i="3"/>
  <c r="R114" i="3"/>
  <c r="V109" i="3"/>
  <c r="R91" i="3"/>
  <c r="E96" i="3"/>
  <c r="U107" i="3"/>
  <c r="C115" i="3"/>
  <c r="F84" i="3"/>
  <c r="Q111" i="3"/>
  <c r="S108" i="3"/>
  <c r="V18" i="3"/>
  <c r="T88" i="3"/>
  <c r="G74" i="3"/>
  <c r="P105" i="3"/>
  <c r="V104" i="3"/>
  <c r="G116" i="3"/>
  <c r="C55" i="3"/>
  <c r="P20" i="3"/>
  <c r="C81" i="3"/>
  <c r="Q78" i="3"/>
  <c r="H66" i="3"/>
  <c r="C12" i="3"/>
  <c r="G12" i="3"/>
  <c r="E12" i="3"/>
  <c r="D12" i="3"/>
  <c r="F12" i="3"/>
  <c r="V12" i="3"/>
  <c r="P12" i="3"/>
  <c r="S12" i="3"/>
  <c r="Q12" i="3"/>
  <c r="R12" i="3"/>
  <c r="U12" i="3"/>
  <c r="T12" i="3"/>
  <c r="H12" i="3"/>
  <c r="AR22" i="2"/>
  <c r="AR78" i="2"/>
  <c r="AR86" i="2"/>
  <c r="AR151" i="2"/>
  <c r="AR152" i="2"/>
  <c r="AR174" i="2"/>
  <c r="AR200" i="2"/>
  <c r="AR249" i="2"/>
  <c r="AR263" i="2"/>
  <c r="AR273" i="2"/>
  <c r="AR276" i="2"/>
  <c r="AR288" i="2"/>
  <c r="AR293" i="2"/>
  <c r="AR306" i="2"/>
  <c r="AR313" i="2"/>
  <c r="AR330" i="2"/>
  <c r="AR334" i="2"/>
  <c r="AR348" i="2"/>
  <c r="AR357" i="2"/>
  <c r="AR366" i="2"/>
  <c r="AR367" i="2"/>
  <c r="AR413" i="2"/>
  <c r="AR414" i="2"/>
  <c r="AR415" i="2"/>
  <c r="AR438" i="2"/>
  <c r="AR448" i="2"/>
  <c r="AR452" i="2"/>
  <c r="AR457" i="2"/>
  <c r="AR467" i="2"/>
  <c r="AR480" i="2"/>
  <c r="AR482" i="2"/>
  <c r="AR485" i="2"/>
  <c r="AR488" i="2"/>
  <c r="AR501" i="2"/>
  <c r="AR503" i="2"/>
  <c r="AR504" i="2"/>
  <c r="AR515" i="2"/>
  <c r="AR521" i="2"/>
  <c r="AR523" i="2"/>
  <c r="AR527" i="2"/>
  <c r="AR528" i="2"/>
  <c r="AR531" i="2"/>
  <c r="AR541" i="2"/>
  <c r="AR551" i="2"/>
  <c r="AR574" i="2"/>
  <c r="AR581" i="2"/>
  <c r="AR582" i="2"/>
  <c r="AR583" i="2"/>
  <c r="AR586" i="2"/>
  <c r="AR587" i="2"/>
  <c r="AR593" i="2"/>
  <c r="AR598" i="2"/>
  <c r="AR607" i="2"/>
  <c r="AR609" i="2"/>
  <c r="AR614" i="2"/>
  <c r="AR619" i="2"/>
  <c r="AR624" i="2"/>
  <c r="AR633" i="2"/>
  <c r="AR634" i="2"/>
  <c r="AR635" i="2"/>
  <c r="AR636" i="2"/>
  <c r="AR638" i="2"/>
  <c r="AR643" i="2"/>
  <c r="AR644" i="2"/>
  <c r="AR645" i="2"/>
  <c r="AR647" i="2"/>
  <c r="AR648" i="2"/>
  <c r="AR649" i="2"/>
  <c r="AR651" i="2"/>
  <c r="AR654" i="2"/>
  <c r="AR656" i="2"/>
  <c r="AR657" i="2"/>
  <c r="AR659" i="2"/>
  <c r="AR661" i="2"/>
  <c r="AR665" i="2"/>
  <c r="AR667" i="2"/>
  <c r="AR668" i="2"/>
  <c r="AR669" i="2"/>
  <c r="AR670" i="2"/>
  <c r="AR671" i="2"/>
  <c r="AR672" i="2"/>
  <c r="AR680" i="2"/>
  <c r="AR681" i="2"/>
  <c r="AR683" i="2"/>
  <c r="AR684" i="2"/>
  <c r="AR685" i="2"/>
  <c r="AR691" i="2"/>
  <c r="AR692" i="2"/>
  <c r="AR693" i="2"/>
  <c r="AR695" i="2"/>
  <c r="AR703" i="2"/>
  <c r="AR705" i="2"/>
  <c r="AR706" i="2"/>
  <c r="AR707" i="2"/>
  <c r="AR708" i="2"/>
  <c r="AR709" i="2"/>
  <c r="AR712" i="2"/>
  <c r="AR714" i="2"/>
  <c r="AR716" i="2"/>
  <c r="AR717" i="2"/>
  <c r="AR718" i="2"/>
  <c r="AR719" i="2"/>
  <c r="AR721" i="2"/>
  <c r="AR723" i="2"/>
  <c r="AR725" i="2"/>
  <c r="AR727" i="2"/>
  <c r="AR728" i="2"/>
  <c r="AR729" i="2"/>
  <c r="AR730" i="2"/>
  <c r="AR731" i="2"/>
  <c r="AR732" i="2"/>
  <c r="AR733" i="2"/>
  <c r="AR734" i="2"/>
  <c r="AR279" i="2"/>
  <c r="AR590" i="2"/>
  <c r="AR699" i="2"/>
  <c r="AQ533" i="2"/>
  <c r="AQ570" i="2"/>
  <c r="AQ623" i="2"/>
  <c r="AQ146" i="2"/>
  <c r="AQ418" i="2"/>
  <c r="AQ270" i="2"/>
  <c r="AQ569" i="2"/>
  <c r="AQ310" i="2"/>
  <c r="AQ617" i="2"/>
  <c r="AQ419" i="2"/>
  <c r="AQ336" i="2"/>
  <c r="AQ483" i="2"/>
  <c r="AQ689" i="2"/>
  <c r="AQ253" i="2"/>
  <c r="AQ143" i="2"/>
  <c r="AQ105" i="2"/>
  <c r="AQ144" i="2"/>
  <c r="AQ382" i="2"/>
  <c r="AQ467" i="2"/>
  <c r="AQ511" i="2"/>
  <c r="AQ694" i="2"/>
  <c r="AQ172" i="2"/>
  <c r="AQ401" i="2"/>
  <c r="AQ141" i="2"/>
  <c r="AQ53" i="2"/>
  <c r="AQ104" i="2"/>
  <c r="AQ390" i="2"/>
  <c r="AQ20" i="2"/>
  <c r="AQ523" i="2"/>
  <c r="AQ296" i="2"/>
  <c r="AQ665" i="2"/>
  <c r="AQ57" i="2"/>
  <c r="AQ103" i="2"/>
  <c r="AQ153" i="2"/>
  <c r="AQ629" i="2"/>
  <c r="AQ658" i="2"/>
  <c r="AQ98" i="2"/>
  <c r="AQ241" i="2"/>
  <c r="AQ71" i="2"/>
  <c r="AQ628" i="2"/>
  <c r="AQ68" i="2"/>
  <c r="AQ26" i="2"/>
  <c r="AQ601" i="2"/>
  <c r="AQ294" i="2"/>
  <c r="AQ413" i="2"/>
  <c r="AQ108" i="2"/>
  <c r="AQ527" i="2"/>
  <c r="AQ7" i="2"/>
  <c r="AQ291" i="2"/>
  <c r="AQ404" i="2"/>
  <c r="AQ99" i="2"/>
  <c r="AQ257" i="2"/>
  <c r="AQ160" i="2"/>
  <c r="AQ626" i="2"/>
  <c r="AQ62" i="2"/>
  <c r="AQ388" i="2"/>
  <c r="AQ67" i="2"/>
  <c r="AQ493" i="2"/>
  <c r="AQ138" i="2"/>
  <c r="AQ562" i="2"/>
  <c r="AQ167" i="2"/>
  <c r="AQ272" i="2"/>
  <c r="AQ407" i="2"/>
  <c r="AQ526" i="2"/>
  <c r="AQ168" i="2"/>
  <c r="AQ444" i="2"/>
  <c r="AQ334" i="2"/>
  <c r="AQ514" i="2"/>
  <c r="AQ431" i="2"/>
  <c r="AQ288" i="2"/>
  <c r="AQ181" i="2"/>
  <c r="AQ346" i="2"/>
  <c r="AQ438" i="2"/>
  <c r="AQ76" i="2"/>
  <c r="AQ111" i="2"/>
  <c r="AQ456" i="2"/>
  <c r="AQ175" i="2"/>
  <c r="AQ3" i="2"/>
  <c r="AQ279" i="2"/>
  <c r="AQ106" i="2"/>
  <c r="AQ476" i="2"/>
  <c r="AQ324" i="2"/>
  <c r="AQ506" i="2"/>
  <c r="AQ344" i="2"/>
  <c r="AQ82" i="2"/>
  <c r="AQ234" i="2"/>
  <c r="AQ236" i="2"/>
  <c r="AQ49" i="2"/>
  <c r="AQ604" i="2"/>
  <c r="AQ649" i="2"/>
  <c r="AQ228" i="2"/>
  <c r="AQ275" i="2"/>
  <c r="AQ314" i="2"/>
  <c r="AQ421" i="2"/>
  <c r="AQ56" i="2"/>
  <c r="AQ376" i="2"/>
  <c r="AQ212" i="2"/>
  <c r="AQ184" i="2"/>
  <c r="AQ261" i="2"/>
  <c r="AQ5" i="2"/>
  <c r="AQ367" i="2"/>
  <c r="AQ136" i="2"/>
  <c r="AQ243" i="2"/>
  <c r="AQ129" i="2"/>
  <c r="AQ541" i="2"/>
  <c r="AQ12" i="2"/>
  <c r="AQ677" i="2"/>
  <c r="AQ387" i="2"/>
  <c r="AQ64" i="2"/>
  <c r="AQ23" i="2"/>
  <c r="AQ276" i="2"/>
  <c r="AQ469" i="2"/>
  <c r="AQ24" i="2"/>
  <c r="AQ308" i="2"/>
  <c r="AQ211" i="2"/>
  <c r="AQ74" i="2"/>
  <c r="AQ148" i="2"/>
  <c r="AQ227" i="2"/>
  <c r="AQ224" i="2"/>
  <c r="AQ30" i="2"/>
  <c r="AQ383" i="2"/>
  <c r="AQ517" i="2"/>
  <c r="AQ251" i="2"/>
  <c r="AQ233" i="2"/>
  <c r="AQ204" i="2"/>
  <c r="AQ223" i="2"/>
  <c r="AQ607" i="2"/>
  <c r="AQ378" i="2"/>
  <c r="AQ326" i="2"/>
  <c r="AQ412" i="2"/>
  <c r="AQ170" i="2"/>
  <c r="AQ405" i="2"/>
  <c r="AQ556" i="2"/>
  <c r="AQ274" i="2"/>
  <c r="AQ265" i="2"/>
  <c r="AQ217" i="2"/>
  <c r="AQ43" i="2"/>
  <c r="AQ330" i="2"/>
  <c r="AQ110" i="2"/>
  <c r="AQ209" i="2"/>
  <c r="AQ39" i="2"/>
  <c r="AQ712" i="2"/>
  <c r="AQ229" i="2"/>
  <c r="AQ2" i="2"/>
  <c r="AQ226" i="2"/>
  <c r="AQ266" i="2"/>
  <c r="AQ486" i="2"/>
  <c r="AQ183" i="2"/>
  <c r="AQ139" i="2"/>
  <c r="AQ713" i="2"/>
  <c r="AQ403" i="2"/>
  <c r="AQ490" i="2"/>
  <c r="AQ263" i="2"/>
  <c r="AQ410" i="2"/>
  <c r="AQ70" i="2"/>
  <c r="AQ462" i="2"/>
  <c r="AQ29" i="2"/>
  <c r="AQ457" i="2"/>
  <c r="AQ152" i="2"/>
  <c r="AQ555" i="2"/>
  <c r="AQ499" i="2"/>
  <c r="AQ134" i="2"/>
  <c r="AQ11" i="2"/>
  <c r="AQ501" i="2"/>
  <c r="AQ576" i="2"/>
  <c r="AQ512" i="2"/>
  <c r="AQ178" i="2"/>
  <c r="AQ75" i="2"/>
  <c r="AQ622" i="2"/>
  <c r="AQ549" i="2"/>
  <c r="AQ651" i="2"/>
  <c r="AQ452" i="2"/>
  <c r="AQ273" i="2"/>
  <c r="AQ259" i="2"/>
  <c r="AQ600" i="2"/>
  <c r="AQ536" i="2"/>
  <c r="AQ580" i="2"/>
  <c r="AQ31" i="2"/>
  <c r="AQ13" i="2"/>
  <c r="AQ579" i="2"/>
  <c r="AQ191" i="2"/>
  <c r="AQ246" i="2"/>
  <c r="AQ220" i="2"/>
  <c r="AQ196" i="2"/>
  <c r="AQ256" i="2"/>
  <c r="AQ563" i="2"/>
  <c r="AQ420" i="2"/>
  <c r="AQ678" i="2"/>
  <c r="AQ348" i="2"/>
  <c r="AQ198" i="2"/>
  <c r="AQ260" i="2"/>
  <c r="AQ631" i="2"/>
  <c r="AQ544" i="2"/>
  <c r="AQ372" i="2"/>
  <c r="AQ425" i="2"/>
  <c r="AQ83" i="2"/>
  <c r="AQ615" i="2"/>
  <c r="AQ439" i="2"/>
  <c r="AQ432" i="2"/>
  <c r="AQ188" i="2"/>
  <c r="AQ297" i="2"/>
  <c r="AQ277" i="2"/>
  <c r="AQ591" i="2"/>
  <c r="AQ392" i="2"/>
  <c r="AQ118" i="2"/>
  <c r="AQ605" i="2"/>
  <c r="AQ235" i="2"/>
  <c r="AQ474" i="2"/>
  <c r="AQ706" i="2"/>
  <c r="AQ540" i="2"/>
  <c r="AQ54" i="2"/>
  <c r="AQ249" i="2"/>
  <c r="AQ185" i="2"/>
  <c r="AQ63" i="2"/>
  <c r="AQ91" i="2"/>
  <c r="AQ149" i="2"/>
  <c r="AQ318" i="2"/>
  <c r="AQ460" i="2"/>
  <c r="AQ509" i="2"/>
  <c r="AQ543" i="2"/>
  <c r="AQ278" i="2"/>
  <c r="AQ537" i="2"/>
  <c r="AQ384" i="2"/>
  <c r="AQ255" i="2"/>
  <c r="AQ50" i="2"/>
  <c r="AQ247" i="2"/>
  <c r="AQ532" i="2"/>
  <c r="AQ151" i="2"/>
  <c r="AQ42" i="2"/>
  <c r="AQ690" i="2"/>
  <c r="AQ711" i="2"/>
  <c r="AQ429" i="2"/>
  <c r="AQ225" i="2"/>
  <c r="AQ250" i="2"/>
  <c r="AQ289" i="2"/>
  <c r="AQ725" i="2"/>
  <c r="AQ683" i="2"/>
  <c r="AQ577" i="2"/>
  <c r="AQ466" i="2"/>
  <c r="AQ595" i="2"/>
  <c r="AQ164" i="2"/>
  <c r="AQ480" i="2"/>
  <c r="AQ498" i="2"/>
  <c r="AQ298" i="2"/>
  <c r="AQ222" i="2"/>
  <c r="AQ564" i="2"/>
  <c r="AQ174" i="2"/>
  <c r="AQ361" i="2"/>
  <c r="AQ426" i="2"/>
  <c r="AQ453" i="2"/>
  <c r="AQ708" i="2"/>
  <c r="AQ293" i="2"/>
  <c r="AQ14" i="2"/>
  <c r="AQ328" i="2"/>
  <c r="AQ371" i="2"/>
  <c r="AQ66" i="2"/>
  <c r="AQ475" i="2"/>
  <c r="AQ319" i="2"/>
  <c r="AQ193" i="2"/>
  <c r="AQ375" i="2"/>
  <c r="AQ472" i="2"/>
  <c r="AQ603" i="2"/>
  <c r="AQ205" i="2"/>
  <c r="AQ145" i="2"/>
  <c r="AQ567" i="2"/>
  <c r="AQ574" i="2"/>
  <c r="AQ415" i="2"/>
  <c r="AQ368" i="2"/>
  <c r="AQ69" i="2"/>
  <c r="AQ497" i="2"/>
  <c r="AQ4" i="2"/>
  <c r="AQ135" i="2"/>
  <c r="AQ446" i="2"/>
  <c r="AQ122" i="2"/>
  <c r="AQ18" i="2"/>
  <c r="AQ90" i="2"/>
  <c r="AQ484" i="2"/>
  <c r="AQ231" i="2"/>
  <c r="AQ203" i="2"/>
  <c r="AQ470" i="2"/>
  <c r="AQ157" i="2"/>
  <c r="AQ362" i="2"/>
  <c r="AQ518" i="2"/>
  <c r="AQ79" i="2"/>
  <c r="AQ652" i="2"/>
  <c r="AQ252" i="2"/>
  <c r="AQ295" i="2"/>
  <c r="AQ730" i="2"/>
  <c r="AQ594" i="2"/>
  <c r="AQ132" i="2"/>
  <c r="AQ169" i="2"/>
  <c r="AQ38" i="2"/>
  <c r="AQ620" i="2"/>
  <c r="AQ571" i="2"/>
  <c r="AQ46" i="2"/>
  <c r="AQ311" i="2"/>
  <c r="AQ341" i="2"/>
  <c r="AQ584" i="2"/>
  <c r="AQ508" i="2"/>
  <c r="AQ618" i="2"/>
  <c r="AQ173" i="2"/>
  <c r="AQ284" i="2"/>
  <c r="AQ165" i="2"/>
  <c r="AQ147" i="2"/>
  <c r="AQ61" i="2"/>
  <c r="AQ406" i="2"/>
  <c r="AQ353" i="2"/>
  <c r="AQ58" i="2"/>
  <c r="AQ45" i="2"/>
  <c r="AQ264" i="2"/>
  <c r="AQ590" i="2"/>
  <c r="AQ44" i="2"/>
  <c r="AQ524" i="2"/>
  <c r="AQ194" i="2"/>
  <c r="AQ616" i="2"/>
  <c r="AQ650" i="2"/>
  <c r="AQ370" i="2"/>
  <c r="AQ93" i="2"/>
  <c r="AQ161" i="2"/>
  <c r="AQ187" i="2"/>
  <c r="AQ520" i="2"/>
  <c r="AQ369" i="2"/>
  <c r="AQ36" i="2"/>
  <c r="AQ267" i="2"/>
  <c r="AQ218" i="2"/>
  <c r="AQ9" i="2"/>
  <c r="AQ113" i="2"/>
  <c r="AQ731" i="2"/>
  <c r="AQ586" i="2"/>
  <c r="AQ640" i="2"/>
  <c r="AQ102" i="2"/>
  <c r="AQ435" i="2"/>
  <c r="AQ411" i="2"/>
  <c r="AQ22" i="2"/>
  <c r="AQ583" i="2"/>
  <c r="AQ240" i="2"/>
  <c r="AQ422" i="2"/>
  <c r="AQ179" i="2"/>
  <c r="AQ661" i="2"/>
  <c r="AQ301" i="2"/>
  <c r="AQ121" i="2"/>
  <c r="AQ519" i="2"/>
  <c r="AQ345" i="2"/>
  <c r="AQ155" i="2"/>
  <c r="AQ529" i="2"/>
  <c r="AQ304" i="2"/>
  <c r="AQ230" i="2"/>
  <c r="AQ664" i="2"/>
  <c r="AQ27" i="2"/>
  <c r="AQ28" i="2"/>
  <c r="AQ354" i="2"/>
  <c r="AQ465" i="2"/>
  <c r="AQ333" i="2"/>
  <c r="AQ95" i="2"/>
  <c r="AQ593" i="2"/>
  <c r="AQ201" i="2"/>
  <c r="AQ307" i="2"/>
  <c r="AQ554" i="2"/>
  <c r="AQ551" i="2"/>
  <c r="AQ309" i="2"/>
  <c r="AQ342" i="2"/>
  <c r="AQ262" i="2"/>
  <c r="AQ192" i="2"/>
  <c r="AQ32" i="2"/>
  <c r="AQ558" i="2"/>
  <c r="AQ437" i="2"/>
  <c r="AQ84" i="2"/>
  <c r="AQ539" i="2"/>
  <c r="AQ660" i="2"/>
  <c r="AQ634" i="2"/>
  <c r="AQ200" i="2"/>
  <c r="AQ441" i="2"/>
  <c r="AQ89" i="2"/>
  <c r="AQ585" i="2"/>
  <c r="AQ445" i="2"/>
  <c r="AQ130" i="2"/>
  <c r="AQ137" i="2"/>
  <c r="AQ140" i="2"/>
  <c r="AQ215" i="2"/>
  <c r="AQ78" i="2"/>
  <c r="AQ316" i="2"/>
  <c r="AQ596" i="2"/>
  <c r="AQ568" i="2"/>
  <c r="AQ680" i="2"/>
  <c r="AQ159" i="2"/>
  <c r="AQ408" i="2"/>
  <c r="AQ86" i="2"/>
  <c r="AQ282" i="2"/>
  <c r="AQ207" i="2"/>
  <c r="AQ380" i="2"/>
  <c r="AQ356" i="2"/>
  <c r="AQ433" i="2"/>
  <c r="AQ116" i="2"/>
  <c r="AQ128" i="2"/>
  <c r="AQ416" i="2"/>
  <c r="AQ343" i="2"/>
  <c r="AQ239" i="2"/>
  <c r="AQ655" i="2"/>
  <c r="AQ381" i="2"/>
  <c r="AQ8" i="2"/>
  <c r="AQ133" i="2"/>
  <c r="AQ329" i="2"/>
  <c r="AQ171" i="2"/>
  <c r="AQ19" i="2"/>
  <c r="AQ219" i="2"/>
  <c r="AQ65" i="2"/>
  <c r="AQ10" i="2"/>
  <c r="AQ357" i="2"/>
  <c r="AQ637" i="2"/>
  <c r="AQ727" i="2"/>
  <c r="AQ206" i="2"/>
  <c r="AQ315" i="2"/>
  <c r="AQ494" i="2"/>
  <c r="AQ195" i="2"/>
  <c r="AQ158" i="2"/>
  <c r="AQ232" i="2"/>
  <c r="AQ25" i="2"/>
  <c r="AQ81" i="2"/>
  <c r="AQ627" i="2"/>
  <c r="AQ163" i="2"/>
  <c r="AQ199" i="2"/>
  <c r="AQ535" i="2"/>
  <c r="AQ673" i="2"/>
  <c r="AQ48" i="2"/>
  <c r="AQ482" i="2"/>
  <c r="AQ528" i="2"/>
  <c r="AQ366" i="2"/>
  <c r="AQ321" i="2"/>
  <c r="AQ221" i="2"/>
  <c r="AQ72" i="2"/>
  <c r="AQ642" i="2"/>
  <c r="AQ281" i="2"/>
  <c r="AQ302" i="2"/>
  <c r="AQ436" i="2"/>
  <c r="AQ654" i="2"/>
  <c r="AQ505" i="2"/>
  <c r="AQ325" i="2"/>
  <c r="AQ142" i="2"/>
  <c r="AQ16" i="2"/>
  <c r="AQ150" i="2"/>
  <c r="AQ720" i="2"/>
  <c r="AQ461" i="2"/>
  <c r="AQ729" i="2"/>
  <c r="AQ646" i="2"/>
  <c r="AQ210" i="2"/>
  <c r="AQ479" i="2"/>
  <c r="AQ606" i="2"/>
  <c r="AQ305" i="2"/>
  <c r="AQ180" i="2"/>
  <c r="AQ258" i="2"/>
  <c r="AQ21" i="2"/>
  <c r="AQ513" i="2"/>
  <c r="AQ6" i="2"/>
  <c r="AQ17" i="2"/>
  <c r="AQ391" i="2"/>
  <c r="AQ402" i="2"/>
  <c r="AQ561" i="2"/>
  <c r="AQ216" i="2"/>
  <c r="AQ728" i="2"/>
  <c r="AQ300" i="2"/>
  <c r="AQ726" i="2"/>
  <c r="AQ550" i="2"/>
  <c r="AQ525" i="2"/>
  <c r="AQ182" i="2"/>
  <c r="AQ442" i="2"/>
  <c r="AQ94" i="2"/>
  <c r="AQ428" i="2"/>
  <c r="AQ468" i="2"/>
  <c r="AQ588" i="2"/>
  <c r="AQ280" i="2"/>
  <c r="AQ613" i="2"/>
  <c r="AQ127" i="2"/>
  <c r="AQ286" i="2"/>
  <c r="AQ565" i="2"/>
  <c r="AQ109" i="2"/>
  <c r="AQ374" i="2"/>
  <c r="AQ337" i="2"/>
  <c r="AQ666" i="2"/>
  <c r="AQ676" i="2"/>
  <c r="AQ312" i="2"/>
  <c r="AQ559" i="2"/>
  <c r="AQ578" i="2"/>
  <c r="AQ166" i="2"/>
  <c r="AQ632" i="2"/>
  <c r="AQ35" i="2"/>
  <c r="AQ485" i="2"/>
  <c r="AQ464" i="2"/>
  <c r="AQ662" i="2"/>
  <c r="AQ458" i="2"/>
  <c r="AQ119" i="2"/>
  <c r="AQ338" i="2"/>
  <c r="AQ117" i="2"/>
  <c r="AQ254" i="2"/>
  <c r="AQ355" i="2"/>
  <c r="AQ373" i="2"/>
  <c r="AQ589" i="2"/>
  <c r="AQ365" i="2"/>
  <c r="AQ360" i="2"/>
  <c r="AQ507" i="2"/>
  <c r="AQ162" i="2"/>
  <c r="AQ60" i="2"/>
  <c r="AQ434" i="2"/>
  <c r="AQ687" i="2"/>
  <c r="AQ358" i="2"/>
  <c r="AQ510" i="2"/>
  <c r="AQ77" i="2"/>
  <c r="AQ176" i="2"/>
  <c r="AQ400" i="2"/>
  <c r="AQ734" i="2"/>
  <c r="AQ414" i="2"/>
  <c r="AQ15" i="2"/>
  <c r="AQ481" i="2"/>
  <c r="AQ560" i="2"/>
  <c r="AQ669" i="2"/>
  <c r="AQ440" i="2"/>
  <c r="AQ114" i="2"/>
  <c r="AQ672" i="2"/>
  <c r="AQ495" i="2"/>
  <c r="AQ347" i="2"/>
  <c r="AQ530" i="2"/>
  <c r="AQ189" i="2"/>
  <c r="AQ581" i="2"/>
  <c r="AQ719" i="2"/>
  <c r="AQ638" i="2"/>
  <c r="AQ448" i="2"/>
  <c r="AQ332" i="2"/>
  <c r="AQ488" i="2"/>
  <c r="AQ299" i="2"/>
  <c r="AQ331" i="2"/>
  <c r="AQ88" i="2"/>
  <c r="AQ424" i="2"/>
  <c r="AQ51" i="2"/>
  <c r="AQ643" i="2"/>
  <c r="AQ515" i="2"/>
  <c r="AQ107" i="2"/>
  <c r="AQ398" i="2"/>
  <c r="AQ449" i="2"/>
  <c r="AQ608" i="2"/>
  <c r="AQ33" i="2"/>
  <c r="AQ237" i="2"/>
  <c r="AQ516" i="2"/>
  <c r="AQ473" i="2"/>
  <c r="AQ335" i="2"/>
  <c r="AQ723" i="2"/>
  <c r="AQ52" i="2"/>
  <c r="AQ639" i="2"/>
  <c r="AQ125" i="2"/>
  <c r="AQ37" i="2"/>
  <c r="AQ644" i="2"/>
  <c r="AQ238" i="2"/>
  <c r="AQ359" i="2"/>
  <c r="AQ248" i="2"/>
  <c r="AQ430" i="2"/>
  <c r="AQ41" i="2"/>
  <c r="AQ73" i="2"/>
  <c r="AQ459" i="2"/>
  <c r="AQ242" i="2"/>
  <c r="AQ394" i="2"/>
  <c r="AQ40" i="2"/>
  <c r="AQ477" i="2"/>
  <c r="AQ101" i="2"/>
  <c r="AQ283" i="2"/>
  <c r="AQ124" i="2"/>
  <c r="AQ717" i="2"/>
  <c r="AQ271" i="2"/>
  <c r="AQ156" i="2"/>
  <c r="AQ396" i="2"/>
  <c r="AQ633" i="2"/>
  <c r="AQ599" i="2"/>
  <c r="AQ352" i="2"/>
  <c r="AQ386" i="2"/>
  <c r="AQ59" i="2"/>
  <c r="AQ97" i="2"/>
  <c r="AQ657" i="2"/>
  <c r="AQ100" i="2"/>
  <c r="AQ682" i="2"/>
  <c r="AQ612" i="2"/>
  <c r="AQ704" i="2"/>
  <c r="AQ688" i="2"/>
  <c r="AQ214" i="2"/>
  <c r="AQ34" i="2"/>
  <c r="AQ463" i="2"/>
  <c r="AQ213" i="2"/>
  <c r="AQ269" i="2"/>
  <c r="AQ197" i="2"/>
  <c r="AQ349" i="2"/>
  <c r="AQ718" i="2"/>
  <c r="AQ699" i="2"/>
  <c r="AQ389" i="2"/>
  <c r="AQ131" i="2"/>
  <c r="AQ364" i="2"/>
  <c r="AQ285" i="2"/>
  <c r="AQ123" i="2"/>
  <c r="AQ692" i="2"/>
  <c r="AQ491" i="2"/>
  <c r="AQ96" i="2"/>
  <c r="AQ547" i="2"/>
  <c r="AQ715" i="2"/>
  <c r="AQ385" i="2"/>
  <c r="AQ47" i="2"/>
  <c r="AQ92" i="2"/>
  <c r="AQ317" i="2"/>
  <c r="AQ648" i="2"/>
  <c r="AQ120" i="2"/>
  <c r="AQ645" i="2"/>
  <c r="AQ417" i="2"/>
  <c r="AQ542" i="2"/>
  <c r="AQ409" i="2"/>
  <c r="AQ521" i="2"/>
  <c r="AQ668" i="2"/>
  <c r="AQ322" i="2"/>
  <c r="AQ502" i="2"/>
  <c r="AQ451" i="2"/>
  <c r="AQ154" i="2"/>
  <c r="AQ306" i="2"/>
  <c r="AQ531" i="2"/>
  <c r="AQ320" i="2"/>
  <c r="AQ534" i="2"/>
  <c r="AQ55" i="2"/>
  <c r="AQ557" i="2"/>
  <c r="AQ653" i="2"/>
  <c r="AQ696" i="2"/>
  <c r="AQ685" i="2"/>
  <c r="AQ186" i="2"/>
  <c r="AQ423" i="2"/>
  <c r="AQ705" i="2"/>
  <c r="AQ675" i="2"/>
  <c r="AQ538" i="2"/>
  <c r="AQ112" i="2"/>
  <c r="AQ492" i="2"/>
  <c r="AQ735" i="2"/>
  <c r="AQ471" i="2"/>
  <c r="AQ85" i="2"/>
  <c r="AQ572" i="2"/>
  <c r="AQ674" i="2"/>
  <c r="AQ268" i="2"/>
  <c r="AQ208" i="2"/>
  <c r="AQ351" i="2"/>
  <c r="AQ625" i="2"/>
  <c r="AQ377" i="2"/>
  <c r="AQ611" i="2"/>
  <c r="AQ635" i="2"/>
  <c r="AQ478" i="2"/>
  <c r="AQ87" i="2"/>
  <c r="AQ126" i="2"/>
  <c r="AQ340" i="2"/>
  <c r="AQ546" i="2"/>
  <c r="AQ323" i="2"/>
  <c r="AQ399" i="2"/>
  <c r="AQ339" i="2"/>
  <c r="AQ697" i="2"/>
  <c r="AQ447" i="2"/>
  <c r="AQ115" i="2"/>
  <c r="AQ721" i="2"/>
  <c r="AQ190" i="2"/>
  <c r="AQ504" i="2"/>
  <c r="AQ245" i="2"/>
  <c r="AQ709" i="2"/>
  <c r="AQ624" i="2"/>
  <c r="AQ327" i="2"/>
  <c r="AQ350" i="2"/>
  <c r="AQ393" i="2"/>
  <c r="AQ397" i="2"/>
  <c r="AQ427" i="2"/>
  <c r="AQ500" i="2"/>
  <c r="AQ503" i="2"/>
  <c r="AQ684" i="2"/>
  <c r="AQ602" i="2"/>
  <c r="AQ592" i="2"/>
  <c r="AQ80" i="2"/>
  <c r="AQ487" i="2"/>
  <c r="AQ598" i="2"/>
  <c r="AQ614" i="2"/>
  <c r="AQ641" i="2"/>
  <c r="AQ202" i="2"/>
  <c r="AQ455" i="2"/>
  <c r="AQ610" i="2"/>
  <c r="AQ313" i="2"/>
  <c r="AQ379" i="2"/>
  <c r="AQ290" i="2"/>
  <c r="AQ553" i="2"/>
  <c r="AQ552" i="2"/>
  <c r="AQ177" i="2"/>
  <c r="AQ454" i="2"/>
  <c r="AQ395" i="2"/>
  <c r="AQ292" i="2"/>
  <c r="AQ659" i="2"/>
  <c r="AQ287" i="2"/>
  <c r="AQ619" i="2"/>
  <c r="AQ703" i="2"/>
  <c r="AQ303" i="2"/>
  <c r="AQ707" i="2"/>
  <c r="AQ450" i="2"/>
  <c r="AQ575" i="2"/>
  <c r="AQ573" i="2"/>
  <c r="AQ244" i="2"/>
  <c r="AQ363" i="2"/>
  <c r="AQ630" i="2"/>
  <c r="AQ489" i="2"/>
  <c r="AQ663" i="2"/>
  <c r="AQ686" i="2"/>
  <c r="AQ693" i="2"/>
  <c r="AQ636" i="2"/>
  <c r="AQ522" i="2"/>
  <c r="AQ681" i="2"/>
  <c r="AQ587" i="2"/>
  <c r="AQ443" i="2"/>
  <c r="AQ548" i="2"/>
  <c r="AQ716" i="2"/>
  <c r="AQ733" i="2"/>
  <c r="AQ545" i="2"/>
  <c r="AQ670" i="2"/>
  <c r="AQ582" i="2"/>
  <c r="AQ609" i="2"/>
  <c r="AQ656" i="2"/>
  <c r="AQ714" i="2"/>
  <c r="AQ496" i="2"/>
  <c r="AQ702" i="2"/>
  <c r="AQ566" i="2"/>
  <c r="AQ695" i="2"/>
  <c r="AQ698" i="2"/>
  <c r="AQ597" i="2"/>
  <c r="AQ701" i="2"/>
  <c r="AQ722" i="2"/>
  <c r="AQ679" i="2"/>
  <c r="AQ667" i="2"/>
  <c r="AQ710" i="2"/>
  <c r="AQ671" i="2"/>
  <c r="AQ700" i="2"/>
  <c r="AQ691" i="2"/>
  <c r="AQ647" i="2"/>
  <c r="AQ732" i="2"/>
  <c r="AQ621" i="2"/>
  <c r="AQ724" i="2"/>
  <c r="AR689" i="2"/>
  <c r="AR628" i="2"/>
  <c r="AR243" i="2"/>
  <c r="AR412" i="2"/>
  <c r="AR110" i="2"/>
  <c r="AR266" i="2"/>
  <c r="AR713" i="2"/>
  <c r="AR410" i="2"/>
  <c r="AR579" i="2"/>
  <c r="AR678" i="2"/>
  <c r="AR615" i="2"/>
  <c r="AR591" i="2"/>
  <c r="AR711" i="2"/>
  <c r="AR603" i="2"/>
  <c r="AR567" i="2"/>
  <c r="AR135" i="2"/>
  <c r="AR616" i="2"/>
  <c r="AR520" i="2"/>
  <c r="AR113" i="2"/>
  <c r="AR519" i="2"/>
  <c r="AR664" i="2"/>
  <c r="AR568" i="2"/>
  <c r="AR282" i="2"/>
  <c r="AR655" i="2"/>
  <c r="AR637" i="2"/>
  <c r="AR158" i="2"/>
  <c r="AR461" i="2"/>
  <c r="AR726" i="2"/>
  <c r="AR676" i="2"/>
  <c r="AR687" i="2"/>
  <c r="AR424" i="2"/>
  <c r="AR459" i="2"/>
  <c r="AR688" i="2"/>
  <c r="AR463" i="2"/>
  <c r="AR715" i="2"/>
  <c r="AR653" i="2"/>
  <c r="AR675" i="2"/>
  <c r="AR735" i="2"/>
  <c r="AR674" i="2"/>
  <c r="AR87" i="2"/>
  <c r="AR399" i="2"/>
  <c r="AR641" i="2"/>
  <c r="AR545" i="2"/>
  <c r="AR698" i="2"/>
  <c r="AR701" i="2"/>
  <c r="AR722" i="2"/>
  <c r="AR710" i="2"/>
  <c r="AR700" i="2"/>
  <c r="AR724" i="2"/>
  <c r="AH533" i="2"/>
  <c r="AH570" i="2"/>
  <c r="AH623" i="2"/>
  <c r="AH146" i="2"/>
  <c r="AH418" i="2"/>
  <c r="AH270" i="2"/>
  <c r="AH569" i="2"/>
  <c r="AH310" i="2"/>
  <c r="AH617" i="2"/>
  <c r="AH419" i="2"/>
  <c r="AH336" i="2"/>
  <c r="AH483" i="2"/>
  <c r="AH689" i="2"/>
  <c r="AH253" i="2"/>
  <c r="AH143" i="2"/>
  <c r="AH105" i="2"/>
  <c r="AH144" i="2"/>
  <c r="AH382" i="2"/>
  <c r="AH467" i="2"/>
  <c r="AH511" i="2"/>
  <c r="AH694" i="2"/>
  <c r="AH172" i="2"/>
  <c r="AH401" i="2"/>
  <c r="AH141" i="2"/>
  <c r="AH53" i="2"/>
  <c r="AH104" i="2"/>
  <c r="O12" i="3" s="1"/>
  <c r="AH390" i="2"/>
  <c r="AH20" i="2"/>
  <c r="AH523" i="2"/>
  <c r="AH296" i="2"/>
  <c r="AH665" i="2"/>
  <c r="AH57" i="2"/>
  <c r="AH103" i="2"/>
  <c r="AH153" i="2"/>
  <c r="AH629" i="2"/>
  <c r="AH658" i="2"/>
  <c r="AH98" i="2"/>
  <c r="AH241" i="2"/>
  <c r="AH71" i="2"/>
  <c r="AH628" i="2"/>
  <c r="AH68" i="2"/>
  <c r="AH26" i="2"/>
  <c r="AH601" i="2"/>
  <c r="AH294" i="2"/>
  <c r="AH413" i="2"/>
  <c r="AH108" i="2"/>
  <c r="O67" i="3" s="1"/>
  <c r="AH527" i="2"/>
  <c r="AH7" i="2"/>
  <c r="AH291" i="2"/>
  <c r="AH404" i="2"/>
  <c r="AH99" i="2"/>
  <c r="AH257" i="2"/>
  <c r="AH160" i="2"/>
  <c r="O63" i="3" s="1"/>
  <c r="AH626" i="2"/>
  <c r="AH62" i="2"/>
  <c r="AH388" i="2"/>
  <c r="AH67" i="2"/>
  <c r="AH493" i="2"/>
  <c r="AH138" i="2"/>
  <c r="AH562" i="2"/>
  <c r="AH167" i="2"/>
  <c r="AH272" i="2"/>
  <c r="AH407" i="2"/>
  <c r="AH526" i="2"/>
  <c r="AH168" i="2"/>
  <c r="AH444" i="2"/>
  <c r="AH334" i="2"/>
  <c r="AH514" i="2"/>
  <c r="AH431" i="2"/>
  <c r="AH288" i="2"/>
  <c r="AH181" i="2"/>
  <c r="AH346" i="2"/>
  <c r="AH438" i="2"/>
  <c r="AH76" i="2"/>
  <c r="AH111" i="2"/>
  <c r="AH456" i="2"/>
  <c r="AH175" i="2"/>
  <c r="AH3" i="2"/>
  <c r="AH279" i="2"/>
  <c r="AH106" i="2"/>
  <c r="AH476" i="2"/>
  <c r="AH324" i="2"/>
  <c r="AH506" i="2"/>
  <c r="AH344" i="2"/>
  <c r="AH82" i="2"/>
  <c r="O13" i="3" s="1"/>
  <c r="AH234" i="2"/>
  <c r="AH236" i="2"/>
  <c r="AH49" i="2"/>
  <c r="AH604" i="2"/>
  <c r="AH649" i="2"/>
  <c r="AH228" i="2"/>
  <c r="AH275" i="2"/>
  <c r="O17" i="3" s="1"/>
  <c r="AH314" i="2"/>
  <c r="AH421" i="2"/>
  <c r="AH56" i="2"/>
  <c r="AH376" i="2"/>
  <c r="AH212" i="2"/>
  <c r="AH184" i="2"/>
  <c r="AH261" i="2"/>
  <c r="AH5" i="2"/>
  <c r="AH367" i="2"/>
  <c r="AH136" i="2"/>
  <c r="AH243" i="2"/>
  <c r="AH129" i="2"/>
  <c r="AH541" i="2"/>
  <c r="AH12" i="2"/>
  <c r="AH677" i="2"/>
  <c r="AH387" i="2"/>
  <c r="AH64" i="2"/>
  <c r="AH23" i="2"/>
  <c r="AH276" i="2"/>
  <c r="AH469" i="2"/>
  <c r="AH24" i="2"/>
  <c r="AH308" i="2"/>
  <c r="AH211" i="2"/>
  <c r="AH74" i="2"/>
  <c r="AH148" i="2"/>
  <c r="AH227" i="2"/>
  <c r="AH224" i="2"/>
  <c r="AH30" i="2"/>
  <c r="AH383" i="2"/>
  <c r="AH517" i="2"/>
  <c r="AH251" i="2"/>
  <c r="AH233" i="2"/>
  <c r="AH204" i="2"/>
  <c r="AH223" i="2"/>
  <c r="AH607" i="2"/>
  <c r="AH378" i="2"/>
  <c r="AH326" i="2"/>
  <c r="O120" i="3" s="1"/>
  <c r="AH412" i="2"/>
  <c r="AH170" i="2"/>
  <c r="AH405" i="2"/>
  <c r="AH556" i="2"/>
  <c r="AH274" i="2"/>
  <c r="AH265" i="2"/>
  <c r="AH217" i="2"/>
  <c r="AH43" i="2"/>
  <c r="AH330" i="2"/>
  <c r="O114" i="3" s="1"/>
  <c r="AH110" i="2"/>
  <c r="AH209" i="2"/>
  <c r="AH39" i="2"/>
  <c r="AH712" i="2"/>
  <c r="O110" i="3" s="1"/>
  <c r="AH229" i="2"/>
  <c r="AH2" i="2"/>
  <c r="AH226" i="2"/>
  <c r="AH266" i="2"/>
  <c r="AH486" i="2"/>
  <c r="AH183" i="2"/>
  <c r="AH139" i="2"/>
  <c r="AH713" i="2"/>
  <c r="AH403" i="2"/>
  <c r="AH490" i="2"/>
  <c r="AH263" i="2"/>
  <c r="AH410" i="2"/>
  <c r="AH70" i="2"/>
  <c r="AH462" i="2"/>
  <c r="AH29" i="2"/>
  <c r="AH457" i="2"/>
  <c r="AH152" i="2"/>
  <c r="AH555" i="2"/>
  <c r="AH499" i="2"/>
  <c r="AH134" i="2"/>
  <c r="AH11" i="2"/>
  <c r="AH501" i="2"/>
  <c r="AH576" i="2"/>
  <c r="AH512" i="2"/>
  <c r="O60" i="3" s="1"/>
  <c r="AH178" i="2"/>
  <c r="AH75" i="2"/>
  <c r="AH622" i="2"/>
  <c r="AH549" i="2"/>
  <c r="AH651" i="2"/>
  <c r="AH452" i="2"/>
  <c r="AH273" i="2"/>
  <c r="AH259" i="2"/>
  <c r="AH600" i="2"/>
  <c r="AH536" i="2"/>
  <c r="AH580" i="2"/>
  <c r="AH31" i="2"/>
  <c r="AH13" i="2"/>
  <c r="AH579" i="2"/>
  <c r="AH191" i="2"/>
  <c r="AH246" i="2"/>
  <c r="AH220" i="2"/>
  <c r="AH196" i="2"/>
  <c r="AH256" i="2"/>
  <c r="AH563" i="2"/>
  <c r="AH420" i="2"/>
  <c r="AH678" i="2"/>
  <c r="AH348" i="2"/>
  <c r="AH198" i="2"/>
  <c r="AH260" i="2"/>
  <c r="AH631" i="2"/>
  <c r="AH544" i="2"/>
  <c r="AH372" i="2"/>
  <c r="O64" i="3" s="1"/>
  <c r="AH425" i="2"/>
  <c r="AH83" i="2"/>
  <c r="AH615" i="2"/>
  <c r="AH439" i="2"/>
  <c r="O15" i="3" s="1"/>
  <c r="AH432" i="2"/>
  <c r="AH188" i="2"/>
  <c r="AH297" i="2"/>
  <c r="AH277" i="2"/>
  <c r="AH591" i="2"/>
  <c r="AH392" i="2"/>
  <c r="AH118" i="2"/>
  <c r="AH605" i="2"/>
  <c r="AH235" i="2"/>
  <c r="AH474" i="2"/>
  <c r="AH706" i="2"/>
  <c r="AH540" i="2"/>
  <c r="AH54" i="2"/>
  <c r="AH249" i="2"/>
  <c r="AH185" i="2"/>
  <c r="AH63" i="2"/>
  <c r="AH91" i="2"/>
  <c r="AH149" i="2"/>
  <c r="AH318" i="2"/>
  <c r="AH460" i="2"/>
  <c r="AH509" i="2"/>
  <c r="AH543" i="2"/>
  <c r="AH278" i="2"/>
  <c r="AH537" i="2"/>
  <c r="AH384" i="2"/>
  <c r="AH255" i="2"/>
  <c r="AH50" i="2"/>
  <c r="AH247" i="2"/>
  <c r="AH532" i="2"/>
  <c r="AH151" i="2"/>
  <c r="AH42" i="2"/>
  <c r="AH690" i="2"/>
  <c r="AH711" i="2"/>
  <c r="AH429" i="2"/>
  <c r="AH225" i="2"/>
  <c r="AH250" i="2"/>
  <c r="AH289" i="2"/>
  <c r="AH725" i="2"/>
  <c r="AH683" i="2"/>
  <c r="AH577" i="2"/>
  <c r="AH466" i="2"/>
  <c r="AH595" i="2"/>
  <c r="AH164" i="2"/>
  <c r="AH480" i="2"/>
  <c r="AH498" i="2"/>
  <c r="AH298" i="2"/>
  <c r="AH222" i="2"/>
  <c r="AH564" i="2"/>
  <c r="AH174" i="2"/>
  <c r="AH361" i="2"/>
  <c r="AH426" i="2"/>
  <c r="AH453" i="2"/>
  <c r="AH708" i="2"/>
  <c r="AH293" i="2"/>
  <c r="O113" i="3" s="1"/>
  <c r="AH14" i="2"/>
  <c r="AH328" i="2"/>
  <c r="AH371" i="2"/>
  <c r="AH66" i="2"/>
  <c r="AH475" i="2"/>
  <c r="AH319" i="2"/>
  <c r="AH193" i="2"/>
  <c r="AH375" i="2"/>
  <c r="AH472" i="2"/>
  <c r="AH603" i="2"/>
  <c r="AH205" i="2"/>
  <c r="AH145" i="2"/>
  <c r="AH567" i="2"/>
  <c r="AH574" i="2"/>
  <c r="AH415" i="2"/>
  <c r="AH368" i="2"/>
  <c r="AH69" i="2"/>
  <c r="AH497" i="2"/>
  <c r="AH4" i="2"/>
  <c r="AH135" i="2"/>
  <c r="AH446" i="2"/>
  <c r="AH122" i="2"/>
  <c r="AH18" i="2"/>
  <c r="AH90" i="2"/>
  <c r="AH484" i="2"/>
  <c r="AH231" i="2"/>
  <c r="AH203" i="2"/>
  <c r="AH470" i="2"/>
  <c r="AH157" i="2"/>
  <c r="AH362" i="2"/>
  <c r="AH518" i="2"/>
  <c r="AH79" i="2"/>
  <c r="AH652" i="2"/>
  <c r="AH252" i="2"/>
  <c r="AH295" i="2"/>
  <c r="AH730" i="2"/>
  <c r="AH594" i="2"/>
  <c r="AH132" i="2"/>
  <c r="AH169" i="2"/>
  <c r="AH38" i="2"/>
  <c r="AH620" i="2"/>
  <c r="AH571" i="2"/>
  <c r="AH46" i="2"/>
  <c r="AH311" i="2"/>
  <c r="AH341" i="2"/>
  <c r="AH584" i="2"/>
  <c r="AH508" i="2"/>
  <c r="AH618" i="2"/>
  <c r="AH173" i="2"/>
  <c r="AH284" i="2"/>
  <c r="AH165" i="2"/>
  <c r="AH147" i="2"/>
  <c r="AH61" i="2"/>
  <c r="AH406" i="2"/>
  <c r="AH353" i="2"/>
  <c r="AH58" i="2"/>
  <c r="AH45" i="2"/>
  <c r="AH264" i="2"/>
  <c r="AH590" i="2"/>
  <c r="AH44" i="2"/>
  <c r="AH524" i="2"/>
  <c r="AH194" i="2"/>
  <c r="AH616" i="2"/>
  <c r="AH650" i="2"/>
  <c r="AH370" i="2"/>
  <c r="O108" i="3" s="1"/>
  <c r="AH93" i="2"/>
  <c r="AH161" i="2"/>
  <c r="AH187" i="2"/>
  <c r="AH520" i="2"/>
  <c r="AH369" i="2"/>
  <c r="AH36" i="2"/>
  <c r="AH267" i="2"/>
  <c r="AH218" i="2"/>
  <c r="AH9" i="2"/>
  <c r="AH113" i="2"/>
  <c r="AH731" i="2"/>
  <c r="AH586" i="2"/>
  <c r="AH640" i="2"/>
  <c r="AH102" i="2"/>
  <c r="AH435" i="2"/>
  <c r="AH411" i="2"/>
  <c r="AH22" i="2"/>
  <c r="AH583" i="2"/>
  <c r="AH240" i="2"/>
  <c r="AH422" i="2"/>
  <c r="AH179" i="2"/>
  <c r="AH661" i="2"/>
  <c r="AH301" i="2"/>
  <c r="AH121" i="2"/>
  <c r="AH519" i="2"/>
  <c r="AH345" i="2"/>
  <c r="AH155" i="2"/>
  <c r="AH529" i="2"/>
  <c r="AH304" i="2"/>
  <c r="AH230" i="2"/>
  <c r="AH664" i="2"/>
  <c r="AH27" i="2"/>
  <c r="AH28" i="2"/>
  <c r="AH354" i="2"/>
  <c r="AH465" i="2"/>
  <c r="AH333" i="2"/>
  <c r="AH95" i="2"/>
  <c r="AH593" i="2"/>
  <c r="AH201" i="2"/>
  <c r="AH307" i="2"/>
  <c r="AH554" i="2"/>
  <c r="AH551" i="2"/>
  <c r="AH309" i="2"/>
  <c r="AH342" i="2"/>
  <c r="AH262" i="2"/>
  <c r="AH192" i="2"/>
  <c r="AH32" i="2"/>
  <c r="AH558" i="2"/>
  <c r="AH437" i="2"/>
  <c r="AH84" i="2"/>
  <c r="AH539" i="2"/>
  <c r="AH660" i="2"/>
  <c r="AH634" i="2"/>
  <c r="AH200" i="2"/>
  <c r="AH441" i="2"/>
  <c r="AH89" i="2"/>
  <c r="AH585" i="2"/>
  <c r="AH445" i="2"/>
  <c r="AH130" i="2"/>
  <c r="AH137" i="2"/>
  <c r="AH140" i="2"/>
  <c r="AH215" i="2"/>
  <c r="AH78" i="2"/>
  <c r="AH316" i="2"/>
  <c r="AH596" i="2"/>
  <c r="AH568" i="2"/>
  <c r="AH680" i="2"/>
  <c r="AH159" i="2"/>
  <c r="AH408" i="2"/>
  <c r="AH86" i="2"/>
  <c r="AH282" i="2"/>
  <c r="AH207" i="2"/>
  <c r="AH380" i="2"/>
  <c r="AH356" i="2"/>
  <c r="AH433" i="2"/>
  <c r="AH116" i="2"/>
  <c r="AH128" i="2"/>
  <c r="AH416" i="2"/>
  <c r="AH343" i="2"/>
  <c r="AH239" i="2"/>
  <c r="AH655" i="2"/>
  <c r="O109" i="3" s="1"/>
  <c r="AH381" i="2"/>
  <c r="AH8" i="2"/>
  <c r="AH133" i="2"/>
  <c r="AH329" i="2"/>
  <c r="AH171" i="2"/>
  <c r="AH19" i="2"/>
  <c r="AH219" i="2"/>
  <c r="AH65" i="2"/>
  <c r="AH10" i="2"/>
  <c r="AH357" i="2"/>
  <c r="AH637" i="2"/>
  <c r="AH727" i="2"/>
  <c r="AH206" i="2"/>
  <c r="AH315" i="2"/>
  <c r="AH494" i="2"/>
  <c r="AH195" i="2"/>
  <c r="AH158" i="2"/>
  <c r="AH232" i="2"/>
  <c r="AH25" i="2"/>
  <c r="AH81" i="2"/>
  <c r="AH627" i="2"/>
  <c r="AH163" i="2"/>
  <c r="AH199" i="2"/>
  <c r="AH535" i="2"/>
  <c r="AH673" i="2"/>
  <c r="AH48" i="2"/>
  <c r="AH482" i="2"/>
  <c r="AH528" i="2"/>
  <c r="AH366" i="2"/>
  <c r="AH321" i="2"/>
  <c r="AH221" i="2"/>
  <c r="AH72" i="2"/>
  <c r="AH642" i="2"/>
  <c r="AH281" i="2"/>
  <c r="AH302" i="2"/>
  <c r="AH436" i="2"/>
  <c r="AH654" i="2"/>
  <c r="AH505" i="2"/>
  <c r="AH325" i="2"/>
  <c r="AH142" i="2"/>
  <c r="AH16" i="2"/>
  <c r="AH150" i="2"/>
  <c r="AH720" i="2"/>
  <c r="AH461" i="2"/>
  <c r="AH729" i="2"/>
  <c r="AH646" i="2"/>
  <c r="AH210" i="2"/>
  <c r="AH479" i="2"/>
  <c r="AH606" i="2"/>
  <c r="AH305" i="2"/>
  <c r="AH180" i="2"/>
  <c r="AH258" i="2"/>
  <c r="AH21" i="2"/>
  <c r="AH513" i="2"/>
  <c r="AH6" i="2"/>
  <c r="AH17" i="2"/>
  <c r="O3" i="3" s="1"/>
  <c r="AH391" i="2"/>
  <c r="AH402" i="2"/>
  <c r="AH561" i="2"/>
  <c r="AH216" i="2"/>
  <c r="AH728" i="2"/>
  <c r="AH300" i="2"/>
  <c r="AH726" i="2"/>
  <c r="AH550" i="2"/>
  <c r="AH525" i="2"/>
  <c r="AH182" i="2"/>
  <c r="AH442" i="2"/>
  <c r="AH94" i="2"/>
  <c r="AH428" i="2"/>
  <c r="AH468" i="2"/>
  <c r="AH588" i="2"/>
  <c r="AH280" i="2"/>
  <c r="AH613" i="2"/>
  <c r="AH127" i="2"/>
  <c r="AH286" i="2"/>
  <c r="AH565" i="2"/>
  <c r="AH109" i="2"/>
  <c r="AH374" i="2"/>
  <c r="AH337" i="2"/>
  <c r="AH666" i="2"/>
  <c r="AH676" i="2"/>
  <c r="AH312" i="2"/>
  <c r="AH559" i="2"/>
  <c r="AH578" i="2"/>
  <c r="AH166" i="2"/>
  <c r="AH632" i="2"/>
  <c r="AH35" i="2"/>
  <c r="AH485" i="2"/>
  <c r="AH464" i="2"/>
  <c r="AH662" i="2"/>
  <c r="AH458" i="2"/>
  <c r="AH119" i="2"/>
  <c r="AH338" i="2"/>
  <c r="AH117" i="2"/>
  <c r="AH254" i="2"/>
  <c r="AH355" i="2"/>
  <c r="AH373" i="2"/>
  <c r="AH589" i="2"/>
  <c r="AH365" i="2"/>
  <c r="AH360" i="2"/>
  <c r="AH507" i="2"/>
  <c r="AH162" i="2"/>
  <c r="AH60" i="2"/>
  <c r="AH434" i="2"/>
  <c r="AH687" i="2"/>
  <c r="AH358" i="2"/>
  <c r="AH510" i="2"/>
  <c r="AH77" i="2"/>
  <c r="AH176" i="2"/>
  <c r="AH400" i="2"/>
  <c r="AH734" i="2"/>
  <c r="AH414" i="2"/>
  <c r="AH15" i="2"/>
  <c r="AH481" i="2"/>
  <c r="AH560" i="2"/>
  <c r="AH669" i="2"/>
  <c r="AH440" i="2"/>
  <c r="AH114" i="2"/>
  <c r="AH672" i="2"/>
  <c r="AH495" i="2"/>
  <c r="AH347" i="2"/>
  <c r="AH530" i="2"/>
  <c r="AH189" i="2"/>
  <c r="O4" i="3" s="1"/>
  <c r="AH581" i="2"/>
  <c r="AH719" i="2"/>
  <c r="AH638" i="2"/>
  <c r="AH448" i="2"/>
  <c r="AH332" i="2"/>
  <c r="AH488" i="2"/>
  <c r="AH299" i="2"/>
  <c r="AH331" i="2"/>
  <c r="AH88" i="2"/>
  <c r="AH424" i="2"/>
  <c r="AH51" i="2"/>
  <c r="O43" i="3" s="1"/>
  <c r="AH643" i="2"/>
  <c r="AH515" i="2"/>
  <c r="AH107" i="2"/>
  <c r="AH398" i="2"/>
  <c r="AH449" i="2"/>
  <c r="AH608" i="2"/>
  <c r="AH33" i="2"/>
  <c r="O14" i="3" s="1"/>
  <c r="AH237" i="2"/>
  <c r="AH516" i="2"/>
  <c r="AH473" i="2"/>
  <c r="AH335" i="2"/>
  <c r="AH723" i="2"/>
  <c r="AH52" i="2"/>
  <c r="AH639" i="2"/>
  <c r="AH125" i="2"/>
  <c r="AH37" i="2"/>
  <c r="AH644" i="2"/>
  <c r="AH238" i="2"/>
  <c r="AH359" i="2"/>
  <c r="AH248" i="2"/>
  <c r="AH430" i="2"/>
  <c r="AH41" i="2"/>
  <c r="AH73" i="2"/>
  <c r="AH459" i="2"/>
  <c r="O18" i="3" s="1"/>
  <c r="AH242" i="2"/>
  <c r="AH394" i="2"/>
  <c r="AH40" i="2"/>
  <c r="AH477" i="2"/>
  <c r="AH101" i="2"/>
  <c r="AH283" i="2"/>
  <c r="AH124" i="2"/>
  <c r="AH717" i="2"/>
  <c r="AH271" i="2"/>
  <c r="AH156" i="2"/>
  <c r="AH396" i="2"/>
  <c r="AH633" i="2"/>
  <c r="AH599" i="2"/>
  <c r="AH352" i="2"/>
  <c r="AH386" i="2"/>
  <c r="AH59" i="2"/>
  <c r="AH97" i="2"/>
  <c r="AH657" i="2"/>
  <c r="AH100" i="2"/>
  <c r="AH682" i="2"/>
  <c r="AH612" i="2"/>
  <c r="AH704" i="2"/>
  <c r="AH688" i="2"/>
  <c r="AH214" i="2"/>
  <c r="AH34" i="2"/>
  <c r="AH463" i="2"/>
  <c r="AH213" i="2"/>
  <c r="AH269" i="2"/>
  <c r="AH197" i="2"/>
  <c r="AH349" i="2"/>
  <c r="AH718" i="2"/>
  <c r="AH699" i="2"/>
  <c r="AH389" i="2"/>
  <c r="AH131" i="2"/>
  <c r="AH364" i="2"/>
  <c r="AH285" i="2"/>
  <c r="AH123" i="2"/>
  <c r="AH692" i="2"/>
  <c r="AH491" i="2"/>
  <c r="AH96" i="2"/>
  <c r="AH547" i="2"/>
  <c r="O61" i="3" s="1"/>
  <c r="AH715" i="2"/>
  <c r="AH385" i="2"/>
  <c r="AH47" i="2"/>
  <c r="AH92" i="2"/>
  <c r="AH317" i="2"/>
  <c r="AH648" i="2"/>
  <c r="AH120" i="2"/>
  <c r="AH645" i="2"/>
  <c r="AH417" i="2"/>
  <c r="AH542" i="2"/>
  <c r="AH409" i="2"/>
  <c r="AH521" i="2"/>
  <c r="AH668" i="2"/>
  <c r="AH322" i="2"/>
  <c r="AH502" i="2"/>
  <c r="AH451" i="2"/>
  <c r="AH154" i="2"/>
  <c r="AH306" i="2"/>
  <c r="AH531" i="2"/>
  <c r="AH320" i="2"/>
  <c r="AH534" i="2"/>
  <c r="AH55" i="2"/>
  <c r="AH557" i="2"/>
  <c r="AH653" i="2"/>
  <c r="AH696" i="2"/>
  <c r="AH685" i="2"/>
  <c r="AH186" i="2"/>
  <c r="O2" i="3" s="1"/>
  <c r="AH423" i="2"/>
  <c r="AH705" i="2"/>
  <c r="AH675" i="2"/>
  <c r="AH538" i="2"/>
  <c r="AH112" i="2"/>
  <c r="AH492" i="2"/>
  <c r="AH735" i="2"/>
  <c r="AH471" i="2"/>
  <c r="AH85" i="2"/>
  <c r="AH572" i="2"/>
  <c r="AH674" i="2"/>
  <c r="AH268" i="2"/>
  <c r="AH208" i="2"/>
  <c r="AH351" i="2"/>
  <c r="AH625" i="2"/>
  <c r="AH377" i="2"/>
  <c r="AH611" i="2"/>
  <c r="AH635" i="2"/>
  <c r="AH478" i="2"/>
  <c r="AH87" i="2"/>
  <c r="AH126" i="2"/>
  <c r="AH340" i="2"/>
  <c r="AH546" i="2"/>
  <c r="AH323" i="2"/>
  <c r="AH399" i="2"/>
  <c r="AH339" i="2"/>
  <c r="O112" i="3" s="1"/>
  <c r="AH697" i="2"/>
  <c r="AH447" i="2"/>
  <c r="AH115" i="2"/>
  <c r="AH721" i="2"/>
  <c r="AH190" i="2"/>
  <c r="AH504" i="2"/>
  <c r="AH245" i="2"/>
  <c r="AH709" i="2"/>
  <c r="AH624" i="2"/>
  <c r="AH327" i="2"/>
  <c r="AH350" i="2"/>
  <c r="AH393" i="2"/>
  <c r="AH397" i="2"/>
  <c r="AH427" i="2"/>
  <c r="AH500" i="2"/>
  <c r="AH503" i="2"/>
  <c r="AH684" i="2"/>
  <c r="AH602" i="2"/>
  <c r="AH592" i="2"/>
  <c r="AH80" i="2"/>
  <c r="AH487" i="2"/>
  <c r="AH598" i="2"/>
  <c r="AH614" i="2"/>
  <c r="AH641" i="2"/>
  <c r="AH202" i="2"/>
  <c r="AH455" i="2"/>
  <c r="AH610" i="2"/>
  <c r="AH313" i="2"/>
  <c r="AH379" i="2"/>
  <c r="AH290" i="2"/>
  <c r="AH553" i="2"/>
  <c r="AH552" i="2"/>
  <c r="AH177" i="2"/>
  <c r="AH454" i="2"/>
  <c r="AH395" i="2"/>
  <c r="AH292" i="2"/>
  <c r="AH659" i="2"/>
  <c r="AH287" i="2"/>
  <c r="AH619" i="2"/>
  <c r="AH703" i="2"/>
  <c r="AH303" i="2"/>
  <c r="AH707" i="2"/>
  <c r="AH450" i="2"/>
  <c r="AH575" i="2"/>
  <c r="AH573" i="2"/>
  <c r="AH244" i="2"/>
  <c r="AH363" i="2"/>
  <c r="AH630" i="2"/>
  <c r="AH489" i="2"/>
  <c r="AH663" i="2"/>
  <c r="AH686" i="2"/>
  <c r="AH693" i="2"/>
  <c r="AH636" i="2"/>
  <c r="AH522" i="2"/>
  <c r="AH681" i="2"/>
  <c r="AH587" i="2"/>
  <c r="AH443" i="2"/>
  <c r="AH548" i="2"/>
  <c r="AH716" i="2"/>
  <c r="AH733" i="2"/>
  <c r="AH545" i="2"/>
  <c r="AH670" i="2"/>
  <c r="AH582" i="2"/>
  <c r="AH609" i="2"/>
  <c r="AH656" i="2"/>
  <c r="AH714" i="2"/>
  <c r="AH496" i="2"/>
  <c r="AH702" i="2"/>
  <c r="AH566" i="2"/>
  <c r="AH695" i="2"/>
  <c r="AH698" i="2"/>
  <c r="AH597" i="2"/>
  <c r="AH701" i="2"/>
  <c r="O122" i="3" s="1"/>
  <c r="AH722" i="2"/>
  <c r="AH679" i="2"/>
  <c r="AH667" i="2"/>
  <c r="AH710" i="2"/>
  <c r="AH671" i="2"/>
  <c r="AH700" i="2"/>
  <c r="AH691" i="2"/>
  <c r="AH647" i="2"/>
  <c r="AH732" i="2"/>
  <c r="AH621" i="2"/>
  <c r="AH724" i="2"/>
  <c r="AG533" i="2"/>
  <c r="AG570" i="2"/>
  <c r="AG623" i="2"/>
  <c r="AG146" i="2"/>
  <c r="AG418" i="2"/>
  <c r="AG270" i="2"/>
  <c r="AG569" i="2"/>
  <c r="AG310" i="2"/>
  <c r="AG617" i="2"/>
  <c r="AG419" i="2"/>
  <c r="AG336" i="2"/>
  <c r="AG483" i="2"/>
  <c r="AG689" i="2"/>
  <c r="AG253" i="2"/>
  <c r="AG143" i="2"/>
  <c r="AG105" i="2"/>
  <c r="AG144" i="2"/>
  <c r="AG382" i="2"/>
  <c r="AG467" i="2"/>
  <c r="AG511" i="2"/>
  <c r="AG694" i="2"/>
  <c r="AG172" i="2"/>
  <c r="AG401" i="2"/>
  <c r="AG141" i="2"/>
  <c r="AG53" i="2"/>
  <c r="AG104" i="2"/>
  <c r="N12" i="3" s="1"/>
  <c r="AG390" i="2"/>
  <c r="AG20" i="2"/>
  <c r="AG523" i="2"/>
  <c r="AG296" i="2"/>
  <c r="AG665" i="2"/>
  <c r="AG57" i="2"/>
  <c r="AG103" i="2"/>
  <c r="AG153" i="2"/>
  <c r="AG629" i="2"/>
  <c r="AG658" i="2"/>
  <c r="AG98" i="2"/>
  <c r="AG241" i="2"/>
  <c r="AG71" i="2"/>
  <c r="AG628" i="2"/>
  <c r="AG68" i="2"/>
  <c r="AG26" i="2"/>
  <c r="AG601" i="2"/>
  <c r="AG294" i="2"/>
  <c r="AG413" i="2"/>
  <c r="AG108" i="2"/>
  <c r="N67" i="3" s="1"/>
  <c r="AG527" i="2"/>
  <c r="AG7" i="2"/>
  <c r="AG291" i="2"/>
  <c r="AG404" i="2"/>
  <c r="AG99" i="2"/>
  <c r="AG257" i="2"/>
  <c r="AG160" i="2"/>
  <c r="N63" i="3" s="1"/>
  <c r="AG626" i="2"/>
  <c r="AG62" i="2"/>
  <c r="AG388" i="2"/>
  <c r="AG67" i="2"/>
  <c r="AG493" i="2"/>
  <c r="AG138" i="2"/>
  <c r="AG562" i="2"/>
  <c r="AG167" i="2"/>
  <c r="AG272" i="2"/>
  <c r="AG407" i="2"/>
  <c r="AG526" i="2"/>
  <c r="AG168" i="2"/>
  <c r="AG444" i="2"/>
  <c r="AG334" i="2"/>
  <c r="AG514" i="2"/>
  <c r="AG431" i="2"/>
  <c r="AG288" i="2"/>
  <c r="AG181" i="2"/>
  <c r="AG346" i="2"/>
  <c r="AG438" i="2"/>
  <c r="AG76" i="2"/>
  <c r="AG111" i="2"/>
  <c r="AG456" i="2"/>
  <c r="AG175" i="2"/>
  <c r="AG3" i="2"/>
  <c r="AG279" i="2"/>
  <c r="AG106" i="2"/>
  <c r="AG476" i="2"/>
  <c r="AG324" i="2"/>
  <c r="AG506" i="2"/>
  <c r="AG344" i="2"/>
  <c r="AG82" i="2"/>
  <c r="N13" i="3" s="1"/>
  <c r="AG234" i="2"/>
  <c r="AG236" i="2"/>
  <c r="AG49" i="2"/>
  <c r="AG604" i="2"/>
  <c r="AG649" i="2"/>
  <c r="AG228" i="2"/>
  <c r="AG275" i="2"/>
  <c r="N17" i="3" s="1"/>
  <c r="AG314" i="2"/>
  <c r="AG421" i="2"/>
  <c r="AG56" i="2"/>
  <c r="AG376" i="2"/>
  <c r="AG212" i="2"/>
  <c r="AG184" i="2"/>
  <c r="AG261" i="2"/>
  <c r="AG5" i="2"/>
  <c r="AG367" i="2"/>
  <c r="AG136" i="2"/>
  <c r="AG243" i="2"/>
  <c r="AG129" i="2"/>
  <c r="AG541" i="2"/>
  <c r="AG12" i="2"/>
  <c r="AG677" i="2"/>
  <c r="AG387" i="2"/>
  <c r="AG64" i="2"/>
  <c r="AG23" i="2"/>
  <c r="AG276" i="2"/>
  <c r="AG469" i="2"/>
  <c r="AG24" i="2"/>
  <c r="AG308" i="2"/>
  <c r="AG211" i="2"/>
  <c r="AG74" i="2"/>
  <c r="AG148" i="2"/>
  <c r="AG227" i="2"/>
  <c r="AG224" i="2"/>
  <c r="AG30" i="2"/>
  <c r="AG383" i="2"/>
  <c r="AG517" i="2"/>
  <c r="AG251" i="2"/>
  <c r="AG233" i="2"/>
  <c r="AG204" i="2"/>
  <c r="AG223" i="2"/>
  <c r="AG607" i="2"/>
  <c r="AG378" i="2"/>
  <c r="AG326" i="2"/>
  <c r="N120" i="3" s="1"/>
  <c r="AG412" i="2"/>
  <c r="AG170" i="2"/>
  <c r="AG405" i="2"/>
  <c r="AG556" i="2"/>
  <c r="AG274" i="2"/>
  <c r="AG265" i="2"/>
  <c r="AG217" i="2"/>
  <c r="AG43" i="2"/>
  <c r="AG330" i="2"/>
  <c r="N114" i="3" s="1"/>
  <c r="AG110" i="2"/>
  <c r="AG209" i="2"/>
  <c r="AG39" i="2"/>
  <c r="AG712" i="2"/>
  <c r="N110" i="3" s="1"/>
  <c r="AG229" i="2"/>
  <c r="AG2" i="2"/>
  <c r="AG226" i="2"/>
  <c r="AG266" i="2"/>
  <c r="AG486" i="2"/>
  <c r="AG183" i="2"/>
  <c r="AG139" i="2"/>
  <c r="AG713" i="2"/>
  <c r="AG403" i="2"/>
  <c r="AG490" i="2"/>
  <c r="AG263" i="2"/>
  <c r="AG410" i="2"/>
  <c r="AG70" i="2"/>
  <c r="AG462" i="2"/>
  <c r="AG29" i="2"/>
  <c r="AG457" i="2"/>
  <c r="AG152" i="2"/>
  <c r="AG555" i="2"/>
  <c r="AG499" i="2"/>
  <c r="AG134" i="2"/>
  <c r="AG11" i="2"/>
  <c r="AG501" i="2"/>
  <c r="AG576" i="2"/>
  <c r="AG512" i="2"/>
  <c r="N60" i="3" s="1"/>
  <c r="AG178" i="2"/>
  <c r="AG75" i="2"/>
  <c r="AG622" i="2"/>
  <c r="AG549" i="2"/>
  <c r="AG651" i="2"/>
  <c r="AG452" i="2"/>
  <c r="AG273" i="2"/>
  <c r="AG259" i="2"/>
  <c r="AG600" i="2"/>
  <c r="AG536" i="2"/>
  <c r="AG580" i="2"/>
  <c r="AG31" i="2"/>
  <c r="AG13" i="2"/>
  <c r="AG579" i="2"/>
  <c r="AG191" i="2"/>
  <c r="AG246" i="2"/>
  <c r="AG220" i="2"/>
  <c r="AG196" i="2"/>
  <c r="AG256" i="2"/>
  <c r="AG563" i="2"/>
  <c r="AG420" i="2"/>
  <c r="AG678" i="2"/>
  <c r="AG348" i="2"/>
  <c r="AG198" i="2"/>
  <c r="AG260" i="2"/>
  <c r="AG631" i="2"/>
  <c r="AG544" i="2"/>
  <c r="AG372" i="2"/>
  <c r="N64" i="3" s="1"/>
  <c r="AG425" i="2"/>
  <c r="AG83" i="2"/>
  <c r="AG615" i="2"/>
  <c r="AG439" i="2"/>
  <c r="N15" i="3" s="1"/>
  <c r="AG432" i="2"/>
  <c r="AG188" i="2"/>
  <c r="AG297" i="2"/>
  <c r="AG277" i="2"/>
  <c r="AG591" i="2"/>
  <c r="AG392" i="2"/>
  <c r="AG118" i="2"/>
  <c r="AG605" i="2"/>
  <c r="AG235" i="2"/>
  <c r="AG474" i="2"/>
  <c r="AG706" i="2"/>
  <c r="AG540" i="2"/>
  <c r="AG54" i="2"/>
  <c r="AG249" i="2"/>
  <c r="AG185" i="2"/>
  <c r="AG63" i="2"/>
  <c r="AG91" i="2"/>
  <c r="AG149" i="2"/>
  <c r="AG318" i="2"/>
  <c r="AG460" i="2"/>
  <c r="AG509" i="2"/>
  <c r="AG543" i="2"/>
  <c r="AG278" i="2"/>
  <c r="AG537" i="2"/>
  <c r="AG384" i="2"/>
  <c r="AG255" i="2"/>
  <c r="AG50" i="2"/>
  <c r="AG247" i="2"/>
  <c r="AG532" i="2"/>
  <c r="AG151" i="2"/>
  <c r="AG42" i="2"/>
  <c r="AG690" i="2"/>
  <c r="AG711" i="2"/>
  <c r="AG429" i="2"/>
  <c r="AG225" i="2"/>
  <c r="AG250" i="2"/>
  <c r="AG289" i="2"/>
  <c r="AG725" i="2"/>
  <c r="AG683" i="2"/>
  <c r="AG577" i="2"/>
  <c r="AG466" i="2"/>
  <c r="AG595" i="2"/>
  <c r="AG164" i="2"/>
  <c r="AG480" i="2"/>
  <c r="AG498" i="2"/>
  <c r="AG298" i="2"/>
  <c r="AG222" i="2"/>
  <c r="AG564" i="2"/>
  <c r="AG174" i="2"/>
  <c r="AG361" i="2"/>
  <c r="AG426" i="2"/>
  <c r="AG453" i="2"/>
  <c r="AG708" i="2"/>
  <c r="AG293" i="2"/>
  <c r="N113" i="3" s="1"/>
  <c r="AG14" i="2"/>
  <c r="AG328" i="2"/>
  <c r="AG371" i="2"/>
  <c r="AG66" i="2"/>
  <c r="AG475" i="2"/>
  <c r="AG319" i="2"/>
  <c r="AG193" i="2"/>
  <c r="AG375" i="2"/>
  <c r="AG472" i="2"/>
  <c r="AG603" i="2"/>
  <c r="AG205" i="2"/>
  <c r="AG145" i="2"/>
  <c r="AG567" i="2"/>
  <c r="AG574" i="2"/>
  <c r="AG415" i="2"/>
  <c r="AG368" i="2"/>
  <c r="AG69" i="2"/>
  <c r="AG497" i="2"/>
  <c r="AG4" i="2"/>
  <c r="AG135" i="2"/>
  <c r="AG446" i="2"/>
  <c r="AG122" i="2"/>
  <c r="AG18" i="2"/>
  <c r="AG90" i="2"/>
  <c r="AG484" i="2"/>
  <c r="AG231" i="2"/>
  <c r="AG203" i="2"/>
  <c r="AG470" i="2"/>
  <c r="AG157" i="2"/>
  <c r="AG362" i="2"/>
  <c r="AG518" i="2"/>
  <c r="AG79" i="2"/>
  <c r="AG652" i="2"/>
  <c r="AG252" i="2"/>
  <c r="AG295" i="2"/>
  <c r="AG730" i="2"/>
  <c r="AG594" i="2"/>
  <c r="AG132" i="2"/>
  <c r="AG169" i="2"/>
  <c r="AG38" i="2"/>
  <c r="AG620" i="2"/>
  <c r="AG571" i="2"/>
  <c r="AG46" i="2"/>
  <c r="AG311" i="2"/>
  <c r="AG341" i="2"/>
  <c r="AG584" i="2"/>
  <c r="AG508" i="2"/>
  <c r="AG618" i="2"/>
  <c r="AG173" i="2"/>
  <c r="AG284" i="2"/>
  <c r="AG165" i="2"/>
  <c r="AG147" i="2"/>
  <c r="AG61" i="2"/>
  <c r="AG406" i="2"/>
  <c r="AG353" i="2"/>
  <c r="AG58" i="2"/>
  <c r="AG45" i="2"/>
  <c r="AG264" i="2"/>
  <c r="AG590" i="2"/>
  <c r="AG44" i="2"/>
  <c r="AG524" i="2"/>
  <c r="AG194" i="2"/>
  <c r="AG616" i="2"/>
  <c r="AG650" i="2"/>
  <c r="AG370" i="2"/>
  <c r="N108" i="3" s="1"/>
  <c r="AG93" i="2"/>
  <c r="AG161" i="2"/>
  <c r="AG187" i="2"/>
  <c r="AG520" i="2"/>
  <c r="AG369" i="2"/>
  <c r="AG36" i="2"/>
  <c r="AG267" i="2"/>
  <c r="AG218" i="2"/>
  <c r="AG9" i="2"/>
  <c r="AG113" i="2"/>
  <c r="AG731" i="2"/>
  <c r="AG586" i="2"/>
  <c r="AG640" i="2"/>
  <c r="AG102" i="2"/>
  <c r="AG435" i="2"/>
  <c r="AG411" i="2"/>
  <c r="AG22" i="2"/>
  <c r="AG583" i="2"/>
  <c r="AG240" i="2"/>
  <c r="AG422" i="2"/>
  <c r="AG179" i="2"/>
  <c r="AG661" i="2"/>
  <c r="AG301" i="2"/>
  <c r="AG121" i="2"/>
  <c r="AG519" i="2"/>
  <c r="AG345" i="2"/>
  <c r="AG155" i="2"/>
  <c r="AG529" i="2"/>
  <c r="AG304" i="2"/>
  <c r="AG230" i="2"/>
  <c r="AG664" i="2"/>
  <c r="AG27" i="2"/>
  <c r="AG28" i="2"/>
  <c r="AG354" i="2"/>
  <c r="AG465" i="2"/>
  <c r="AG333" i="2"/>
  <c r="AG95" i="2"/>
  <c r="AG593" i="2"/>
  <c r="AG201" i="2"/>
  <c r="AG307" i="2"/>
  <c r="AG554" i="2"/>
  <c r="AG551" i="2"/>
  <c r="AG309" i="2"/>
  <c r="AG342" i="2"/>
  <c r="AG262" i="2"/>
  <c r="AG192" i="2"/>
  <c r="AG32" i="2"/>
  <c r="AG558" i="2"/>
  <c r="AG437" i="2"/>
  <c r="AG84" i="2"/>
  <c r="AG539" i="2"/>
  <c r="AG660" i="2"/>
  <c r="AG634" i="2"/>
  <c r="AG200" i="2"/>
  <c r="AG441" i="2"/>
  <c r="AG89" i="2"/>
  <c r="AG585" i="2"/>
  <c r="AG445" i="2"/>
  <c r="AG130" i="2"/>
  <c r="AG137" i="2"/>
  <c r="AG140" i="2"/>
  <c r="AG215" i="2"/>
  <c r="AG78" i="2"/>
  <c r="AG316" i="2"/>
  <c r="AG596" i="2"/>
  <c r="AG568" i="2"/>
  <c r="AG680" i="2"/>
  <c r="AG159" i="2"/>
  <c r="AG408" i="2"/>
  <c r="AG86" i="2"/>
  <c r="AG282" i="2"/>
  <c r="AG207" i="2"/>
  <c r="AG380" i="2"/>
  <c r="AG356" i="2"/>
  <c r="AG433" i="2"/>
  <c r="AG116" i="2"/>
  <c r="AG128" i="2"/>
  <c r="AG416" i="2"/>
  <c r="AG343" i="2"/>
  <c r="AG239" i="2"/>
  <c r="AG655" i="2"/>
  <c r="N109" i="3" s="1"/>
  <c r="AG381" i="2"/>
  <c r="AG8" i="2"/>
  <c r="AG133" i="2"/>
  <c r="AG329" i="2"/>
  <c r="AG171" i="2"/>
  <c r="AG19" i="2"/>
  <c r="AG219" i="2"/>
  <c r="AG65" i="2"/>
  <c r="AG10" i="2"/>
  <c r="AG357" i="2"/>
  <c r="AG637" i="2"/>
  <c r="AG727" i="2"/>
  <c r="AG206" i="2"/>
  <c r="AG315" i="2"/>
  <c r="AG494" i="2"/>
  <c r="AG195" i="2"/>
  <c r="AG158" i="2"/>
  <c r="AG232" i="2"/>
  <c r="AG25" i="2"/>
  <c r="AG81" i="2"/>
  <c r="AG627" i="2"/>
  <c r="AG163" i="2"/>
  <c r="AG199" i="2"/>
  <c r="AG535" i="2"/>
  <c r="AG673" i="2"/>
  <c r="AG48" i="2"/>
  <c r="AG482" i="2"/>
  <c r="AG528" i="2"/>
  <c r="AG366" i="2"/>
  <c r="AG321" i="2"/>
  <c r="AG221" i="2"/>
  <c r="AG72" i="2"/>
  <c r="AG642" i="2"/>
  <c r="AG281" i="2"/>
  <c r="AG302" i="2"/>
  <c r="AG436" i="2"/>
  <c r="AG654" i="2"/>
  <c r="AG505" i="2"/>
  <c r="AG325" i="2"/>
  <c r="AG142" i="2"/>
  <c r="AG16" i="2"/>
  <c r="AG150" i="2"/>
  <c r="AG720" i="2"/>
  <c r="AG461" i="2"/>
  <c r="AG729" i="2"/>
  <c r="AG646" i="2"/>
  <c r="AG210" i="2"/>
  <c r="AG479" i="2"/>
  <c r="AG606" i="2"/>
  <c r="AG305" i="2"/>
  <c r="AG180" i="2"/>
  <c r="AG258" i="2"/>
  <c r="AG21" i="2"/>
  <c r="AG513" i="2"/>
  <c r="AG6" i="2"/>
  <c r="AG17" i="2"/>
  <c r="N3" i="3" s="1"/>
  <c r="AG391" i="2"/>
  <c r="AG402" i="2"/>
  <c r="AG561" i="2"/>
  <c r="AG216" i="2"/>
  <c r="AG728" i="2"/>
  <c r="AG300" i="2"/>
  <c r="AG726" i="2"/>
  <c r="AG550" i="2"/>
  <c r="AG525" i="2"/>
  <c r="AG182" i="2"/>
  <c r="AG442" i="2"/>
  <c r="AG94" i="2"/>
  <c r="AG428" i="2"/>
  <c r="AG468" i="2"/>
  <c r="AG588" i="2"/>
  <c r="AG280" i="2"/>
  <c r="AG613" i="2"/>
  <c r="AG127" i="2"/>
  <c r="AG286" i="2"/>
  <c r="AG565" i="2"/>
  <c r="AG109" i="2"/>
  <c r="AG374" i="2"/>
  <c r="AG337" i="2"/>
  <c r="AG666" i="2"/>
  <c r="AG676" i="2"/>
  <c r="AG312" i="2"/>
  <c r="AG559" i="2"/>
  <c r="AG578" i="2"/>
  <c r="AG166" i="2"/>
  <c r="AG632" i="2"/>
  <c r="AG35" i="2"/>
  <c r="AG485" i="2"/>
  <c r="AG464" i="2"/>
  <c r="AG662" i="2"/>
  <c r="AG458" i="2"/>
  <c r="AG119" i="2"/>
  <c r="AG338" i="2"/>
  <c r="AG117" i="2"/>
  <c r="AG254" i="2"/>
  <c r="AG355" i="2"/>
  <c r="AG373" i="2"/>
  <c r="AG589" i="2"/>
  <c r="AG365" i="2"/>
  <c r="AG360" i="2"/>
  <c r="AG507" i="2"/>
  <c r="AG162" i="2"/>
  <c r="AG60" i="2"/>
  <c r="AG434" i="2"/>
  <c r="AG687" i="2"/>
  <c r="AG358" i="2"/>
  <c r="AG510" i="2"/>
  <c r="AG77" i="2"/>
  <c r="AG176" i="2"/>
  <c r="AG400" i="2"/>
  <c r="AG734" i="2"/>
  <c r="AG414" i="2"/>
  <c r="AG15" i="2"/>
  <c r="AG481" i="2"/>
  <c r="AG560" i="2"/>
  <c r="AG669" i="2"/>
  <c r="AG440" i="2"/>
  <c r="AG114" i="2"/>
  <c r="AG672" i="2"/>
  <c r="AG495" i="2"/>
  <c r="AG347" i="2"/>
  <c r="AG530" i="2"/>
  <c r="AG189" i="2"/>
  <c r="N4" i="3" s="1"/>
  <c r="AG581" i="2"/>
  <c r="AG719" i="2"/>
  <c r="AG638" i="2"/>
  <c r="AG448" i="2"/>
  <c r="AG332" i="2"/>
  <c r="AG488" i="2"/>
  <c r="AG299" i="2"/>
  <c r="AG331" i="2"/>
  <c r="AG88" i="2"/>
  <c r="AG424" i="2"/>
  <c r="AG51" i="2"/>
  <c r="N43" i="3" s="1"/>
  <c r="AG643" i="2"/>
  <c r="AG515" i="2"/>
  <c r="AG107" i="2"/>
  <c r="AG398" i="2"/>
  <c r="AG449" i="2"/>
  <c r="AG608" i="2"/>
  <c r="AG33" i="2"/>
  <c r="N14" i="3" s="1"/>
  <c r="AG237" i="2"/>
  <c r="AG516" i="2"/>
  <c r="AG473" i="2"/>
  <c r="AG335" i="2"/>
  <c r="AG723" i="2"/>
  <c r="AG52" i="2"/>
  <c r="AG639" i="2"/>
  <c r="AG125" i="2"/>
  <c r="AG37" i="2"/>
  <c r="AG644" i="2"/>
  <c r="AG238" i="2"/>
  <c r="AG359" i="2"/>
  <c r="AG248" i="2"/>
  <c r="AG430" i="2"/>
  <c r="AG41" i="2"/>
  <c r="AG73" i="2"/>
  <c r="AG459" i="2"/>
  <c r="N18" i="3" s="1"/>
  <c r="AG242" i="2"/>
  <c r="AG394" i="2"/>
  <c r="AG40" i="2"/>
  <c r="AG477" i="2"/>
  <c r="AG101" i="2"/>
  <c r="AG283" i="2"/>
  <c r="AG124" i="2"/>
  <c r="AG717" i="2"/>
  <c r="AG271" i="2"/>
  <c r="AG156" i="2"/>
  <c r="AG396" i="2"/>
  <c r="AG633" i="2"/>
  <c r="AG599" i="2"/>
  <c r="AG352" i="2"/>
  <c r="AG386" i="2"/>
  <c r="AG59" i="2"/>
  <c r="AG97" i="2"/>
  <c r="AG657" i="2"/>
  <c r="AG100" i="2"/>
  <c r="AG682" i="2"/>
  <c r="AG612" i="2"/>
  <c r="AG704" i="2"/>
  <c r="AG688" i="2"/>
  <c r="AG214" i="2"/>
  <c r="AG34" i="2"/>
  <c r="AG463" i="2"/>
  <c r="AG213" i="2"/>
  <c r="AG269" i="2"/>
  <c r="AG197" i="2"/>
  <c r="AG349" i="2"/>
  <c r="AG718" i="2"/>
  <c r="AG699" i="2"/>
  <c r="AG389" i="2"/>
  <c r="AG131" i="2"/>
  <c r="AG364" i="2"/>
  <c r="AG285" i="2"/>
  <c r="AG123" i="2"/>
  <c r="AG692" i="2"/>
  <c r="AG491" i="2"/>
  <c r="AG96" i="2"/>
  <c r="AG547" i="2"/>
  <c r="N61" i="3" s="1"/>
  <c r="AG715" i="2"/>
  <c r="AG385" i="2"/>
  <c r="AG47" i="2"/>
  <c r="AG92" i="2"/>
  <c r="AG317" i="2"/>
  <c r="AG648" i="2"/>
  <c r="AG120" i="2"/>
  <c r="AG645" i="2"/>
  <c r="AG417" i="2"/>
  <c r="AG542" i="2"/>
  <c r="AG409" i="2"/>
  <c r="AG521" i="2"/>
  <c r="AG668" i="2"/>
  <c r="AG322" i="2"/>
  <c r="AG502" i="2"/>
  <c r="AG451" i="2"/>
  <c r="AG154" i="2"/>
  <c r="AG306" i="2"/>
  <c r="AG531" i="2"/>
  <c r="AG320" i="2"/>
  <c r="AG534" i="2"/>
  <c r="AG55" i="2"/>
  <c r="AG557" i="2"/>
  <c r="AG653" i="2"/>
  <c r="AG696" i="2"/>
  <c r="AG685" i="2"/>
  <c r="AG186" i="2"/>
  <c r="N2" i="3" s="1"/>
  <c r="AG423" i="2"/>
  <c r="AG705" i="2"/>
  <c r="AG675" i="2"/>
  <c r="AG538" i="2"/>
  <c r="AG112" i="2"/>
  <c r="AG492" i="2"/>
  <c r="AG735" i="2"/>
  <c r="AG471" i="2"/>
  <c r="AG85" i="2"/>
  <c r="AG572" i="2"/>
  <c r="AG674" i="2"/>
  <c r="AG268" i="2"/>
  <c r="AG208" i="2"/>
  <c r="AG351" i="2"/>
  <c r="AG625" i="2"/>
  <c r="AG377" i="2"/>
  <c r="AG611" i="2"/>
  <c r="AG635" i="2"/>
  <c r="AG478" i="2"/>
  <c r="AG87" i="2"/>
  <c r="AG126" i="2"/>
  <c r="AG340" i="2"/>
  <c r="AG546" i="2"/>
  <c r="AG323" i="2"/>
  <c r="AG399" i="2"/>
  <c r="AG339" i="2"/>
  <c r="N112" i="3" s="1"/>
  <c r="AG697" i="2"/>
  <c r="AG447" i="2"/>
  <c r="AG115" i="2"/>
  <c r="AG721" i="2"/>
  <c r="AG190" i="2"/>
  <c r="AG504" i="2"/>
  <c r="AG245" i="2"/>
  <c r="AG709" i="2"/>
  <c r="AG624" i="2"/>
  <c r="AG327" i="2"/>
  <c r="AG350" i="2"/>
  <c r="AG393" i="2"/>
  <c r="AG397" i="2"/>
  <c r="AG427" i="2"/>
  <c r="AG500" i="2"/>
  <c r="AG503" i="2"/>
  <c r="AG684" i="2"/>
  <c r="AG602" i="2"/>
  <c r="AG592" i="2"/>
  <c r="AG80" i="2"/>
  <c r="AG487" i="2"/>
  <c r="AG598" i="2"/>
  <c r="AG614" i="2"/>
  <c r="AG641" i="2"/>
  <c r="AG202" i="2"/>
  <c r="AG455" i="2"/>
  <c r="AG610" i="2"/>
  <c r="AG313" i="2"/>
  <c r="AG379" i="2"/>
  <c r="AG290" i="2"/>
  <c r="AG553" i="2"/>
  <c r="AG552" i="2"/>
  <c r="AG177" i="2"/>
  <c r="AG454" i="2"/>
  <c r="AG395" i="2"/>
  <c r="AG292" i="2"/>
  <c r="AG659" i="2"/>
  <c r="AG287" i="2"/>
  <c r="AG619" i="2"/>
  <c r="AG703" i="2"/>
  <c r="AG303" i="2"/>
  <c r="AG707" i="2"/>
  <c r="AG450" i="2"/>
  <c r="AG575" i="2"/>
  <c r="AG573" i="2"/>
  <c r="AG244" i="2"/>
  <c r="AG363" i="2"/>
  <c r="AG630" i="2"/>
  <c r="AG489" i="2"/>
  <c r="AG663" i="2"/>
  <c r="AG686" i="2"/>
  <c r="AG693" i="2"/>
  <c r="AG636" i="2"/>
  <c r="AG522" i="2"/>
  <c r="AG681" i="2"/>
  <c r="AG587" i="2"/>
  <c r="AG443" i="2"/>
  <c r="AG548" i="2"/>
  <c r="AG716" i="2"/>
  <c r="AG733" i="2"/>
  <c r="AG545" i="2"/>
  <c r="AG670" i="2"/>
  <c r="AG582" i="2"/>
  <c r="AG609" i="2"/>
  <c r="AG656" i="2"/>
  <c r="AG714" i="2"/>
  <c r="AG496" i="2"/>
  <c r="AG702" i="2"/>
  <c r="AG566" i="2"/>
  <c r="AG695" i="2"/>
  <c r="AG698" i="2"/>
  <c r="AG597" i="2"/>
  <c r="AG701" i="2"/>
  <c r="N122" i="3" s="1"/>
  <c r="AG722" i="2"/>
  <c r="AG679" i="2"/>
  <c r="AG667" i="2"/>
  <c r="AG710" i="2"/>
  <c r="AG671" i="2"/>
  <c r="AG700" i="2"/>
  <c r="AG691" i="2"/>
  <c r="AG647" i="2"/>
  <c r="AG732" i="2"/>
  <c r="AG621" i="2"/>
  <c r="AG724" i="2"/>
  <c r="AF533" i="2"/>
  <c r="AF570" i="2"/>
  <c r="AF623" i="2"/>
  <c r="AF146" i="2"/>
  <c r="AF418" i="2"/>
  <c r="AF270" i="2"/>
  <c r="AF569" i="2"/>
  <c r="AF310" i="2"/>
  <c r="AF617" i="2"/>
  <c r="AF419" i="2"/>
  <c r="AF336" i="2"/>
  <c r="AF483" i="2"/>
  <c r="AF689" i="2"/>
  <c r="AF253" i="2"/>
  <c r="AF143" i="2"/>
  <c r="AF105" i="2"/>
  <c r="AF144" i="2"/>
  <c r="AF382" i="2"/>
  <c r="AF467" i="2"/>
  <c r="AF511" i="2"/>
  <c r="AF694" i="2"/>
  <c r="AF172" i="2"/>
  <c r="AF401" i="2"/>
  <c r="AF141" i="2"/>
  <c r="AF53" i="2"/>
  <c r="AF104" i="2"/>
  <c r="M12" i="3" s="1"/>
  <c r="AF390" i="2"/>
  <c r="AF20" i="2"/>
  <c r="AF523" i="2"/>
  <c r="AF296" i="2"/>
  <c r="AF665" i="2"/>
  <c r="AF57" i="2"/>
  <c r="AF103" i="2"/>
  <c r="AF153" i="2"/>
  <c r="AF629" i="2"/>
  <c r="AF658" i="2"/>
  <c r="AF98" i="2"/>
  <c r="AF241" i="2"/>
  <c r="AF71" i="2"/>
  <c r="AF628" i="2"/>
  <c r="AF68" i="2"/>
  <c r="AF26" i="2"/>
  <c r="AF601" i="2"/>
  <c r="AF294" i="2"/>
  <c r="AF413" i="2"/>
  <c r="AF108" i="2"/>
  <c r="M67" i="3" s="1"/>
  <c r="AF527" i="2"/>
  <c r="AF7" i="2"/>
  <c r="AF291" i="2"/>
  <c r="AF404" i="2"/>
  <c r="AF99" i="2"/>
  <c r="AF257" i="2"/>
  <c r="AF160" i="2"/>
  <c r="M63" i="3" s="1"/>
  <c r="AF626" i="2"/>
  <c r="AF62" i="2"/>
  <c r="AF388" i="2"/>
  <c r="AF67" i="2"/>
  <c r="AF493" i="2"/>
  <c r="AF138" i="2"/>
  <c r="AF562" i="2"/>
  <c r="AF167" i="2"/>
  <c r="AF272" i="2"/>
  <c r="AF407" i="2"/>
  <c r="AF526" i="2"/>
  <c r="AF168" i="2"/>
  <c r="AF444" i="2"/>
  <c r="AF334" i="2"/>
  <c r="AF514" i="2"/>
  <c r="AF431" i="2"/>
  <c r="AF288" i="2"/>
  <c r="AF181" i="2"/>
  <c r="AF346" i="2"/>
  <c r="AF438" i="2"/>
  <c r="AF76" i="2"/>
  <c r="AF111" i="2"/>
  <c r="AF456" i="2"/>
  <c r="AF175" i="2"/>
  <c r="AF3" i="2"/>
  <c r="AF279" i="2"/>
  <c r="AF106" i="2"/>
  <c r="AF476" i="2"/>
  <c r="AF324" i="2"/>
  <c r="AF506" i="2"/>
  <c r="AF344" i="2"/>
  <c r="AF82" i="2"/>
  <c r="M13" i="3" s="1"/>
  <c r="AF234" i="2"/>
  <c r="AF236" i="2"/>
  <c r="AF49" i="2"/>
  <c r="AF604" i="2"/>
  <c r="AF649" i="2"/>
  <c r="AF228" i="2"/>
  <c r="AF275" i="2"/>
  <c r="M17" i="3" s="1"/>
  <c r="AF314" i="2"/>
  <c r="AF421" i="2"/>
  <c r="AF56" i="2"/>
  <c r="AF376" i="2"/>
  <c r="AF212" i="2"/>
  <c r="AF184" i="2"/>
  <c r="AF261" i="2"/>
  <c r="AF5" i="2"/>
  <c r="AF367" i="2"/>
  <c r="AF136" i="2"/>
  <c r="AF243" i="2"/>
  <c r="AF129" i="2"/>
  <c r="AF541" i="2"/>
  <c r="AF12" i="2"/>
  <c r="AF677" i="2"/>
  <c r="AF387" i="2"/>
  <c r="AF64" i="2"/>
  <c r="AF23" i="2"/>
  <c r="AF276" i="2"/>
  <c r="AF469" i="2"/>
  <c r="AF24" i="2"/>
  <c r="AF308" i="2"/>
  <c r="AF211" i="2"/>
  <c r="AF74" i="2"/>
  <c r="AF148" i="2"/>
  <c r="AF227" i="2"/>
  <c r="AF224" i="2"/>
  <c r="AF30" i="2"/>
  <c r="AF383" i="2"/>
  <c r="AF517" i="2"/>
  <c r="AF251" i="2"/>
  <c r="AF233" i="2"/>
  <c r="AF204" i="2"/>
  <c r="AF223" i="2"/>
  <c r="AF607" i="2"/>
  <c r="AF378" i="2"/>
  <c r="AF326" i="2"/>
  <c r="M120" i="3" s="1"/>
  <c r="AF412" i="2"/>
  <c r="AF170" i="2"/>
  <c r="AF405" i="2"/>
  <c r="AF556" i="2"/>
  <c r="AF274" i="2"/>
  <c r="AF265" i="2"/>
  <c r="AF217" i="2"/>
  <c r="AF43" i="2"/>
  <c r="AF330" i="2"/>
  <c r="M114" i="3" s="1"/>
  <c r="AF110" i="2"/>
  <c r="AF209" i="2"/>
  <c r="AF39" i="2"/>
  <c r="AF712" i="2"/>
  <c r="M110" i="3" s="1"/>
  <c r="AF229" i="2"/>
  <c r="AF2" i="2"/>
  <c r="AF226" i="2"/>
  <c r="AF266" i="2"/>
  <c r="AF486" i="2"/>
  <c r="AF183" i="2"/>
  <c r="AF139" i="2"/>
  <c r="AF713" i="2"/>
  <c r="AF403" i="2"/>
  <c r="AF490" i="2"/>
  <c r="AF263" i="2"/>
  <c r="AF410" i="2"/>
  <c r="AF70" i="2"/>
  <c r="AF462" i="2"/>
  <c r="AF29" i="2"/>
  <c r="AF457" i="2"/>
  <c r="AF152" i="2"/>
  <c r="AF555" i="2"/>
  <c r="AF499" i="2"/>
  <c r="AF134" i="2"/>
  <c r="AF11" i="2"/>
  <c r="AF501" i="2"/>
  <c r="AF576" i="2"/>
  <c r="AF512" i="2"/>
  <c r="M60" i="3" s="1"/>
  <c r="AF178" i="2"/>
  <c r="AF75" i="2"/>
  <c r="AF622" i="2"/>
  <c r="AF549" i="2"/>
  <c r="AF651" i="2"/>
  <c r="AF452" i="2"/>
  <c r="AF273" i="2"/>
  <c r="AF259" i="2"/>
  <c r="AF600" i="2"/>
  <c r="AF536" i="2"/>
  <c r="AF580" i="2"/>
  <c r="AF31" i="2"/>
  <c r="AF13" i="2"/>
  <c r="AF579" i="2"/>
  <c r="AF191" i="2"/>
  <c r="AF246" i="2"/>
  <c r="AF220" i="2"/>
  <c r="AF196" i="2"/>
  <c r="AF256" i="2"/>
  <c r="AF563" i="2"/>
  <c r="AF420" i="2"/>
  <c r="AF678" i="2"/>
  <c r="AF348" i="2"/>
  <c r="AF198" i="2"/>
  <c r="AF260" i="2"/>
  <c r="AF631" i="2"/>
  <c r="AF544" i="2"/>
  <c r="AF372" i="2"/>
  <c r="M64" i="3" s="1"/>
  <c r="AF425" i="2"/>
  <c r="AF83" i="2"/>
  <c r="AF615" i="2"/>
  <c r="AF439" i="2"/>
  <c r="M15" i="3" s="1"/>
  <c r="AF432" i="2"/>
  <c r="AF188" i="2"/>
  <c r="AF297" i="2"/>
  <c r="AF277" i="2"/>
  <c r="AF591" i="2"/>
  <c r="AF392" i="2"/>
  <c r="AF118" i="2"/>
  <c r="AF605" i="2"/>
  <c r="AF235" i="2"/>
  <c r="AF474" i="2"/>
  <c r="AF706" i="2"/>
  <c r="AF540" i="2"/>
  <c r="AF54" i="2"/>
  <c r="AF249" i="2"/>
  <c r="AF185" i="2"/>
  <c r="AF63" i="2"/>
  <c r="AF91" i="2"/>
  <c r="AF149" i="2"/>
  <c r="AF318" i="2"/>
  <c r="AF460" i="2"/>
  <c r="AF509" i="2"/>
  <c r="AF543" i="2"/>
  <c r="AF278" i="2"/>
  <c r="AF537" i="2"/>
  <c r="AF384" i="2"/>
  <c r="AF255" i="2"/>
  <c r="AF50" i="2"/>
  <c r="AF247" i="2"/>
  <c r="AF532" i="2"/>
  <c r="AF151" i="2"/>
  <c r="AF42" i="2"/>
  <c r="AF690" i="2"/>
  <c r="AF711" i="2"/>
  <c r="AF429" i="2"/>
  <c r="AF225" i="2"/>
  <c r="AF250" i="2"/>
  <c r="AF289" i="2"/>
  <c r="AF725" i="2"/>
  <c r="AF683" i="2"/>
  <c r="AF577" i="2"/>
  <c r="AF466" i="2"/>
  <c r="AF595" i="2"/>
  <c r="AF164" i="2"/>
  <c r="AF480" i="2"/>
  <c r="AF498" i="2"/>
  <c r="AF298" i="2"/>
  <c r="AF222" i="2"/>
  <c r="AF564" i="2"/>
  <c r="AF174" i="2"/>
  <c r="AF361" i="2"/>
  <c r="AF426" i="2"/>
  <c r="AF453" i="2"/>
  <c r="AF708" i="2"/>
  <c r="AF293" i="2"/>
  <c r="M113" i="3" s="1"/>
  <c r="AF14" i="2"/>
  <c r="AF328" i="2"/>
  <c r="AF371" i="2"/>
  <c r="AF66" i="2"/>
  <c r="AF475" i="2"/>
  <c r="AF319" i="2"/>
  <c r="AF193" i="2"/>
  <c r="AF375" i="2"/>
  <c r="AF472" i="2"/>
  <c r="AF603" i="2"/>
  <c r="AF205" i="2"/>
  <c r="AF145" i="2"/>
  <c r="AF567" i="2"/>
  <c r="AF574" i="2"/>
  <c r="AF415" i="2"/>
  <c r="AF368" i="2"/>
  <c r="AF69" i="2"/>
  <c r="AF497" i="2"/>
  <c r="AF4" i="2"/>
  <c r="AF135" i="2"/>
  <c r="AF446" i="2"/>
  <c r="AF122" i="2"/>
  <c r="AF18" i="2"/>
  <c r="AF90" i="2"/>
  <c r="AF484" i="2"/>
  <c r="AF231" i="2"/>
  <c r="AF203" i="2"/>
  <c r="AF470" i="2"/>
  <c r="AF157" i="2"/>
  <c r="AF362" i="2"/>
  <c r="AF518" i="2"/>
  <c r="AF79" i="2"/>
  <c r="AF652" i="2"/>
  <c r="AF252" i="2"/>
  <c r="AF295" i="2"/>
  <c r="AF730" i="2"/>
  <c r="AF594" i="2"/>
  <c r="AF132" i="2"/>
  <c r="AF169" i="2"/>
  <c r="AF38" i="2"/>
  <c r="AF620" i="2"/>
  <c r="AF571" i="2"/>
  <c r="AF46" i="2"/>
  <c r="AF311" i="2"/>
  <c r="AF341" i="2"/>
  <c r="AF584" i="2"/>
  <c r="AF508" i="2"/>
  <c r="AF618" i="2"/>
  <c r="AF173" i="2"/>
  <c r="AF284" i="2"/>
  <c r="AF165" i="2"/>
  <c r="AF147" i="2"/>
  <c r="AF61" i="2"/>
  <c r="AF406" i="2"/>
  <c r="AF353" i="2"/>
  <c r="AF58" i="2"/>
  <c r="AF45" i="2"/>
  <c r="AF264" i="2"/>
  <c r="AF590" i="2"/>
  <c r="AF44" i="2"/>
  <c r="AF524" i="2"/>
  <c r="AF194" i="2"/>
  <c r="AF616" i="2"/>
  <c r="AF650" i="2"/>
  <c r="AF370" i="2"/>
  <c r="M108" i="3" s="1"/>
  <c r="AF93" i="2"/>
  <c r="AF161" i="2"/>
  <c r="AF187" i="2"/>
  <c r="AF520" i="2"/>
  <c r="AF369" i="2"/>
  <c r="AF36" i="2"/>
  <c r="AF267" i="2"/>
  <c r="AF218" i="2"/>
  <c r="AF9" i="2"/>
  <c r="AF113" i="2"/>
  <c r="AF731" i="2"/>
  <c r="AF586" i="2"/>
  <c r="AF640" i="2"/>
  <c r="AF102" i="2"/>
  <c r="AF435" i="2"/>
  <c r="AF411" i="2"/>
  <c r="AF22" i="2"/>
  <c r="AF583" i="2"/>
  <c r="AF240" i="2"/>
  <c r="AF422" i="2"/>
  <c r="AF179" i="2"/>
  <c r="AF661" i="2"/>
  <c r="AF301" i="2"/>
  <c r="AF121" i="2"/>
  <c r="AF519" i="2"/>
  <c r="AF345" i="2"/>
  <c r="AF155" i="2"/>
  <c r="AF529" i="2"/>
  <c r="AF304" i="2"/>
  <c r="AF230" i="2"/>
  <c r="AF664" i="2"/>
  <c r="AF27" i="2"/>
  <c r="AF28" i="2"/>
  <c r="AF354" i="2"/>
  <c r="AF465" i="2"/>
  <c r="AF333" i="2"/>
  <c r="AF95" i="2"/>
  <c r="AF593" i="2"/>
  <c r="AF201" i="2"/>
  <c r="AF307" i="2"/>
  <c r="AF554" i="2"/>
  <c r="AF551" i="2"/>
  <c r="AF309" i="2"/>
  <c r="AF342" i="2"/>
  <c r="AF262" i="2"/>
  <c r="AF192" i="2"/>
  <c r="AF32" i="2"/>
  <c r="AF558" i="2"/>
  <c r="AF437" i="2"/>
  <c r="AF84" i="2"/>
  <c r="AF539" i="2"/>
  <c r="AF660" i="2"/>
  <c r="AF634" i="2"/>
  <c r="AF200" i="2"/>
  <c r="AF441" i="2"/>
  <c r="AF89" i="2"/>
  <c r="AF585" i="2"/>
  <c r="AF445" i="2"/>
  <c r="AF130" i="2"/>
  <c r="AF137" i="2"/>
  <c r="AF140" i="2"/>
  <c r="AF215" i="2"/>
  <c r="AF78" i="2"/>
  <c r="AF316" i="2"/>
  <c r="AF596" i="2"/>
  <c r="AF568" i="2"/>
  <c r="AF680" i="2"/>
  <c r="AF159" i="2"/>
  <c r="AF408" i="2"/>
  <c r="AF86" i="2"/>
  <c r="AF282" i="2"/>
  <c r="AF207" i="2"/>
  <c r="AF380" i="2"/>
  <c r="AF356" i="2"/>
  <c r="AF433" i="2"/>
  <c r="AF116" i="2"/>
  <c r="AF128" i="2"/>
  <c r="AF416" i="2"/>
  <c r="AF343" i="2"/>
  <c r="AF239" i="2"/>
  <c r="AF655" i="2"/>
  <c r="M109" i="3" s="1"/>
  <c r="AF381" i="2"/>
  <c r="AF8" i="2"/>
  <c r="AF133" i="2"/>
  <c r="AF329" i="2"/>
  <c r="AF171" i="2"/>
  <c r="AF19" i="2"/>
  <c r="AF219" i="2"/>
  <c r="AF65" i="2"/>
  <c r="AF10" i="2"/>
  <c r="AF357" i="2"/>
  <c r="AF637" i="2"/>
  <c r="AF727" i="2"/>
  <c r="AF206" i="2"/>
  <c r="AF315" i="2"/>
  <c r="AF494" i="2"/>
  <c r="AF195" i="2"/>
  <c r="AF158" i="2"/>
  <c r="AF232" i="2"/>
  <c r="AF25" i="2"/>
  <c r="AF81" i="2"/>
  <c r="AF627" i="2"/>
  <c r="AF163" i="2"/>
  <c r="AF199" i="2"/>
  <c r="AF535" i="2"/>
  <c r="AF673" i="2"/>
  <c r="AF48" i="2"/>
  <c r="AF482" i="2"/>
  <c r="AF528" i="2"/>
  <c r="AF366" i="2"/>
  <c r="AF321" i="2"/>
  <c r="AF221" i="2"/>
  <c r="AF72" i="2"/>
  <c r="AF642" i="2"/>
  <c r="AF281" i="2"/>
  <c r="AF302" i="2"/>
  <c r="AF436" i="2"/>
  <c r="AF654" i="2"/>
  <c r="AF505" i="2"/>
  <c r="AF325" i="2"/>
  <c r="AF142" i="2"/>
  <c r="AF16" i="2"/>
  <c r="AF150" i="2"/>
  <c r="AF720" i="2"/>
  <c r="AF461" i="2"/>
  <c r="AF729" i="2"/>
  <c r="AF646" i="2"/>
  <c r="AF210" i="2"/>
  <c r="AF479" i="2"/>
  <c r="AF606" i="2"/>
  <c r="AF305" i="2"/>
  <c r="AF180" i="2"/>
  <c r="AF258" i="2"/>
  <c r="AF21" i="2"/>
  <c r="AF513" i="2"/>
  <c r="AF6" i="2"/>
  <c r="AF17" i="2"/>
  <c r="M3" i="3" s="1"/>
  <c r="AF391" i="2"/>
  <c r="AF402" i="2"/>
  <c r="AF561" i="2"/>
  <c r="AF216" i="2"/>
  <c r="AF728" i="2"/>
  <c r="AF300" i="2"/>
  <c r="AF726" i="2"/>
  <c r="AF550" i="2"/>
  <c r="AF525" i="2"/>
  <c r="AF182" i="2"/>
  <c r="AF442" i="2"/>
  <c r="AF94" i="2"/>
  <c r="AF428" i="2"/>
  <c r="AF468" i="2"/>
  <c r="AF588" i="2"/>
  <c r="AF280" i="2"/>
  <c r="AF613" i="2"/>
  <c r="AF127" i="2"/>
  <c r="AF286" i="2"/>
  <c r="AF565" i="2"/>
  <c r="AF109" i="2"/>
  <c r="AF374" i="2"/>
  <c r="AF337" i="2"/>
  <c r="AF666" i="2"/>
  <c r="AF676" i="2"/>
  <c r="AF312" i="2"/>
  <c r="AF559" i="2"/>
  <c r="AF578" i="2"/>
  <c r="AF166" i="2"/>
  <c r="AF632" i="2"/>
  <c r="AF35" i="2"/>
  <c r="AF485" i="2"/>
  <c r="AF464" i="2"/>
  <c r="AF662" i="2"/>
  <c r="AF458" i="2"/>
  <c r="AF119" i="2"/>
  <c r="AF338" i="2"/>
  <c r="AF117" i="2"/>
  <c r="AF254" i="2"/>
  <c r="AF355" i="2"/>
  <c r="AF373" i="2"/>
  <c r="AF589" i="2"/>
  <c r="AF365" i="2"/>
  <c r="AF360" i="2"/>
  <c r="AF507" i="2"/>
  <c r="AF162" i="2"/>
  <c r="AF60" i="2"/>
  <c r="AF434" i="2"/>
  <c r="AF687" i="2"/>
  <c r="AF358" i="2"/>
  <c r="AF510" i="2"/>
  <c r="AF77" i="2"/>
  <c r="AF176" i="2"/>
  <c r="AF400" i="2"/>
  <c r="AF734" i="2"/>
  <c r="AF414" i="2"/>
  <c r="AF15" i="2"/>
  <c r="AF481" i="2"/>
  <c r="AF560" i="2"/>
  <c r="AF669" i="2"/>
  <c r="AF440" i="2"/>
  <c r="AF114" i="2"/>
  <c r="AF672" i="2"/>
  <c r="AF495" i="2"/>
  <c r="AF347" i="2"/>
  <c r="AF530" i="2"/>
  <c r="AF189" i="2"/>
  <c r="M4" i="3" s="1"/>
  <c r="AF581" i="2"/>
  <c r="AF719" i="2"/>
  <c r="AF638" i="2"/>
  <c r="AF448" i="2"/>
  <c r="AF332" i="2"/>
  <c r="AF488" i="2"/>
  <c r="AF299" i="2"/>
  <c r="AF331" i="2"/>
  <c r="AF88" i="2"/>
  <c r="AF424" i="2"/>
  <c r="AF51" i="2"/>
  <c r="M43" i="3" s="1"/>
  <c r="AF643" i="2"/>
  <c r="AF515" i="2"/>
  <c r="AF107" i="2"/>
  <c r="AF398" i="2"/>
  <c r="AF449" i="2"/>
  <c r="AF608" i="2"/>
  <c r="AF33" i="2"/>
  <c r="M14" i="3" s="1"/>
  <c r="AF237" i="2"/>
  <c r="AF516" i="2"/>
  <c r="AF473" i="2"/>
  <c r="AF335" i="2"/>
  <c r="AF723" i="2"/>
  <c r="AF52" i="2"/>
  <c r="AF639" i="2"/>
  <c r="AF125" i="2"/>
  <c r="AF37" i="2"/>
  <c r="AF644" i="2"/>
  <c r="AF238" i="2"/>
  <c r="AF359" i="2"/>
  <c r="AF248" i="2"/>
  <c r="AF430" i="2"/>
  <c r="AF41" i="2"/>
  <c r="AF73" i="2"/>
  <c r="AF459" i="2"/>
  <c r="M18" i="3" s="1"/>
  <c r="AF242" i="2"/>
  <c r="AF394" i="2"/>
  <c r="AF40" i="2"/>
  <c r="M65" i="3" s="1"/>
  <c r="AF477" i="2"/>
  <c r="AF101" i="2"/>
  <c r="AF283" i="2"/>
  <c r="AF124" i="2"/>
  <c r="AF717" i="2"/>
  <c r="AF271" i="2"/>
  <c r="AF156" i="2"/>
  <c r="AF396" i="2"/>
  <c r="AF633" i="2"/>
  <c r="AF599" i="2"/>
  <c r="AF352" i="2"/>
  <c r="AF386" i="2"/>
  <c r="AF59" i="2"/>
  <c r="AF97" i="2"/>
  <c r="AF657" i="2"/>
  <c r="AF100" i="2"/>
  <c r="AF682" i="2"/>
  <c r="AF612" i="2"/>
  <c r="AF704" i="2"/>
  <c r="AF688" i="2"/>
  <c r="AF214" i="2"/>
  <c r="AF34" i="2"/>
  <c r="AF463" i="2"/>
  <c r="AF213" i="2"/>
  <c r="AF269" i="2"/>
  <c r="AF197" i="2"/>
  <c r="AF349" i="2"/>
  <c r="AF718" i="2"/>
  <c r="AF699" i="2"/>
  <c r="AF389" i="2"/>
  <c r="AF131" i="2"/>
  <c r="AF364" i="2"/>
  <c r="AF285" i="2"/>
  <c r="AF123" i="2"/>
  <c r="AF692" i="2"/>
  <c r="AF491" i="2"/>
  <c r="AF96" i="2"/>
  <c r="AF547" i="2"/>
  <c r="M61" i="3" s="1"/>
  <c r="AF715" i="2"/>
  <c r="AF385" i="2"/>
  <c r="AF47" i="2"/>
  <c r="AF92" i="2"/>
  <c r="AF317" i="2"/>
  <c r="AF648" i="2"/>
  <c r="AF120" i="2"/>
  <c r="AF645" i="2"/>
  <c r="AF417" i="2"/>
  <c r="AF542" i="2"/>
  <c r="AF409" i="2"/>
  <c r="AF521" i="2"/>
  <c r="AF668" i="2"/>
  <c r="AF322" i="2"/>
  <c r="AF502" i="2"/>
  <c r="AF451" i="2"/>
  <c r="AF154" i="2"/>
  <c r="AF306" i="2"/>
  <c r="AF531" i="2"/>
  <c r="AF320" i="2"/>
  <c r="AF534" i="2"/>
  <c r="AF55" i="2"/>
  <c r="AF557" i="2"/>
  <c r="AF653" i="2"/>
  <c r="AF696" i="2"/>
  <c r="AF685" i="2"/>
  <c r="AF186" i="2"/>
  <c r="M2" i="3" s="1"/>
  <c r="AF423" i="2"/>
  <c r="AF705" i="2"/>
  <c r="AF675" i="2"/>
  <c r="AF538" i="2"/>
  <c r="AF112" i="2"/>
  <c r="AF492" i="2"/>
  <c r="AF735" i="2"/>
  <c r="AF471" i="2"/>
  <c r="AF85" i="2"/>
  <c r="AF572" i="2"/>
  <c r="AF674" i="2"/>
  <c r="AF268" i="2"/>
  <c r="AF208" i="2"/>
  <c r="AF351" i="2"/>
  <c r="AF625" i="2"/>
  <c r="AF377" i="2"/>
  <c r="AF611" i="2"/>
  <c r="AF635" i="2"/>
  <c r="AF478" i="2"/>
  <c r="AF87" i="2"/>
  <c r="AF126" i="2"/>
  <c r="AF340" i="2"/>
  <c r="AF546" i="2"/>
  <c r="AF323" i="2"/>
  <c r="AF399" i="2"/>
  <c r="AF339" i="2"/>
  <c r="M112" i="3" s="1"/>
  <c r="AF697" i="2"/>
  <c r="AF447" i="2"/>
  <c r="AF115" i="2"/>
  <c r="AF721" i="2"/>
  <c r="AF190" i="2"/>
  <c r="AF504" i="2"/>
  <c r="AF245" i="2"/>
  <c r="AF709" i="2"/>
  <c r="AF624" i="2"/>
  <c r="AF327" i="2"/>
  <c r="AF350" i="2"/>
  <c r="AF393" i="2"/>
  <c r="AF397" i="2"/>
  <c r="AF427" i="2"/>
  <c r="AF500" i="2"/>
  <c r="AF503" i="2"/>
  <c r="AF684" i="2"/>
  <c r="AF602" i="2"/>
  <c r="AF592" i="2"/>
  <c r="AF80" i="2"/>
  <c r="AF487" i="2"/>
  <c r="AF598" i="2"/>
  <c r="AF614" i="2"/>
  <c r="AF641" i="2"/>
  <c r="AF202" i="2"/>
  <c r="AF455" i="2"/>
  <c r="AF610" i="2"/>
  <c r="AF313" i="2"/>
  <c r="AF379" i="2"/>
  <c r="AF290" i="2"/>
  <c r="AF553" i="2"/>
  <c r="AF552" i="2"/>
  <c r="AF177" i="2"/>
  <c r="AF454" i="2"/>
  <c r="AF395" i="2"/>
  <c r="AF292" i="2"/>
  <c r="AF659" i="2"/>
  <c r="AF287" i="2"/>
  <c r="AF619" i="2"/>
  <c r="AF703" i="2"/>
  <c r="AF303" i="2"/>
  <c r="AF707" i="2"/>
  <c r="AF450" i="2"/>
  <c r="AF575" i="2"/>
  <c r="AF573" i="2"/>
  <c r="AF244" i="2"/>
  <c r="AF363" i="2"/>
  <c r="AF630" i="2"/>
  <c r="AF489" i="2"/>
  <c r="AF663" i="2"/>
  <c r="AF686" i="2"/>
  <c r="AF693" i="2"/>
  <c r="AF636" i="2"/>
  <c r="AF522" i="2"/>
  <c r="AF681" i="2"/>
  <c r="AF587" i="2"/>
  <c r="AF443" i="2"/>
  <c r="AF548" i="2"/>
  <c r="AF716" i="2"/>
  <c r="AF733" i="2"/>
  <c r="AF545" i="2"/>
  <c r="AF670" i="2"/>
  <c r="AF582" i="2"/>
  <c r="AF609" i="2"/>
  <c r="AF656" i="2"/>
  <c r="AF714" i="2"/>
  <c r="AF496" i="2"/>
  <c r="AF702" i="2"/>
  <c r="AF566" i="2"/>
  <c r="AF695" i="2"/>
  <c r="AF698" i="2"/>
  <c r="AF597" i="2"/>
  <c r="AF701" i="2"/>
  <c r="M122" i="3" s="1"/>
  <c r="AF722" i="2"/>
  <c r="AF679" i="2"/>
  <c r="AF667" i="2"/>
  <c r="AF710" i="2"/>
  <c r="AF671" i="2"/>
  <c r="AF700" i="2"/>
  <c r="AF691" i="2"/>
  <c r="AF647" i="2"/>
  <c r="AF732" i="2"/>
  <c r="AF621" i="2"/>
  <c r="AF724" i="2"/>
  <c r="AE533" i="2"/>
  <c r="AE570" i="2"/>
  <c r="AE623" i="2"/>
  <c r="AE146" i="2"/>
  <c r="AE418" i="2"/>
  <c r="AE270" i="2"/>
  <c r="AE569" i="2"/>
  <c r="AE310" i="2"/>
  <c r="AE617" i="2"/>
  <c r="AE419" i="2"/>
  <c r="AE336" i="2"/>
  <c r="AE483" i="2"/>
  <c r="AE689" i="2"/>
  <c r="AE253" i="2"/>
  <c r="AE143" i="2"/>
  <c r="AE105" i="2"/>
  <c r="AE144" i="2"/>
  <c r="AE382" i="2"/>
  <c r="AE467" i="2"/>
  <c r="AE511" i="2"/>
  <c r="AE694" i="2"/>
  <c r="AE172" i="2"/>
  <c r="AE401" i="2"/>
  <c r="AE141" i="2"/>
  <c r="AE53" i="2"/>
  <c r="AE104" i="2"/>
  <c r="L12" i="3" s="1"/>
  <c r="AE390" i="2"/>
  <c r="AE20" i="2"/>
  <c r="AE523" i="2"/>
  <c r="AE296" i="2"/>
  <c r="AE665" i="2"/>
  <c r="AE57" i="2"/>
  <c r="AE103" i="2"/>
  <c r="AE153" i="2"/>
  <c r="AE629" i="2"/>
  <c r="AE658" i="2"/>
  <c r="AE98" i="2"/>
  <c r="AE241" i="2"/>
  <c r="AE71" i="2"/>
  <c r="AE628" i="2"/>
  <c r="AE68" i="2"/>
  <c r="AE26" i="2"/>
  <c r="AE601" i="2"/>
  <c r="AE294" i="2"/>
  <c r="AE413" i="2"/>
  <c r="AE108" i="2"/>
  <c r="L67" i="3" s="1"/>
  <c r="AE527" i="2"/>
  <c r="AE7" i="2"/>
  <c r="AE291" i="2"/>
  <c r="AE404" i="2"/>
  <c r="AE99" i="2"/>
  <c r="AE257" i="2"/>
  <c r="AE160" i="2"/>
  <c r="L63" i="3" s="1"/>
  <c r="AE626" i="2"/>
  <c r="AE62" i="2"/>
  <c r="AE388" i="2"/>
  <c r="AE67" i="2"/>
  <c r="AE493" i="2"/>
  <c r="AE138" i="2"/>
  <c r="AE562" i="2"/>
  <c r="AE167" i="2"/>
  <c r="AE272" i="2"/>
  <c r="AE407" i="2"/>
  <c r="AE526" i="2"/>
  <c r="AE168" i="2"/>
  <c r="AE444" i="2"/>
  <c r="AE334" i="2"/>
  <c r="AE514" i="2"/>
  <c r="AE431" i="2"/>
  <c r="AE288" i="2"/>
  <c r="AE181" i="2"/>
  <c r="AE346" i="2"/>
  <c r="AE438" i="2"/>
  <c r="AE76" i="2"/>
  <c r="AE111" i="2"/>
  <c r="AE456" i="2"/>
  <c r="AE175" i="2"/>
  <c r="AE3" i="2"/>
  <c r="AE279" i="2"/>
  <c r="AE106" i="2"/>
  <c r="AE476" i="2"/>
  <c r="AE324" i="2"/>
  <c r="AE506" i="2"/>
  <c r="AE344" i="2"/>
  <c r="AE82" i="2"/>
  <c r="L13" i="3" s="1"/>
  <c r="AE234" i="2"/>
  <c r="AE236" i="2"/>
  <c r="AE49" i="2"/>
  <c r="AE604" i="2"/>
  <c r="AE649" i="2"/>
  <c r="AE228" i="2"/>
  <c r="AE275" i="2"/>
  <c r="L17" i="3" s="1"/>
  <c r="AE314" i="2"/>
  <c r="AE421" i="2"/>
  <c r="AE56" i="2"/>
  <c r="AE376" i="2"/>
  <c r="AE212" i="2"/>
  <c r="AE184" i="2"/>
  <c r="AE261" i="2"/>
  <c r="AE5" i="2"/>
  <c r="AE367" i="2"/>
  <c r="AE136" i="2"/>
  <c r="AE243" i="2"/>
  <c r="AE129" i="2"/>
  <c r="AE541" i="2"/>
  <c r="AE12" i="2"/>
  <c r="AE677" i="2"/>
  <c r="AE387" i="2"/>
  <c r="AE64" i="2"/>
  <c r="AE23" i="2"/>
  <c r="AE276" i="2"/>
  <c r="AE469" i="2"/>
  <c r="AE24" i="2"/>
  <c r="AE308" i="2"/>
  <c r="AE211" i="2"/>
  <c r="AE74" i="2"/>
  <c r="AE148" i="2"/>
  <c r="AE227" i="2"/>
  <c r="AE224" i="2"/>
  <c r="AE30" i="2"/>
  <c r="AE383" i="2"/>
  <c r="AE517" i="2"/>
  <c r="AE251" i="2"/>
  <c r="AE233" i="2"/>
  <c r="AE204" i="2"/>
  <c r="AE223" i="2"/>
  <c r="AE607" i="2"/>
  <c r="AE378" i="2"/>
  <c r="AE326" i="2"/>
  <c r="L120" i="3" s="1"/>
  <c r="AE412" i="2"/>
  <c r="AE170" i="2"/>
  <c r="AE405" i="2"/>
  <c r="AE556" i="2"/>
  <c r="AE274" i="2"/>
  <c r="AE265" i="2"/>
  <c r="AE217" i="2"/>
  <c r="AE43" i="2"/>
  <c r="AE330" i="2"/>
  <c r="L114" i="3" s="1"/>
  <c r="AE110" i="2"/>
  <c r="AE209" i="2"/>
  <c r="AE39" i="2"/>
  <c r="AE712" i="2"/>
  <c r="L110" i="3" s="1"/>
  <c r="AE229" i="2"/>
  <c r="AE2" i="2"/>
  <c r="AE226" i="2"/>
  <c r="AE266" i="2"/>
  <c r="AE486" i="2"/>
  <c r="AE183" i="2"/>
  <c r="AE139" i="2"/>
  <c r="AE713" i="2"/>
  <c r="AE403" i="2"/>
  <c r="AE490" i="2"/>
  <c r="AE263" i="2"/>
  <c r="AE410" i="2"/>
  <c r="AE70" i="2"/>
  <c r="AE462" i="2"/>
  <c r="AE29" i="2"/>
  <c r="AE457" i="2"/>
  <c r="AE152" i="2"/>
  <c r="AE555" i="2"/>
  <c r="AE499" i="2"/>
  <c r="AE134" i="2"/>
  <c r="AE11" i="2"/>
  <c r="AE501" i="2"/>
  <c r="AE576" i="2"/>
  <c r="AE512" i="2"/>
  <c r="L60" i="3" s="1"/>
  <c r="AE178" i="2"/>
  <c r="AE75" i="2"/>
  <c r="AE622" i="2"/>
  <c r="AE549" i="2"/>
  <c r="AE651" i="2"/>
  <c r="AE452" i="2"/>
  <c r="AE273" i="2"/>
  <c r="AE259" i="2"/>
  <c r="AE600" i="2"/>
  <c r="AE536" i="2"/>
  <c r="AE580" i="2"/>
  <c r="AE31" i="2"/>
  <c r="AE13" i="2"/>
  <c r="AE579" i="2"/>
  <c r="AE191" i="2"/>
  <c r="AE246" i="2"/>
  <c r="AE220" i="2"/>
  <c r="AE196" i="2"/>
  <c r="AE256" i="2"/>
  <c r="AE563" i="2"/>
  <c r="AE420" i="2"/>
  <c r="AE678" i="2"/>
  <c r="AE348" i="2"/>
  <c r="AE198" i="2"/>
  <c r="AE260" i="2"/>
  <c r="AE631" i="2"/>
  <c r="AE544" i="2"/>
  <c r="AE372" i="2"/>
  <c r="L64" i="3" s="1"/>
  <c r="AE425" i="2"/>
  <c r="AE83" i="2"/>
  <c r="AE615" i="2"/>
  <c r="AE439" i="2"/>
  <c r="L15" i="3" s="1"/>
  <c r="AE432" i="2"/>
  <c r="AE188" i="2"/>
  <c r="AE297" i="2"/>
  <c r="AE277" i="2"/>
  <c r="AE591" i="2"/>
  <c r="AE392" i="2"/>
  <c r="AE118" i="2"/>
  <c r="AE605" i="2"/>
  <c r="AE235" i="2"/>
  <c r="AE474" i="2"/>
  <c r="AE706" i="2"/>
  <c r="AE540" i="2"/>
  <c r="AE54" i="2"/>
  <c r="AE249" i="2"/>
  <c r="AE185" i="2"/>
  <c r="AE63" i="2"/>
  <c r="AE91" i="2"/>
  <c r="AE149" i="2"/>
  <c r="AE318" i="2"/>
  <c r="AE460" i="2"/>
  <c r="AE509" i="2"/>
  <c r="AE543" i="2"/>
  <c r="AE278" i="2"/>
  <c r="AE537" i="2"/>
  <c r="AE384" i="2"/>
  <c r="AE255" i="2"/>
  <c r="AE50" i="2"/>
  <c r="AE247" i="2"/>
  <c r="AE532" i="2"/>
  <c r="AE151" i="2"/>
  <c r="AE42" i="2"/>
  <c r="AE690" i="2"/>
  <c r="AE711" i="2"/>
  <c r="AE429" i="2"/>
  <c r="AE225" i="2"/>
  <c r="AE250" i="2"/>
  <c r="AE289" i="2"/>
  <c r="AE725" i="2"/>
  <c r="AE683" i="2"/>
  <c r="AE577" i="2"/>
  <c r="AE466" i="2"/>
  <c r="AE595" i="2"/>
  <c r="AE164" i="2"/>
  <c r="AE480" i="2"/>
  <c r="AE498" i="2"/>
  <c r="AE298" i="2"/>
  <c r="AE222" i="2"/>
  <c r="AE564" i="2"/>
  <c r="AE174" i="2"/>
  <c r="AE361" i="2"/>
  <c r="AE426" i="2"/>
  <c r="AE453" i="2"/>
  <c r="AE708" i="2"/>
  <c r="AE293" i="2"/>
  <c r="L113" i="3" s="1"/>
  <c r="AE14" i="2"/>
  <c r="AE328" i="2"/>
  <c r="AE371" i="2"/>
  <c r="AE66" i="2"/>
  <c r="AE475" i="2"/>
  <c r="AE319" i="2"/>
  <c r="AE193" i="2"/>
  <c r="AE375" i="2"/>
  <c r="AE472" i="2"/>
  <c r="AE603" i="2"/>
  <c r="AE205" i="2"/>
  <c r="AE145" i="2"/>
  <c r="AE567" i="2"/>
  <c r="AE574" i="2"/>
  <c r="AE415" i="2"/>
  <c r="AE368" i="2"/>
  <c r="AE69" i="2"/>
  <c r="AE497" i="2"/>
  <c r="AE4" i="2"/>
  <c r="AE135" i="2"/>
  <c r="AE446" i="2"/>
  <c r="AE122" i="2"/>
  <c r="AE18" i="2"/>
  <c r="AE90" i="2"/>
  <c r="AE484" i="2"/>
  <c r="AE231" i="2"/>
  <c r="AE203" i="2"/>
  <c r="AE470" i="2"/>
  <c r="AE157" i="2"/>
  <c r="AE362" i="2"/>
  <c r="AE518" i="2"/>
  <c r="AE79" i="2"/>
  <c r="AE652" i="2"/>
  <c r="AE252" i="2"/>
  <c r="AE295" i="2"/>
  <c r="AE730" i="2"/>
  <c r="AE594" i="2"/>
  <c r="AE132" i="2"/>
  <c r="AE169" i="2"/>
  <c r="AE38" i="2"/>
  <c r="AE620" i="2"/>
  <c r="AE571" i="2"/>
  <c r="AE46" i="2"/>
  <c r="AE311" i="2"/>
  <c r="AE341" i="2"/>
  <c r="AE584" i="2"/>
  <c r="AE508" i="2"/>
  <c r="AE618" i="2"/>
  <c r="AE173" i="2"/>
  <c r="AE284" i="2"/>
  <c r="AE165" i="2"/>
  <c r="AE147" i="2"/>
  <c r="AE61" i="2"/>
  <c r="AE406" i="2"/>
  <c r="AE353" i="2"/>
  <c r="AE58" i="2"/>
  <c r="AE45" i="2"/>
  <c r="AE264" i="2"/>
  <c r="AE590" i="2"/>
  <c r="AE44" i="2"/>
  <c r="AE524" i="2"/>
  <c r="AE194" i="2"/>
  <c r="AE616" i="2"/>
  <c r="AE650" i="2"/>
  <c r="AE370" i="2"/>
  <c r="L108" i="3" s="1"/>
  <c r="AE93" i="2"/>
  <c r="AE161" i="2"/>
  <c r="AE187" i="2"/>
  <c r="AE520" i="2"/>
  <c r="AE369" i="2"/>
  <c r="AE36" i="2"/>
  <c r="AE267" i="2"/>
  <c r="AE218" i="2"/>
  <c r="AE9" i="2"/>
  <c r="AE113" i="2"/>
  <c r="AE731" i="2"/>
  <c r="AE586" i="2"/>
  <c r="AE640" i="2"/>
  <c r="AE102" i="2"/>
  <c r="AE435" i="2"/>
  <c r="AE411" i="2"/>
  <c r="AE22" i="2"/>
  <c r="AE583" i="2"/>
  <c r="AE240" i="2"/>
  <c r="AE422" i="2"/>
  <c r="AE179" i="2"/>
  <c r="AE661" i="2"/>
  <c r="AE301" i="2"/>
  <c r="AE121" i="2"/>
  <c r="AE519" i="2"/>
  <c r="AE345" i="2"/>
  <c r="AE155" i="2"/>
  <c r="AE529" i="2"/>
  <c r="AE304" i="2"/>
  <c r="AE230" i="2"/>
  <c r="AE664" i="2"/>
  <c r="AE27" i="2"/>
  <c r="AE28" i="2"/>
  <c r="AE354" i="2"/>
  <c r="AE465" i="2"/>
  <c r="AE333" i="2"/>
  <c r="AE95" i="2"/>
  <c r="AE593" i="2"/>
  <c r="AE201" i="2"/>
  <c r="AE307" i="2"/>
  <c r="AE554" i="2"/>
  <c r="AE551" i="2"/>
  <c r="AE309" i="2"/>
  <c r="AE342" i="2"/>
  <c r="AE262" i="2"/>
  <c r="AE192" i="2"/>
  <c r="AE32" i="2"/>
  <c r="AE558" i="2"/>
  <c r="AE437" i="2"/>
  <c r="AE84" i="2"/>
  <c r="AE539" i="2"/>
  <c r="AE660" i="2"/>
  <c r="AE634" i="2"/>
  <c r="AE200" i="2"/>
  <c r="AE441" i="2"/>
  <c r="AE89" i="2"/>
  <c r="AE585" i="2"/>
  <c r="AE445" i="2"/>
  <c r="AE130" i="2"/>
  <c r="AE137" i="2"/>
  <c r="AE140" i="2"/>
  <c r="AE215" i="2"/>
  <c r="AE78" i="2"/>
  <c r="AE316" i="2"/>
  <c r="AE596" i="2"/>
  <c r="AE568" i="2"/>
  <c r="AE680" i="2"/>
  <c r="AE159" i="2"/>
  <c r="AE408" i="2"/>
  <c r="AE86" i="2"/>
  <c r="AE282" i="2"/>
  <c r="AE207" i="2"/>
  <c r="AE380" i="2"/>
  <c r="AE356" i="2"/>
  <c r="AE433" i="2"/>
  <c r="AE116" i="2"/>
  <c r="AE128" i="2"/>
  <c r="AE416" i="2"/>
  <c r="AE343" i="2"/>
  <c r="AE239" i="2"/>
  <c r="AE655" i="2"/>
  <c r="L109" i="3" s="1"/>
  <c r="AE381" i="2"/>
  <c r="AE8" i="2"/>
  <c r="AE133" i="2"/>
  <c r="AE329" i="2"/>
  <c r="AE171" i="2"/>
  <c r="AE19" i="2"/>
  <c r="AE219" i="2"/>
  <c r="AE65" i="2"/>
  <c r="AE10" i="2"/>
  <c r="AE357" i="2"/>
  <c r="AE637" i="2"/>
  <c r="AE727" i="2"/>
  <c r="AE206" i="2"/>
  <c r="AE315" i="2"/>
  <c r="AE494" i="2"/>
  <c r="AE195" i="2"/>
  <c r="AE158" i="2"/>
  <c r="AE232" i="2"/>
  <c r="AE25" i="2"/>
  <c r="AE81" i="2"/>
  <c r="AE627" i="2"/>
  <c r="AE163" i="2"/>
  <c r="AE199" i="2"/>
  <c r="AE535" i="2"/>
  <c r="AE673" i="2"/>
  <c r="AE48" i="2"/>
  <c r="AE482" i="2"/>
  <c r="AE528" i="2"/>
  <c r="AE366" i="2"/>
  <c r="AE321" i="2"/>
  <c r="AE221" i="2"/>
  <c r="AE72" i="2"/>
  <c r="AE642" i="2"/>
  <c r="AE281" i="2"/>
  <c r="AE302" i="2"/>
  <c r="AE436" i="2"/>
  <c r="AE654" i="2"/>
  <c r="AE505" i="2"/>
  <c r="AE325" i="2"/>
  <c r="AE142" i="2"/>
  <c r="AE16" i="2"/>
  <c r="AE150" i="2"/>
  <c r="AE720" i="2"/>
  <c r="AE461" i="2"/>
  <c r="AE729" i="2"/>
  <c r="AE646" i="2"/>
  <c r="AE210" i="2"/>
  <c r="AE479" i="2"/>
  <c r="AE606" i="2"/>
  <c r="AE305" i="2"/>
  <c r="AE180" i="2"/>
  <c r="AE258" i="2"/>
  <c r="AE21" i="2"/>
  <c r="AE513" i="2"/>
  <c r="AE6" i="2"/>
  <c r="AE17" i="2"/>
  <c r="L3" i="3" s="1"/>
  <c r="AE391" i="2"/>
  <c r="AE402" i="2"/>
  <c r="AE561" i="2"/>
  <c r="AE216" i="2"/>
  <c r="AE728" i="2"/>
  <c r="AE300" i="2"/>
  <c r="AE726" i="2"/>
  <c r="AE550" i="2"/>
  <c r="AE525" i="2"/>
  <c r="AE182" i="2"/>
  <c r="AE442" i="2"/>
  <c r="AE94" i="2"/>
  <c r="AE428" i="2"/>
  <c r="AE468" i="2"/>
  <c r="AE588" i="2"/>
  <c r="AE280" i="2"/>
  <c r="AE613" i="2"/>
  <c r="AE127" i="2"/>
  <c r="AE286" i="2"/>
  <c r="AE565" i="2"/>
  <c r="AE109" i="2"/>
  <c r="AE374" i="2"/>
  <c r="AE337" i="2"/>
  <c r="AE666" i="2"/>
  <c r="AE676" i="2"/>
  <c r="AE312" i="2"/>
  <c r="AE559" i="2"/>
  <c r="AE578" i="2"/>
  <c r="AE166" i="2"/>
  <c r="AE632" i="2"/>
  <c r="AE35" i="2"/>
  <c r="AE485" i="2"/>
  <c r="AE464" i="2"/>
  <c r="AE662" i="2"/>
  <c r="AE458" i="2"/>
  <c r="AE119" i="2"/>
  <c r="AE338" i="2"/>
  <c r="AE117" i="2"/>
  <c r="AE254" i="2"/>
  <c r="AE355" i="2"/>
  <c r="AE373" i="2"/>
  <c r="AE589" i="2"/>
  <c r="AE365" i="2"/>
  <c r="AE360" i="2"/>
  <c r="AE507" i="2"/>
  <c r="AE162" i="2"/>
  <c r="AE60" i="2"/>
  <c r="AE434" i="2"/>
  <c r="AE687" i="2"/>
  <c r="AE358" i="2"/>
  <c r="AE510" i="2"/>
  <c r="AE77" i="2"/>
  <c r="AE176" i="2"/>
  <c r="AE400" i="2"/>
  <c r="AE734" i="2"/>
  <c r="AE414" i="2"/>
  <c r="AE15" i="2"/>
  <c r="AE481" i="2"/>
  <c r="AE560" i="2"/>
  <c r="AE669" i="2"/>
  <c r="AE440" i="2"/>
  <c r="AE114" i="2"/>
  <c r="AE672" i="2"/>
  <c r="AE495" i="2"/>
  <c r="AE347" i="2"/>
  <c r="AE530" i="2"/>
  <c r="AE189" i="2"/>
  <c r="L4" i="3" s="1"/>
  <c r="AE581" i="2"/>
  <c r="AE719" i="2"/>
  <c r="AE638" i="2"/>
  <c r="AE448" i="2"/>
  <c r="AE332" i="2"/>
  <c r="AE488" i="2"/>
  <c r="AE299" i="2"/>
  <c r="AE331" i="2"/>
  <c r="AE88" i="2"/>
  <c r="AE424" i="2"/>
  <c r="AE51" i="2"/>
  <c r="L43" i="3" s="1"/>
  <c r="AE643" i="2"/>
  <c r="AE515" i="2"/>
  <c r="AE107" i="2"/>
  <c r="AE398" i="2"/>
  <c r="AE449" i="2"/>
  <c r="AE608" i="2"/>
  <c r="AE33" i="2"/>
  <c r="L14" i="3" s="1"/>
  <c r="AE237" i="2"/>
  <c r="AE516" i="2"/>
  <c r="AE473" i="2"/>
  <c r="AE335" i="2"/>
  <c r="AE723" i="2"/>
  <c r="AE52" i="2"/>
  <c r="AE639" i="2"/>
  <c r="AE125" i="2"/>
  <c r="AE37" i="2"/>
  <c r="AE644" i="2"/>
  <c r="AE238" i="2"/>
  <c r="AE359" i="2"/>
  <c r="AE248" i="2"/>
  <c r="AE430" i="2"/>
  <c r="AE41" i="2"/>
  <c r="AE73" i="2"/>
  <c r="AE459" i="2"/>
  <c r="L18" i="3" s="1"/>
  <c r="AE242" i="2"/>
  <c r="AE394" i="2"/>
  <c r="AE40" i="2"/>
  <c r="AE477" i="2"/>
  <c r="AE101" i="2"/>
  <c r="AE283" i="2"/>
  <c r="AE124" i="2"/>
  <c r="AE717" i="2"/>
  <c r="AE271" i="2"/>
  <c r="AE156" i="2"/>
  <c r="AE396" i="2"/>
  <c r="AE633" i="2"/>
  <c r="AE599" i="2"/>
  <c r="AE352" i="2"/>
  <c r="AE386" i="2"/>
  <c r="AE59" i="2"/>
  <c r="AE97" i="2"/>
  <c r="AE657" i="2"/>
  <c r="AE100" i="2"/>
  <c r="AE682" i="2"/>
  <c r="AE612" i="2"/>
  <c r="AE704" i="2"/>
  <c r="AE688" i="2"/>
  <c r="AE214" i="2"/>
  <c r="AE34" i="2"/>
  <c r="AE463" i="2"/>
  <c r="AE213" i="2"/>
  <c r="AE269" i="2"/>
  <c r="AE197" i="2"/>
  <c r="AE349" i="2"/>
  <c r="AE718" i="2"/>
  <c r="AE699" i="2"/>
  <c r="AE389" i="2"/>
  <c r="AE131" i="2"/>
  <c r="AE364" i="2"/>
  <c r="AE285" i="2"/>
  <c r="AE123" i="2"/>
  <c r="AE692" i="2"/>
  <c r="AE491" i="2"/>
  <c r="AE96" i="2"/>
  <c r="AE547" i="2"/>
  <c r="L61" i="3" s="1"/>
  <c r="AE715" i="2"/>
  <c r="AE385" i="2"/>
  <c r="AE47" i="2"/>
  <c r="AE92" i="2"/>
  <c r="AE317" i="2"/>
  <c r="AE648" i="2"/>
  <c r="AE120" i="2"/>
  <c r="AE645" i="2"/>
  <c r="AE417" i="2"/>
  <c r="AE542" i="2"/>
  <c r="AE409" i="2"/>
  <c r="AE521" i="2"/>
  <c r="AE668" i="2"/>
  <c r="AE322" i="2"/>
  <c r="AE502" i="2"/>
  <c r="AE451" i="2"/>
  <c r="AE154" i="2"/>
  <c r="AE306" i="2"/>
  <c r="AE531" i="2"/>
  <c r="AE320" i="2"/>
  <c r="AE534" i="2"/>
  <c r="AE55" i="2"/>
  <c r="AE557" i="2"/>
  <c r="AE653" i="2"/>
  <c r="AE696" i="2"/>
  <c r="AE685" i="2"/>
  <c r="AE186" i="2"/>
  <c r="L2" i="3" s="1"/>
  <c r="AE423" i="2"/>
  <c r="AE705" i="2"/>
  <c r="AE675" i="2"/>
  <c r="AE538" i="2"/>
  <c r="AE112" i="2"/>
  <c r="AE492" i="2"/>
  <c r="AE735" i="2"/>
  <c r="AE471" i="2"/>
  <c r="AE85" i="2"/>
  <c r="AE572" i="2"/>
  <c r="AE674" i="2"/>
  <c r="AE268" i="2"/>
  <c r="AE208" i="2"/>
  <c r="AE351" i="2"/>
  <c r="AE625" i="2"/>
  <c r="AE377" i="2"/>
  <c r="AE611" i="2"/>
  <c r="AE635" i="2"/>
  <c r="AE478" i="2"/>
  <c r="AE87" i="2"/>
  <c r="AE126" i="2"/>
  <c r="AE340" i="2"/>
  <c r="AE546" i="2"/>
  <c r="AE323" i="2"/>
  <c r="AE399" i="2"/>
  <c r="AE339" i="2"/>
  <c r="L112" i="3" s="1"/>
  <c r="AE697" i="2"/>
  <c r="AE447" i="2"/>
  <c r="AE115" i="2"/>
  <c r="AE721" i="2"/>
  <c r="AE190" i="2"/>
  <c r="AE504" i="2"/>
  <c r="AE245" i="2"/>
  <c r="AE709" i="2"/>
  <c r="AE624" i="2"/>
  <c r="AE327" i="2"/>
  <c r="AE350" i="2"/>
  <c r="AE393" i="2"/>
  <c r="AE397" i="2"/>
  <c r="AE427" i="2"/>
  <c r="AE500" i="2"/>
  <c r="AE503" i="2"/>
  <c r="AE684" i="2"/>
  <c r="AE602" i="2"/>
  <c r="AE592" i="2"/>
  <c r="AE80" i="2"/>
  <c r="AE487" i="2"/>
  <c r="AE598" i="2"/>
  <c r="AE614" i="2"/>
  <c r="AE641" i="2"/>
  <c r="AE202" i="2"/>
  <c r="AE455" i="2"/>
  <c r="AE610" i="2"/>
  <c r="AE313" i="2"/>
  <c r="AE379" i="2"/>
  <c r="AE290" i="2"/>
  <c r="AE553" i="2"/>
  <c r="AE552" i="2"/>
  <c r="AE177" i="2"/>
  <c r="AE454" i="2"/>
  <c r="AE395" i="2"/>
  <c r="AE292" i="2"/>
  <c r="AE659" i="2"/>
  <c r="AE287" i="2"/>
  <c r="AE619" i="2"/>
  <c r="AE703" i="2"/>
  <c r="AE303" i="2"/>
  <c r="AE707" i="2"/>
  <c r="AE450" i="2"/>
  <c r="AE575" i="2"/>
  <c r="AE573" i="2"/>
  <c r="AE244" i="2"/>
  <c r="AE363" i="2"/>
  <c r="AE630" i="2"/>
  <c r="AE489" i="2"/>
  <c r="AE663" i="2"/>
  <c r="AE686" i="2"/>
  <c r="AE693" i="2"/>
  <c r="AE636" i="2"/>
  <c r="AE522" i="2"/>
  <c r="AE681" i="2"/>
  <c r="AE587" i="2"/>
  <c r="AE443" i="2"/>
  <c r="AE548" i="2"/>
  <c r="AE716" i="2"/>
  <c r="AE733" i="2"/>
  <c r="AE545" i="2"/>
  <c r="AE670" i="2"/>
  <c r="AE582" i="2"/>
  <c r="AE609" i="2"/>
  <c r="AE656" i="2"/>
  <c r="AE714" i="2"/>
  <c r="AE496" i="2"/>
  <c r="AE702" i="2"/>
  <c r="AE566" i="2"/>
  <c r="AE695" i="2"/>
  <c r="AE698" i="2"/>
  <c r="AE597" i="2"/>
  <c r="AE701" i="2"/>
  <c r="L122" i="3" s="1"/>
  <c r="AE722" i="2"/>
  <c r="AE679" i="2"/>
  <c r="AE667" i="2"/>
  <c r="AE710" i="2"/>
  <c r="AE671" i="2"/>
  <c r="AE700" i="2"/>
  <c r="AE691" i="2"/>
  <c r="AE647" i="2"/>
  <c r="AE732" i="2"/>
  <c r="AE621" i="2"/>
  <c r="AE724" i="2"/>
  <c r="AD533" i="2"/>
  <c r="AD570" i="2"/>
  <c r="AD623" i="2"/>
  <c r="AD146" i="2"/>
  <c r="AD418" i="2"/>
  <c r="AD270" i="2"/>
  <c r="AD569" i="2"/>
  <c r="AD310" i="2"/>
  <c r="AD617" i="2"/>
  <c r="AD419" i="2"/>
  <c r="AD336" i="2"/>
  <c r="AD483" i="2"/>
  <c r="AD689" i="2"/>
  <c r="AD253" i="2"/>
  <c r="AD143" i="2"/>
  <c r="AD105" i="2"/>
  <c r="AD144" i="2"/>
  <c r="AD382" i="2"/>
  <c r="AD467" i="2"/>
  <c r="AD511" i="2"/>
  <c r="AD694" i="2"/>
  <c r="AD172" i="2"/>
  <c r="AD401" i="2"/>
  <c r="AD141" i="2"/>
  <c r="AD53" i="2"/>
  <c r="AD104" i="2"/>
  <c r="K12" i="3" s="1"/>
  <c r="AD390" i="2"/>
  <c r="AD20" i="2"/>
  <c r="AD523" i="2"/>
  <c r="AD296" i="2"/>
  <c r="AD665" i="2"/>
  <c r="AD57" i="2"/>
  <c r="AD103" i="2"/>
  <c r="AD153" i="2"/>
  <c r="AD629" i="2"/>
  <c r="AD658" i="2"/>
  <c r="AD98" i="2"/>
  <c r="AD241" i="2"/>
  <c r="AD71" i="2"/>
  <c r="K107" i="3" s="1"/>
  <c r="AD628" i="2"/>
  <c r="AD68" i="2"/>
  <c r="AD26" i="2"/>
  <c r="AD601" i="2"/>
  <c r="AD294" i="2"/>
  <c r="AD413" i="2"/>
  <c r="AD108" i="2"/>
  <c r="K67" i="3" s="1"/>
  <c r="AD527" i="2"/>
  <c r="AD7" i="2"/>
  <c r="AD291" i="2"/>
  <c r="AD404" i="2"/>
  <c r="AD99" i="2"/>
  <c r="AD257" i="2"/>
  <c r="AD160" i="2"/>
  <c r="K63" i="3" s="1"/>
  <c r="AD626" i="2"/>
  <c r="AD62" i="2"/>
  <c r="AD388" i="2"/>
  <c r="AD67" i="2"/>
  <c r="AD493" i="2"/>
  <c r="AD138" i="2"/>
  <c r="AD562" i="2"/>
  <c r="AD167" i="2"/>
  <c r="AD272" i="2"/>
  <c r="AD407" i="2"/>
  <c r="AD526" i="2"/>
  <c r="AD168" i="2"/>
  <c r="AD444" i="2"/>
  <c r="AD334" i="2"/>
  <c r="AD514" i="2"/>
  <c r="AD431" i="2"/>
  <c r="AD288" i="2"/>
  <c r="AD181" i="2"/>
  <c r="AD346" i="2"/>
  <c r="AD438" i="2"/>
  <c r="AD76" i="2"/>
  <c r="AD111" i="2"/>
  <c r="AD456" i="2"/>
  <c r="AD175" i="2"/>
  <c r="AD3" i="2"/>
  <c r="AD279" i="2"/>
  <c r="AD106" i="2"/>
  <c r="AD476" i="2"/>
  <c r="AD324" i="2"/>
  <c r="AD506" i="2"/>
  <c r="AD344" i="2"/>
  <c r="AD82" i="2"/>
  <c r="K13" i="3" s="1"/>
  <c r="AD234" i="2"/>
  <c r="AD236" i="2"/>
  <c r="AD49" i="2"/>
  <c r="AD604" i="2"/>
  <c r="AD649" i="2"/>
  <c r="AD228" i="2"/>
  <c r="AD275" i="2"/>
  <c r="K17" i="3" s="1"/>
  <c r="AD314" i="2"/>
  <c r="AD421" i="2"/>
  <c r="AD56" i="2"/>
  <c r="AD376" i="2"/>
  <c r="AD212" i="2"/>
  <c r="AD184" i="2"/>
  <c r="AD261" i="2"/>
  <c r="K70" i="3" s="1"/>
  <c r="AD5" i="2"/>
  <c r="AD367" i="2"/>
  <c r="AD136" i="2"/>
  <c r="AD243" i="2"/>
  <c r="AD129" i="2"/>
  <c r="AD541" i="2"/>
  <c r="AD12" i="2"/>
  <c r="AD677" i="2"/>
  <c r="AD387" i="2"/>
  <c r="AD64" i="2"/>
  <c r="AD23" i="2"/>
  <c r="K24" i="3" s="1"/>
  <c r="AD276" i="2"/>
  <c r="AD469" i="2"/>
  <c r="AD24" i="2"/>
  <c r="AD308" i="2"/>
  <c r="AD211" i="2"/>
  <c r="AD74" i="2"/>
  <c r="AD148" i="2"/>
  <c r="AD227" i="2"/>
  <c r="AD224" i="2"/>
  <c r="AD30" i="2"/>
  <c r="K6" i="3" s="1"/>
  <c r="AD383" i="2"/>
  <c r="AD517" i="2"/>
  <c r="AD251" i="2"/>
  <c r="AD233" i="2"/>
  <c r="AD204" i="2"/>
  <c r="AD223" i="2"/>
  <c r="AD607" i="2"/>
  <c r="AD378" i="2"/>
  <c r="AD326" i="2"/>
  <c r="K120" i="3" s="1"/>
  <c r="AD412" i="2"/>
  <c r="AD170" i="2"/>
  <c r="AD405" i="2"/>
  <c r="AD556" i="2"/>
  <c r="AD274" i="2"/>
  <c r="AD265" i="2"/>
  <c r="AD217" i="2"/>
  <c r="AD43" i="2"/>
  <c r="AD330" i="2"/>
  <c r="K114" i="3" s="1"/>
  <c r="AD110" i="2"/>
  <c r="AD209" i="2"/>
  <c r="AD39" i="2"/>
  <c r="AD712" i="2"/>
  <c r="K110" i="3" s="1"/>
  <c r="AD229" i="2"/>
  <c r="AD2" i="2"/>
  <c r="AD226" i="2"/>
  <c r="AD266" i="2"/>
  <c r="AD486" i="2"/>
  <c r="AD183" i="2"/>
  <c r="AD139" i="2"/>
  <c r="AD713" i="2"/>
  <c r="AD403" i="2"/>
  <c r="AD490" i="2"/>
  <c r="AD263" i="2"/>
  <c r="AD410" i="2"/>
  <c r="AD70" i="2"/>
  <c r="AD462" i="2"/>
  <c r="AD29" i="2"/>
  <c r="AD457" i="2"/>
  <c r="AD152" i="2"/>
  <c r="AD555" i="2"/>
  <c r="AD499" i="2"/>
  <c r="AD134" i="2"/>
  <c r="AD11" i="2"/>
  <c r="AD501" i="2"/>
  <c r="AD576" i="2"/>
  <c r="AD512" i="2"/>
  <c r="K60" i="3" s="1"/>
  <c r="AD178" i="2"/>
  <c r="AD75" i="2"/>
  <c r="AD622" i="2"/>
  <c r="AD549" i="2"/>
  <c r="AD651" i="2"/>
  <c r="AD452" i="2"/>
  <c r="AD273" i="2"/>
  <c r="AD259" i="2"/>
  <c r="AD600" i="2"/>
  <c r="AD536" i="2"/>
  <c r="AD580" i="2"/>
  <c r="AD31" i="2"/>
  <c r="AD13" i="2"/>
  <c r="AD579" i="2"/>
  <c r="AD191" i="2"/>
  <c r="AD246" i="2"/>
  <c r="AD220" i="2"/>
  <c r="AD196" i="2"/>
  <c r="AD256" i="2"/>
  <c r="AD563" i="2"/>
  <c r="AD420" i="2"/>
  <c r="AD678" i="2"/>
  <c r="AD348" i="2"/>
  <c r="AD198" i="2"/>
  <c r="AD260" i="2"/>
  <c r="AD631" i="2"/>
  <c r="AD544" i="2"/>
  <c r="AD372" i="2"/>
  <c r="K64" i="3" s="1"/>
  <c r="AD425" i="2"/>
  <c r="AD83" i="2"/>
  <c r="AD615" i="2"/>
  <c r="AD439" i="2"/>
  <c r="K15" i="3" s="1"/>
  <c r="AD432" i="2"/>
  <c r="AD188" i="2"/>
  <c r="AD297" i="2"/>
  <c r="AD277" i="2"/>
  <c r="AD591" i="2"/>
  <c r="AD392" i="2"/>
  <c r="AD118" i="2"/>
  <c r="AD605" i="2"/>
  <c r="AD235" i="2"/>
  <c r="AD474" i="2"/>
  <c r="AD706" i="2"/>
  <c r="AD540" i="2"/>
  <c r="AD54" i="2"/>
  <c r="AD249" i="2"/>
  <c r="AD185" i="2"/>
  <c r="AD63" i="2"/>
  <c r="AD91" i="2"/>
  <c r="AD149" i="2"/>
  <c r="AD318" i="2"/>
  <c r="AD460" i="2"/>
  <c r="AD509" i="2"/>
  <c r="AD543" i="2"/>
  <c r="AD278" i="2"/>
  <c r="AD537" i="2"/>
  <c r="AD384" i="2"/>
  <c r="AD255" i="2"/>
  <c r="AD50" i="2"/>
  <c r="AD247" i="2"/>
  <c r="AD532" i="2"/>
  <c r="AD151" i="2"/>
  <c r="AD42" i="2"/>
  <c r="AD690" i="2"/>
  <c r="AD711" i="2"/>
  <c r="AD429" i="2"/>
  <c r="AD225" i="2"/>
  <c r="AD250" i="2"/>
  <c r="AD289" i="2"/>
  <c r="AD725" i="2"/>
  <c r="AD683" i="2"/>
  <c r="AD577" i="2"/>
  <c r="AD466" i="2"/>
  <c r="AD595" i="2"/>
  <c r="AD164" i="2"/>
  <c r="AD480" i="2"/>
  <c r="AD498" i="2"/>
  <c r="AD298" i="2"/>
  <c r="AD222" i="2"/>
  <c r="AD564" i="2"/>
  <c r="AD174" i="2"/>
  <c r="AD361" i="2"/>
  <c r="AD426" i="2"/>
  <c r="AD453" i="2"/>
  <c r="AD708" i="2"/>
  <c r="AD293" i="2"/>
  <c r="K113" i="3" s="1"/>
  <c r="AD14" i="2"/>
  <c r="AD328" i="2"/>
  <c r="AD371" i="2"/>
  <c r="AD66" i="2"/>
  <c r="AD475" i="2"/>
  <c r="AD319" i="2"/>
  <c r="AD193" i="2"/>
  <c r="AD375" i="2"/>
  <c r="AD472" i="2"/>
  <c r="AD603" i="2"/>
  <c r="AD205" i="2"/>
  <c r="AD145" i="2"/>
  <c r="AD567" i="2"/>
  <c r="AD574" i="2"/>
  <c r="AD415" i="2"/>
  <c r="AD368" i="2"/>
  <c r="AD69" i="2"/>
  <c r="AD497" i="2"/>
  <c r="AD4" i="2"/>
  <c r="AD135" i="2"/>
  <c r="AD446" i="2"/>
  <c r="AD122" i="2"/>
  <c r="AD18" i="2"/>
  <c r="AD90" i="2"/>
  <c r="AD484" i="2"/>
  <c r="AD231" i="2"/>
  <c r="AD203" i="2"/>
  <c r="AD470" i="2"/>
  <c r="AD157" i="2"/>
  <c r="AD362" i="2"/>
  <c r="AD518" i="2"/>
  <c r="AD79" i="2"/>
  <c r="AD652" i="2"/>
  <c r="AD252" i="2"/>
  <c r="AD295" i="2"/>
  <c r="AD730" i="2"/>
  <c r="AD594" i="2"/>
  <c r="AD132" i="2"/>
  <c r="AD169" i="2"/>
  <c r="AD38" i="2"/>
  <c r="AD620" i="2"/>
  <c r="AD571" i="2"/>
  <c r="AD46" i="2"/>
  <c r="AD311" i="2"/>
  <c r="AD341" i="2"/>
  <c r="AD584" i="2"/>
  <c r="AD508" i="2"/>
  <c r="AD618" i="2"/>
  <c r="AD173" i="2"/>
  <c r="AD284" i="2"/>
  <c r="AD165" i="2"/>
  <c r="K69" i="3" s="1"/>
  <c r="AD147" i="2"/>
  <c r="AD61" i="2"/>
  <c r="AD406" i="2"/>
  <c r="AD353" i="2"/>
  <c r="AD58" i="2"/>
  <c r="AD45" i="2"/>
  <c r="AD264" i="2"/>
  <c r="AD590" i="2"/>
  <c r="AD44" i="2"/>
  <c r="AD524" i="2"/>
  <c r="AD194" i="2"/>
  <c r="AD616" i="2"/>
  <c r="AD650" i="2"/>
  <c r="AD370" i="2"/>
  <c r="K108" i="3" s="1"/>
  <c r="AD93" i="2"/>
  <c r="AD161" i="2"/>
  <c r="AD187" i="2"/>
  <c r="AD520" i="2"/>
  <c r="AD369" i="2"/>
  <c r="AD36" i="2"/>
  <c r="AD267" i="2"/>
  <c r="AD218" i="2"/>
  <c r="AD9" i="2"/>
  <c r="AD113" i="2"/>
  <c r="AD731" i="2"/>
  <c r="AD586" i="2"/>
  <c r="AD640" i="2"/>
  <c r="AD102" i="2"/>
  <c r="AD435" i="2"/>
  <c r="AD411" i="2"/>
  <c r="AD22" i="2"/>
  <c r="AD583" i="2"/>
  <c r="AD240" i="2"/>
  <c r="AD422" i="2"/>
  <c r="AD179" i="2"/>
  <c r="AD661" i="2"/>
  <c r="AD301" i="2"/>
  <c r="AD121" i="2"/>
  <c r="AD519" i="2"/>
  <c r="AD345" i="2"/>
  <c r="AD155" i="2"/>
  <c r="AD529" i="2"/>
  <c r="AD304" i="2"/>
  <c r="AD230" i="2"/>
  <c r="AD664" i="2"/>
  <c r="AD27" i="2"/>
  <c r="AD28" i="2"/>
  <c r="AD354" i="2"/>
  <c r="AD465" i="2"/>
  <c r="AD333" i="2"/>
  <c r="AD95" i="2"/>
  <c r="AD593" i="2"/>
  <c r="AD201" i="2"/>
  <c r="AD307" i="2"/>
  <c r="AD554" i="2"/>
  <c r="AD551" i="2"/>
  <c r="AD309" i="2"/>
  <c r="AD342" i="2"/>
  <c r="AD262" i="2"/>
  <c r="AD192" i="2"/>
  <c r="AD32" i="2"/>
  <c r="AD558" i="2"/>
  <c r="AD437" i="2"/>
  <c r="AD84" i="2"/>
  <c r="AD539" i="2"/>
  <c r="AD660" i="2"/>
  <c r="AD634" i="2"/>
  <c r="AD200" i="2"/>
  <c r="AD441" i="2"/>
  <c r="AD89" i="2"/>
  <c r="AD585" i="2"/>
  <c r="AD445" i="2"/>
  <c r="AD130" i="2"/>
  <c r="AD137" i="2"/>
  <c r="AD140" i="2"/>
  <c r="AD215" i="2"/>
  <c r="AD78" i="2"/>
  <c r="AD316" i="2"/>
  <c r="AD596" i="2"/>
  <c r="AD568" i="2"/>
  <c r="AD680" i="2"/>
  <c r="AD159" i="2"/>
  <c r="AD408" i="2"/>
  <c r="AD86" i="2"/>
  <c r="K83" i="3" s="1"/>
  <c r="AD282" i="2"/>
  <c r="AD207" i="2"/>
  <c r="AD380" i="2"/>
  <c r="AD356" i="2"/>
  <c r="AD433" i="2"/>
  <c r="AD116" i="2"/>
  <c r="AD128" i="2"/>
  <c r="AD416" i="2"/>
  <c r="AD343" i="2"/>
  <c r="AD239" i="2"/>
  <c r="AD655" i="2"/>
  <c r="K109" i="3" s="1"/>
  <c r="AD381" i="2"/>
  <c r="AD8" i="2"/>
  <c r="AD133" i="2"/>
  <c r="AD329" i="2"/>
  <c r="AD171" i="2"/>
  <c r="AD19" i="2"/>
  <c r="AD219" i="2"/>
  <c r="AD65" i="2"/>
  <c r="AD10" i="2"/>
  <c r="AD357" i="2"/>
  <c r="AD637" i="2"/>
  <c r="AD727" i="2"/>
  <c r="AD206" i="2"/>
  <c r="AD315" i="2"/>
  <c r="AD494" i="2"/>
  <c r="AD195" i="2"/>
  <c r="AD158" i="2"/>
  <c r="AD232" i="2"/>
  <c r="AD25" i="2"/>
  <c r="AD81" i="2"/>
  <c r="AD627" i="2"/>
  <c r="AD163" i="2"/>
  <c r="AD199" i="2"/>
  <c r="AD535" i="2"/>
  <c r="AD673" i="2"/>
  <c r="AD48" i="2"/>
  <c r="AD482" i="2"/>
  <c r="AD528" i="2"/>
  <c r="AD366" i="2"/>
  <c r="AD321" i="2"/>
  <c r="AD221" i="2"/>
  <c r="AD72" i="2"/>
  <c r="AD642" i="2"/>
  <c r="AD281" i="2"/>
  <c r="AD302" i="2"/>
  <c r="AD436" i="2"/>
  <c r="AD654" i="2"/>
  <c r="AD505" i="2"/>
  <c r="AD325" i="2"/>
  <c r="AD142" i="2"/>
  <c r="AD16" i="2"/>
  <c r="AD150" i="2"/>
  <c r="AD720" i="2"/>
  <c r="AD461" i="2"/>
  <c r="AD729" i="2"/>
  <c r="AD646" i="2"/>
  <c r="AD210" i="2"/>
  <c r="AD479" i="2"/>
  <c r="K118" i="3" s="1"/>
  <c r="AD606" i="2"/>
  <c r="AD305" i="2"/>
  <c r="AD180" i="2"/>
  <c r="AD258" i="2"/>
  <c r="AD21" i="2"/>
  <c r="AD513" i="2"/>
  <c r="AD6" i="2"/>
  <c r="AD17" i="2"/>
  <c r="K3" i="3" s="1"/>
  <c r="AD391" i="2"/>
  <c r="AD402" i="2"/>
  <c r="AD561" i="2"/>
  <c r="AD216" i="2"/>
  <c r="AD728" i="2"/>
  <c r="AD300" i="2"/>
  <c r="AD726" i="2"/>
  <c r="AD550" i="2"/>
  <c r="AD525" i="2"/>
  <c r="AD182" i="2"/>
  <c r="AD442" i="2"/>
  <c r="AD94" i="2"/>
  <c r="AD428" i="2"/>
  <c r="AD468" i="2"/>
  <c r="AD588" i="2"/>
  <c r="AD280" i="2"/>
  <c r="AD613" i="2"/>
  <c r="AD127" i="2"/>
  <c r="AD286" i="2"/>
  <c r="AD565" i="2"/>
  <c r="AD109" i="2"/>
  <c r="AD374" i="2"/>
  <c r="AD337" i="2"/>
  <c r="AD666" i="2"/>
  <c r="AD676" i="2"/>
  <c r="AD312" i="2"/>
  <c r="AD559" i="2"/>
  <c r="AD578" i="2"/>
  <c r="AD166" i="2"/>
  <c r="AD632" i="2"/>
  <c r="AD35" i="2"/>
  <c r="AD485" i="2"/>
  <c r="AD464" i="2"/>
  <c r="AD662" i="2"/>
  <c r="AD458" i="2"/>
  <c r="AD119" i="2"/>
  <c r="AD338" i="2"/>
  <c r="AD117" i="2"/>
  <c r="AD254" i="2"/>
  <c r="AD355" i="2"/>
  <c r="AD373" i="2"/>
  <c r="AD589" i="2"/>
  <c r="AD365" i="2"/>
  <c r="AD360" i="2"/>
  <c r="AD507" i="2"/>
  <c r="AD162" i="2"/>
  <c r="AD60" i="2"/>
  <c r="AD434" i="2"/>
  <c r="AD687" i="2"/>
  <c r="AD358" i="2"/>
  <c r="AD510" i="2"/>
  <c r="AD77" i="2"/>
  <c r="AD176" i="2"/>
  <c r="AD400" i="2"/>
  <c r="AD734" i="2"/>
  <c r="AD414" i="2"/>
  <c r="AD15" i="2"/>
  <c r="AD481" i="2"/>
  <c r="AD560" i="2"/>
  <c r="AD669" i="2"/>
  <c r="AD440" i="2"/>
  <c r="AD114" i="2"/>
  <c r="AD672" i="2"/>
  <c r="AD495" i="2"/>
  <c r="AD347" i="2"/>
  <c r="AD530" i="2"/>
  <c r="AD189" i="2"/>
  <c r="K4" i="3" s="1"/>
  <c r="AD581" i="2"/>
  <c r="AD719" i="2"/>
  <c r="AD638" i="2"/>
  <c r="AD448" i="2"/>
  <c r="AD332" i="2"/>
  <c r="AD488" i="2"/>
  <c r="AD299" i="2"/>
  <c r="AD331" i="2"/>
  <c r="AD88" i="2"/>
  <c r="AD424" i="2"/>
  <c r="AD51" i="2"/>
  <c r="K43" i="3" s="1"/>
  <c r="AD643" i="2"/>
  <c r="AD515" i="2"/>
  <c r="AD107" i="2"/>
  <c r="AD398" i="2"/>
  <c r="AD449" i="2"/>
  <c r="AD608" i="2"/>
  <c r="AD33" i="2"/>
  <c r="K14" i="3" s="1"/>
  <c r="AD237" i="2"/>
  <c r="AD516" i="2"/>
  <c r="AD473" i="2"/>
  <c r="AD335" i="2"/>
  <c r="AD723" i="2"/>
  <c r="AD52" i="2"/>
  <c r="AD639" i="2"/>
  <c r="AD125" i="2"/>
  <c r="AD37" i="2"/>
  <c r="AD644" i="2"/>
  <c r="AD238" i="2"/>
  <c r="AD359" i="2"/>
  <c r="AD248" i="2"/>
  <c r="AD430" i="2"/>
  <c r="AD41" i="2"/>
  <c r="AD73" i="2"/>
  <c r="AD459" i="2"/>
  <c r="K18" i="3" s="1"/>
  <c r="AD242" i="2"/>
  <c r="AD394" i="2"/>
  <c r="AD40" i="2"/>
  <c r="AD477" i="2"/>
  <c r="AD101" i="2"/>
  <c r="AD283" i="2"/>
  <c r="AD124" i="2"/>
  <c r="AD717" i="2"/>
  <c r="AD271" i="2"/>
  <c r="AD156" i="2"/>
  <c r="AD396" i="2"/>
  <c r="AD633" i="2"/>
  <c r="AD599" i="2"/>
  <c r="AD352" i="2"/>
  <c r="AD386" i="2"/>
  <c r="AD59" i="2"/>
  <c r="AD97" i="2"/>
  <c r="AD657" i="2"/>
  <c r="AD100" i="2"/>
  <c r="AD682" i="2"/>
  <c r="AD612" i="2"/>
  <c r="AD704" i="2"/>
  <c r="AD688" i="2"/>
  <c r="AD214" i="2"/>
  <c r="AD34" i="2"/>
  <c r="AD463" i="2"/>
  <c r="AD213" i="2"/>
  <c r="AD269" i="2"/>
  <c r="AD197" i="2"/>
  <c r="AD349" i="2"/>
  <c r="AD718" i="2"/>
  <c r="AD699" i="2"/>
  <c r="AD389" i="2"/>
  <c r="AD131" i="2"/>
  <c r="AD364" i="2"/>
  <c r="AD285" i="2"/>
  <c r="AD123" i="2"/>
  <c r="AD692" i="2"/>
  <c r="AD491" i="2"/>
  <c r="AD96" i="2"/>
  <c r="AD547" i="2"/>
  <c r="K61" i="3" s="1"/>
  <c r="AD715" i="2"/>
  <c r="AD385" i="2"/>
  <c r="AD47" i="2"/>
  <c r="AD92" i="2"/>
  <c r="AD317" i="2"/>
  <c r="AD648" i="2"/>
  <c r="AD120" i="2"/>
  <c r="AD645" i="2"/>
  <c r="AD417" i="2"/>
  <c r="AD542" i="2"/>
  <c r="AD409" i="2"/>
  <c r="AD521" i="2"/>
  <c r="AD668" i="2"/>
  <c r="AD322" i="2"/>
  <c r="AD502" i="2"/>
  <c r="AD451" i="2"/>
  <c r="AD154" i="2"/>
  <c r="AD306" i="2"/>
  <c r="AD531" i="2"/>
  <c r="AD320" i="2"/>
  <c r="AD534" i="2"/>
  <c r="AD55" i="2"/>
  <c r="AD557" i="2"/>
  <c r="AD653" i="2"/>
  <c r="AD696" i="2"/>
  <c r="AD685" i="2"/>
  <c r="AD186" i="2"/>
  <c r="K2" i="3" s="1"/>
  <c r="AD423" i="2"/>
  <c r="AD705" i="2"/>
  <c r="AD675" i="2"/>
  <c r="AD538" i="2"/>
  <c r="AD112" i="2"/>
  <c r="AD492" i="2"/>
  <c r="AD735" i="2"/>
  <c r="AD471" i="2"/>
  <c r="AD85" i="2"/>
  <c r="AD572" i="2"/>
  <c r="AD674" i="2"/>
  <c r="AD268" i="2"/>
  <c r="AD208" i="2"/>
  <c r="AD351" i="2"/>
  <c r="AD625" i="2"/>
  <c r="AD377" i="2"/>
  <c r="AD611" i="2"/>
  <c r="AD635" i="2"/>
  <c r="AD478" i="2"/>
  <c r="AD87" i="2"/>
  <c r="AD126" i="2"/>
  <c r="AD340" i="2"/>
  <c r="AD546" i="2"/>
  <c r="AD323" i="2"/>
  <c r="AD399" i="2"/>
  <c r="AD339" i="2"/>
  <c r="K112" i="3" s="1"/>
  <c r="AD697" i="2"/>
  <c r="AD447" i="2"/>
  <c r="AD115" i="2"/>
  <c r="AD721" i="2"/>
  <c r="AD190" i="2"/>
  <c r="AD504" i="2"/>
  <c r="AD245" i="2"/>
  <c r="AD709" i="2"/>
  <c r="AD624" i="2"/>
  <c r="AD327" i="2"/>
  <c r="AD350" i="2"/>
  <c r="AD393" i="2"/>
  <c r="AD397" i="2"/>
  <c r="AD427" i="2"/>
  <c r="AD500" i="2"/>
  <c r="AD503" i="2"/>
  <c r="AD684" i="2"/>
  <c r="AD602" i="2"/>
  <c r="AD592" i="2"/>
  <c r="AD80" i="2"/>
  <c r="AD487" i="2"/>
  <c r="AD598" i="2"/>
  <c r="AD614" i="2"/>
  <c r="AD641" i="2"/>
  <c r="AD202" i="2"/>
  <c r="AD455" i="2"/>
  <c r="AD610" i="2"/>
  <c r="AD313" i="2"/>
  <c r="AD379" i="2"/>
  <c r="AD290" i="2"/>
  <c r="AD553" i="2"/>
  <c r="AD552" i="2"/>
  <c r="AD177" i="2"/>
  <c r="AD454" i="2"/>
  <c r="AD395" i="2"/>
  <c r="AD292" i="2"/>
  <c r="AD659" i="2"/>
  <c r="AD287" i="2"/>
  <c r="AD619" i="2"/>
  <c r="AD703" i="2"/>
  <c r="AD303" i="2"/>
  <c r="AD707" i="2"/>
  <c r="AD450" i="2"/>
  <c r="AD575" i="2"/>
  <c r="AD573" i="2"/>
  <c r="AD244" i="2"/>
  <c r="AD363" i="2"/>
  <c r="AD630" i="2"/>
  <c r="AD489" i="2"/>
  <c r="AD663" i="2"/>
  <c r="AD686" i="2"/>
  <c r="AD693" i="2"/>
  <c r="AD636" i="2"/>
  <c r="AD522" i="2"/>
  <c r="AD681" i="2"/>
  <c r="AD587" i="2"/>
  <c r="AD443" i="2"/>
  <c r="AD548" i="2"/>
  <c r="AD716" i="2"/>
  <c r="AD733" i="2"/>
  <c r="AD545" i="2"/>
  <c r="AD670" i="2"/>
  <c r="AD582" i="2"/>
  <c r="AD609" i="2"/>
  <c r="AD656" i="2"/>
  <c r="AD714" i="2"/>
  <c r="AD496" i="2"/>
  <c r="AD702" i="2"/>
  <c r="AD566" i="2"/>
  <c r="AD695" i="2"/>
  <c r="AD698" i="2"/>
  <c r="AD597" i="2"/>
  <c r="AD701" i="2"/>
  <c r="K122" i="3" s="1"/>
  <c r="AD722" i="2"/>
  <c r="AD679" i="2"/>
  <c r="AD667" i="2"/>
  <c r="AD710" i="2"/>
  <c r="AD671" i="2"/>
  <c r="AD700" i="2"/>
  <c r="AD691" i="2"/>
  <c r="AD647" i="2"/>
  <c r="AD732" i="2"/>
  <c r="AD621" i="2"/>
  <c r="AD724" i="2"/>
  <c r="AC533" i="2"/>
  <c r="AC570" i="2"/>
  <c r="AC623" i="2"/>
  <c r="AC146" i="2"/>
  <c r="AC418" i="2"/>
  <c r="AC270" i="2"/>
  <c r="AC569" i="2"/>
  <c r="AC310" i="2"/>
  <c r="AC617" i="2"/>
  <c r="AC419" i="2"/>
  <c r="AC336" i="2"/>
  <c r="AC483" i="2"/>
  <c r="AC689" i="2"/>
  <c r="AC253" i="2"/>
  <c r="AC143" i="2"/>
  <c r="AC105" i="2"/>
  <c r="AC144" i="2"/>
  <c r="AC382" i="2"/>
  <c r="AC467" i="2"/>
  <c r="AC511" i="2"/>
  <c r="AC694" i="2"/>
  <c r="AC172" i="2"/>
  <c r="AC401" i="2"/>
  <c r="AC141" i="2"/>
  <c r="AC53" i="2"/>
  <c r="AC104" i="2"/>
  <c r="J12" i="3" s="1"/>
  <c r="AC390" i="2"/>
  <c r="AC20" i="2"/>
  <c r="AC523" i="2"/>
  <c r="AC296" i="2"/>
  <c r="AC665" i="2"/>
  <c r="AC57" i="2"/>
  <c r="AC103" i="2"/>
  <c r="AC153" i="2"/>
  <c r="AC629" i="2"/>
  <c r="AC658" i="2"/>
  <c r="AC98" i="2"/>
  <c r="AC241" i="2"/>
  <c r="AC71" i="2"/>
  <c r="AC628" i="2"/>
  <c r="AC68" i="2"/>
  <c r="AC26" i="2"/>
  <c r="AC601" i="2"/>
  <c r="AC294" i="2"/>
  <c r="AC413" i="2"/>
  <c r="AC108" i="2"/>
  <c r="J67" i="3" s="1"/>
  <c r="AC527" i="2"/>
  <c r="AC7" i="2"/>
  <c r="AC291" i="2"/>
  <c r="AC404" i="2"/>
  <c r="AC99" i="2"/>
  <c r="AC257" i="2"/>
  <c r="AC160" i="2"/>
  <c r="J63" i="3" s="1"/>
  <c r="AC626" i="2"/>
  <c r="AC62" i="2"/>
  <c r="AC388" i="2"/>
  <c r="AC67" i="2"/>
  <c r="AC493" i="2"/>
  <c r="AC138" i="2"/>
  <c r="AC562" i="2"/>
  <c r="AC167" i="2"/>
  <c r="AC272" i="2"/>
  <c r="AC407" i="2"/>
  <c r="AC526" i="2"/>
  <c r="AC168" i="2"/>
  <c r="AC444" i="2"/>
  <c r="AC334" i="2"/>
  <c r="AC514" i="2"/>
  <c r="AC431" i="2"/>
  <c r="AC288" i="2"/>
  <c r="AC181" i="2"/>
  <c r="AC346" i="2"/>
  <c r="AC438" i="2"/>
  <c r="AC76" i="2"/>
  <c r="AC111" i="2"/>
  <c r="AC456" i="2"/>
  <c r="AC175" i="2"/>
  <c r="AC3" i="2"/>
  <c r="AC279" i="2"/>
  <c r="AC106" i="2"/>
  <c r="AC476" i="2"/>
  <c r="AC324" i="2"/>
  <c r="AC506" i="2"/>
  <c r="AC344" i="2"/>
  <c r="AC82" i="2"/>
  <c r="J13" i="3" s="1"/>
  <c r="AC234" i="2"/>
  <c r="AC236" i="2"/>
  <c r="AC49" i="2"/>
  <c r="AC604" i="2"/>
  <c r="AC649" i="2"/>
  <c r="AC228" i="2"/>
  <c r="AC275" i="2"/>
  <c r="J17" i="3" s="1"/>
  <c r="AC314" i="2"/>
  <c r="AC421" i="2"/>
  <c r="AC56" i="2"/>
  <c r="AC376" i="2"/>
  <c r="AC212" i="2"/>
  <c r="AC184" i="2"/>
  <c r="AC261" i="2"/>
  <c r="AC5" i="2"/>
  <c r="AC367" i="2"/>
  <c r="AC136" i="2"/>
  <c r="AC243" i="2"/>
  <c r="AC129" i="2"/>
  <c r="AC541" i="2"/>
  <c r="AC12" i="2"/>
  <c r="AC677" i="2"/>
  <c r="AC387" i="2"/>
  <c r="AC64" i="2"/>
  <c r="AC23" i="2"/>
  <c r="AC276" i="2"/>
  <c r="AC469" i="2"/>
  <c r="AC24" i="2"/>
  <c r="AC308" i="2"/>
  <c r="AC211" i="2"/>
  <c r="AC74" i="2"/>
  <c r="AC148" i="2"/>
  <c r="AC227" i="2"/>
  <c r="AC224" i="2"/>
  <c r="AC30" i="2"/>
  <c r="AC383" i="2"/>
  <c r="AC517" i="2"/>
  <c r="AC251" i="2"/>
  <c r="AC233" i="2"/>
  <c r="AC204" i="2"/>
  <c r="AC223" i="2"/>
  <c r="AC607" i="2"/>
  <c r="AC378" i="2"/>
  <c r="AC326" i="2"/>
  <c r="J120" i="3" s="1"/>
  <c r="AC412" i="2"/>
  <c r="AC170" i="2"/>
  <c r="AC405" i="2"/>
  <c r="AC556" i="2"/>
  <c r="AC274" i="2"/>
  <c r="AC265" i="2"/>
  <c r="AC217" i="2"/>
  <c r="AC43" i="2"/>
  <c r="AC330" i="2"/>
  <c r="J114" i="3" s="1"/>
  <c r="AC110" i="2"/>
  <c r="AC209" i="2"/>
  <c r="AC39" i="2"/>
  <c r="AC712" i="2"/>
  <c r="J110" i="3" s="1"/>
  <c r="AC229" i="2"/>
  <c r="AC2" i="2"/>
  <c r="AC226" i="2"/>
  <c r="AC266" i="2"/>
  <c r="AC486" i="2"/>
  <c r="AC183" i="2"/>
  <c r="AC139" i="2"/>
  <c r="AC713" i="2"/>
  <c r="AC403" i="2"/>
  <c r="AC490" i="2"/>
  <c r="AC263" i="2"/>
  <c r="AC410" i="2"/>
  <c r="AC70" i="2"/>
  <c r="AC462" i="2"/>
  <c r="AC29" i="2"/>
  <c r="AC457" i="2"/>
  <c r="AC152" i="2"/>
  <c r="AC555" i="2"/>
  <c r="AC499" i="2"/>
  <c r="AC134" i="2"/>
  <c r="AC11" i="2"/>
  <c r="AC501" i="2"/>
  <c r="AC576" i="2"/>
  <c r="AC512" i="2"/>
  <c r="J60" i="3" s="1"/>
  <c r="AC178" i="2"/>
  <c r="AC75" i="2"/>
  <c r="AC622" i="2"/>
  <c r="AC549" i="2"/>
  <c r="AC651" i="2"/>
  <c r="AC452" i="2"/>
  <c r="AC273" i="2"/>
  <c r="AC259" i="2"/>
  <c r="AC600" i="2"/>
  <c r="AC536" i="2"/>
  <c r="AC580" i="2"/>
  <c r="AC31" i="2"/>
  <c r="AC13" i="2"/>
  <c r="AC579" i="2"/>
  <c r="AC191" i="2"/>
  <c r="AC246" i="2"/>
  <c r="AC220" i="2"/>
  <c r="AC196" i="2"/>
  <c r="AC256" i="2"/>
  <c r="AC563" i="2"/>
  <c r="AC420" i="2"/>
  <c r="AC678" i="2"/>
  <c r="AC348" i="2"/>
  <c r="AC198" i="2"/>
  <c r="AC260" i="2"/>
  <c r="AC631" i="2"/>
  <c r="AC544" i="2"/>
  <c r="AC372" i="2"/>
  <c r="J64" i="3" s="1"/>
  <c r="AC425" i="2"/>
  <c r="AC83" i="2"/>
  <c r="AC615" i="2"/>
  <c r="AC439" i="2"/>
  <c r="J15" i="3" s="1"/>
  <c r="AC432" i="2"/>
  <c r="AC188" i="2"/>
  <c r="AC297" i="2"/>
  <c r="AC277" i="2"/>
  <c r="AC591" i="2"/>
  <c r="AC392" i="2"/>
  <c r="AC118" i="2"/>
  <c r="AC605" i="2"/>
  <c r="AC235" i="2"/>
  <c r="AC474" i="2"/>
  <c r="AC706" i="2"/>
  <c r="AC540" i="2"/>
  <c r="AC54" i="2"/>
  <c r="AC249" i="2"/>
  <c r="AC185" i="2"/>
  <c r="AC63" i="2"/>
  <c r="AC91" i="2"/>
  <c r="AC149" i="2"/>
  <c r="AC318" i="2"/>
  <c r="AC460" i="2"/>
  <c r="AC509" i="2"/>
  <c r="AC543" i="2"/>
  <c r="AC278" i="2"/>
  <c r="AC537" i="2"/>
  <c r="AC384" i="2"/>
  <c r="AC255" i="2"/>
  <c r="AC50" i="2"/>
  <c r="AC247" i="2"/>
  <c r="AC532" i="2"/>
  <c r="AC151" i="2"/>
  <c r="AC42" i="2"/>
  <c r="AC690" i="2"/>
  <c r="AC711" i="2"/>
  <c r="AC429" i="2"/>
  <c r="AC225" i="2"/>
  <c r="AC250" i="2"/>
  <c r="AC289" i="2"/>
  <c r="AC725" i="2"/>
  <c r="AC683" i="2"/>
  <c r="AC577" i="2"/>
  <c r="AC466" i="2"/>
  <c r="AC595" i="2"/>
  <c r="AC164" i="2"/>
  <c r="AC480" i="2"/>
  <c r="AC498" i="2"/>
  <c r="AC298" i="2"/>
  <c r="AC222" i="2"/>
  <c r="AC564" i="2"/>
  <c r="AC174" i="2"/>
  <c r="AC361" i="2"/>
  <c r="AC426" i="2"/>
  <c r="AC453" i="2"/>
  <c r="AC708" i="2"/>
  <c r="AC293" i="2"/>
  <c r="J113" i="3" s="1"/>
  <c r="AC14" i="2"/>
  <c r="AC328" i="2"/>
  <c r="AC371" i="2"/>
  <c r="AC66" i="2"/>
  <c r="AC475" i="2"/>
  <c r="AC319" i="2"/>
  <c r="AC193" i="2"/>
  <c r="AC375" i="2"/>
  <c r="AC472" i="2"/>
  <c r="AC603" i="2"/>
  <c r="AC205" i="2"/>
  <c r="AC145" i="2"/>
  <c r="AC567" i="2"/>
  <c r="AC574" i="2"/>
  <c r="AC415" i="2"/>
  <c r="AC368" i="2"/>
  <c r="AC69" i="2"/>
  <c r="AC497" i="2"/>
  <c r="AC4" i="2"/>
  <c r="AC135" i="2"/>
  <c r="AC446" i="2"/>
  <c r="AC122" i="2"/>
  <c r="AC18" i="2"/>
  <c r="AC90" i="2"/>
  <c r="AC484" i="2"/>
  <c r="AC231" i="2"/>
  <c r="AC203" i="2"/>
  <c r="AC470" i="2"/>
  <c r="AC157" i="2"/>
  <c r="AC362" i="2"/>
  <c r="AC518" i="2"/>
  <c r="AC79" i="2"/>
  <c r="AC652" i="2"/>
  <c r="AC252" i="2"/>
  <c r="AC295" i="2"/>
  <c r="AC730" i="2"/>
  <c r="AC594" i="2"/>
  <c r="AC132" i="2"/>
  <c r="AC169" i="2"/>
  <c r="AC38" i="2"/>
  <c r="AC620" i="2"/>
  <c r="AC571" i="2"/>
  <c r="AC46" i="2"/>
  <c r="AC311" i="2"/>
  <c r="AC341" i="2"/>
  <c r="AC584" i="2"/>
  <c r="AC508" i="2"/>
  <c r="AC618" i="2"/>
  <c r="AC173" i="2"/>
  <c r="AC284" i="2"/>
  <c r="AC165" i="2"/>
  <c r="AC147" i="2"/>
  <c r="AC61" i="2"/>
  <c r="AC406" i="2"/>
  <c r="AC353" i="2"/>
  <c r="AC58" i="2"/>
  <c r="AC45" i="2"/>
  <c r="AC264" i="2"/>
  <c r="AC590" i="2"/>
  <c r="AC44" i="2"/>
  <c r="AC524" i="2"/>
  <c r="AC194" i="2"/>
  <c r="AC616" i="2"/>
  <c r="AC650" i="2"/>
  <c r="AC370" i="2"/>
  <c r="J108" i="3" s="1"/>
  <c r="AC93" i="2"/>
  <c r="AC161" i="2"/>
  <c r="AC187" i="2"/>
  <c r="AC520" i="2"/>
  <c r="AC369" i="2"/>
  <c r="AC36" i="2"/>
  <c r="AC267" i="2"/>
  <c r="AC218" i="2"/>
  <c r="AC9" i="2"/>
  <c r="AC113" i="2"/>
  <c r="AC731" i="2"/>
  <c r="AC586" i="2"/>
  <c r="AC640" i="2"/>
  <c r="AC102" i="2"/>
  <c r="AC435" i="2"/>
  <c r="AC411" i="2"/>
  <c r="AC22" i="2"/>
  <c r="AC583" i="2"/>
  <c r="AC240" i="2"/>
  <c r="AC422" i="2"/>
  <c r="AC179" i="2"/>
  <c r="AC661" i="2"/>
  <c r="AC301" i="2"/>
  <c r="AC121" i="2"/>
  <c r="AC519" i="2"/>
  <c r="AC345" i="2"/>
  <c r="AC155" i="2"/>
  <c r="AC529" i="2"/>
  <c r="AC304" i="2"/>
  <c r="AC230" i="2"/>
  <c r="AC664" i="2"/>
  <c r="AC27" i="2"/>
  <c r="AC28" i="2"/>
  <c r="AC354" i="2"/>
  <c r="AC465" i="2"/>
  <c r="AC333" i="2"/>
  <c r="AC95" i="2"/>
  <c r="AC593" i="2"/>
  <c r="AC201" i="2"/>
  <c r="AC307" i="2"/>
  <c r="AC554" i="2"/>
  <c r="AC551" i="2"/>
  <c r="AC309" i="2"/>
  <c r="AC342" i="2"/>
  <c r="AC262" i="2"/>
  <c r="AC192" i="2"/>
  <c r="AC32" i="2"/>
  <c r="AC558" i="2"/>
  <c r="AC437" i="2"/>
  <c r="AC84" i="2"/>
  <c r="AC539" i="2"/>
  <c r="AC660" i="2"/>
  <c r="AC634" i="2"/>
  <c r="AC200" i="2"/>
  <c r="AC441" i="2"/>
  <c r="AC89" i="2"/>
  <c r="AC585" i="2"/>
  <c r="AC445" i="2"/>
  <c r="AC130" i="2"/>
  <c r="AC137" i="2"/>
  <c r="AC140" i="2"/>
  <c r="AC215" i="2"/>
  <c r="AC78" i="2"/>
  <c r="AC316" i="2"/>
  <c r="AC596" i="2"/>
  <c r="AC568" i="2"/>
  <c r="AC680" i="2"/>
  <c r="AC159" i="2"/>
  <c r="AC408" i="2"/>
  <c r="AC86" i="2"/>
  <c r="AC282" i="2"/>
  <c r="AC207" i="2"/>
  <c r="AC380" i="2"/>
  <c r="AC356" i="2"/>
  <c r="AC433" i="2"/>
  <c r="AC116" i="2"/>
  <c r="AC128" i="2"/>
  <c r="AC416" i="2"/>
  <c r="AC343" i="2"/>
  <c r="AC239" i="2"/>
  <c r="AC655" i="2"/>
  <c r="J109" i="3" s="1"/>
  <c r="AC381" i="2"/>
  <c r="AC8" i="2"/>
  <c r="AC133" i="2"/>
  <c r="AC329" i="2"/>
  <c r="AC171" i="2"/>
  <c r="AC19" i="2"/>
  <c r="AC219" i="2"/>
  <c r="AC65" i="2"/>
  <c r="AC10" i="2"/>
  <c r="AC357" i="2"/>
  <c r="AC637" i="2"/>
  <c r="AC727" i="2"/>
  <c r="AC206" i="2"/>
  <c r="AC315" i="2"/>
  <c r="AC494" i="2"/>
  <c r="AC195" i="2"/>
  <c r="AC158" i="2"/>
  <c r="AC232" i="2"/>
  <c r="AC25" i="2"/>
  <c r="AC81" i="2"/>
  <c r="AC627" i="2"/>
  <c r="AC163" i="2"/>
  <c r="AC199" i="2"/>
  <c r="AC535" i="2"/>
  <c r="AC673" i="2"/>
  <c r="AC48" i="2"/>
  <c r="AC482" i="2"/>
  <c r="AC528" i="2"/>
  <c r="AC366" i="2"/>
  <c r="AC321" i="2"/>
  <c r="AC221" i="2"/>
  <c r="AC72" i="2"/>
  <c r="AC642" i="2"/>
  <c r="AC281" i="2"/>
  <c r="AC302" i="2"/>
  <c r="AC436" i="2"/>
  <c r="AC654" i="2"/>
  <c r="AC505" i="2"/>
  <c r="AC325" i="2"/>
  <c r="AC142" i="2"/>
  <c r="AC16" i="2"/>
  <c r="AC150" i="2"/>
  <c r="AC720" i="2"/>
  <c r="AC461" i="2"/>
  <c r="AC729" i="2"/>
  <c r="AC646" i="2"/>
  <c r="AC210" i="2"/>
  <c r="AC479" i="2"/>
  <c r="AC606" i="2"/>
  <c r="AC305" i="2"/>
  <c r="AC180" i="2"/>
  <c r="AC258" i="2"/>
  <c r="AC21" i="2"/>
  <c r="AC513" i="2"/>
  <c r="AC6" i="2"/>
  <c r="AC17" i="2"/>
  <c r="J3" i="3" s="1"/>
  <c r="AC391" i="2"/>
  <c r="AC402" i="2"/>
  <c r="AC561" i="2"/>
  <c r="AC216" i="2"/>
  <c r="AC728" i="2"/>
  <c r="AC300" i="2"/>
  <c r="AC726" i="2"/>
  <c r="AC550" i="2"/>
  <c r="AC525" i="2"/>
  <c r="AC182" i="2"/>
  <c r="AC442" i="2"/>
  <c r="AC94" i="2"/>
  <c r="AC428" i="2"/>
  <c r="AC468" i="2"/>
  <c r="AC588" i="2"/>
  <c r="AC280" i="2"/>
  <c r="AC613" i="2"/>
  <c r="AC127" i="2"/>
  <c r="AC286" i="2"/>
  <c r="AC565" i="2"/>
  <c r="AC109" i="2"/>
  <c r="AC374" i="2"/>
  <c r="AC337" i="2"/>
  <c r="AC666" i="2"/>
  <c r="AC676" i="2"/>
  <c r="AC312" i="2"/>
  <c r="AC559" i="2"/>
  <c r="AC578" i="2"/>
  <c r="AC166" i="2"/>
  <c r="AC632" i="2"/>
  <c r="AC35" i="2"/>
  <c r="AC485" i="2"/>
  <c r="AC464" i="2"/>
  <c r="AC662" i="2"/>
  <c r="AC458" i="2"/>
  <c r="AC119" i="2"/>
  <c r="AC338" i="2"/>
  <c r="AC117" i="2"/>
  <c r="AC254" i="2"/>
  <c r="AC355" i="2"/>
  <c r="AC373" i="2"/>
  <c r="AC589" i="2"/>
  <c r="AC365" i="2"/>
  <c r="AC360" i="2"/>
  <c r="AC507" i="2"/>
  <c r="AC162" i="2"/>
  <c r="AC60" i="2"/>
  <c r="AC434" i="2"/>
  <c r="AC687" i="2"/>
  <c r="AC358" i="2"/>
  <c r="AC510" i="2"/>
  <c r="AC77" i="2"/>
  <c r="AC176" i="2"/>
  <c r="AC400" i="2"/>
  <c r="AC734" i="2"/>
  <c r="AC414" i="2"/>
  <c r="AC15" i="2"/>
  <c r="AC481" i="2"/>
  <c r="AC560" i="2"/>
  <c r="AC669" i="2"/>
  <c r="AC440" i="2"/>
  <c r="AC114" i="2"/>
  <c r="AC672" i="2"/>
  <c r="AC495" i="2"/>
  <c r="AC347" i="2"/>
  <c r="AC530" i="2"/>
  <c r="AC189" i="2"/>
  <c r="J4" i="3" s="1"/>
  <c r="AC581" i="2"/>
  <c r="AC719" i="2"/>
  <c r="AC638" i="2"/>
  <c r="AC448" i="2"/>
  <c r="AC332" i="2"/>
  <c r="AC488" i="2"/>
  <c r="AC299" i="2"/>
  <c r="AC331" i="2"/>
  <c r="AC88" i="2"/>
  <c r="AC424" i="2"/>
  <c r="AC51" i="2"/>
  <c r="J43" i="3" s="1"/>
  <c r="AC643" i="2"/>
  <c r="AC515" i="2"/>
  <c r="AC107" i="2"/>
  <c r="AC398" i="2"/>
  <c r="AC449" i="2"/>
  <c r="AC608" i="2"/>
  <c r="AC33" i="2"/>
  <c r="J14" i="3" s="1"/>
  <c r="AC237" i="2"/>
  <c r="AC516" i="2"/>
  <c r="AC473" i="2"/>
  <c r="AC335" i="2"/>
  <c r="AC723" i="2"/>
  <c r="AC52" i="2"/>
  <c r="AC639" i="2"/>
  <c r="AC125" i="2"/>
  <c r="AC37" i="2"/>
  <c r="AC644" i="2"/>
  <c r="AC238" i="2"/>
  <c r="AC359" i="2"/>
  <c r="AC248" i="2"/>
  <c r="AC430" i="2"/>
  <c r="AC41" i="2"/>
  <c r="AC73" i="2"/>
  <c r="AC459" i="2"/>
  <c r="J18" i="3" s="1"/>
  <c r="AC242" i="2"/>
  <c r="AC394" i="2"/>
  <c r="AC40" i="2"/>
  <c r="AC477" i="2"/>
  <c r="AC101" i="2"/>
  <c r="AC283" i="2"/>
  <c r="AC124" i="2"/>
  <c r="AC717" i="2"/>
  <c r="AC271" i="2"/>
  <c r="AC156" i="2"/>
  <c r="AC396" i="2"/>
  <c r="AC633" i="2"/>
  <c r="AC599" i="2"/>
  <c r="AC352" i="2"/>
  <c r="AC386" i="2"/>
  <c r="AC59" i="2"/>
  <c r="AC97" i="2"/>
  <c r="AC657" i="2"/>
  <c r="AC100" i="2"/>
  <c r="AC682" i="2"/>
  <c r="AC612" i="2"/>
  <c r="AC704" i="2"/>
  <c r="AC688" i="2"/>
  <c r="AC214" i="2"/>
  <c r="AC34" i="2"/>
  <c r="AC463" i="2"/>
  <c r="AC213" i="2"/>
  <c r="AC269" i="2"/>
  <c r="AC197" i="2"/>
  <c r="AC349" i="2"/>
  <c r="AC718" i="2"/>
  <c r="AC699" i="2"/>
  <c r="AC389" i="2"/>
  <c r="AC131" i="2"/>
  <c r="AC364" i="2"/>
  <c r="AC285" i="2"/>
  <c r="AC123" i="2"/>
  <c r="AC692" i="2"/>
  <c r="AC491" i="2"/>
  <c r="AC96" i="2"/>
  <c r="AC547" i="2"/>
  <c r="J61" i="3" s="1"/>
  <c r="AC715" i="2"/>
  <c r="AC385" i="2"/>
  <c r="AC47" i="2"/>
  <c r="AC92" i="2"/>
  <c r="AC317" i="2"/>
  <c r="AC648" i="2"/>
  <c r="AC120" i="2"/>
  <c r="AC645" i="2"/>
  <c r="AC417" i="2"/>
  <c r="AC542" i="2"/>
  <c r="AC409" i="2"/>
  <c r="AC521" i="2"/>
  <c r="AC668" i="2"/>
  <c r="AC322" i="2"/>
  <c r="AC502" i="2"/>
  <c r="AC451" i="2"/>
  <c r="AC154" i="2"/>
  <c r="AC306" i="2"/>
  <c r="AC531" i="2"/>
  <c r="AC320" i="2"/>
  <c r="AC534" i="2"/>
  <c r="AC55" i="2"/>
  <c r="AC557" i="2"/>
  <c r="AC653" i="2"/>
  <c r="AC696" i="2"/>
  <c r="AC685" i="2"/>
  <c r="AC186" i="2"/>
  <c r="J2" i="3" s="1"/>
  <c r="AC423" i="2"/>
  <c r="AC705" i="2"/>
  <c r="AC675" i="2"/>
  <c r="AC538" i="2"/>
  <c r="AC112" i="2"/>
  <c r="AC492" i="2"/>
  <c r="AC735" i="2"/>
  <c r="AC471" i="2"/>
  <c r="AC85" i="2"/>
  <c r="AC572" i="2"/>
  <c r="AC674" i="2"/>
  <c r="AC268" i="2"/>
  <c r="AC208" i="2"/>
  <c r="AC351" i="2"/>
  <c r="AC625" i="2"/>
  <c r="AC377" i="2"/>
  <c r="AC611" i="2"/>
  <c r="AC635" i="2"/>
  <c r="AC478" i="2"/>
  <c r="AC87" i="2"/>
  <c r="AC126" i="2"/>
  <c r="AC340" i="2"/>
  <c r="AC546" i="2"/>
  <c r="AC323" i="2"/>
  <c r="AC399" i="2"/>
  <c r="AC339" i="2"/>
  <c r="J112" i="3" s="1"/>
  <c r="AC697" i="2"/>
  <c r="AC447" i="2"/>
  <c r="AC115" i="2"/>
  <c r="AC721" i="2"/>
  <c r="AC190" i="2"/>
  <c r="AC504" i="2"/>
  <c r="AC245" i="2"/>
  <c r="AC709" i="2"/>
  <c r="AC624" i="2"/>
  <c r="AC327" i="2"/>
  <c r="AC350" i="2"/>
  <c r="AC393" i="2"/>
  <c r="AC397" i="2"/>
  <c r="AC427" i="2"/>
  <c r="AC500" i="2"/>
  <c r="AC503" i="2"/>
  <c r="AC684" i="2"/>
  <c r="AC602" i="2"/>
  <c r="AC592" i="2"/>
  <c r="AC80" i="2"/>
  <c r="AC487" i="2"/>
  <c r="AC598" i="2"/>
  <c r="AC614" i="2"/>
  <c r="AC641" i="2"/>
  <c r="AC202" i="2"/>
  <c r="AC455" i="2"/>
  <c r="AC610" i="2"/>
  <c r="AC313" i="2"/>
  <c r="AC379" i="2"/>
  <c r="AC290" i="2"/>
  <c r="AC553" i="2"/>
  <c r="AC552" i="2"/>
  <c r="AC177" i="2"/>
  <c r="AC454" i="2"/>
  <c r="AC395" i="2"/>
  <c r="AC292" i="2"/>
  <c r="AC659" i="2"/>
  <c r="AC287" i="2"/>
  <c r="AC619" i="2"/>
  <c r="AC703" i="2"/>
  <c r="AC303" i="2"/>
  <c r="AC707" i="2"/>
  <c r="AC450" i="2"/>
  <c r="AC575" i="2"/>
  <c r="AC573" i="2"/>
  <c r="AC244" i="2"/>
  <c r="AC363" i="2"/>
  <c r="AC630" i="2"/>
  <c r="AC489" i="2"/>
  <c r="AC663" i="2"/>
  <c r="AC686" i="2"/>
  <c r="AC693" i="2"/>
  <c r="AC636" i="2"/>
  <c r="AC522" i="2"/>
  <c r="AC681" i="2"/>
  <c r="AC587" i="2"/>
  <c r="AC443" i="2"/>
  <c r="AC548" i="2"/>
  <c r="AC716" i="2"/>
  <c r="AC733" i="2"/>
  <c r="AC545" i="2"/>
  <c r="AC670" i="2"/>
  <c r="AC582" i="2"/>
  <c r="AC609" i="2"/>
  <c r="AC656" i="2"/>
  <c r="AC714" i="2"/>
  <c r="AC496" i="2"/>
  <c r="AC702" i="2"/>
  <c r="AC566" i="2"/>
  <c r="AC695" i="2"/>
  <c r="AC698" i="2"/>
  <c r="AC597" i="2"/>
  <c r="AC701" i="2"/>
  <c r="J122" i="3" s="1"/>
  <c r="AC722" i="2"/>
  <c r="AC679" i="2"/>
  <c r="AC667" i="2"/>
  <c r="AC710" i="2"/>
  <c r="AC671" i="2"/>
  <c r="AC700" i="2"/>
  <c r="AC691" i="2"/>
  <c r="AC647" i="2"/>
  <c r="AC732" i="2"/>
  <c r="AC621" i="2"/>
  <c r="AC724" i="2"/>
  <c r="N533" i="2"/>
  <c r="N570" i="2"/>
  <c r="N623" i="2"/>
  <c r="N146" i="2"/>
  <c r="N418" i="2"/>
  <c r="N270" i="2"/>
  <c r="N569" i="2"/>
  <c r="N310" i="2"/>
  <c r="N617" i="2"/>
  <c r="N419" i="2"/>
  <c r="N336" i="2"/>
  <c r="N483" i="2"/>
  <c r="N689" i="2"/>
  <c r="N253" i="2"/>
  <c r="N143" i="2"/>
  <c r="N105" i="2"/>
  <c r="N144" i="2"/>
  <c r="N382" i="2"/>
  <c r="N467" i="2"/>
  <c r="N511" i="2"/>
  <c r="N694" i="2"/>
  <c r="N172" i="2"/>
  <c r="N401" i="2"/>
  <c r="N141" i="2"/>
  <c r="N53" i="2"/>
  <c r="N104" i="2"/>
  <c r="N390" i="2"/>
  <c r="N20" i="2"/>
  <c r="N523" i="2"/>
  <c r="N296" i="2"/>
  <c r="N665" i="2"/>
  <c r="N57" i="2"/>
  <c r="N103" i="2"/>
  <c r="N153" i="2"/>
  <c r="N629" i="2"/>
  <c r="N658" i="2"/>
  <c r="N98" i="2"/>
  <c r="N241" i="2"/>
  <c r="N71" i="2"/>
  <c r="N628" i="2"/>
  <c r="N68" i="2"/>
  <c r="N26" i="2"/>
  <c r="N601" i="2"/>
  <c r="N294" i="2"/>
  <c r="N413" i="2"/>
  <c r="N108" i="2"/>
  <c r="N527" i="2"/>
  <c r="N7" i="2"/>
  <c r="N291" i="2"/>
  <c r="N404" i="2"/>
  <c r="N99" i="2"/>
  <c r="N257" i="2"/>
  <c r="N160" i="2"/>
  <c r="N626" i="2"/>
  <c r="N62" i="2"/>
  <c r="N388" i="2"/>
  <c r="N67" i="2"/>
  <c r="N493" i="2"/>
  <c r="N138" i="2"/>
  <c r="N562" i="2"/>
  <c r="N167" i="2"/>
  <c r="N272" i="2"/>
  <c r="N407" i="2"/>
  <c r="N526" i="2"/>
  <c r="N168" i="2"/>
  <c r="N444" i="2"/>
  <c r="N334" i="2"/>
  <c r="N514" i="2"/>
  <c r="N431" i="2"/>
  <c r="N288" i="2"/>
  <c r="N181" i="2"/>
  <c r="N346" i="2"/>
  <c r="N438" i="2"/>
  <c r="N76" i="2"/>
  <c r="N111" i="2"/>
  <c r="N456" i="2"/>
  <c r="N175" i="2"/>
  <c r="N3" i="2"/>
  <c r="N279" i="2"/>
  <c r="N106" i="2"/>
  <c r="N476" i="2"/>
  <c r="N324" i="2"/>
  <c r="N506" i="2"/>
  <c r="N344" i="2"/>
  <c r="N82" i="2"/>
  <c r="N234" i="2"/>
  <c r="N236" i="2"/>
  <c r="N49" i="2"/>
  <c r="N604" i="2"/>
  <c r="N649" i="2"/>
  <c r="N228" i="2"/>
  <c r="N275" i="2"/>
  <c r="N314" i="2"/>
  <c r="N421" i="2"/>
  <c r="N56" i="2"/>
  <c r="N376" i="2"/>
  <c r="N212" i="2"/>
  <c r="N184" i="2"/>
  <c r="N261" i="2"/>
  <c r="N5" i="2"/>
  <c r="N367" i="2"/>
  <c r="N136" i="2"/>
  <c r="N243" i="2"/>
  <c r="N129" i="2"/>
  <c r="N541" i="2"/>
  <c r="N12" i="2"/>
  <c r="N677" i="2"/>
  <c r="N387" i="2"/>
  <c r="N64" i="2"/>
  <c r="N23" i="2"/>
  <c r="N276" i="2"/>
  <c r="N469" i="2"/>
  <c r="N24" i="2"/>
  <c r="N308" i="2"/>
  <c r="N211" i="2"/>
  <c r="N74" i="2"/>
  <c r="N148" i="2"/>
  <c r="N227" i="2"/>
  <c r="N224" i="2"/>
  <c r="N30" i="2"/>
  <c r="N383" i="2"/>
  <c r="N517" i="2"/>
  <c r="N251" i="2"/>
  <c r="N233" i="2"/>
  <c r="N204" i="2"/>
  <c r="N223" i="2"/>
  <c r="N607" i="2"/>
  <c r="N378" i="2"/>
  <c r="N326" i="2"/>
  <c r="N412" i="2"/>
  <c r="N170" i="2"/>
  <c r="N405" i="2"/>
  <c r="N556" i="2"/>
  <c r="N274" i="2"/>
  <c r="N265" i="2"/>
  <c r="N217" i="2"/>
  <c r="N43" i="2"/>
  <c r="N330" i="2"/>
  <c r="N110" i="2"/>
  <c r="N209" i="2"/>
  <c r="N39" i="2"/>
  <c r="N712" i="2"/>
  <c r="N229" i="2"/>
  <c r="N2" i="2"/>
  <c r="N226" i="2"/>
  <c r="N266" i="2"/>
  <c r="N486" i="2"/>
  <c r="N183" i="2"/>
  <c r="N139" i="2"/>
  <c r="N713" i="2"/>
  <c r="N403" i="2"/>
  <c r="N490" i="2"/>
  <c r="N263" i="2"/>
  <c r="N410" i="2"/>
  <c r="N70" i="2"/>
  <c r="N462" i="2"/>
  <c r="N29" i="2"/>
  <c r="N457" i="2"/>
  <c r="N152" i="2"/>
  <c r="N555" i="2"/>
  <c r="N499" i="2"/>
  <c r="N134" i="2"/>
  <c r="N11" i="2"/>
  <c r="N501" i="2"/>
  <c r="N576" i="2"/>
  <c r="N512" i="2"/>
  <c r="N178" i="2"/>
  <c r="N75" i="2"/>
  <c r="N622" i="2"/>
  <c r="N549" i="2"/>
  <c r="N651" i="2"/>
  <c r="N452" i="2"/>
  <c r="N273" i="2"/>
  <c r="N259" i="2"/>
  <c r="N600" i="2"/>
  <c r="N536" i="2"/>
  <c r="N580" i="2"/>
  <c r="N31" i="2"/>
  <c r="N13" i="2"/>
  <c r="N579" i="2"/>
  <c r="N191" i="2"/>
  <c r="N246" i="2"/>
  <c r="N220" i="2"/>
  <c r="N196" i="2"/>
  <c r="N256" i="2"/>
  <c r="N563" i="2"/>
  <c r="N420" i="2"/>
  <c r="N678" i="2"/>
  <c r="N348" i="2"/>
  <c r="N198" i="2"/>
  <c r="N260" i="2"/>
  <c r="N631" i="2"/>
  <c r="N544" i="2"/>
  <c r="N372" i="2"/>
  <c r="N425" i="2"/>
  <c r="N83" i="2"/>
  <c r="N615" i="2"/>
  <c r="N439" i="2"/>
  <c r="N432" i="2"/>
  <c r="N188" i="2"/>
  <c r="N297" i="2"/>
  <c r="N277" i="2"/>
  <c r="N591" i="2"/>
  <c r="N392" i="2"/>
  <c r="N118" i="2"/>
  <c r="N605" i="2"/>
  <c r="N235" i="2"/>
  <c r="N474" i="2"/>
  <c r="N706" i="2"/>
  <c r="N540" i="2"/>
  <c r="N54" i="2"/>
  <c r="N249" i="2"/>
  <c r="N185" i="2"/>
  <c r="N63" i="2"/>
  <c r="N91" i="2"/>
  <c r="N149" i="2"/>
  <c r="N318" i="2"/>
  <c r="N460" i="2"/>
  <c r="N509" i="2"/>
  <c r="N543" i="2"/>
  <c r="N278" i="2"/>
  <c r="N537" i="2"/>
  <c r="N384" i="2"/>
  <c r="N255" i="2"/>
  <c r="N50" i="2"/>
  <c r="N247" i="2"/>
  <c r="N532" i="2"/>
  <c r="N151" i="2"/>
  <c r="N42" i="2"/>
  <c r="N690" i="2"/>
  <c r="N711" i="2"/>
  <c r="N429" i="2"/>
  <c r="N225" i="2"/>
  <c r="N250" i="2"/>
  <c r="N289" i="2"/>
  <c r="N725" i="2"/>
  <c r="N683" i="2"/>
  <c r="N577" i="2"/>
  <c r="N466" i="2"/>
  <c r="N595" i="2"/>
  <c r="N164" i="2"/>
  <c r="N480" i="2"/>
  <c r="N498" i="2"/>
  <c r="N298" i="2"/>
  <c r="N222" i="2"/>
  <c r="N564" i="2"/>
  <c r="N174" i="2"/>
  <c r="N361" i="2"/>
  <c r="N426" i="2"/>
  <c r="N453" i="2"/>
  <c r="N708" i="2"/>
  <c r="N293" i="2"/>
  <c r="N14" i="2"/>
  <c r="N328" i="2"/>
  <c r="N371" i="2"/>
  <c r="N66" i="2"/>
  <c r="N475" i="2"/>
  <c r="N319" i="2"/>
  <c r="N193" i="2"/>
  <c r="N375" i="2"/>
  <c r="N472" i="2"/>
  <c r="N603" i="2"/>
  <c r="N205" i="2"/>
  <c r="N145" i="2"/>
  <c r="N567" i="2"/>
  <c r="N574" i="2"/>
  <c r="N415" i="2"/>
  <c r="N368" i="2"/>
  <c r="N69" i="2"/>
  <c r="N497" i="2"/>
  <c r="N4" i="2"/>
  <c r="N135" i="2"/>
  <c r="N446" i="2"/>
  <c r="N122" i="2"/>
  <c r="N18" i="2"/>
  <c r="N90" i="2"/>
  <c r="N484" i="2"/>
  <c r="N231" i="2"/>
  <c r="N203" i="2"/>
  <c r="N470" i="2"/>
  <c r="N157" i="2"/>
  <c r="N362" i="2"/>
  <c r="N518" i="2"/>
  <c r="N79" i="2"/>
  <c r="N652" i="2"/>
  <c r="N252" i="2"/>
  <c r="N295" i="2"/>
  <c r="N730" i="2"/>
  <c r="N594" i="2"/>
  <c r="N132" i="2"/>
  <c r="N169" i="2"/>
  <c r="N38" i="2"/>
  <c r="N620" i="2"/>
  <c r="N571" i="2"/>
  <c r="N46" i="2"/>
  <c r="N311" i="2"/>
  <c r="N341" i="2"/>
  <c r="N584" i="2"/>
  <c r="N508" i="2"/>
  <c r="N618" i="2"/>
  <c r="N173" i="2"/>
  <c r="N284" i="2"/>
  <c r="N165" i="2"/>
  <c r="N147" i="2"/>
  <c r="N61" i="2"/>
  <c r="N406" i="2"/>
  <c r="N353" i="2"/>
  <c r="N58" i="2"/>
  <c r="N45" i="2"/>
  <c r="N264" i="2"/>
  <c r="N590" i="2"/>
  <c r="N44" i="2"/>
  <c r="N524" i="2"/>
  <c r="N194" i="2"/>
  <c r="N616" i="2"/>
  <c r="N650" i="2"/>
  <c r="N370" i="2"/>
  <c r="N93" i="2"/>
  <c r="N161" i="2"/>
  <c r="N187" i="2"/>
  <c r="N520" i="2"/>
  <c r="N369" i="2"/>
  <c r="N36" i="2"/>
  <c r="N267" i="2"/>
  <c r="N218" i="2"/>
  <c r="N9" i="2"/>
  <c r="N113" i="2"/>
  <c r="N731" i="2"/>
  <c r="N586" i="2"/>
  <c r="N640" i="2"/>
  <c r="N102" i="2"/>
  <c r="N435" i="2"/>
  <c r="N411" i="2"/>
  <c r="N22" i="2"/>
  <c r="N583" i="2"/>
  <c r="N240" i="2"/>
  <c r="N422" i="2"/>
  <c r="N179" i="2"/>
  <c r="N661" i="2"/>
  <c r="N301" i="2"/>
  <c r="N121" i="2"/>
  <c r="N519" i="2"/>
  <c r="N345" i="2"/>
  <c r="N155" i="2"/>
  <c r="N529" i="2"/>
  <c r="N304" i="2"/>
  <c r="N230" i="2"/>
  <c r="N664" i="2"/>
  <c r="N27" i="2"/>
  <c r="N28" i="2"/>
  <c r="N354" i="2"/>
  <c r="N465" i="2"/>
  <c r="N333" i="2"/>
  <c r="N95" i="2"/>
  <c r="N593" i="2"/>
  <c r="N201" i="2"/>
  <c r="N307" i="2"/>
  <c r="N554" i="2"/>
  <c r="N551" i="2"/>
  <c r="N309" i="2"/>
  <c r="N342" i="2"/>
  <c r="N262" i="2"/>
  <c r="N192" i="2"/>
  <c r="N32" i="2"/>
  <c r="N558" i="2"/>
  <c r="N437" i="2"/>
  <c r="N84" i="2"/>
  <c r="N539" i="2"/>
  <c r="N660" i="2"/>
  <c r="N634" i="2"/>
  <c r="N200" i="2"/>
  <c r="N441" i="2"/>
  <c r="N89" i="2"/>
  <c r="N585" i="2"/>
  <c r="N445" i="2"/>
  <c r="N130" i="2"/>
  <c r="N137" i="2"/>
  <c r="N140" i="2"/>
  <c r="N215" i="2"/>
  <c r="N78" i="2"/>
  <c r="N316" i="2"/>
  <c r="N596" i="2"/>
  <c r="N568" i="2"/>
  <c r="N680" i="2"/>
  <c r="N159" i="2"/>
  <c r="N408" i="2"/>
  <c r="N86" i="2"/>
  <c r="N282" i="2"/>
  <c r="N207" i="2"/>
  <c r="N380" i="2"/>
  <c r="N356" i="2"/>
  <c r="N433" i="2"/>
  <c r="N116" i="2"/>
  <c r="N128" i="2"/>
  <c r="N416" i="2"/>
  <c r="N343" i="2"/>
  <c r="N239" i="2"/>
  <c r="N655" i="2"/>
  <c r="N381" i="2"/>
  <c r="N8" i="2"/>
  <c r="N133" i="2"/>
  <c r="N329" i="2"/>
  <c r="N171" i="2"/>
  <c r="N19" i="2"/>
  <c r="N219" i="2"/>
  <c r="N65" i="2"/>
  <c r="N10" i="2"/>
  <c r="N357" i="2"/>
  <c r="N637" i="2"/>
  <c r="N727" i="2"/>
  <c r="N206" i="2"/>
  <c r="N315" i="2"/>
  <c r="N494" i="2"/>
  <c r="N195" i="2"/>
  <c r="N158" i="2"/>
  <c r="N232" i="2"/>
  <c r="N25" i="2"/>
  <c r="N81" i="2"/>
  <c r="N627" i="2"/>
  <c r="N163" i="2"/>
  <c r="N199" i="2"/>
  <c r="N535" i="2"/>
  <c r="N673" i="2"/>
  <c r="N48" i="2"/>
  <c r="N482" i="2"/>
  <c r="N528" i="2"/>
  <c r="N366" i="2"/>
  <c r="N321" i="2"/>
  <c r="N221" i="2"/>
  <c r="N72" i="2"/>
  <c r="N642" i="2"/>
  <c r="N281" i="2"/>
  <c r="N302" i="2"/>
  <c r="N436" i="2"/>
  <c r="N654" i="2"/>
  <c r="N505" i="2"/>
  <c r="N325" i="2"/>
  <c r="N142" i="2"/>
  <c r="N16" i="2"/>
  <c r="N150" i="2"/>
  <c r="N720" i="2"/>
  <c r="N461" i="2"/>
  <c r="N729" i="2"/>
  <c r="N646" i="2"/>
  <c r="N210" i="2"/>
  <c r="N479" i="2"/>
  <c r="N606" i="2"/>
  <c r="N305" i="2"/>
  <c r="N180" i="2"/>
  <c r="N258" i="2"/>
  <c r="N21" i="2"/>
  <c r="N513" i="2"/>
  <c r="N6" i="2"/>
  <c r="N17" i="2"/>
  <c r="N391" i="2"/>
  <c r="N402" i="2"/>
  <c r="N561" i="2"/>
  <c r="N216" i="2"/>
  <c r="N728" i="2"/>
  <c r="N300" i="2"/>
  <c r="N726" i="2"/>
  <c r="N550" i="2"/>
  <c r="N525" i="2"/>
  <c r="N182" i="2"/>
  <c r="N442" i="2"/>
  <c r="N94" i="2"/>
  <c r="N428" i="2"/>
  <c r="N468" i="2"/>
  <c r="N588" i="2"/>
  <c r="N280" i="2"/>
  <c r="N613" i="2"/>
  <c r="N127" i="2"/>
  <c r="N286" i="2"/>
  <c r="N565" i="2"/>
  <c r="N109" i="2"/>
  <c r="N374" i="2"/>
  <c r="N337" i="2"/>
  <c r="N666" i="2"/>
  <c r="N676" i="2"/>
  <c r="N312" i="2"/>
  <c r="N559" i="2"/>
  <c r="N578" i="2"/>
  <c r="N166" i="2"/>
  <c r="N632" i="2"/>
  <c r="N35" i="2"/>
  <c r="N485" i="2"/>
  <c r="N464" i="2"/>
  <c r="N662" i="2"/>
  <c r="N458" i="2"/>
  <c r="N119" i="2"/>
  <c r="N338" i="2"/>
  <c r="N117" i="2"/>
  <c r="N254" i="2"/>
  <c r="N355" i="2"/>
  <c r="N373" i="2"/>
  <c r="N589" i="2"/>
  <c r="N365" i="2"/>
  <c r="N360" i="2"/>
  <c r="N507" i="2"/>
  <c r="N162" i="2"/>
  <c r="N60" i="2"/>
  <c r="N434" i="2"/>
  <c r="N687" i="2"/>
  <c r="N358" i="2"/>
  <c r="N510" i="2"/>
  <c r="N77" i="2"/>
  <c r="N176" i="2"/>
  <c r="N400" i="2"/>
  <c r="N734" i="2"/>
  <c r="N414" i="2"/>
  <c r="N15" i="2"/>
  <c r="N481" i="2"/>
  <c r="N560" i="2"/>
  <c r="N669" i="2"/>
  <c r="N440" i="2"/>
  <c r="N114" i="2"/>
  <c r="N672" i="2"/>
  <c r="N495" i="2"/>
  <c r="N347" i="2"/>
  <c r="N530" i="2"/>
  <c r="N189" i="2"/>
  <c r="N581" i="2"/>
  <c r="N719" i="2"/>
  <c r="N638" i="2"/>
  <c r="N448" i="2"/>
  <c r="N332" i="2"/>
  <c r="N488" i="2"/>
  <c r="N299" i="2"/>
  <c r="N331" i="2"/>
  <c r="N88" i="2"/>
  <c r="N424" i="2"/>
  <c r="N51" i="2"/>
  <c r="N643" i="2"/>
  <c r="N515" i="2"/>
  <c r="N107" i="2"/>
  <c r="N398" i="2"/>
  <c r="N449" i="2"/>
  <c r="N608" i="2"/>
  <c r="N33" i="2"/>
  <c r="N237" i="2"/>
  <c r="N516" i="2"/>
  <c r="N473" i="2"/>
  <c r="N335" i="2"/>
  <c r="N723" i="2"/>
  <c r="N52" i="2"/>
  <c r="N639" i="2"/>
  <c r="N125" i="2"/>
  <c r="N37" i="2"/>
  <c r="N644" i="2"/>
  <c r="N238" i="2"/>
  <c r="N359" i="2"/>
  <c r="N248" i="2"/>
  <c r="N430" i="2"/>
  <c r="N41" i="2"/>
  <c r="N73" i="2"/>
  <c r="N459" i="2"/>
  <c r="N242" i="2"/>
  <c r="N394" i="2"/>
  <c r="N40" i="2"/>
  <c r="N477" i="2"/>
  <c r="N101" i="2"/>
  <c r="N283" i="2"/>
  <c r="N124" i="2"/>
  <c r="N717" i="2"/>
  <c r="N271" i="2"/>
  <c r="N156" i="2"/>
  <c r="N396" i="2"/>
  <c r="N633" i="2"/>
  <c r="N599" i="2"/>
  <c r="N352" i="2"/>
  <c r="N386" i="2"/>
  <c r="N59" i="2"/>
  <c r="N97" i="2"/>
  <c r="N657" i="2"/>
  <c r="N100" i="2"/>
  <c r="N682" i="2"/>
  <c r="N612" i="2"/>
  <c r="N704" i="2"/>
  <c r="N688" i="2"/>
  <c r="N214" i="2"/>
  <c r="N34" i="2"/>
  <c r="N463" i="2"/>
  <c r="N213" i="2"/>
  <c r="N269" i="2"/>
  <c r="N197" i="2"/>
  <c r="N349" i="2"/>
  <c r="N718" i="2"/>
  <c r="N699" i="2"/>
  <c r="N389" i="2"/>
  <c r="N131" i="2"/>
  <c r="N364" i="2"/>
  <c r="N285" i="2"/>
  <c r="N123" i="2"/>
  <c r="N692" i="2"/>
  <c r="N491" i="2"/>
  <c r="N96" i="2"/>
  <c r="N547" i="2"/>
  <c r="N715" i="2"/>
  <c r="N385" i="2"/>
  <c r="N47" i="2"/>
  <c r="N92" i="2"/>
  <c r="N317" i="2"/>
  <c r="N648" i="2"/>
  <c r="N120" i="2"/>
  <c r="N645" i="2"/>
  <c r="N417" i="2"/>
  <c r="N542" i="2"/>
  <c r="N409" i="2"/>
  <c r="N521" i="2"/>
  <c r="N668" i="2"/>
  <c r="N322" i="2"/>
  <c r="N502" i="2"/>
  <c r="N451" i="2"/>
  <c r="N154" i="2"/>
  <c r="N306" i="2"/>
  <c r="N531" i="2"/>
  <c r="N320" i="2"/>
  <c r="N534" i="2"/>
  <c r="N55" i="2"/>
  <c r="N557" i="2"/>
  <c r="N653" i="2"/>
  <c r="N696" i="2"/>
  <c r="N685" i="2"/>
  <c r="N186" i="2"/>
  <c r="N423" i="2"/>
  <c r="N705" i="2"/>
  <c r="N675" i="2"/>
  <c r="N538" i="2"/>
  <c r="N112" i="2"/>
  <c r="N492" i="2"/>
  <c r="N735" i="2"/>
  <c r="N471" i="2"/>
  <c r="N85" i="2"/>
  <c r="N572" i="2"/>
  <c r="N674" i="2"/>
  <c r="N268" i="2"/>
  <c r="N208" i="2"/>
  <c r="N351" i="2"/>
  <c r="N625" i="2"/>
  <c r="N377" i="2"/>
  <c r="N611" i="2"/>
  <c r="N635" i="2"/>
  <c r="N478" i="2"/>
  <c r="N87" i="2"/>
  <c r="N126" i="2"/>
  <c r="N340" i="2"/>
  <c r="N546" i="2"/>
  <c r="N323" i="2"/>
  <c r="N399" i="2"/>
  <c r="N339" i="2"/>
  <c r="N697" i="2"/>
  <c r="N447" i="2"/>
  <c r="N115" i="2"/>
  <c r="N721" i="2"/>
  <c r="N190" i="2"/>
  <c r="N504" i="2"/>
  <c r="N245" i="2"/>
  <c r="N709" i="2"/>
  <c r="N624" i="2"/>
  <c r="N327" i="2"/>
  <c r="N350" i="2"/>
  <c r="N393" i="2"/>
  <c r="N397" i="2"/>
  <c r="N427" i="2"/>
  <c r="N500" i="2"/>
  <c r="N503" i="2"/>
  <c r="N684" i="2"/>
  <c r="N602" i="2"/>
  <c r="N592" i="2"/>
  <c r="N80" i="2"/>
  <c r="N487" i="2"/>
  <c r="N598" i="2"/>
  <c r="N614" i="2"/>
  <c r="N641" i="2"/>
  <c r="N202" i="2"/>
  <c r="N455" i="2"/>
  <c r="N610" i="2"/>
  <c r="N313" i="2"/>
  <c r="N379" i="2"/>
  <c r="N290" i="2"/>
  <c r="N553" i="2"/>
  <c r="N552" i="2"/>
  <c r="N177" i="2"/>
  <c r="N454" i="2"/>
  <c r="N395" i="2"/>
  <c r="N292" i="2"/>
  <c r="N659" i="2"/>
  <c r="N287" i="2"/>
  <c r="N619" i="2"/>
  <c r="N703" i="2"/>
  <c r="N303" i="2"/>
  <c r="N707" i="2"/>
  <c r="N450" i="2"/>
  <c r="N575" i="2"/>
  <c r="N573" i="2"/>
  <c r="N244" i="2"/>
  <c r="N363" i="2"/>
  <c r="N630" i="2"/>
  <c r="N489" i="2"/>
  <c r="N663" i="2"/>
  <c r="N686" i="2"/>
  <c r="N693" i="2"/>
  <c r="N636" i="2"/>
  <c r="N522" i="2"/>
  <c r="N681" i="2"/>
  <c r="N587" i="2"/>
  <c r="N443" i="2"/>
  <c r="N548" i="2"/>
  <c r="N716" i="2"/>
  <c r="N733" i="2"/>
  <c r="N545" i="2"/>
  <c r="N670" i="2"/>
  <c r="N582" i="2"/>
  <c r="N609" i="2"/>
  <c r="N656" i="2"/>
  <c r="N714" i="2"/>
  <c r="N496" i="2"/>
  <c r="N702" i="2"/>
  <c r="N566" i="2"/>
  <c r="N695" i="2"/>
  <c r="N698" i="2"/>
  <c r="N597" i="2"/>
  <c r="N701" i="2"/>
  <c r="N722" i="2"/>
  <c r="N679" i="2"/>
  <c r="N667" i="2"/>
  <c r="N710" i="2"/>
  <c r="N671" i="2"/>
  <c r="N700" i="2"/>
  <c r="N691" i="2"/>
  <c r="N647" i="2"/>
  <c r="N732" i="2"/>
  <c r="N621" i="2"/>
  <c r="N724" i="2"/>
  <c r="L533" i="2"/>
  <c r="L570" i="2"/>
  <c r="L623" i="2"/>
  <c r="L146" i="2"/>
  <c r="L418" i="2"/>
  <c r="L270" i="2"/>
  <c r="L569" i="2"/>
  <c r="L310" i="2"/>
  <c r="L617" i="2"/>
  <c r="L419" i="2"/>
  <c r="L336" i="2"/>
  <c r="L483" i="2"/>
  <c r="L689" i="2"/>
  <c r="L253" i="2"/>
  <c r="L143" i="2"/>
  <c r="L105" i="2"/>
  <c r="L144" i="2"/>
  <c r="L382" i="2"/>
  <c r="L467" i="2"/>
  <c r="L511" i="2"/>
  <c r="L694" i="2"/>
  <c r="L172" i="2"/>
  <c r="L401" i="2"/>
  <c r="L141" i="2"/>
  <c r="L53" i="2"/>
  <c r="L104" i="2"/>
  <c r="L390" i="2"/>
  <c r="L20" i="2"/>
  <c r="L523" i="2"/>
  <c r="L296" i="2"/>
  <c r="L665" i="2"/>
  <c r="L57" i="2"/>
  <c r="L103" i="2"/>
  <c r="L153" i="2"/>
  <c r="L629" i="2"/>
  <c r="L658" i="2"/>
  <c r="L98" i="2"/>
  <c r="L241" i="2"/>
  <c r="L71" i="2"/>
  <c r="L628" i="2"/>
  <c r="L68" i="2"/>
  <c r="L26" i="2"/>
  <c r="L601" i="2"/>
  <c r="L294" i="2"/>
  <c r="L413" i="2"/>
  <c r="L108" i="2"/>
  <c r="L527" i="2"/>
  <c r="L7" i="2"/>
  <c r="L291" i="2"/>
  <c r="L404" i="2"/>
  <c r="L99" i="2"/>
  <c r="L257" i="2"/>
  <c r="L160" i="2"/>
  <c r="L626" i="2"/>
  <c r="L62" i="2"/>
  <c r="L388" i="2"/>
  <c r="L67" i="2"/>
  <c r="L493" i="2"/>
  <c r="L138" i="2"/>
  <c r="L562" i="2"/>
  <c r="L167" i="2"/>
  <c r="L272" i="2"/>
  <c r="L407" i="2"/>
  <c r="L526" i="2"/>
  <c r="L168" i="2"/>
  <c r="L444" i="2"/>
  <c r="L334" i="2"/>
  <c r="L514" i="2"/>
  <c r="L431" i="2"/>
  <c r="L288" i="2"/>
  <c r="L181" i="2"/>
  <c r="L346" i="2"/>
  <c r="L438" i="2"/>
  <c r="L76" i="2"/>
  <c r="L111" i="2"/>
  <c r="L456" i="2"/>
  <c r="L175" i="2"/>
  <c r="L3" i="2"/>
  <c r="L279" i="2"/>
  <c r="L106" i="2"/>
  <c r="L476" i="2"/>
  <c r="L324" i="2"/>
  <c r="L506" i="2"/>
  <c r="L344" i="2"/>
  <c r="L82" i="2"/>
  <c r="L234" i="2"/>
  <c r="L236" i="2"/>
  <c r="L49" i="2"/>
  <c r="L604" i="2"/>
  <c r="L649" i="2"/>
  <c r="L228" i="2"/>
  <c r="L275" i="2"/>
  <c r="L314" i="2"/>
  <c r="L421" i="2"/>
  <c r="L56" i="2"/>
  <c r="L376" i="2"/>
  <c r="L212" i="2"/>
  <c r="L184" i="2"/>
  <c r="L261" i="2"/>
  <c r="L5" i="2"/>
  <c r="L367" i="2"/>
  <c r="L136" i="2"/>
  <c r="L243" i="2"/>
  <c r="L129" i="2"/>
  <c r="L541" i="2"/>
  <c r="L12" i="2"/>
  <c r="L677" i="2"/>
  <c r="L387" i="2"/>
  <c r="L64" i="2"/>
  <c r="L23" i="2"/>
  <c r="L276" i="2"/>
  <c r="L469" i="2"/>
  <c r="L24" i="2"/>
  <c r="L308" i="2"/>
  <c r="L211" i="2"/>
  <c r="L74" i="2"/>
  <c r="L148" i="2"/>
  <c r="L227" i="2"/>
  <c r="L224" i="2"/>
  <c r="L30" i="2"/>
  <c r="L383" i="2"/>
  <c r="L517" i="2"/>
  <c r="L251" i="2"/>
  <c r="L233" i="2"/>
  <c r="L204" i="2"/>
  <c r="L223" i="2"/>
  <c r="L607" i="2"/>
  <c r="L378" i="2"/>
  <c r="L326" i="2"/>
  <c r="L412" i="2"/>
  <c r="L170" i="2"/>
  <c r="L405" i="2"/>
  <c r="L556" i="2"/>
  <c r="L274" i="2"/>
  <c r="L265" i="2"/>
  <c r="L217" i="2"/>
  <c r="L43" i="2"/>
  <c r="L330" i="2"/>
  <c r="L110" i="2"/>
  <c r="L209" i="2"/>
  <c r="L39" i="2"/>
  <c r="L712" i="2"/>
  <c r="L229" i="2"/>
  <c r="L2" i="2"/>
  <c r="L226" i="2"/>
  <c r="L266" i="2"/>
  <c r="L486" i="2"/>
  <c r="L183" i="2"/>
  <c r="L139" i="2"/>
  <c r="L713" i="2"/>
  <c r="L403" i="2"/>
  <c r="L490" i="2"/>
  <c r="L263" i="2"/>
  <c r="L410" i="2"/>
  <c r="L70" i="2"/>
  <c r="L462" i="2"/>
  <c r="L29" i="2"/>
  <c r="L457" i="2"/>
  <c r="L152" i="2"/>
  <c r="L555" i="2"/>
  <c r="L499" i="2"/>
  <c r="L134" i="2"/>
  <c r="L11" i="2"/>
  <c r="L501" i="2"/>
  <c r="L576" i="2"/>
  <c r="L512" i="2"/>
  <c r="L178" i="2"/>
  <c r="L75" i="2"/>
  <c r="L622" i="2"/>
  <c r="L549" i="2"/>
  <c r="L651" i="2"/>
  <c r="L452" i="2"/>
  <c r="L273" i="2"/>
  <c r="L259" i="2"/>
  <c r="L600" i="2"/>
  <c r="L536" i="2"/>
  <c r="L580" i="2"/>
  <c r="L31" i="2"/>
  <c r="L13" i="2"/>
  <c r="L579" i="2"/>
  <c r="L191" i="2"/>
  <c r="L246" i="2"/>
  <c r="L220" i="2"/>
  <c r="L196" i="2"/>
  <c r="L256" i="2"/>
  <c r="L563" i="2"/>
  <c r="L420" i="2"/>
  <c r="L678" i="2"/>
  <c r="L348" i="2"/>
  <c r="L198" i="2"/>
  <c r="L260" i="2"/>
  <c r="L631" i="2"/>
  <c r="L544" i="2"/>
  <c r="L372" i="2"/>
  <c r="L425" i="2"/>
  <c r="L83" i="2"/>
  <c r="L615" i="2"/>
  <c r="L439" i="2"/>
  <c r="L432" i="2"/>
  <c r="L188" i="2"/>
  <c r="L297" i="2"/>
  <c r="L277" i="2"/>
  <c r="L591" i="2"/>
  <c r="L392" i="2"/>
  <c r="L118" i="2"/>
  <c r="L605" i="2"/>
  <c r="L235" i="2"/>
  <c r="L474" i="2"/>
  <c r="L706" i="2"/>
  <c r="L540" i="2"/>
  <c r="L54" i="2"/>
  <c r="L249" i="2"/>
  <c r="L185" i="2"/>
  <c r="L63" i="2"/>
  <c r="L91" i="2"/>
  <c r="L149" i="2"/>
  <c r="L318" i="2"/>
  <c r="L460" i="2"/>
  <c r="L509" i="2"/>
  <c r="L543" i="2"/>
  <c r="L278" i="2"/>
  <c r="L537" i="2"/>
  <c r="L384" i="2"/>
  <c r="L255" i="2"/>
  <c r="L50" i="2"/>
  <c r="L247" i="2"/>
  <c r="L532" i="2"/>
  <c r="L151" i="2"/>
  <c r="L42" i="2"/>
  <c r="L690" i="2"/>
  <c r="L711" i="2"/>
  <c r="L429" i="2"/>
  <c r="L225" i="2"/>
  <c r="L250" i="2"/>
  <c r="L289" i="2"/>
  <c r="L725" i="2"/>
  <c r="L683" i="2"/>
  <c r="L577" i="2"/>
  <c r="L466" i="2"/>
  <c r="L595" i="2"/>
  <c r="L164" i="2"/>
  <c r="L480" i="2"/>
  <c r="L498" i="2"/>
  <c r="L298" i="2"/>
  <c r="L222" i="2"/>
  <c r="L564" i="2"/>
  <c r="L174" i="2"/>
  <c r="L361" i="2"/>
  <c r="L426" i="2"/>
  <c r="L453" i="2"/>
  <c r="L708" i="2"/>
  <c r="L293" i="2"/>
  <c r="L14" i="2"/>
  <c r="L328" i="2"/>
  <c r="L371" i="2"/>
  <c r="L66" i="2"/>
  <c r="L475" i="2"/>
  <c r="L319" i="2"/>
  <c r="L193" i="2"/>
  <c r="L375" i="2"/>
  <c r="L472" i="2"/>
  <c r="L603" i="2"/>
  <c r="L205" i="2"/>
  <c r="L145" i="2"/>
  <c r="L567" i="2"/>
  <c r="L574" i="2"/>
  <c r="L415" i="2"/>
  <c r="L368" i="2"/>
  <c r="L69" i="2"/>
  <c r="L497" i="2"/>
  <c r="L4" i="2"/>
  <c r="L135" i="2"/>
  <c r="L446" i="2"/>
  <c r="L122" i="2"/>
  <c r="L18" i="2"/>
  <c r="L90" i="2"/>
  <c r="L484" i="2"/>
  <c r="L231" i="2"/>
  <c r="L203" i="2"/>
  <c r="L470" i="2"/>
  <c r="L157" i="2"/>
  <c r="L362" i="2"/>
  <c r="L518" i="2"/>
  <c r="L79" i="2"/>
  <c r="L652" i="2"/>
  <c r="L252" i="2"/>
  <c r="L295" i="2"/>
  <c r="L730" i="2"/>
  <c r="L594" i="2"/>
  <c r="L132" i="2"/>
  <c r="L169" i="2"/>
  <c r="L38" i="2"/>
  <c r="L620" i="2"/>
  <c r="L571" i="2"/>
  <c r="L46" i="2"/>
  <c r="L311" i="2"/>
  <c r="L341" i="2"/>
  <c r="L584" i="2"/>
  <c r="L508" i="2"/>
  <c r="L618" i="2"/>
  <c r="L173" i="2"/>
  <c r="L284" i="2"/>
  <c r="L165" i="2"/>
  <c r="L147" i="2"/>
  <c r="L61" i="2"/>
  <c r="L406" i="2"/>
  <c r="L353" i="2"/>
  <c r="L58" i="2"/>
  <c r="L45" i="2"/>
  <c r="L264" i="2"/>
  <c r="L590" i="2"/>
  <c r="L44" i="2"/>
  <c r="L524" i="2"/>
  <c r="L194" i="2"/>
  <c r="L616" i="2"/>
  <c r="L650" i="2"/>
  <c r="L370" i="2"/>
  <c r="L93" i="2"/>
  <c r="L161" i="2"/>
  <c r="L187" i="2"/>
  <c r="L520" i="2"/>
  <c r="L369" i="2"/>
  <c r="L36" i="2"/>
  <c r="L267" i="2"/>
  <c r="L218" i="2"/>
  <c r="L9" i="2"/>
  <c r="L113" i="2"/>
  <c r="L731" i="2"/>
  <c r="L586" i="2"/>
  <c r="L640" i="2"/>
  <c r="L102" i="2"/>
  <c r="L435" i="2"/>
  <c r="L411" i="2"/>
  <c r="L22" i="2"/>
  <c r="L583" i="2"/>
  <c r="L240" i="2"/>
  <c r="L422" i="2"/>
  <c r="L179" i="2"/>
  <c r="L661" i="2"/>
  <c r="L301" i="2"/>
  <c r="L121" i="2"/>
  <c r="L519" i="2"/>
  <c r="L345" i="2"/>
  <c r="L155" i="2"/>
  <c r="L529" i="2"/>
  <c r="L304" i="2"/>
  <c r="L230" i="2"/>
  <c r="L664" i="2"/>
  <c r="L27" i="2"/>
  <c r="L28" i="2"/>
  <c r="L354" i="2"/>
  <c r="L465" i="2"/>
  <c r="L333" i="2"/>
  <c r="L95" i="2"/>
  <c r="L593" i="2"/>
  <c r="L201" i="2"/>
  <c r="L307" i="2"/>
  <c r="L554" i="2"/>
  <c r="L551" i="2"/>
  <c r="L309" i="2"/>
  <c r="L342" i="2"/>
  <c r="L262" i="2"/>
  <c r="L192" i="2"/>
  <c r="L32" i="2"/>
  <c r="L558" i="2"/>
  <c r="L437" i="2"/>
  <c r="L84" i="2"/>
  <c r="L539" i="2"/>
  <c r="L660" i="2"/>
  <c r="L634" i="2"/>
  <c r="L200" i="2"/>
  <c r="L441" i="2"/>
  <c r="L89" i="2"/>
  <c r="L585" i="2"/>
  <c r="L445" i="2"/>
  <c r="L130" i="2"/>
  <c r="L137" i="2"/>
  <c r="L140" i="2"/>
  <c r="L215" i="2"/>
  <c r="L78" i="2"/>
  <c r="L316" i="2"/>
  <c r="L596" i="2"/>
  <c r="L568" i="2"/>
  <c r="L680" i="2"/>
  <c r="L159" i="2"/>
  <c r="L408" i="2"/>
  <c r="L86" i="2"/>
  <c r="L282" i="2"/>
  <c r="L207" i="2"/>
  <c r="L380" i="2"/>
  <c r="L356" i="2"/>
  <c r="L433" i="2"/>
  <c r="L116" i="2"/>
  <c r="L128" i="2"/>
  <c r="L416" i="2"/>
  <c r="L343" i="2"/>
  <c r="L239" i="2"/>
  <c r="L655" i="2"/>
  <c r="L381" i="2"/>
  <c r="L8" i="2"/>
  <c r="L133" i="2"/>
  <c r="L329" i="2"/>
  <c r="L171" i="2"/>
  <c r="L19" i="2"/>
  <c r="L219" i="2"/>
  <c r="L65" i="2"/>
  <c r="L10" i="2"/>
  <c r="L357" i="2"/>
  <c r="L637" i="2"/>
  <c r="L727" i="2"/>
  <c r="L206" i="2"/>
  <c r="L315" i="2"/>
  <c r="L494" i="2"/>
  <c r="L195" i="2"/>
  <c r="L158" i="2"/>
  <c r="L232" i="2"/>
  <c r="L25" i="2"/>
  <c r="L81" i="2"/>
  <c r="L627" i="2"/>
  <c r="L163" i="2"/>
  <c r="L199" i="2"/>
  <c r="L535" i="2"/>
  <c r="L673" i="2"/>
  <c r="L48" i="2"/>
  <c r="L482" i="2"/>
  <c r="L528" i="2"/>
  <c r="L366" i="2"/>
  <c r="L321" i="2"/>
  <c r="L221" i="2"/>
  <c r="L72" i="2"/>
  <c r="L642" i="2"/>
  <c r="L281" i="2"/>
  <c r="L302" i="2"/>
  <c r="L436" i="2"/>
  <c r="L654" i="2"/>
  <c r="L505" i="2"/>
  <c r="L325" i="2"/>
  <c r="L142" i="2"/>
  <c r="L16" i="2"/>
  <c r="L150" i="2"/>
  <c r="L720" i="2"/>
  <c r="L461" i="2"/>
  <c r="L729" i="2"/>
  <c r="L646" i="2"/>
  <c r="L210" i="2"/>
  <c r="L479" i="2"/>
  <c r="L606" i="2"/>
  <c r="L305" i="2"/>
  <c r="L180" i="2"/>
  <c r="L258" i="2"/>
  <c r="L21" i="2"/>
  <c r="L513" i="2"/>
  <c r="L6" i="2"/>
  <c r="L17" i="2"/>
  <c r="L391" i="2"/>
  <c r="L402" i="2"/>
  <c r="L561" i="2"/>
  <c r="L216" i="2"/>
  <c r="L728" i="2"/>
  <c r="L300" i="2"/>
  <c r="L726" i="2"/>
  <c r="L550" i="2"/>
  <c r="L525" i="2"/>
  <c r="L182" i="2"/>
  <c r="L442" i="2"/>
  <c r="L94" i="2"/>
  <c r="L428" i="2"/>
  <c r="L468" i="2"/>
  <c r="L588" i="2"/>
  <c r="L280" i="2"/>
  <c r="L613" i="2"/>
  <c r="L127" i="2"/>
  <c r="L286" i="2"/>
  <c r="L565" i="2"/>
  <c r="L109" i="2"/>
  <c r="L374" i="2"/>
  <c r="L337" i="2"/>
  <c r="L666" i="2"/>
  <c r="L676" i="2"/>
  <c r="L312" i="2"/>
  <c r="L559" i="2"/>
  <c r="L578" i="2"/>
  <c r="L166" i="2"/>
  <c r="L632" i="2"/>
  <c r="L35" i="2"/>
  <c r="L485" i="2"/>
  <c r="L464" i="2"/>
  <c r="L662" i="2"/>
  <c r="L458" i="2"/>
  <c r="L119" i="2"/>
  <c r="L338" i="2"/>
  <c r="L117" i="2"/>
  <c r="L254" i="2"/>
  <c r="L355" i="2"/>
  <c r="L373" i="2"/>
  <c r="L589" i="2"/>
  <c r="L365" i="2"/>
  <c r="L360" i="2"/>
  <c r="L507" i="2"/>
  <c r="L162" i="2"/>
  <c r="L60" i="2"/>
  <c r="L434" i="2"/>
  <c r="L687" i="2"/>
  <c r="L358" i="2"/>
  <c r="L510" i="2"/>
  <c r="L77" i="2"/>
  <c r="L176" i="2"/>
  <c r="L400" i="2"/>
  <c r="L734" i="2"/>
  <c r="L414" i="2"/>
  <c r="L15" i="2"/>
  <c r="L481" i="2"/>
  <c r="L560" i="2"/>
  <c r="L669" i="2"/>
  <c r="L440" i="2"/>
  <c r="L114" i="2"/>
  <c r="L672" i="2"/>
  <c r="L495" i="2"/>
  <c r="L347" i="2"/>
  <c r="L530" i="2"/>
  <c r="L189" i="2"/>
  <c r="L581" i="2"/>
  <c r="L719" i="2"/>
  <c r="L638" i="2"/>
  <c r="L448" i="2"/>
  <c r="L332" i="2"/>
  <c r="L488" i="2"/>
  <c r="L299" i="2"/>
  <c r="L331" i="2"/>
  <c r="L88" i="2"/>
  <c r="L424" i="2"/>
  <c r="L51" i="2"/>
  <c r="L643" i="2"/>
  <c r="L515" i="2"/>
  <c r="L107" i="2"/>
  <c r="L398" i="2"/>
  <c r="L449" i="2"/>
  <c r="L608" i="2"/>
  <c r="L33" i="2"/>
  <c r="L237" i="2"/>
  <c r="L516" i="2"/>
  <c r="L473" i="2"/>
  <c r="L335" i="2"/>
  <c r="L723" i="2"/>
  <c r="L52" i="2"/>
  <c r="L639" i="2"/>
  <c r="L125" i="2"/>
  <c r="L37" i="2"/>
  <c r="L644" i="2"/>
  <c r="L238" i="2"/>
  <c r="L359" i="2"/>
  <c r="L248" i="2"/>
  <c r="L430" i="2"/>
  <c r="L41" i="2"/>
  <c r="L73" i="2"/>
  <c r="L459" i="2"/>
  <c r="L242" i="2"/>
  <c r="L394" i="2"/>
  <c r="L40" i="2"/>
  <c r="L477" i="2"/>
  <c r="L101" i="2"/>
  <c r="L283" i="2"/>
  <c r="L124" i="2"/>
  <c r="L717" i="2"/>
  <c r="L271" i="2"/>
  <c r="L156" i="2"/>
  <c r="L396" i="2"/>
  <c r="L633" i="2"/>
  <c r="L599" i="2"/>
  <c r="L352" i="2"/>
  <c r="L386" i="2"/>
  <c r="L59" i="2"/>
  <c r="L97" i="2"/>
  <c r="L657" i="2"/>
  <c r="L100" i="2"/>
  <c r="L682" i="2"/>
  <c r="L612" i="2"/>
  <c r="L704" i="2"/>
  <c r="L688" i="2"/>
  <c r="L214" i="2"/>
  <c r="L34" i="2"/>
  <c r="L463" i="2"/>
  <c r="L213" i="2"/>
  <c r="L269" i="2"/>
  <c r="L197" i="2"/>
  <c r="L349" i="2"/>
  <c r="L718" i="2"/>
  <c r="L699" i="2"/>
  <c r="L389" i="2"/>
  <c r="L131" i="2"/>
  <c r="L364" i="2"/>
  <c r="L285" i="2"/>
  <c r="L123" i="2"/>
  <c r="L692" i="2"/>
  <c r="L491" i="2"/>
  <c r="L96" i="2"/>
  <c r="L547" i="2"/>
  <c r="L715" i="2"/>
  <c r="L385" i="2"/>
  <c r="L47" i="2"/>
  <c r="L92" i="2"/>
  <c r="L317" i="2"/>
  <c r="L648" i="2"/>
  <c r="L120" i="2"/>
  <c r="L645" i="2"/>
  <c r="L417" i="2"/>
  <c r="L542" i="2"/>
  <c r="L409" i="2"/>
  <c r="L521" i="2"/>
  <c r="L668" i="2"/>
  <c r="L322" i="2"/>
  <c r="L502" i="2"/>
  <c r="L451" i="2"/>
  <c r="L154" i="2"/>
  <c r="L306" i="2"/>
  <c r="L531" i="2"/>
  <c r="L320" i="2"/>
  <c r="L534" i="2"/>
  <c r="L55" i="2"/>
  <c r="L557" i="2"/>
  <c r="L653" i="2"/>
  <c r="L696" i="2"/>
  <c r="L685" i="2"/>
  <c r="L186" i="2"/>
  <c r="L423" i="2"/>
  <c r="L705" i="2"/>
  <c r="L675" i="2"/>
  <c r="L538" i="2"/>
  <c r="L112" i="2"/>
  <c r="L492" i="2"/>
  <c r="L735" i="2"/>
  <c r="L471" i="2"/>
  <c r="L85" i="2"/>
  <c r="L572" i="2"/>
  <c r="L674" i="2"/>
  <c r="L268" i="2"/>
  <c r="L208" i="2"/>
  <c r="L351" i="2"/>
  <c r="L625" i="2"/>
  <c r="L377" i="2"/>
  <c r="L611" i="2"/>
  <c r="L635" i="2"/>
  <c r="L478" i="2"/>
  <c r="L87" i="2"/>
  <c r="L126" i="2"/>
  <c r="L340" i="2"/>
  <c r="L546" i="2"/>
  <c r="L323" i="2"/>
  <c r="L399" i="2"/>
  <c r="L339" i="2"/>
  <c r="L697" i="2"/>
  <c r="L447" i="2"/>
  <c r="L115" i="2"/>
  <c r="L721" i="2"/>
  <c r="L190" i="2"/>
  <c r="L504" i="2"/>
  <c r="L245" i="2"/>
  <c r="L709" i="2"/>
  <c r="L624" i="2"/>
  <c r="L327" i="2"/>
  <c r="L350" i="2"/>
  <c r="L393" i="2"/>
  <c r="L397" i="2"/>
  <c r="L427" i="2"/>
  <c r="L500" i="2"/>
  <c r="L503" i="2"/>
  <c r="L684" i="2"/>
  <c r="L602" i="2"/>
  <c r="L592" i="2"/>
  <c r="L80" i="2"/>
  <c r="L487" i="2"/>
  <c r="L598" i="2"/>
  <c r="L614" i="2"/>
  <c r="L641" i="2"/>
  <c r="L202" i="2"/>
  <c r="L455" i="2"/>
  <c r="L610" i="2"/>
  <c r="L313" i="2"/>
  <c r="L379" i="2"/>
  <c r="L290" i="2"/>
  <c r="L553" i="2"/>
  <c r="L552" i="2"/>
  <c r="L177" i="2"/>
  <c r="L454" i="2"/>
  <c r="L395" i="2"/>
  <c r="L292" i="2"/>
  <c r="L659" i="2"/>
  <c r="L287" i="2"/>
  <c r="L619" i="2"/>
  <c r="L703" i="2"/>
  <c r="L303" i="2"/>
  <c r="L707" i="2"/>
  <c r="L450" i="2"/>
  <c r="L575" i="2"/>
  <c r="L573" i="2"/>
  <c r="L244" i="2"/>
  <c r="L363" i="2"/>
  <c r="L630" i="2"/>
  <c r="L489" i="2"/>
  <c r="L663" i="2"/>
  <c r="L686" i="2"/>
  <c r="L693" i="2"/>
  <c r="L636" i="2"/>
  <c r="L522" i="2"/>
  <c r="L681" i="2"/>
  <c r="L587" i="2"/>
  <c r="L443" i="2"/>
  <c r="L548" i="2"/>
  <c r="L716" i="2"/>
  <c r="L733" i="2"/>
  <c r="L545" i="2"/>
  <c r="L670" i="2"/>
  <c r="L582" i="2"/>
  <c r="L609" i="2"/>
  <c r="L656" i="2"/>
  <c r="L714" i="2"/>
  <c r="L496" i="2"/>
  <c r="L702" i="2"/>
  <c r="L566" i="2"/>
  <c r="L695" i="2"/>
  <c r="L698" i="2"/>
  <c r="L597" i="2"/>
  <c r="L701" i="2"/>
  <c r="L722" i="2"/>
  <c r="L679" i="2"/>
  <c r="L667" i="2"/>
  <c r="L710" i="2"/>
  <c r="L671" i="2"/>
  <c r="L700" i="2"/>
  <c r="L691" i="2"/>
  <c r="L647" i="2"/>
  <c r="L732" i="2"/>
  <c r="L621" i="2"/>
  <c r="L724" i="2"/>
  <c r="J533" i="2"/>
  <c r="J570" i="2"/>
  <c r="J623" i="2"/>
  <c r="J146" i="2"/>
  <c r="J418" i="2"/>
  <c r="J270" i="2"/>
  <c r="J569" i="2"/>
  <c r="J310" i="2"/>
  <c r="J617" i="2"/>
  <c r="J419" i="2"/>
  <c r="J336" i="2"/>
  <c r="J483" i="2"/>
  <c r="J689" i="2"/>
  <c r="J253" i="2"/>
  <c r="J143" i="2"/>
  <c r="J105" i="2"/>
  <c r="J144" i="2"/>
  <c r="J382" i="2"/>
  <c r="J467" i="2"/>
  <c r="J511" i="2"/>
  <c r="J694" i="2"/>
  <c r="J172" i="2"/>
  <c r="J401" i="2"/>
  <c r="J141" i="2"/>
  <c r="J53" i="2"/>
  <c r="J104" i="2"/>
  <c r="J390" i="2"/>
  <c r="J20" i="2"/>
  <c r="J523" i="2"/>
  <c r="J296" i="2"/>
  <c r="J665" i="2"/>
  <c r="J57" i="2"/>
  <c r="J103" i="2"/>
  <c r="J153" i="2"/>
  <c r="J629" i="2"/>
  <c r="J658" i="2"/>
  <c r="J98" i="2"/>
  <c r="J241" i="2"/>
  <c r="J71" i="2"/>
  <c r="J628" i="2"/>
  <c r="J68" i="2"/>
  <c r="J26" i="2"/>
  <c r="J601" i="2"/>
  <c r="J294" i="2"/>
  <c r="J413" i="2"/>
  <c r="J108" i="2"/>
  <c r="J527" i="2"/>
  <c r="J7" i="2"/>
  <c r="J291" i="2"/>
  <c r="J404" i="2"/>
  <c r="J99" i="2"/>
  <c r="J257" i="2"/>
  <c r="J160" i="2"/>
  <c r="J626" i="2"/>
  <c r="J62" i="2"/>
  <c r="J388" i="2"/>
  <c r="J67" i="2"/>
  <c r="J493" i="2"/>
  <c r="J138" i="2"/>
  <c r="J562" i="2"/>
  <c r="J167" i="2"/>
  <c r="J272" i="2"/>
  <c r="J407" i="2"/>
  <c r="J526" i="2"/>
  <c r="J168" i="2"/>
  <c r="J444" i="2"/>
  <c r="J334" i="2"/>
  <c r="J514" i="2"/>
  <c r="J431" i="2"/>
  <c r="J288" i="2"/>
  <c r="J181" i="2"/>
  <c r="J346" i="2"/>
  <c r="J438" i="2"/>
  <c r="J76" i="2"/>
  <c r="J111" i="2"/>
  <c r="J456" i="2"/>
  <c r="J175" i="2"/>
  <c r="J3" i="2"/>
  <c r="J279" i="2"/>
  <c r="J106" i="2"/>
  <c r="J476" i="2"/>
  <c r="J324" i="2"/>
  <c r="J506" i="2"/>
  <c r="J344" i="2"/>
  <c r="J82" i="2"/>
  <c r="J234" i="2"/>
  <c r="J236" i="2"/>
  <c r="J49" i="2"/>
  <c r="J604" i="2"/>
  <c r="J649" i="2"/>
  <c r="J228" i="2"/>
  <c r="J275" i="2"/>
  <c r="J314" i="2"/>
  <c r="J421" i="2"/>
  <c r="J56" i="2"/>
  <c r="J376" i="2"/>
  <c r="J212" i="2"/>
  <c r="J184" i="2"/>
  <c r="J261" i="2"/>
  <c r="J5" i="2"/>
  <c r="J367" i="2"/>
  <c r="J136" i="2"/>
  <c r="J243" i="2"/>
  <c r="J129" i="2"/>
  <c r="J541" i="2"/>
  <c r="J12" i="2"/>
  <c r="J677" i="2"/>
  <c r="J387" i="2"/>
  <c r="J64" i="2"/>
  <c r="J23" i="2"/>
  <c r="J276" i="2"/>
  <c r="J469" i="2"/>
  <c r="J24" i="2"/>
  <c r="J308" i="2"/>
  <c r="J211" i="2"/>
  <c r="J74" i="2"/>
  <c r="J148" i="2"/>
  <c r="J227" i="2"/>
  <c r="J224" i="2"/>
  <c r="J30" i="2"/>
  <c r="J383" i="2"/>
  <c r="J517" i="2"/>
  <c r="J251" i="2"/>
  <c r="J233" i="2"/>
  <c r="J204" i="2"/>
  <c r="J223" i="2"/>
  <c r="J607" i="2"/>
  <c r="J378" i="2"/>
  <c r="J326" i="2"/>
  <c r="J412" i="2"/>
  <c r="J170" i="2"/>
  <c r="J405" i="2"/>
  <c r="J556" i="2"/>
  <c r="J274" i="2"/>
  <c r="J265" i="2"/>
  <c r="J217" i="2"/>
  <c r="J43" i="2"/>
  <c r="J330" i="2"/>
  <c r="J110" i="2"/>
  <c r="J209" i="2"/>
  <c r="J39" i="2"/>
  <c r="J712" i="2"/>
  <c r="J229" i="2"/>
  <c r="J2" i="2"/>
  <c r="J226" i="2"/>
  <c r="J266" i="2"/>
  <c r="J486" i="2"/>
  <c r="J183" i="2"/>
  <c r="J139" i="2"/>
  <c r="J713" i="2"/>
  <c r="J403" i="2"/>
  <c r="J490" i="2"/>
  <c r="J263" i="2"/>
  <c r="J410" i="2"/>
  <c r="J70" i="2"/>
  <c r="J462" i="2"/>
  <c r="J29" i="2"/>
  <c r="J457" i="2"/>
  <c r="J152" i="2"/>
  <c r="J555" i="2"/>
  <c r="J499" i="2"/>
  <c r="J134" i="2"/>
  <c r="J11" i="2"/>
  <c r="J501" i="2"/>
  <c r="J576" i="2"/>
  <c r="J512" i="2"/>
  <c r="J178" i="2"/>
  <c r="J75" i="2"/>
  <c r="J622" i="2"/>
  <c r="J549" i="2"/>
  <c r="J651" i="2"/>
  <c r="J452" i="2"/>
  <c r="J273" i="2"/>
  <c r="J259" i="2"/>
  <c r="J600" i="2"/>
  <c r="J536" i="2"/>
  <c r="J580" i="2"/>
  <c r="J31" i="2"/>
  <c r="J13" i="2"/>
  <c r="J579" i="2"/>
  <c r="J191" i="2"/>
  <c r="J246" i="2"/>
  <c r="J220" i="2"/>
  <c r="J196" i="2"/>
  <c r="J256" i="2"/>
  <c r="J563" i="2"/>
  <c r="J420" i="2"/>
  <c r="J678" i="2"/>
  <c r="J348" i="2"/>
  <c r="J198" i="2"/>
  <c r="J260" i="2"/>
  <c r="J631" i="2"/>
  <c r="J544" i="2"/>
  <c r="J372" i="2"/>
  <c r="J425" i="2"/>
  <c r="J83" i="2"/>
  <c r="J615" i="2"/>
  <c r="J439" i="2"/>
  <c r="J432" i="2"/>
  <c r="J188" i="2"/>
  <c r="J297" i="2"/>
  <c r="J277" i="2"/>
  <c r="J591" i="2"/>
  <c r="J392" i="2"/>
  <c r="J118" i="2"/>
  <c r="J605" i="2"/>
  <c r="J235" i="2"/>
  <c r="J474" i="2"/>
  <c r="J706" i="2"/>
  <c r="J540" i="2"/>
  <c r="J54" i="2"/>
  <c r="J249" i="2"/>
  <c r="J185" i="2"/>
  <c r="J63" i="2"/>
  <c r="J91" i="2"/>
  <c r="J149" i="2"/>
  <c r="J318" i="2"/>
  <c r="J460" i="2"/>
  <c r="J509" i="2"/>
  <c r="J543" i="2"/>
  <c r="J278" i="2"/>
  <c r="J537" i="2"/>
  <c r="J384" i="2"/>
  <c r="J255" i="2"/>
  <c r="J50" i="2"/>
  <c r="J247" i="2"/>
  <c r="J532" i="2"/>
  <c r="J151" i="2"/>
  <c r="J42" i="2"/>
  <c r="J690" i="2"/>
  <c r="J711" i="2"/>
  <c r="J429" i="2"/>
  <c r="J225" i="2"/>
  <c r="J250" i="2"/>
  <c r="J289" i="2"/>
  <c r="J725" i="2"/>
  <c r="J683" i="2"/>
  <c r="J577" i="2"/>
  <c r="J466" i="2"/>
  <c r="J595" i="2"/>
  <c r="J164" i="2"/>
  <c r="J480" i="2"/>
  <c r="J498" i="2"/>
  <c r="J298" i="2"/>
  <c r="J222" i="2"/>
  <c r="J564" i="2"/>
  <c r="J174" i="2"/>
  <c r="J361" i="2"/>
  <c r="J426" i="2"/>
  <c r="J453" i="2"/>
  <c r="J708" i="2"/>
  <c r="J293" i="2"/>
  <c r="J14" i="2"/>
  <c r="J328" i="2"/>
  <c r="J371" i="2"/>
  <c r="J66" i="2"/>
  <c r="J475" i="2"/>
  <c r="J319" i="2"/>
  <c r="J193" i="2"/>
  <c r="J375" i="2"/>
  <c r="J472" i="2"/>
  <c r="J603" i="2"/>
  <c r="J205" i="2"/>
  <c r="J145" i="2"/>
  <c r="J567" i="2"/>
  <c r="J574" i="2"/>
  <c r="J415" i="2"/>
  <c r="J368" i="2"/>
  <c r="J69" i="2"/>
  <c r="J497" i="2"/>
  <c r="J4" i="2"/>
  <c r="J135" i="2"/>
  <c r="J446" i="2"/>
  <c r="J122" i="2"/>
  <c r="J18" i="2"/>
  <c r="J90" i="2"/>
  <c r="J484" i="2"/>
  <c r="J231" i="2"/>
  <c r="J203" i="2"/>
  <c r="J470" i="2"/>
  <c r="J157" i="2"/>
  <c r="J362" i="2"/>
  <c r="J518" i="2"/>
  <c r="J79" i="2"/>
  <c r="J652" i="2"/>
  <c r="J252" i="2"/>
  <c r="J295" i="2"/>
  <c r="J730" i="2"/>
  <c r="J594" i="2"/>
  <c r="J132" i="2"/>
  <c r="J169" i="2"/>
  <c r="J38" i="2"/>
  <c r="J620" i="2"/>
  <c r="J571" i="2"/>
  <c r="J46" i="2"/>
  <c r="J311" i="2"/>
  <c r="J341" i="2"/>
  <c r="J584" i="2"/>
  <c r="J508" i="2"/>
  <c r="J618" i="2"/>
  <c r="J173" i="2"/>
  <c r="J284" i="2"/>
  <c r="J165" i="2"/>
  <c r="J147" i="2"/>
  <c r="J61" i="2"/>
  <c r="J406" i="2"/>
  <c r="J353" i="2"/>
  <c r="J58" i="2"/>
  <c r="J45" i="2"/>
  <c r="J264" i="2"/>
  <c r="J590" i="2"/>
  <c r="J44" i="2"/>
  <c r="J524" i="2"/>
  <c r="J194" i="2"/>
  <c r="J616" i="2"/>
  <c r="J650" i="2"/>
  <c r="J370" i="2"/>
  <c r="J93" i="2"/>
  <c r="J161" i="2"/>
  <c r="J187" i="2"/>
  <c r="J520" i="2"/>
  <c r="J369" i="2"/>
  <c r="J36" i="2"/>
  <c r="J267" i="2"/>
  <c r="J218" i="2"/>
  <c r="J9" i="2"/>
  <c r="J113" i="2"/>
  <c r="J731" i="2"/>
  <c r="J586" i="2"/>
  <c r="J640" i="2"/>
  <c r="J102" i="2"/>
  <c r="J435" i="2"/>
  <c r="J411" i="2"/>
  <c r="J22" i="2"/>
  <c r="J583" i="2"/>
  <c r="J240" i="2"/>
  <c r="J422" i="2"/>
  <c r="J179" i="2"/>
  <c r="J661" i="2"/>
  <c r="J301" i="2"/>
  <c r="J121" i="2"/>
  <c r="J519" i="2"/>
  <c r="J345" i="2"/>
  <c r="J155" i="2"/>
  <c r="J529" i="2"/>
  <c r="J304" i="2"/>
  <c r="J230" i="2"/>
  <c r="J664" i="2"/>
  <c r="J27" i="2"/>
  <c r="J28" i="2"/>
  <c r="J354" i="2"/>
  <c r="J465" i="2"/>
  <c r="J333" i="2"/>
  <c r="J95" i="2"/>
  <c r="J593" i="2"/>
  <c r="J201" i="2"/>
  <c r="J307" i="2"/>
  <c r="J554" i="2"/>
  <c r="J551" i="2"/>
  <c r="J309" i="2"/>
  <c r="J342" i="2"/>
  <c r="J262" i="2"/>
  <c r="J192" i="2"/>
  <c r="J32" i="2"/>
  <c r="J558" i="2"/>
  <c r="J437" i="2"/>
  <c r="J84" i="2"/>
  <c r="J539" i="2"/>
  <c r="J660" i="2"/>
  <c r="J634" i="2"/>
  <c r="J200" i="2"/>
  <c r="J441" i="2"/>
  <c r="J89" i="2"/>
  <c r="J585" i="2"/>
  <c r="J445" i="2"/>
  <c r="J130" i="2"/>
  <c r="J137" i="2"/>
  <c r="J140" i="2"/>
  <c r="J215" i="2"/>
  <c r="J78" i="2"/>
  <c r="J316" i="2"/>
  <c r="J596" i="2"/>
  <c r="J568" i="2"/>
  <c r="J680" i="2"/>
  <c r="J159" i="2"/>
  <c r="J408" i="2"/>
  <c r="J86" i="2"/>
  <c r="J282" i="2"/>
  <c r="J207" i="2"/>
  <c r="J380" i="2"/>
  <c r="J356" i="2"/>
  <c r="J433" i="2"/>
  <c r="J116" i="2"/>
  <c r="J128" i="2"/>
  <c r="J416" i="2"/>
  <c r="J343" i="2"/>
  <c r="J239" i="2"/>
  <c r="J655" i="2"/>
  <c r="J381" i="2"/>
  <c r="J8" i="2"/>
  <c r="J133" i="2"/>
  <c r="J329" i="2"/>
  <c r="J171" i="2"/>
  <c r="J19" i="2"/>
  <c r="J219" i="2"/>
  <c r="J65" i="2"/>
  <c r="J10" i="2"/>
  <c r="J357" i="2"/>
  <c r="J637" i="2"/>
  <c r="J727" i="2"/>
  <c r="J206" i="2"/>
  <c r="J315" i="2"/>
  <c r="J494" i="2"/>
  <c r="J195" i="2"/>
  <c r="J158" i="2"/>
  <c r="J232" i="2"/>
  <c r="J25" i="2"/>
  <c r="J81" i="2"/>
  <c r="J627" i="2"/>
  <c r="J163" i="2"/>
  <c r="J199" i="2"/>
  <c r="J535" i="2"/>
  <c r="J673" i="2"/>
  <c r="J48" i="2"/>
  <c r="J482" i="2"/>
  <c r="J528" i="2"/>
  <c r="J366" i="2"/>
  <c r="J321" i="2"/>
  <c r="J221" i="2"/>
  <c r="J72" i="2"/>
  <c r="J642" i="2"/>
  <c r="J281" i="2"/>
  <c r="J302" i="2"/>
  <c r="J436" i="2"/>
  <c r="J654" i="2"/>
  <c r="J505" i="2"/>
  <c r="J325" i="2"/>
  <c r="J142" i="2"/>
  <c r="J16" i="2"/>
  <c r="J150" i="2"/>
  <c r="J720" i="2"/>
  <c r="J461" i="2"/>
  <c r="J729" i="2"/>
  <c r="J646" i="2"/>
  <c r="J210" i="2"/>
  <c r="J479" i="2"/>
  <c r="J606" i="2"/>
  <c r="J305" i="2"/>
  <c r="J180" i="2"/>
  <c r="J258" i="2"/>
  <c r="J21" i="2"/>
  <c r="J513" i="2"/>
  <c r="J6" i="2"/>
  <c r="J17" i="2"/>
  <c r="J391" i="2"/>
  <c r="J402" i="2"/>
  <c r="J561" i="2"/>
  <c r="J216" i="2"/>
  <c r="J728" i="2"/>
  <c r="J300" i="2"/>
  <c r="J726" i="2"/>
  <c r="J550" i="2"/>
  <c r="J525" i="2"/>
  <c r="J182" i="2"/>
  <c r="J442" i="2"/>
  <c r="J94" i="2"/>
  <c r="J428" i="2"/>
  <c r="J468" i="2"/>
  <c r="J588" i="2"/>
  <c r="J280" i="2"/>
  <c r="J613" i="2"/>
  <c r="J127" i="2"/>
  <c r="J286" i="2"/>
  <c r="J565" i="2"/>
  <c r="J109" i="2"/>
  <c r="J374" i="2"/>
  <c r="J337" i="2"/>
  <c r="J666" i="2"/>
  <c r="J676" i="2"/>
  <c r="J312" i="2"/>
  <c r="J559" i="2"/>
  <c r="J578" i="2"/>
  <c r="J166" i="2"/>
  <c r="J632" i="2"/>
  <c r="J35" i="2"/>
  <c r="J485" i="2"/>
  <c r="J464" i="2"/>
  <c r="J662" i="2"/>
  <c r="J458" i="2"/>
  <c r="J119" i="2"/>
  <c r="J338" i="2"/>
  <c r="J117" i="2"/>
  <c r="J254" i="2"/>
  <c r="J355" i="2"/>
  <c r="J373" i="2"/>
  <c r="J589" i="2"/>
  <c r="J365" i="2"/>
  <c r="J360" i="2"/>
  <c r="J507" i="2"/>
  <c r="J162" i="2"/>
  <c r="J60" i="2"/>
  <c r="J434" i="2"/>
  <c r="J687" i="2"/>
  <c r="J358" i="2"/>
  <c r="J510" i="2"/>
  <c r="J77" i="2"/>
  <c r="J176" i="2"/>
  <c r="J400" i="2"/>
  <c r="J734" i="2"/>
  <c r="J414" i="2"/>
  <c r="J15" i="2"/>
  <c r="J481" i="2"/>
  <c r="J560" i="2"/>
  <c r="J669" i="2"/>
  <c r="J440" i="2"/>
  <c r="J114" i="2"/>
  <c r="J672" i="2"/>
  <c r="J495" i="2"/>
  <c r="J347" i="2"/>
  <c r="J530" i="2"/>
  <c r="J189" i="2"/>
  <c r="J581" i="2"/>
  <c r="J719" i="2"/>
  <c r="J638" i="2"/>
  <c r="J448" i="2"/>
  <c r="J332" i="2"/>
  <c r="J488" i="2"/>
  <c r="J299" i="2"/>
  <c r="J331" i="2"/>
  <c r="J88" i="2"/>
  <c r="J424" i="2"/>
  <c r="J51" i="2"/>
  <c r="J643" i="2"/>
  <c r="J515" i="2"/>
  <c r="J107" i="2"/>
  <c r="J398" i="2"/>
  <c r="J449" i="2"/>
  <c r="J608" i="2"/>
  <c r="J33" i="2"/>
  <c r="J237" i="2"/>
  <c r="J516" i="2"/>
  <c r="J473" i="2"/>
  <c r="J335" i="2"/>
  <c r="J723" i="2"/>
  <c r="J52" i="2"/>
  <c r="J639" i="2"/>
  <c r="J125" i="2"/>
  <c r="J37" i="2"/>
  <c r="J644" i="2"/>
  <c r="J238" i="2"/>
  <c r="J359" i="2"/>
  <c r="J248" i="2"/>
  <c r="J430" i="2"/>
  <c r="J41" i="2"/>
  <c r="J73" i="2"/>
  <c r="J459" i="2"/>
  <c r="J242" i="2"/>
  <c r="J394" i="2"/>
  <c r="J40" i="2"/>
  <c r="J477" i="2"/>
  <c r="J101" i="2"/>
  <c r="J283" i="2"/>
  <c r="J124" i="2"/>
  <c r="J717" i="2"/>
  <c r="J271" i="2"/>
  <c r="J156" i="2"/>
  <c r="J396" i="2"/>
  <c r="J633" i="2"/>
  <c r="J599" i="2"/>
  <c r="J352" i="2"/>
  <c r="J386" i="2"/>
  <c r="J59" i="2"/>
  <c r="J97" i="2"/>
  <c r="J657" i="2"/>
  <c r="J100" i="2"/>
  <c r="J682" i="2"/>
  <c r="J612" i="2"/>
  <c r="J704" i="2"/>
  <c r="J688" i="2"/>
  <c r="J214" i="2"/>
  <c r="J34" i="2"/>
  <c r="J463" i="2"/>
  <c r="J213" i="2"/>
  <c r="J269" i="2"/>
  <c r="J197" i="2"/>
  <c r="J349" i="2"/>
  <c r="J718" i="2"/>
  <c r="J699" i="2"/>
  <c r="J389" i="2"/>
  <c r="J131" i="2"/>
  <c r="J364" i="2"/>
  <c r="J285" i="2"/>
  <c r="J123" i="2"/>
  <c r="J692" i="2"/>
  <c r="J491" i="2"/>
  <c r="J96" i="2"/>
  <c r="J547" i="2"/>
  <c r="J715" i="2"/>
  <c r="J385" i="2"/>
  <c r="J47" i="2"/>
  <c r="J92" i="2"/>
  <c r="J317" i="2"/>
  <c r="J648" i="2"/>
  <c r="J120" i="2"/>
  <c r="J645" i="2"/>
  <c r="J417" i="2"/>
  <c r="J542" i="2"/>
  <c r="J409" i="2"/>
  <c r="J521" i="2"/>
  <c r="J668" i="2"/>
  <c r="J322" i="2"/>
  <c r="J502" i="2"/>
  <c r="J451" i="2"/>
  <c r="J154" i="2"/>
  <c r="J306" i="2"/>
  <c r="J531" i="2"/>
  <c r="J320" i="2"/>
  <c r="J534" i="2"/>
  <c r="J55" i="2"/>
  <c r="J557" i="2"/>
  <c r="J653" i="2"/>
  <c r="J696" i="2"/>
  <c r="J685" i="2"/>
  <c r="J186" i="2"/>
  <c r="J423" i="2"/>
  <c r="J705" i="2"/>
  <c r="J675" i="2"/>
  <c r="J538" i="2"/>
  <c r="J112" i="2"/>
  <c r="J492" i="2"/>
  <c r="J735" i="2"/>
  <c r="J471" i="2"/>
  <c r="J85" i="2"/>
  <c r="J572" i="2"/>
  <c r="J674" i="2"/>
  <c r="J268" i="2"/>
  <c r="J208" i="2"/>
  <c r="J351" i="2"/>
  <c r="J625" i="2"/>
  <c r="J377" i="2"/>
  <c r="J611" i="2"/>
  <c r="J635" i="2"/>
  <c r="J478" i="2"/>
  <c r="J87" i="2"/>
  <c r="J126" i="2"/>
  <c r="J340" i="2"/>
  <c r="J546" i="2"/>
  <c r="J323" i="2"/>
  <c r="J399" i="2"/>
  <c r="J339" i="2"/>
  <c r="J697" i="2"/>
  <c r="J447" i="2"/>
  <c r="J115" i="2"/>
  <c r="J721" i="2"/>
  <c r="J190" i="2"/>
  <c r="J504" i="2"/>
  <c r="J245" i="2"/>
  <c r="J709" i="2"/>
  <c r="J624" i="2"/>
  <c r="J327" i="2"/>
  <c r="J350" i="2"/>
  <c r="J393" i="2"/>
  <c r="J397" i="2"/>
  <c r="J427" i="2"/>
  <c r="J500" i="2"/>
  <c r="J503" i="2"/>
  <c r="J684" i="2"/>
  <c r="J602" i="2"/>
  <c r="J592" i="2"/>
  <c r="J80" i="2"/>
  <c r="J487" i="2"/>
  <c r="J598" i="2"/>
  <c r="J614" i="2"/>
  <c r="J641" i="2"/>
  <c r="J202" i="2"/>
  <c r="J455" i="2"/>
  <c r="J610" i="2"/>
  <c r="J313" i="2"/>
  <c r="J379" i="2"/>
  <c r="J290" i="2"/>
  <c r="J553" i="2"/>
  <c r="J552" i="2"/>
  <c r="J177" i="2"/>
  <c r="J454" i="2"/>
  <c r="J395" i="2"/>
  <c r="J292" i="2"/>
  <c r="J659" i="2"/>
  <c r="J287" i="2"/>
  <c r="J619" i="2"/>
  <c r="J703" i="2"/>
  <c r="J303" i="2"/>
  <c r="J707" i="2"/>
  <c r="J450" i="2"/>
  <c r="J575" i="2"/>
  <c r="J573" i="2"/>
  <c r="J244" i="2"/>
  <c r="J363" i="2"/>
  <c r="J630" i="2"/>
  <c r="J489" i="2"/>
  <c r="J663" i="2"/>
  <c r="J686" i="2"/>
  <c r="J693" i="2"/>
  <c r="J636" i="2"/>
  <c r="J522" i="2"/>
  <c r="J681" i="2"/>
  <c r="J587" i="2"/>
  <c r="J443" i="2"/>
  <c r="J548" i="2"/>
  <c r="J716" i="2"/>
  <c r="J733" i="2"/>
  <c r="J545" i="2"/>
  <c r="J670" i="2"/>
  <c r="J582" i="2"/>
  <c r="J609" i="2"/>
  <c r="J656" i="2"/>
  <c r="J714" i="2"/>
  <c r="J496" i="2"/>
  <c r="J702" i="2"/>
  <c r="J566" i="2"/>
  <c r="J695" i="2"/>
  <c r="J698" i="2"/>
  <c r="J597" i="2"/>
  <c r="J701" i="2"/>
  <c r="J722" i="2"/>
  <c r="J679" i="2"/>
  <c r="J667" i="2"/>
  <c r="J710" i="2"/>
  <c r="J671" i="2"/>
  <c r="J700" i="2"/>
  <c r="J691" i="2"/>
  <c r="J647" i="2"/>
  <c r="J732" i="2"/>
  <c r="J621" i="2"/>
  <c r="J724" i="2"/>
  <c r="H533" i="2"/>
  <c r="H570" i="2"/>
  <c r="H623" i="2"/>
  <c r="H146" i="2"/>
  <c r="H418" i="2"/>
  <c r="H270" i="2"/>
  <c r="H569" i="2"/>
  <c r="H310" i="2"/>
  <c r="H617" i="2"/>
  <c r="H419" i="2"/>
  <c r="H336" i="2"/>
  <c r="H483" i="2"/>
  <c r="H689" i="2"/>
  <c r="H253" i="2"/>
  <c r="H143" i="2"/>
  <c r="H105" i="2"/>
  <c r="H144" i="2"/>
  <c r="H382" i="2"/>
  <c r="H467" i="2"/>
  <c r="H511" i="2"/>
  <c r="H694" i="2"/>
  <c r="H172" i="2"/>
  <c r="H401" i="2"/>
  <c r="H141" i="2"/>
  <c r="H53" i="2"/>
  <c r="H104" i="2"/>
  <c r="H390" i="2"/>
  <c r="H20" i="2"/>
  <c r="H523" i="2"/>
  <c r="H296" i="2"/>
  <c r="H665" i="2"/>
  <c r="H57" i="2"/>
  <c r="H103" i="2"/>
  <c r="H153" i="2"/>
  <c r="H629" i="2"/>
  <c r="H658" i="2"/>
  <c r="H98" i="2"/>
  <c r="H241" i="2"/>
  <c r="H71" i="2"/>
  <c r="H628" i="2"/>
  <c r="H68" i="2"/>
  <c r="H26" i="2"/>
  <c r="H601" i="2"/>
  <c r="H294" i="2"/>
  <c r="H413" i="2"/>
  <c r="H108" i="2"/>
  <c r="H527" i="2"/>
  <c r="H7" i="2"/>
  <c r="H291" i="2"/>
  <c r="H404" i="2"/>
  <c r="H99" i="2"/>
  <c r="H257" i="2"/>
  <c r="H160" i="2"/>
  <c r="H626" i="2"/>
  <c r="H62" i="2"/>
  <c r="H388" i="2"/>
  <c r="H67" i="2"/>
  <c r="H493" i="2"/>
  <c r="H138" i="2"/>
  <c r="H562" i="2"/>
  <c r="H167" i="2"/>
  <c r="H272" i="2"/>
  <c r="H407" i="2"/>
  <c r="H526" i="2"/>
  <c r="H168" i="2"/>
  <c r="H444" i="2"/>
  <c r="H334" i="2"/>
  <c r="H514" i="2"/>
  <c r="H431" i="2"/>
  <c r="H288" i="2"/>
  <c r="H181" i="2"/>
  <c r="H346" i="2"/>
  <c r="H438" i="2"/>
  <c r="H76" i="2"/>
  <c r="H111" i="2"/>
  <c r="H456" i="2"/>
  <c r="H175" i="2"/>
  <c r="H3" i="2"/>
  <c r="H279" i="2"/>
  <c r="H106" i="2"/>
  <c r="H476" i="2"/>
  <c r="H324" i="2"/>
  <c r="H506" i="2"/>
  <c r="H344" i="2"/>
  <c r="H82" i="2"/>
  <c r="H234" i="2"/>
  <c r="H236" i="2"/>
  <c r="H49" i="2"/>
  <c r="H604" i="2"/>
  <c r="H649" i="2"/>
  <c r="H228" i="2"/>
  <c r="H275" i="2"/>
  <c r="H314" i="2"/>
  <c r="H421" i="2"/>
  <c r="H56" i="2"/>
  <c r="H376" i="2"/>
  <c r="H212" i="2"/>
  <c r="H184" i="2"/>
  <c r="H261" i="2"/>
  <c r="H5" i="2"/>
  <c r="H367" i="2"/>
  <c r="H136" i="2"/>
  <c r="H243" i="2"/>
  <c r="H129" i="2"/>
  <c r="H541" i="2"/>
  <c r="H12" i="2"/>
  <c r="H677" i="2"/>
  <c r="H387" i="2"/>
  <c r="H64" i="2"/>
  <c r="H23" i="2"/>
  <c r="H276" i="2"/>
  <c r="H469" i="2"/>
  <c r="H24" i="2"/>
  <c r="H308" i="2"/>
  <c r="H211" i="2"/>
  <c r="H74" i="2"/>
  <c r="H148" i="2"/>
  <c r="H227" i="2"/>
  <c r="H224" i="2"/>
  <c r="H30" i="2"/>
  <c r="H383" i="2"/>
  <c r="H517" i="2"/>
  <c r="H251" i="2"/>
  <c r="H233" i="2"/>
  <c r="H204" i="2"/>
  <c r="H223" i="2"/>
  <c r="H607" i="2"/>
  <c r="H378" i="2"/>
  <c r="H326" i="2"/>
  <c r="H412" i="2"/>
  <c r="H170" i="2"/>
  <c r="H405" i="2"/>
  <c r="H556" i="2"/>
  <c r="H274" i="2"/>
  <c r="H265" i="2"/>
  <c r="H217" i="2"/>
  <c r="H43" i="2"/>
  <c r="H330" i="2"/>
  <c r="H110" i="2"/>
  <c r="H209" i="2"/>
  <c r="H39" i="2"/>
  <c r="H712" i="2"/>
  <c r="H229" i="2"/>
  <c r="H2" i="2"/>
  <c r="H226" i="2"/>
  <c r="H266" i="2"/>
  <c r="H486" i="2"/>
  <c r="H183" i="2"/>
  <c r="H139" i="2"/>
  <c r="H713" i="2"/>
  <c r="H403" i="2"/>
  <c r="H490" i="2"/>
  <c r="H263" i="2"/>
  <c r="H410" i="2"/>
  <c r="H70" i="2"/>
  <c r="H462" i="2"/>
  <c r="H29" i="2"/>
  <c r="H457" i="2"/>
  <c r="H152" i="2"/>
  <c r="H555" i="2"/>
  <c r="H499" i="2"/>
  <c r="H134" i="2"/>
  <c r="H11" i="2"/>
  <c r="H501" i="2"/>
  <c r="H576" i="2"/>
  <c r="H512" i="2"/>
  <c r="H178" i="2"/>
  <c r="H75" i="2"/>
  <c r="H622" i="2"/>
  <c r="H549" i="2"/>
  <c r="H651" i="2"/>
  <c r="H452" i="2"/>
  <c r="H273" i="2"/>
  <c r="H259" i="2"/>
  <c r="H600" i="2"/>
  <c r="H536" i="2"/>
  <c r="H580" i="2"/>
  <c r="H31" i="2"/>
  <c r="H13" i="2"/>
  <c r="H579" i="2"/>
  <c r="H191" i="2"/>
  <c r="H246" i="2"/>
  <c r="H220" i="2"/>
  <c r="H196" i="2"/>
  <c r="H256" i="2"/>
  <c r="H563" i="2"/>
  <c r="H420" i="2"/>
  <c r="H678" i="2"/>
  <c r="H348" i="2"/>
  <c r="H198" i="2"/>
  <c r="H260" i="2"/>
  <c r="H631" i="2"/>
  <c r="H544" i="2"/>
  <c r="H372" i="2"/>
  <c r="H425" i="2"/>
  <c r="H83" i="2"/>
  <c r="H615" i="2"/>
  <c r="H439" i="2"/>
  <c r="H432" i="2"/>
  <c r="H188" i="2"/>
  <c r="H297" i="2"/>
  <c r="H277" i="2"/>
  <c r="H591" i="2"/>
  <c r="H392" i="2"/>
  <c r="H118" i="2"/>
  <c r="H605" i="2"/>
  <c r="H235" i="2"/>
  <c r="H474" i="2"/>
  <c r="H706" i="2"/>
  <c r="H540" i="2"/>
  <c r="H54" i="2"/>
  <c r="H249" i="2"/>
  <c r="H185" i="2"/>
  <c r="H63" i="2"/>
  <c r="H91" i="2"/>
  <c r="H149" i="2"/>
  <c r="H318" i="2"/>
  <c r="H460" i="2"/>
  <c r="H509" i="2"/>
  <c r="H543" i="2"/>
  <c r="H278" i="2"/>
  <c r="H537" i="2"/>
  <c r="H384" i="2"/>
  <c r="H255" i="2"/>
  <c r="H50" i="2"/>
  <c r="H247" i="2"/>
  <c r="H532" i="2"/>
  <c r="H151" i="2"/>
  <c r="H42" i="2"/>
  <c r="H690" i="2"/>
  <c r="H711" i="2"/>
  <c r="H429" i="2"/>
  <c r="H225" i="2"/>
  <c r="H250" i="2"/>
  <c r="H289" i="2"/>
  <c r="H725" i="2"/>
  <c r="H683" i="2"/>
  <c r="H577" i="2"/>
  <c r="H466" i="2"/>
  <c r="H595" i="2"/>
  <c r="H164" i="2"/>
  <c r="H480" i="2"/>
  <c r="H498" i="2"/>
  <c r="H298" i="2"/>
  <c r="H222" i="2"/>
  <c r="H564" i="2"/>
  <c r="H174" i="2"/>
  <c r="H361" i="2"/>
  <c r="H426" i="2"/>
  <c r="H453" i="2"/>
  <c r="H708" i="2"/>
  <c r="H293" i="2"/>
  <c r="H14" i="2"/>
  <c r="H328" i="2"/>
  <c r="H371" i="2"/>
  <c r="H66" i="2"/>
  <c r="H475" i="2"/>
  <c r="H319" i="2"/>
  <c r="H193" i="2"/>
  <c r="H375" i="2"/>
  <c r="H472" i="2"/>
  <c r="H603" i="2"/>
  <c r="H205" i="2"/>
  <c r="H145" i="2"/>
  <c r="H567" i="2"/>
  <c r="H574" i="2"/>
  <c r="H415" i="2"/>
  <c r="H368" i="2"/>
  <c r="H69" i="2"/>
  <c r="H497" i="2"/>
  <c r="H4" i="2"/>
  <c r="H135" i="2"/>
  <c r="H446" i="2"/>
  <c r="H122" i="2"/>
  <c r="H18" i="2"/>
  <c r="H90" i="2"/>
  <c r="H484" i="2"/>
  <c r="H231" i="2"/>
  <c r="H203" i="2"/>
  <c r="H470" i="2"/>
  <c r="H157" i="2"/>
  <c r="H362" i="2"/>
  <c r="H518" i="2"/>
  <c r="H79" i="2"/>
  <c r="H652" i="2"/>
  <c r="H252" i="2"/>
  <c r="H295" i="2"/>
  <c r="H730" i="2"/>
  <c r="H594" i="2"/>
  <c r="H132" i="2"/>
  <c r="H169" i="2"/>
  <c r="H38" i="2"/>
  <c r="H620" i="2"/>
  <c r="H571" i="2"/>
  <c r="H46" i="2"/>
  <c r="H311" i="2"/>
  <c r="H341" i="2"/>
  <c r="H584" i="2"/>
  <c r="H508" i="2"/>
  <c r="H618" i="2"/>
  <c r="H173" i="2"/>
  <c r="H284" i="2"/>
  <c r="H165" i="2"/>
  <c r="H147" i="2"/>
  <c r="H61" i="2"/>
  <c r="H406" i="2"/>
  <c r="H353" i="2"/>
  <c r="H58" i="2"/>
  <c r="H45" i="2"/>
  <c r="H264" i="2"/>
  <c r="H590" i="2"/>
  <c r="H44" i="2"/>
  <c r="H524" i="2"/>
  <c r="H194" i="2"/>
  <c r="H616" i="2"/>
  <c r="H650" i="2"/>
  <c r="H370" i="2"/>
  <c r="H93" i="2"/>
  <c r="H161" i="2"/>
  <c r="H187" i="2"/>
  <c r="H520" i="2"/>
  <c r="H369" i="2"/>
  <c r="H36" i="2"/>
  <c r="H267" i="2"/>
  <c r="H218" i="2"/>
  <c r="H9" i="2"/>
  <c r="H113" i="2"/>
  <c r="H731" i="2"/>
  <c r="H586" i="2"/>
  <c r="H640" i="2"/>
  <c r="H102" i="2"/>
  <c r="H435" i="2"/>
  <c r="H411" i="2"/>
  <c r="H22" i="2"/>
  <c r="H583" i="2"/>
  <c r="H240" i="2"/>
  <c r="H422" i="2"/>
  <c r="H179" i="2"/>
  <c r="H661" i="2"/>
  <c r="H301" i="2"/>
  <c r="H121" i="2"/>
  <c r="H519" i="2"/>
  <c r="H345" i="2"/>
  <c r="H155" i="2"/>
  <c r="H529" i="2"/>
  <c r="H304" i="2"/>
  <c r="H230" i="2"/>
  <c r="H664" i="2"/>
  <c r="H27" i="2"/>
  <c r="H28" i="2"/>
  <c r="H354" i="2"/>
  <c r="H465" i="2"/>
  <c r="H333" i="2"/>
  <c r="H95" i="2"/>
  <c r="H593" i="2"/>
  <c r="H201" i="2"/>
  <c r="H307" i="2"/>
  <c r="H554" i="2"/>
  <c r="H551" i="2"/>
  <c r="H309" i="2"/>
  <c r="H342" i="2"/>
  <c r="H262" i="2"/>
  <c r="H192" i="2"/>
  <c r="H32" i="2"/>
  <c r="H558" i="2"/>
  <c r="H437" i="2"/>
  <c r="H84" i="2"/>
  <c r="H539" i="2"/>
  <c r="H660" i="2"/>
  <c r="H634" i="2"/>
  <c r="H200" i="2"/>
  <c r="H441" i="2"/>
  <c r="H89" i="2"/>
  <c r="H585" i="2"/>
  <c r="H445" i="2"/>
  <c r="H130" i="2"/>
  <c r="H137" i="2"/>
  <c r="H140" i="2"/>
  <c r="H215" i="2"/>
  <c r="H78" i="2"/>
  <c r="H316" i="2"/>
  <c r="H596" i="2"/>
  <c r="H568" i="2"/>
  <c r="H680" i="2"/>
  <c r="H159" i="2"/>
  <c r="H408" i="2"/>
  <c r="H86" i="2"/>
  <c r="H282" i="2"/>
  <c r="H207" i="2"/>
  <c r="H380" i="2"/>
  <c r="H356" i="2"/>
  <c r="H433" i="2"/>
  <c r="H116" i="2"/>
  <c r="H128" i="2"/>
  <c r="H416" i="2"/>
  <c r="H343" i="2"/>
  <c r="H239" i="2"/>
  <c r="H655" i="2"/>
  <c r="H381" i="2"/>
  <c r="H8" i="2"/>
  <c r="H133" i="2"/>
  <c r="H329" i="2"/>
  <c r="H171" i="2"/>
  <c r="H19" i="2"/>
  <c r="H219" i="2"/>
  <c r="H65" i="2"/>
  <c r="H10" i="2"/>
  <c r="H357" i="2"/>
  <c r="H637" i="2"/>
  <c r="H727" i="2"/>
  <c r="H206" i="2"/>
  <c r="H315" i="2"/>
  <c r="H494" i="2"/>
  <c r="H195" i="2"/>
  <c r="H158" i="2"/>
  <c r="H232" i="2"/>
  <c r="H25" i="2"/>
  <c r="H81" i="2"/>
  <c r="H627" i="2"/>
  <c r="H163" i="2"/>
  <c r="H199" i="2"/>
  <c r="H535" i="2"/>
  <c r="H673" i="2"/>
  <c r="H48" i="2"/>
  <c r="H482" i="2"/>
  <c r="H528" i="2"/>
  <c r="H366" i="2"/>
  <c r="H321" i="2"/>
  <c r="H221" i="2"/>
  <c r="H72" i="2"/>
  <c r="H642" i="2"/>
  <c r="H281" i="2"/>
  <c r="H302" i="2"/>
  <c r="H436" i="2"/>
  <c r="H654" i="2"/>
  <c r="H505" i="2"/>
  <c r="H325" i="2"/>
  <c r="H142" i="2"/>
  <c r="H16" i="2"/>
  <c r="H150" i="2"/>
  <c r="H720" i="2"/>
  <c r="H461" i="2"/>
  <c r="H729" i="2"/>
  <c r="H646" i="2"/>
  <c r="H210" i="2"/>
  <c r="H479" i="2"/>
  <c r="H606" i="2"/>
  <c r="H305" i="2"/>
  <c r="H180" i="2"/>
  <c r="H258" i="2"/>
  <c r="H21" i="2"/>
  <c r="H513" i="2"/>
  <c r="H6" i="2"/>
  <c r="H17" i="2"/>
  <c r="H391" i="2"/>
  <c r="H402" i="2"/>
  <c r="H561" i="2"/>
  <c r="H216" i="2"/>
  <c r="H728" i="2"/>
  <c r="H300" i="2"/>
  <c r="H726" i="2"/>
  <c r="H550" i="2"/>
  <c r="H525" i="2"/>
  <c r="H182" i="2"/>
  <c r="H442" i="2"/>
  <c r="H94" i="2"/>
  <c r="H428" i="2"/>
  <c r="H468" i="2"/>
  <c r="H588" i="2"/>
  <c r="H280" i="2"/>
  <c r="H613" i="2"/>
  <c r="H127" i="2"/>
  <c r="H286" i="2"/>
  <c r="H565" i="2"/>
  <c r="H109" i="2"/>
  <c r="H374" i="2"/>
  <c r="H337" i="2"/>
  <c r="H666" i="2"/>
  <c r="H676" i="2"/>
  <c r="H312" i="2"/>
  <c r="H559" i="2"/>
  <c r="H578" i="2"/>
  <c r="H166" i="2"/>
  <c r="H632" i="2"/>
  <c r="H35" i="2"/>
  <c r="H485" i="2"/>
  <c r="H464" i="2"/>
  <c r="H662" i="2"/>
  <c r="H458" i="2"/>
  <c r="H119" i="2"/>
  <c r="H338" i="2"/>
  <c r="H117" i="2"/>
  <c r="H254" i="2"/>
  <c r="H355" i="2"/>
  <c r="H373" i="2"/>
  <c r="H589" i="2"/>
  <c r="H365" i="2"/>
  <c r="H360" i="2"/>
  <c r="H507" i="2"/>
  <c r="H162" i="2"/>
  <c r="H60" i="2"/>
  <c r="H434" i="2"/>
  <c r="H687" i="2"/>
  <c r="H358" i="2"/>
  <c r="H510" i="2"/>
  <c r="H77" i="2"/>
  <c r="H176" i="2"/>
  <c r="H400" i="2"/>
  <c r="H734" i="2"/>
  <c r="H414" i="2"/>
  <c r="H15" i="2"/>
  <c r="H481" i="2"/>
  <c r="H560" i="2"/>
  <c r="H669" i="2"/>
  <c r="H440" i="2"/>
  <c r="H114" i="2"/>
  <c r="H672" i="2"/>
  <c r="H495" i="2"/>
  <c r="H347" i="2"/>
  <c r="H530" i="2"/>
  <c r="H189" i="2"/>
  <c r="H581" i="2"/>
  <c r="H719" i="2"/>
  <c r="H638" i="2"/>
  <c r="H448" i="2"/>
  <c r="H332" i="2"/>
  <c r="H488" i="2"/>
  <c r="H299" i="2"/>
  <c r="H331" i="2"/>
  <c r="H88" i="2"/>
  <c r="H424" i="2"/>
  <c r="H51" i="2"/>
  <c r="H643" i="2"/>
  <c r="H515" i="2"/>
  <c r="H107" i="2"/>
  <c r="H398" i="2"/>
  <c r="H449" i="2"/>
  <c r="H608" i="2"/>
  <c r="H33" i="2"/>
  <c r="H237" i="2"/>
  <c r="H516" i="2"/>
  <c r="H473" i="2"/>
  <c r="H335" i="2"/>
  <c r="H723" i="2"/>
  <c r="H52" i="2"/>
  <c r="H639" i="2"/>
  <c r="H125" i="2"/>
  <c r="H37" i="2"/>
  <c r="H644" i="2"/>
  <c r="H238" i="2"/>
  <c r="H359" i="2"/>
  <c r="H248" i="2"/>
  <c r="H430" i="2"/>
  <c r="H41" i="2"/>
  <c r="H73" i="2"/>
  <c r="H459" i="2"/>
  <c r="H242" i="2"/>
  <c r="H394" i="2"/>
  <c r="H40" i="2"/>
  <c r="H477" i="2"/>
  <c r="H101" i="2"/>
  <c r="H283" i="2"/>
  <c r="H124" i="2"/>
  <c r="H717" i="2"/>
  <c r="H271" i="2"/>
  <c r="H156" i="2"/>
  <c r="H396" i="2"/>
  <c r="H633" i="2"/>
  <c r="H599" i="2"/>
  <c r="H352" i="2"/>
  <c r="H386" i="2"/>
  <c r="H59" i="2"/>
  <c r="H97" i="2"/>
  <c r="H657" i="2"/>
  <c r="H100" i="2"/>
  <c r="H682" i="2"/>
  <c r="H612" i="2"/>
  <c r="H704" i="2"/>
  <c r="H688" i="2"/>
  <c r="H214" i="2"/>
  <c r="H34" i="2"/>
  <c r="H463" i="2"/>
  <c r="H213" i="2"/>
  <c r="H269" i="2"/>
  <c r="H197" i="2"/>
  <c r="H349" i="2"/>
  <c r="H718" i="2"/>
  <c r="H699" i="2"/>
  <c r="H389" i="2"/>
  <c r="H131" i="2"/>
  <c r="H364" i="2"/>
  <c r="H285" i="2"/>
  <c r="H123" i="2"/>
  <c r="H692" i="2"/>
  <c r="H491" i="2"/>
  <c r="H96" i="2"/>
  <c r="H547" i="2"/>
  <c r="H715" i="2"/>
  <c r="H385" i="2"/>
  <c r="H47" i="2"/>
  <c r="H92" i="2"/>
  <c r="H317" i="2"/>
  <c r="H648" i="2"/>
  <c r="H120" i="2"/>
  <c r="H645" i="2"/>
  <c r="H417" i="2"/>
  <c r="H542" i="2"/>
  <c r="H409" i="2"/>
  <c r="H521" i="2"/>
  <c r="H668" i="2"/>
  <c r="H322" i="2"/>
  <c r="H502" i="2"/>
  <c r="H451" i="2"/>
  <c r="H154" i="2"/>
  <c r="H306" i="2"/>
  <c r="H531" i="2"/>
  <c r="H320" i="2"/>
  <c r="H534" i="2"/>
  <c r="H55" i="2"/>
  <c r="H557" i="2"/>
  <c r="H653" i="2"/>
  <c r="H696" i="2"/>
  <c r="H685" i="2"/>
  <c r="H186" i="2"/>
  <c r="H423" i="2"/>
  <c r="H705" i="2"/>
  <c r="H675" i="2"/>
  <c r="H538" i="2"/>
  <c r="H112" i="2"/>
  <c r="H492" i="2"/>
  <c r="H735" i="2"/>
  <c r="H471" i="2"/>
  <c r="H85" i="2"/>
  <c r="H572" i="2"/>
  <c r="H674" i="2"/>
  <c r="H268" i="2"/>
  <c r="H208" i="2"/>
  <c r="H351" i="2"/>
  <c r="H625" i="2"/>
  <c r="H377" i="2"/>
  <c r="H611" i="2"/>
  <c r="H635" i="2"/>
  <c r="H478" i="2"/>
  <c r="H87" i="2"/>
  <c r="H126" i="2"/>
  <c r="H340" i="2"/>
  <c r="H546" i="2"/>
  <c r="H323" i="2"/>
  <c r="H399" i="2"/>
  <c r="H339" i="2"/>
  <c r="H697" i="2"/>
  <c r="H447" i="2"/>
  <c r="H115" i="2"/>
  <c r="H721" i="2"/>
  <c r="H190" i="2"/>
  <c r="H504" i="2"/>
  <c r="H245" i="2"/>
  <c r="H709" i="2"/>
  <c r="H624" i="2"/>
  <c r="H327" i="2"/>
  <c r="H350" i="2"/>
  <c r="H393" i="2"/>
  <c r="H397" i="2"/>
  <c r="H427" i="2"/>
  <c r="H500" i="2"/>
  <c r="H503" i="2"/>
  <c r="H684" i="2"/>
  <c r="H602" i="2"/>
  <c r="H592" i="2"/>
  <c r="H80" i="2"/>
  <c r="H487" i="2"/>
  <c r="H598" i="2"/>
  <c r="H614" i="2"/>
  <c r="H641" i="2"/>
  <c r="H202" i="2"/>
  <c r="H455" i="2"/>
  <c r="H610" i="2"/>
  <c r="H313" i="2"/>
  <c r="H379" i="2"/>
  <c r="H290" i="2"/>
  <c r="H553" i="2"/>
  <c r="H552" i="2"/>
  <c r="H177" i="2"/>
  <c r="H454" i="2"/>
  <c r="H395" i="2"/>
  <c r="H292" i="2"/>
  <c r="H659" i="2"/>
  <c r="H287" i="2"/>
  <c r="H619" i="2"/>
  <c r="H703" i="2"/>
  <c r="H303" i="2"/>
  <c r="H707" i="2"/>
  <c r="H450" i="2"/>
  <c r="H575" i="2"/>
  <c r="H573" i="2"/>
  <c r="H244" i="2"/>
  <c r="H363" i="2"/>
  <c r="H630" i="2"/>
  <c r="H489" i="2"/>
  <c r="H663" i="2"/>
  <c r="H686" i="2"/>
  <c r="H693" i="2"/>
  <c r="H636" i="2"/>
  <c r="H522" i="2"/>
  <c r="H681" i="2"/>
  <c r="H587" i="2"/>
  <c r="H443" i="2"/>
  <c r="H548" i="2"/>
  <c r="H716" i="2"/>
  <c r="H733" i="2"/>
  <c r="H545" i="2"/>
  <c r="H670" i="2"/>
  <c r="H582" i="2"/>
  <c r="H609" i="2"/>
  <c r="H656" i="2"/>
  <c r="H714" i="2"/>
  <c r="H496" i="2"/>
  <c r="H702" i="2"/>
  <c r="H566" i="2"/>
  <c r="H695" i="2"/>
  <c r="H698" i="2"/>
  <c r="H597" i="2"/>
  <c r="H701" i="2"/>
  <c r="H722" i="2"/>
  <c r="H679" i="2"/>
  <c r="H667" i="2"/>
  <c r="H710" i="2"/>
  <c r="H671" i="2"/>
  <c r="H700" i="2"/>
  <c r="H691" i="2"/>
  <c r="H647" i="2"/>
  <c r="H732" i="2"/>
  <c r="H621" i="2"/>
  <c r="H724" i="2"/>
  <c r="K98" i="3" l="1"/>
  <c r="K7" i="3"/>
  <c r="M46" i="3"/>
  <c r="K111" i="3"/>
  <c r="K46" i="3"/>
  <c r="K11" i="3"/>
  <c r="K5" i="3"/>
  <c r="K30" i="3"/>
  <c r="K103" i="3"/>
  <c r="K50" i="3"/>
  <c r="M100" i="3"/>
  <c r="M47" i="3"/>
  <c r="K36" i="3"/>
  <c r="K27" i="3"/>
  <c r="K19" i="3"/>
  <c r="K32" i="3"/>
  <c r="K116" i="3"/>
  <c r="K68" i="3"/>
  <c r="K34" i="3"/>
  <c r="K74" i="3"/>
  <c r="K115" i="3"/>
  <c r="K49" i="3"/>
  <c r="K106" i="3"/>
  <c r="K117" i="3"/>
  <c r="K96" i="3"/>
  <c r="K85" i="3"/>
  <c r="K73" i="3"/>
  <c r="K40" i="3"/>
  <c r="K10" i="3"/>
  <c r="K45" i="3"/>
  <c r="K59" i="3"/>
  <c r="K29" i="3"/>
  <c r="K62" i="3"/>
  <c r="K51" i="3"/>
  <c r="K90" i="3"/>
  <c r="K28" i="3"/>
  <c r="K87" i="3"/>
  <c r="K102" i="3"/>
  <c r="K23" i="3"/>
  <c r="K75" i="3"/>
  <c r="K55" i="3"/>
  <c r="K100" i="3"/>
  <c r="K82" i="3"/>
  <c r="K105" i="3"/>
  <c r="K56" i="3"/>
  <c r="K57" i="3"/>
  <c r="K47" i="3"/>
  <c r="K119" i="3"/>
  <c r="K9" i="3"/>
  <c r="K26" i="3"/>
  <c r="K72" i="3"/>
  <c r="K37" i="3"/>
  <c r="K92" i="3"/>
  <c r="K53" i="3"/>
  <c r="K89" i="3"/>
  <c r="K84" i="3"/>
  <c r="K97" i="3"/>
  <c r="K76" i="3"/>
  <c r="K99" i="3"/>
  <c r="K86" i="3"/>
  <c r="K33" i="3"/>
  <c r="K66" i="3"/>
  <c r="K93" i="3"/>
  <c r="K58" i="3"/>
  <c r="K42" i="3"/>
  <c r="K71" i="3"/>
  <c r="K95" i="3"/>
  <c r="K8" i="3"/>
  <c r="K65" i="3"/>
  <c r="K44" i="3"/>
  <c r="K94" i="3"/>
  <c r="K52" i="3"/>
  <c r="K39" i="3"/>
  <c r="K48" i="3"/>
  <c r="K35" i="3"/>
  <c r="K20" i="3"/>
  <c r="K80" i="3"/>
  <c r="K81" i="3"/>
  <c r="K121" i="3"/>
  <c r="K79" i="3"/>
  <c r="K78" i="3"/>
  <c r="M9" i="3"/>
  <c r="M26" i="3"/>
  <c r="K104" i="3"/>
  <c r="K88" i="3"/>
  <c r="K22" i="3"/>
  <c r="K91" i="3"/>
  <c r="K21" i="3"/>
  <c r="K41" i="3"/>
  <c r="K31" i="3"/>
  <c r="K16" i="3"/>
  <c r="K101" i="3"/>
  <c r="K25" i="3"/>
  <c r="K77" i="3"/>
  <c r="K38" i="3"/>
  <c r="K54" i="3"/>
  <c r="M94" i="3"/>
  <c r="M121" i="3"/>
  <c r="M24" i="3"/>
  <c r="M45" i="3"/>
  <c r="M29" i="3"/>
  <c r="M62" i="3"/>
  <c r="M6" i="3"/>
  <c r="M11" i="3"/>
  <c r="M71" i="3"/>
  <c r="M44" i="3"/>
  <c r="M52" i="3"/>
  <c r="M39" i="3"/>
  <c r="M48" i="3"/>
  <c r="M35" i="3"/>
  <c r="M20" i="3"/>
  <c r="M80" i="3"/>
  <c r="M81" i="3"/>
  <c r="M79" i="3"/>
  <c r="M78" i="3"/>
  <c r="M36" i="3"/>
  <c r="M104" i="3"/>
  <c r="M27" i="3"/>
  <c r="M88" i="3"/>
  <c r="M19" i="3"/>
  <c r="M32" i="3"/>
  <c r="M22" i="3"/>
  <c r="M91" i="3"/>
  <c r="M21" i="3"/>
  <c r="M111" i="3"/>
  <c r="M41" i="3"/>
  <c r="M31" i="3"/>
  <c r="M16" i="3"/>
  <c r="M101" i="3"/>
  <c r="M25" i="3"/>
  <c r="M116" i="3"/>
  <c r="M77" i="3"/>
  <c r="M68" i="3"/>
  <c r="M38" i="3"/>
  <c r="M34" i="3"/>
  <c r="M74" i="3"/>
  <c r="M54" i="3"/>
  <c r="M83" i="3"/>
  <c r="M69" i="3"/>
  <c r="M70" i="3"/>
  <c r="M107" i="3"/>
  <c r="M98" i="3"/>
  <c r="M115" i="3"/>
  <c r="M118" i="3"/>
  <c r="M49" i="3"/>
  <c r="M7" i="3"/>
  <c r="M106" i="3"/>
  <c r="M117" i="3"/>
  <c r="M96" i="3"/>
  <c r="M85" i="3"/>
  <c r="M73" i="3"/>
  <c r="M40" i="3"/>
  <c r="M10" i="3"/>
  <c r="M59" i="3"/>
  <c r="M51" i="3"/>
  <c r="M90" i="3"/>
  <c r="M28" i="3"/>
  <c r="M87" i="3"/>
  <c r="M102" i="3"/>
  <c r="M23" i="3"/>
  <c r="M75" i="3"/>
  <c r="M55" i="3"/>
  <c r="M82" i="3"/>
  <c r="M105" i="3"/>
  <c r="M56" i="3"/>
  <c r="M57" i="3"/>
  <c r="M119" i="3"/>
  <c r="M72" i="3"/>
  <c r="M37" i="3"/>
  <c r="M92" i="3"/>
  <c r="M53" i="3"/>
  <c r="M89" i="3"/>
  <c r="M84" i="3"/>
  <c r="M97" i="3"/>
  <c r="M76" i="3"/>
  <c r="M99" i="3"/>
  <c r="M86" i="3"/>
  <c r="M5" i="3"/>
  <c r="M33" i="3"/>
  <c r="M66" i="3"/>
  <c r="M93" i="3"/>
  <c r="M58" i="3"/>
  <c r="M30" i="3"/>
  <c r="M103" i="3"/>
  <c r="M42" i="3"/>
  <c r="M95" i="3"/>
  <c r="M50" i="3"/>
  <c r="M8" i="3"/>
  <c r="L88" i="3"/>
  <c r="N94" i="3"/>
  <c r="N41" i="3"/>
  <c r="N90" i="3"/>
  <c r="J117" i="3"/>
  <c r="N72" i="3"/>
  <c r="N65" i="3"/>
  <c r="O72" i="3"/>
  <c r="O84" i="3"/>
  <c r="O76" i="3"/>
  <c r="L7" i="3"/>
  <c r="J118" i="3"/>
  <c r="L24" i="3"/>
  <c r="O5" i="3"/>
  <c r="N91" i="3"/>
  <c r="O65" i="3"/>
  <c r="O30" i="3"/>
  <c r="L94" i="3"/>
  <c r="J7" i="3"/>
  <c r="L41" i="3"/>
  <c r="L111" i="3"/>
  <c r="L68" i="3"/>
  <c r="J46" i="3"/>
  <c r="J119" i="3"/>
  <c r="L82" i="3"/>
  <c r="N121" i="3"/>
  <c r="N48" i="3"/>
  <c r="N29" i="3"/>
  <c r="N81" i="3"/>
  <c r="O86" i="3"/>
  <c r="O102" i="3"/>
  <c r="J72" i="3"/>
  <c r="J94" i="3"/>
  <c r="N83" i="3"/>
  <c r="O27" i="3"/>
  <c r="O111" i="3"/>
  <c r="J83" i="3"/>
  <c r="J70" i="3"/>
  <c r="L39" i="3"/>
  <c r="L81" i="3"/>
  <c r="N28" i="3"/>
  <c r="N23" i="3"/>
  <c r="L40" i="3"/>
  <c r="J66" i="3"/>
  <c r="J71" i="3"/>
  <c r="O121" i="3"/>
  <c r="O22" i="3"/>
  <c r="L46" i="3"/>
  <c r="L119" i="3"/>
  <c r="N7" i="3"/>
  <c r="N24" i="3"/>
  <c r="O68" i="3"/>
  <c r="O34" i="3"/>
  <c r="J36" i="3"/>
  <c r="J104" i="3"/>
  <c r="J27" i="3"/>
  <c r="J88" i="3"/>
  <c r="J19" i="3"/>
  <c r="J32" i="3"/>
  <c r="J22" i="3"/>
  <c r="J91" i="3"/>
  <c r="J21" i="3"/>
  <c r="J111" i="3"/>
  <c r="J41" i="3"/>
  <c r="L72" i="3"/>
  <c r="L37" i="3"/>
  <c r="L92" i="3"/>
  <c r="L53" i="3"/>
  <c r="L84" i="3"/>
  <c r="L97" i="3"/>
  <c r="J68" i="3"/>
  <c r="J34" i="3"/>
  <c r="O118" i="3"/>
  <c r="L65" i="3"/>
  <c r="L44" i="3"/>
  <c r="L48" i="3"/>
  <c r="N102" i="3"/>
  <c r="N55" i="3"/>
  <c r="O117" i="3"/>
  <c r="O96" i="3"/>
  <c r="J24" i="3"/>
  <c r="L121" i="3"/>
  <c r="N100" i="3"/>
  <c r="N56" i="3"/>
  <c r="N47" i="3"/>
  <c r="N9" i="3"/>
  <c r="O45" i="3"/>
  <c r="O29" i="3"/>
  <c r="O62" i="3"/>
  <c r="O6" i="3"/>
  <c r="O51" i="3"/>
  <c r="J10" i="3"/>
  <c r="L36" i="3"/>
  <c r="L19" i="3"/>
  <c r="L91" i="3"/>
  <c r="L25" i="3"/>
  <c r="N37" i="3"/>
  <c r="N84" i="3"/>
  <c r="N97" i="3"/>
  <c r="N42" i="3"/>
  <c r="N76" i="3"/>
  <c r="O90" i="3"/>
  <c r="J62" i="3"/>
  <c r="J51" i="3"/>
  <c r="N71" i="3"/>
  <c r="N8" i="3"/>
  <c r="O26" i="3"/>
  <c r="J90" i="3"/>
  <c r="L107" i="3"/>
  <c r="J69" i="3"/>
  <c r="L52" i="3"/>
  <c r="L35" i="3"/>
  <c r="L20" i="3"/>
  <c r="L80" i="3"/>
  <c r="N87" i="3"/>
  <c r="N75" i="3"/>
  <c r="O85" i="3"/>
  <c r="O40" i="3"/>
  <c r="O10" i="3"/>
  <c r="J98" i="3"/>
  <c r="J115" i="3"/>
  <c r="J49" i="3"/>
  <c r="J106" i="3"/>
  <c r="L78" i="3"/>
  <c r="N46" i="3"/>
  <c r="N82" i="3"/>
  <c r="N105" i="3"/>
  <c r="N57" i="3"/>
  <c r="N119" i="3"/>
  <c r="N26" i="3"/>
  <c r="O59" i="3"/>
  <c r="J96" i="3"/>
  <c r="J85" i="3"/>
  <c r="J73" i="3"/>
  <c r="J40" i="3"/>
  <c r="L104" i="3"/>
  <c r="L27" i="3"/>
  <c r="L32" i="3"/>
  <c r="L22" i="3"/>
  <c r="L21" i="3"/>
  <c r="L31" i="3"/>
  <c r="L16" i="3"/>
  <c r="L101" i="3"/>
  <c r="N92" i="3"/>
  <c r="N53" i="3"/>
  <c r="N89" i="3"/>
  <c r="O28" i="3"/>
  <c r="O87" i="3"/>
  <c r="O75" i="3"/>
  <c r="O55" i="3"/>
  <c r="J45" i="3"/>
  <c r="J59" i="3"/>
  <c r="J78" i="3"/>
  <c r="J29" i="3"/>
  <c r="J6" i="3"/>
  <c r="L116" i="3"/>
  <c r="L38" i="3"/>
  <c r="L34" i="3"/>
  <c r="L62" i="3"/>
  <c r="L74" i="3"/>
  <c r="L54" i="3"/>
  <c r="N11" i="3"/>
  <c r="N99" i="3"/>
  <c r="N86" i="3"/>
  <c r="N5" i="3"/>
  <c r="N33" i="3"/>
  <c r="N66" i="3"/>
  <c r="N93" i="3"/>
  <c r="N58" i="3"/>
  <c r="N30" i="3"/>
  <c r="N103" i="3"/>
  <c r="N25" i="3"/>
  <c r="N95" i="3"/>
  <c r="N50" i="3"/>
  <c r="O46" i="3"/>
  <c r="O100" i="3"/>
  <c r="O82" i="3"/>
  <c r="O105" i="3"/>
  <c r="O56" i="3"/>
  <c r="O57" i="3"/>
  <c r="O47" i="3"/>
  <c r="O9" i="3"/>
  <c r="O106" i="3"/>
  <c r="J28" i="3"/>
  <c r="J87" i="3"/>
  <c r="J102" i="3"/>
  <c r="J23" i="3"/>
  <c r="J75" i="3"/>
  <c r="J55" i="3"/>
  <c r="L83" i="3"/>
  <c r="L70" i="3"/>
  <c r="N44" i="3"/>
  <c r="N52" i="3"/>
  <c r="N39" i="3"/>
  <c r="N35" i="3"/>
  <c r="N20" i="3"/>
  <c r="N80" i="3"/>
  <c r="O37" i="3"/>
  <c r="O92" i="3"/>
  <c r="O53" i="3"/>
  <c r="O89" i="3"/>
  <c r="O97" i="3"/>
  <c r="J107" i="3"/>
  <c r="J100" i="3"/>
  <c r="J99" i="3"/>
  <c r="J82" i="3"/>
  <c r="J105" i="3"/>
  <c r="J56" i="3"/>
  <c r="J57" i="3"/>
  <c r="J47" i="3"/>
  <c r="J9" i="3"/>
  <c r="J26" i="3"/>
  <c r="L79" i="3"/>
  <c r="L98" i="3"/>
  <c r="L115" i="3"/>
  <c r="L77" i="3"/>
  <c r="L118" i="3"/>
  <c r="L49" i="3"/>
  <c r="L69" i="3"/>
  <c r="L106" i="3"/>
  <c r="N69" i="3"/>
  <c r="N79" i="3"/>
  <c r="N78" i="3"/>
  <c r="O11" i="3"/>
  <c r="O99" i="3"/>
  <c r="O119" i="3"/>
  <c r="O33" i="3"/>
  <c r="O66" i="3"/>
  <c r="O93" i="3"/>
  <c r="O58" i="3"/>
  <c r="O103" i="3"/>
  <c r="O42" i="3"/>
  <c r="O71" i="3"/>
  <c r="O70" i="3"/>
  <c r="O95" i="3"/>
  <c r="O73" i="3"/>
  <c r="O50" i="3"/>
  <c r="O8" i="3"/>
  <c r="O23" i="3"/>
  <c r="J37" i="3"/>
  <c r="J92" i="3"/>
  <c r="J53" i="3"/>
  <c r="J89" i="3"/>
  <c r="J84" i="3"/>
  <c r="J97" i="3"/>
  <c r="J76" i="3"/>
  <c r="L117" i="3"/>
  <c r="L96" i="3"/>
  <c r="L85" i="3"/>
  <c r="L73" i="3"/>
  <c r="L10" i="3"/>
  <c r="N36" i="3"/>
  <c r="N104" i="3"/>
  <c r="N27" i="3"/>
  <c r="N88" i="3"/>
  <c r="N19" i="3"/>
  <c r="N32" i="3"/>
  <c r="N22" i="3"/>
  <c r="N21" i="3"/>
  <c r="N111" i="3"/>
  <c r="N31" i="3"/>
  <c r="N16" i="3"/>
  <c r="N101" i="3"/>
  <c r="O44" i="3"/>
  <c r="O94" i="3"/>
  <c r="O52" i="3"/>
  <c r="O39" i="3"/>
  <c r="O48" i="3"/>
  <c r="O35" i="3"/>
  <c r="O20" i="3"/>
  <c r="O80" i="3"/>
  <c r="O81" i="3"/>
  <c r="J11" i="3"/>
  <c r="J86" i="3"/>
  <c r="J5" i="3"/>
  <c r="J33" i="3"/>
  <c r="J93" i="3"/>
  <c r="J58" i="3"/>
  <c r="J30" i="3"/>
  <c r="J103" i="3"/>
  <c r="J42" i="3"/>
  <c r="J95" i="3"/>
  <c r="J50" i="3"/>
  <c r="J8" i="3"/>
  <c r="L45" i="3"/>
  <c r="L59" i="3"/>
  <c r="L29" i="3"/>
  <c r="L6" i="3"/>
  <c r="L51" i="3"/>
  <c r="N116" i="3"/>
  <c r="N77" i="3"/>
  <c r="N68" i="3"/>
  <c r="N38" i="3"/>
  <c r="N34" i="3"/>
  <c r="N74" i="3"/>
  <c r="N54" i="3"/>
  <c r="O79" i="3"/>
  <c r="O78" i="3"/>
  <c r="J65" i="3"/>
  <c r="J44" i="3"/>
  <c r="J52" i="3"/>
  <c r="J39" i="3"/>
  <c r="J48" i="3"/>
  <c r="J35" i="3"/>
  <c r="J20" i="3"/>
  <c r="J80" i="3"/>
  <c r="J81" i="3"/>
  <c r="L90" i="3"/>
  <c r="L28" i="3"/>
  <c r="L87" i="3"/>
  <c r="L102" i="3"/>
  <c r="L23" i="3"/>
  <c r="L75" i="3"/>
  <c r="L55" i="3"/>
  <c r="N70" i="3"/>
  <c r="N107" i="3"/>
  <c r="O36" i="3"/>
  <c r="O104" i="3"/>
  <c r="O88" i="3"/>
  <c r="O19" i="3"/>
  <c r="O32" i="3"/>
  <c r="O91" i="3"/>
  <c r="O21" i="3"/>
  <c r="O41" i="3"/>
  <c r="O31" i="3"/>
  <c r="O16" i="3"/>
  <c r="O101" i="3"/>
  <c r="O25" i="3"/>
  <c r="J121" i="3"/>
  <c r="J79" i="3"/>
  <c r="L100" i="3"/>
  <c r="L105" i="3"/>
  <c r="L56" i="3"/>
  <c r="L57" i="3"/>
  <c r="L47" i="3"/>
  <c r="L9" i="3"/>
  <c r="L26" i="3"/>
  <c r="N98" i="3"/>
  <c r="N115" i="3"/>
  <c r="N118" i="3"/>
  <c r="N49" i="3"/>
  <c r="N106" i="3"/>
  <c r="O116" i="3"/>
  <c r="O77" i="3"/>
  <c r="O38" i="3"/>
  <c r="O74" i="3"/>
  <c r="O54" i="3"/>
  <c r="L76" i="3"/>
  <c r="N117" i="3"/>
  <c r="N96" i="3"/>
  <c r="N85" i="3"/>
  <c r="N73" i="3"/>
  <c r="N40" i="3"/>
  <c r="N10" i="3"/>
  <c r="O83" i="3"/>
  <c r="O69" i="3"/>
  <c r="O107" i="3"/>
  <c r="J31" i="3"/>
  <c r="J16" i="3"/>
  <c r="J101" i="3"/>
  <c r="J25" i="3"/>
  <c r="L89" i="3"/>
  <c r="J116" i="3"/>
  <c r="J77" i="3"/>
  <c r="J38" i="3"/>
  <c r="J74" i="3"/>
  <c r="J54" i="3"/>
  <c r="L11" i="3"/>
  <c r="L99" i="3"/>
  <c r="L86" i="3"/>
  <c r="L5" i="3"/>
  <c r="L33" i="3"/>
  <c r="L66" i="3"/>
  <c r="L93" i="3"/>
  <c r="L58" i="3"/>
  <c r="L30" i="3"/>
  <c r="L103" i="3"/>
  <c r="L42" i="3"/>
  <c r="L71" i="3"/>
  <c r="L95" i="3"/>
  <c r="L50" i="3"/>
  <c r="L8" i="3"/>
  <c r="N45" i="3"/>
  <c r="N59" i="3"/>
  <c r="N62" i="3"/>
  <c r="N6" i="3"/>
  <c r="N51" i="3"/>
  <c r="O98" i="3"/>
  <c r="O115" i="3"/>
  <c r="O49" i="3"/>
  <c r="O7" i="3"/>
  <c r="O24" i="3"/>
  <c r="W94" i="3"/>
  <c r="W20" i="3"/>
  <c r="Y42" i="3"/>
  <c r="W45" i="3"/>
  <c r="W68" i="3"/>
  <c r="W11" i="3"/>
  <c r="AR27" i="2"/>
  <c r="AR364" i="2"/>
  <c r="AR221" i="2"/>
  <c r="W2" i="3"/>
  <c r="Y22" i="3"/>
  <c r="W90" i="3"/>
  <c r="W103" i="3"/>
  <c r="Y11" i="3"/>
  <c r="Y56" i="3"/>
  <c r="Y106" i="3"/>
  <c r="Y6" i="3"/>
  <c r="Y120" i="3"/>
  <c r="Y61" i="3"/>
  <c r="W104" i="3"/>
  <c r="W75" i="3"/>
  <c r="W64" i="3"/>
  <c r="Y46" i="3"/>
  <c r="W40" i="3"/>
  <c r="Y50" i="3"/>
  <c r="W100" i="3"/>
  <c r="Y121" i="3"/>
  <c r="W37" i="3"/>
  <c r="Y31" i="3"/>
  <c r="Y8" i="3"/>
  <c r="Y21" i="3"/>
  <c r="Y75" i="3"/>
  <c r="Y71" i="3"/>
  <c r="Y114" i="3"/>
  <c r="Y74" i="3"/>
  <c r="W112" i="3"/>
  <c r="Y44" i="3"/>
  <c r="Y30" i="3"/>
  <c r="Y60" i="3"/>
  <c r="Y76" i="3"/>
  <c r="W60" i="3"/>
  <c r="Y70" i="3"/>
  <c r="Y17" i="3"/>
  <c r="Y9" i="3"/>
  <c r="Y73" i="3"/>
  <c r="Y12" i="3"/>
  <c r="Y48" i="3"/>
  <c r="Y49" i="3"/>
  <c r="Y81" i="3"/>
  <c r="W38" i="3"/>
  <c r="Y54" i="3"/>
  <c r="Y15" i="3"/>
  <c r="Y41" i="3"/>
  <c r="Y47" i="3"/>
  <c r="Y3" i="3"/>
  <c r="Y16" i="3"/>
  <c r="Y92" i="3"/>
  <c r="Y119" i="3"/>
  <c r="Y38" i="3"/>
  <c r="W33" i="3"/>
  <c r="W25" i="3"/>
  <c r="W10" i="3"/>
  <c r="W58" i="3"/>
  <c r="Y39" i="3"/>
  <c r="W122" i="3"/>
  <c r="Y53" i="3"/>
  <c r="W108" i="3"/>
  <c r="Y96" i="3"/>
  <c r="W120" i="3"/>
  <c r="W99" i="3"/>
  <c r="W24" i="3"/>
  <c r="Y91" i="3"/>
  <c r="Y105" i="3"/>
  <c r="W9" i="3"/>
  <c r="Y108" i="3"/>
  <c r="Y33" i="3"/>
  <c r="W59" i="3"/>
  <c r="W39" i="3"/>
  <c r="W35" i="3"/>
  <c r="W86" i="3"/>
  <c r="Y52" i="3"/>
  <c r="Y40" i="3"/>
  <c r="Y110" i="3"/>
  <c r="W55" i="3"/>
  <c r="Y80" i="3"/>
  <c r="W67" i="3"/>
  <c r="W118" i="3"/>
  <c r="Y24" i="3"/>
  <c r="Y95" i="3"/>
  <c r="W96" i="3"/>
  <c r="W21" i="3"/>
  <c r="Y90" i="3"/>
  <c r="W12" i="3"/>
  <c r="W50" i="3"/>
  <c r="Y104" i="3"/>
  <c r="Y101" i="3"/>
  <c r="Y97" i="3"/>
  <c r="Y85" i="3"/>
  <c r="Y27" i="3"/>
  <c r="Y99" i="3"/>
  <c r="W119" i="3"/>
  <c r="W14" i="3"/>
  <c r="W80" i="3"/>
  <c r="Y112" i="3"/>
  <c r="Y14" i="3"/>
  <c r="Y66" i="3"/>
  <c r="W105" i="3"/>
  <c r="W54" i="3"/>
  <c r="W61" i="3"/>
  <c r="W74" i="3"/>
  <c r="Y7" i="3"/>
  <c r="Y37" i="3"/>
  <c r="W49" i="3"/>
  <c r="Y23" i="3"/>
  <c r="W43" i="3"/>
  <c r="W13" i="3"/>
  <c r="Y32" i="3"/>
  <c r="Y64" i="3"/>
  <c r="Y78" i="3"/>
  <c r="W63" i="3"/>
  <c r="W29" i="3"/>
  <c r="Y84" i="3"/>
  <c r="W66" i="3"/>
  <c r="W83" i="3"/>
  <c r="Y45" i="3"/>
  <c r="W107" i="3"/>
  <c r="Y115" i="3"/>
  <c r="W8" i="3"/>
  <c r="W32" i="3"/>
  <c r="Y59" i="3"/>
  <c r="W56" i="3"/>
  <c r="Y57" i="3"/>
  <c r="Y116" i="3"/>
  <c r="W15" i="3"/>
  <c r="W18" i="3"/>
  <c r="W89" i="3"/>
  <c r="W17" i="3"/>
  <c r="W81" i="3"/>
  <c r="Y100" i="3"/>
  <c r="W46" i="3"/>
  <c r="Y117" i="3"/>
  <c r="W84" i="3"/>
  <c r="Y20" i="3"/>
  <c r="Y58" i="3"/>
  <c r="W113" i="3"/>
  <c r="W19" i="3"/>
  <c r="W101" i="3"/>
  <c r="W16" i="3"/>
  <c r="Y103" i="3"/>
  <c r="W91" i="3"/>
  <c r="W110" i="3"/>
  <c r="Y35" i="3"/>
  <c r="W115" i="3"/>
  <c r="W121" i="3"/>
  <c r="W117" i="3"/>
  <c r="W36" i="3"/>
  <c r="W72" i="3"/>
  <c r="Y5" i="3"/>
  <c r="W65" i="3"/>
  <c r="Y79" i="3"/>
  <c r="W87" i="3"/>
  <c r="W78" i="3"/>
  <c r="W71" i="3"/>
  <c r="Y2" i="3"/>
  <c r="W23" i="3"/>
  <c r="Y113" i="3"/>
  <c r="Y28" i="3"/>
  <c r="Y86" i="3"/>
  <c r="W97" i="3"/>
  <c r="Y34" i="3"/>
  <c r="Y4" i="3"/>
  <c r="Y118" i="3"/>
  <c r="Y72" i="3"/>
  <c r="W41" i="3"/>
  <c r="W27" i="3"/>
  <c r="W111" i="3"/>
  <c r="Y77" i="3"/>
  <c r="W4" i="3"/>
  <c r="Y107" i="3"/>
  <c r="W116" i="3"/>
  <c r="Y67" i="3"/>
  <c r="Y51" i="3"/>
  <c r="W92" i="3"/>
  <c r="Y18" i="3"/>
  <c r="W114" i="3"/>
  <c r="W52" i="3"/>
  <c r="Y69" i="3"/>
  <c r="W53" i="3"/>
  <c r="Y29" i="3"/>
  <c r="W95" i="3"/>
  <c r="Y43" i="3"/>
  <c r="W77" i="3"/>
  <c r="W47" i="3"/>
  <c r="W109" i="3"/>
  <c r="Y10" i="3"/>
  <c r="W3" i="3"/>
  <c r="W6" i="3"/>
  <c r="W42" i="3"/>
  <c r="W79" i="3"/>
  <c r="W93" i="3"/>
  <c r="Y36" i="3"/>
  <c r="Y111" i="3"/>
  <c r="Y25" i="3"/>
  <c r="Y26" i="3"/>
  <c r="Y122" i="3"/>
  <c r="W69" i="3"/>
  <c r="Y94" i="3"/>
  <c r="Y98" i="3"/>
  <c r="Y68" i="3"/>
  <c r="W57" i="3"/>
  <c r="W5" i="3"/>
  <c r="W7" i="3"/>
  <c r="Y19" i="3"/>
  <c r="W44" i="3"/>
  <c r="Y93" i="3"/>
  <c r="Y65" i="3"/>
  <c r="W28" i="3"/>
  <c r="Y55" i="3"/>
  <c r="Y88" i="3"/>
  <c r="W76" i="3"/>
  <c r="Y62" i="3"/>
  <c r="Y109" i="3"/>
  <c r="W82" i="3"/>
  <c r="W22" i="3"/>
  <c r="W26" i="3"/>
  <c r="Y13" i="3"/>
  <c r="W73" i="3"/>
  <c r="W51" i="3"/>
  <c r="Y87" i="3"/>
  <c r="Y102" i="3"/>
  <c r="W48" i="3"/>
  <c r="W30" i="3"/>
  <c r="Y89" i="3"/>
  <c r="Y63" i="3"/>
  <c r="W85" i="3"/>
  <c r="Y82" i="3"/>
  <c r="W31" i="3"/>
  <c r="W88" i="3"/>
  <c r="W62" i="3"/>
  <c r="Y83" i="3"/>
  <c r="W102" i="3"/>
  <c r="W70" i="3"/>
  <c r="W34" i="3"/>
  <c r="W98" i="3"/>
  <c r="W106" i="3"/>
  <c r="AR76" i="2"/>
  <c r="AR72" i="2"/>
  <c r="AT29" i="2"/>
  <c r="AR28" i="2"/>
  <c r="AR147" i="2"/>
  <c r="AT221" i="2"/>
  <c r="AU678" i="2"/>
  <c r="AU580" i="2"/>
  <c r="AT364" i="2"/>
  <c r="AT711" i="2"/>
  <c r="AT547" i="2"/>
  <c r="AT404" i="2"/>
  <c r="AT72" i="2"/>
  <c r="AU464" i="2"/>
  <c r="AU137" i="2"/>
  <c r="AR116" i="2"/>
  <c r="AR576" i="2"/>
  <c r="AT331" i="2"/>
  <c r="AR318" i="2"/>
  <c r="AT532" i="2"/>
  <c r="AT384" i="2"/>
  <c r="AT281" i="2"/>
  <c r="AT282" i="2"/>
  <c r="AR321" i="2"/>
  <c r="AR264" i="2"/>
  <c r="AR247" i="2"/>
  <c r="AR512" i="2"/>
  <c r="AR324" i="2"/>
  <c r="AR460" i="2"/>
  <c r="AT42" i="2"/>
  <c r="AU190" i="2"/>
  <c r="AT151" i="2"/>
  <c r="AR49" i="2"/>
  <c r="AU259" i="2"/>
  <c r="AT413" i="2"/>
  <c r="AT18" i="2"/>
  <c r="AT56" i="2"/>
  <c r="AR77" i="2"/>
  <c r="AR320" i="2"/>
  <c r="AR137" i="2"/>
  <c r="AS586" i="2"/>
  <c r="AR157" i="2"/>
  <c r="AT219" i="2"/>
  <c r="AT307" i="2"/>
  <c r="AT45" i="2"/>
  <c r="AT476" i="2"/>
  <c r="AR612" i="2"/>
  <c r="AR516" i="2"/>
  <c r="AR556" i="2"/>
  <c r="AR323" i="2"/>
  <c r="AR268" i="2"/>
  <c r="AR299" i="2"/>
  <c r="AR358" i="2"/>
  <c r="AR163" i="2"/>
  <c r="AR343" i="2"/>
  <c r="AR309" i="2"/>
  <c r="AR267" i="2"/>
  <c r="AU641" i="2"/>
  <c r="AU704" i="2"/>
  <c r="AU473" i="2"/>
  <c r="AT48" i="2"/>
  <c r="AU666" i="2"/>
  <c r="AT575" i="2"/>
  <c r="AT621" i="2"/>
  <c r="AR397" i="2"/>
  <c r="AU273" i="2"/>
  <c r="AT601" i="2"/>
  <c r="AS679" i="2"/>
  <c r="AS643" i="2"/>
  <c r="AR303" i="2"/>
  <c r="AT101" i="2"/>
  <c r="AT442" i="2"/>
  <c r="AT472" i="2"/>
  <c r="AT263" i="2"/>
  <c r="AR254" i="2"/>
  <c r="AR524" i="2"/>
  <c r="AT478" i="2"/>
  <c r="AT491" i="2"/>
  <c r="AT353" i="2"/>
  <c r="AR338" i="2"/>
  <c r="AR391" i="2"/>
  <c r="AR416" i="2"/>
  <c r="AR508" i="2"/>
  <c r="AU53" i="2"/>
  <c r="AU468" i="2"/>
  <c r="AU536" i="2"/>
  <c r="AT363" i="2"/>
  <c r="AT208" i="2"/>
  <c r="AU710" i="2"/>
  <c r="AT108" i="2"/>
  <c r="AR465" i="2"/>
  <c r="AR302" i="2"/>
  <c r="AU312" i="2"/>
  <c r="AT15" i="2"/>
  <c r="AT382" i="2"/>
  <c r="AT428" i="2"/>
  <c r="AT295" i="2"/>
  <c r="AT13" i="2"/>
  <c r="AT657" i="2"/>
  <c r="AT22" i="2"/>
  <c r="AR24" i="2"/>
  <c r="AS144" i="2"/>
  <c r="AT21" i="2"/>
  <c r="AT334" i="2"/>
  <c r="AR696" i="2"/>
  <c r="AR596" i="2"/>
  <c r="AR584" i="2"/>
  <c r="AT86" i="2"/>
  <c r="AU488" i="2"/>
  <c r="AT285" i="2"/>
  <c r="AT214" i="2"/>
  <c r="AU332" i="2"/>
  <c r="AU412" i="2"/>
  <c r="AU516" i="2"/>
  <c r="AU533" i="2"/>
  <c r="AS355" i="2"/>
  <c r="AS727" i="2"/>
  <c r="AR372" i="2"/>
  <c r="AS23" i="2"/>
  <c r="AR234" i="2"/>
  <c r="AR427" i="2"/>
  <c r="AR530" i="2"/>
  <c r="AR130" i="2"/>
  <c r="AR83" i="2"/>
  <c r="AR469" i="2"/>
  <c r="AR257" i="2"/>
  <c r="AR20" i="2"/>
  <c r="AT667" i="2"/>
  <c r="AR382" i="2"/>
  <c r="AR702" i="2"/>
  <c r="AR575" i="2"/>
  <c r="AR552" i="2"/>
  <c r="AR80" i="2"/>
  <c r="AR340" i="2"/>
  <c r="AR572" i="2"/>
  <c r="AR349" i="2"/>
  <c r="AR283" i="2"/>
  <c r="AR238" i="2"/>
  <c r="AR608" i="2"/>
  <c r="AR332" i="2"/>
  <c r="AR434" i="2"/>
  <c r="AR119" i="2"/>
  <c r="AR666" i="2"/>
  <c r="AR94" i="2"/>
  <c r="AR17" i="2"/>
  <c r="AR81" i="2"/>
  <c r="AR65" i="2"/>
  <c r="AR128" i="2"/>
  <c r="AR554" i="2"/>
  <c r="AR304" i="2"/>
  <c r="AR369" i="2"/>
  <c r="AR252" i="2"/>
  <c r="AR122" i="2"/>
  <c r="AR453" i="2"/>
  <c r="AR577" i="2"/>
  <c r="AR63" i="2"/>
  <c r="AR277" i="2"/>
  <c r="AR198" i="2"/>
  <c r="AR31" i="2"/>
  <c r="AR227" i="2"/>
  <c r="AR12" i="2"/>
  <c r="AR421" i="2"/>
  <c r="AR493" i="2"/>
  <c r="AR108" i="2"/>
  <c r="AR153" i="2"/>
  <c r="AR172" i="2"/>
  <c r="AR419" i="2"/>
  <c r="AU732" i="2"/>
  <c r="AR295" i="2"/>
  <c r="AR224" i="2"/>
  <c r="AU556" i="2"/>
  <c r="AR621" i="2"/>
  <c r="AS698" i="2"/>
  <c r="AR350" i="2"/>
  <c r="AS92" i="2"/>
  <c r="AR389" i="2"/>
  <c r="AS254" i="2"/>
  <c r="AS637" i="2"/>
  <c r="AS342" i="2"/>
  <c r="AR218" i="2"/>
  <c r="AR484" i="2"/>
  <c r="AR14" i="2"/>
  <c r="AR42" i="2"/>
  <c r="AR622" i="2"/>
  <c r="AR64" i="2"/>
  <c r="AS98" i="2"/>
  <c r="AR625" i="2"/>
  <c r="AR396" i="2"/>
  <c r="AR335" i="2"/>
  <c r="AT679" i="2"/>
  <c r="AR496" i="2"/>
  <c r="AR450" i="2"/>
  <c r="AR553" i="2"/>
  <c r="AR592" i="2"/>
  <c r="AR245" i="2"/>
  <c r="AR126" i="2"/>
  <c r="AR85" i="2"/>
  <c r="AR547" i="2"/>
  <c r="AR197" i="2"/>
  <c r="AR97" i="2"/>
  <c r="AR101" i="2"/>
  <c r="AR449" i="2"/>
  <c r="AR560" i="2"/>
  <c r="AR60" i="2"/>
  <c r="AR458" i="2"/>
  <c r="AR337" i="2"/>
  <c r="AR442" i="2"/>
  <c r="AR6" i="2"/>
  <c r="AR720" i="2"/>
  <c r="AR25" i="2"/>
  <c r="AR219" i="2"/>
  <c r="AR316" i="2"/>
  <c r="AR660" i="2"/>
  <c r="AR307" i="2"/>
  <c r="AR529" i="2"/>
  <c r="AR411" i="2"/>
  <c r="AR45" i="2"/>
  <c r="AR341" i="2"/>
  <c r="AR652" i="2"/>
  <c r="AR446" i="2"/>
  <c r="AR472" i="2"/>
  <c r="AR426" i="2"/>
  <c r="AR50" i="2"/>
  <c r="AR185" i="2"/>
  <c r="AR297" i="2"/>
  <c r="AR580" i="2"/>
  <c r="AR39" i="2"/>
  <c r="AR326" i="2"/>
  <c r="AR148" i="2"/>
  <c r="AR314" i="2"/>
  <c r="AR476" i="2"/>
  <c r="AR431" i="2"/>
  <c r="AR67" i="2"/>
  <c r="AR103" i="2"/>
  <c r="AR694" i="2"/>
  <c r="AR617" i="2"/>
  <c r="AU546" i="2"/>
  <c r="AR230" i="2"/>
  <c r="AU36" i="2"/>
  <c r="AR18" i="2"/>
  <c r="AR91" i="2"/>
  <c r="AR170" i="2"/>
  <c r="AR205" i="2"/>
  <c r="AR532" i="2"/>
  <c r="AR229" i="2"/>
  <c r="AR138" i="2"/>
  <c r="AR629" i="2"/>
  <c r="AR216" i="2"/>
  <c r="AR285" i="2"/>
  <c r="AR632" i="2"/>
  <c r="AS695" i="2"/>
  <c r="AR548" i="2"/>
  <c r="AS327" i="2"/>
  <c r="AS47" i="2"/>
  <c r="AR682" i="2"/>
  <c r="AR402" i="2"/>
  <c r="AS309" i="2"/>
  <c r="AR618" i="2"/>
  <c r="AS90" i="2"/>
  <c r="AS709" i="2"/>
  <c r="AT632" i="2"/>
  <c r="AT731" i="2"/>
  <c r="AR557" i="2"/>
  <c r="AR294" i="2"/>
  <c r="AU340" i="2"/>
  <c r="AU696" i="2"/>
  <c r="AU634" i="2"/>
  <c r="AU369" i="2"/>
  <c r="AR13" i="2"/>
  <c r="AU698" i="2"/>
  <c r="AU423" i="2"/>
  <c r="AU422" i="2"/>
  <c r="AS241" i="2"/>
  <c r="AS566" i="2"/>
  <c r="AS624" i="2"/>
  <c r="AS33" i="2"/>
  <c r="AS677" i="2"/>
  <c r="AT659" i="2"/>
  <c r="AT373" i="2"/>
  <c r="AT113" i="2"/>
  <c r="AR55" i="2"/>
  <c r="AR125" i="2"/>
  <c r="AR102" i="2"/>
  <c r="AR4" i="2"/>
  <c r="AS115" i="2"/>
  <c r="AS123" i="2"/>
  <c r="AR123" i="2"/>
  <c r="AS189" i="2"/>
  <c r="AR180" i="2"/>
  <c r="AS180" i="2"/>
  <c r="AS207" i="2"/>
  <c r="AS370" i="2"/>
  <c r="AR370" i="2"/>
  <c r="AS222" i="2"/>
  <c r="AS256" i="2"/>
  <c r="AS68" i="2"/>
  <c r="AS337" i="2"/>
  <c r="AS547" i="2"/>
  <c r="AS733" i="2"/>
  <c r="AS351" i="2"/>
  <c r="AS495" i="2"/>
  <c r="AS395" i="2"/>
  <c r="AS423" i="2"/>
  <c r="AS271" i="2"/>
  <c r="AS510" i="2"/>
  <c r="AS302" i="2"/>
  <c r="AS422" i="2"/>
  <c r="AS244" i="2"/>
  <c r="AS323" i="2"/>
  <c r="AS312" i="2"/>
  <c r="AS450" i="2"/>
  <c r="AS592" i="2"/>
  <c r="AS85" i="2"/>
  <c r="AS653" i="2"/>
  <c r="AS97" i="2"/>
  <c r="AS45" i="2"/>
  <c r="AS652" i="2"/>
  <c r="AS50" i="2"/>
  <c r="AS576" i="2"/>
  <c r="AS431" i="2"/>
  <c r="AS557" i="2"/>
  <c r="AS591" i="2"/>
  <c r="AS62" i="2"/>
  <c r="AS59" i="2"/>
  <c r="AS539" i="2"/>
  <c r="AS501" i="2"/>
  <c r="AS417" i="2"/>
  <c r="AS277" i="2"/>
  <c r="AS84" i="2"/>
  <c r="AR327" i="2"/>
  <c r="AR189" i="2"/>
  <c r="AS662" i="2"/>
  <c r="AS411" i="2"/>
  <c r="AS188" i="2"/>
  <c r="AS702" i="2"/>
  <c r="AS666" i="2"/>
  <c r="AS432" i="2"/>
  <c r="AS500" i="2"/>
  <c r="AS34" i="2"/>
  <c r="AS734" i="2"/>
  <c r="AS325" i="2"/>
  <c r="AS558" i="2"/>
  <c r="AS620" i="2"/>
  <c r="AS278" i="2"/>
  <c r="AS499" i="2"/>
  <c r="AS604" i="2"/>
  <c r="AS418" i="2"/>
  <c r="AS372" i="2"/>
  <c r="AS287" i="2"/>
  <c r="AS489" i="2"/>
  <c r="AS218" i="2"/>
  <c r="AS659" i="2"/>
  <c r="AS220" i="2"/>
  <c r="AS717" i="2"/>
  <c r="AS158" i="2"/>
  <c r="AS157" i="2"/>
  <c r="AS712" i="2"/>
  <c r="AS292" i="2"/>
  <c r="AS705" i="2"/>
  <c r="AS154" i="2"/>
  <c r="AS317" i="2"/>
  <c r="AS704" i="2"/>
  <c r="AS473" i="2"/>
  <c r="AS77" i="2"/>
  <c r="AS578" i="2"/>
  <c r="AR578" i="2"/>
  <c r="AS280" i="2"/>
  <c r="AS216" i="2"/>
  <c r="AS479" i="2"/>
  <c r="AS436" i="2"/>
  <c r="AS535" i="2"/>
  <c r="AS655" i="2"/>
  <c r="AS408" i="2"/>
  <c r="AR408" i="2"/>
  <c r="AS585" i="2"/>
  <c r="AR262" i="2"/>
  <c r="AS262" i="2"/>
  <c r="AS28" i="2"/>
  <c r="AS179" i="2"/>
  <c r="AS9" i="2"/>
  <c r="AS194" i="2"/>
  <c r="AR194" i="2"/>
  <c r="AS284" i="2"/>
  <c r="AS132" i="2"/>
  <c r="AS231" i="2"/>
  <c r="AR231" i="2"/>
  <c r="AS574" i="2"/>
  <c r="AS328" i="2"/>
  <c r="AS480" i="2"/>
  <c r="AS690" i="2"/>
  <c r="AR690" i="2"/>
  <c r="AS460" i="2"/>
  <c r="AS605" i="2"/>
  <c r="AS246" i="2"/>
  <c r="AS549" i="2"/>
  <c r="AS457" i="2"/>
  <c r="AS266" i="2"/>
  <c r="AS274" i="2"/>
  <c r="AS517" i="2"/>
  <c r="AR517" i="2"/>
  <c r="AS184" i="2"/>
  <c r="AS234" i="2"/>
  <c r="AS76" i="2"/>
  <c r="AR272" i="2"/>
  <c r="AS272" i="2"/>
  <c r="AS404" i="2"/>
  <c r="AS104" i="2"/>
  <c r="AS253" i="2"/>
  <c r="AS570" i="2"/>
  <c r="AR570" i="2"/>
  <c r="AT609" i="2"/>
  <c r="AT693" i="2"/>
  <c r="AT703" i="2"/>
  <c r="AT313" i="2"/>
  <c r="AT503" i="2"/>
  <c r="AT721" i="2"/>
  <c r="AT635" i="2"/>
  <c r="AT492" i="2"/>
  <c r="AT534" i="2"/>
  <c r="AT417" i="2"/>
  <c r="AT692" i="2"/>
  <c r="AT463" i="2"/>
  <c r="AT352" i="2"/>
  <c r="AT394" i="2"/>
  <c r="AT639" i="2"/>
  <c r="AT515" i="2"/>
  <c r="AT581" i="2"/>
  <c r="AT414" i="2"/>
  <c r="AT360" i="2"/>
  <c r="AT485" i="2"/>
  <c r="AT565" i="2"/>
  <c r="AT550" i="2"/>
  <c r="AT258" i="2"/>
  <c r="AT142" i="2"/>
  <c r="AT528" i="2"/>
  <c r="AT195" i="2"/>
  <c r="AT329" i="2"/>
  <c r="AT380" i="2"/>
  <c r="AT140" i="2"/>
  <c r="AT437" i="2"/>
  <c r="AT95" i="2"/>
  <c r="AT519" i="2"/>
  <c r="AT640" i="2"/>
  <c r="AR640" i="2"/>
  <c r="AT93" i="2"/>
  <c r="AT406" i="2"/>
  <c r="AT571" i="2"/>
  <c r="AT362" i="2"/>
  <c r="AT497" i="2"/>
  <c r="AT319" i="2"/>
  <c r="AT564" i="2"/>
  <c r="AT250" i="2"/>
  <c r="AT537" i="2"/>
  <c r="AT540" i="2"/>
  <c r="AT439" i="2"/>
  <c r="AT563" i="2"/>
  <c r="AT259" i="2"/>
  <c r="AT134" i="2"/>
  <c r="AR134" i="2"/>
  <c r="AT713" i="2"/>
  <c r="AT330" i="2"/>
  <c r="AT223" i="2"/>
  <c r="AT308" i="2"/>
  <c r="AT136" i="2"/>
  <c r="AT649" i="2"/>
  <c r="AT3" i="2"/>
  <c r="AT388" i="2"/>
  <c r="AT567" i="2"/>
  <c r="AT302" i="2"/>
  <c r="AT85" i="2"/>
  <c r="AT244" i="2"/>
  <c r="AT67" i="2"/>
  <c r="AT449" i="2"/>
  <c r="AT572" i="2"/>
  <c r="AT252" i="2"/>
  <c r="AT84" i="2"/>
  <c r="AT646" i="2"/>
  <c r="AT608" i="2"/>
  <c r="AT268" i="2"/>
  <c r="AT376" i="2"/>
  <c r="AT191" i="2"/>
  <c r="AT596" i="2"/>
  <c r="AT94" i="2"/>
  <c r="AT237" i="2"/>
  <c r="AT594" i="2"/>
  <c r="AT559" i="2"/>
  <c r="AT212" i="2"/>
  <c r="AT185" i="2"/>
  <c r="AT730" i="2"/>
  <c r="AT159" i="2"/>
  <c r="AT408" i="2"/>
  <c r="AT444" i="2"/>
  <c r="AT626" i="2"/>
  <c r="AT26" i="2"/>
  <c r="AT296" i="2"/>
  <c r="AT270" i="2"/>
  <c r="AU695" i="2"/>
  <c r="AU548" i="2"/>
  <c r="AU244" i="2"/>
  <c r="AR244" i="2"/>
  <c r="AU454" i="2"/>
  <c r="AU598" i="2"/>
  <c r="AU327" i="2"/>
  <c r="AU323" i="2"/>
  <c r="AU268" i="2"/>
  <c r="AU186" i="2"/>
  <c r="AR186" i="2"/>
  <c r="AU502" i="2"/>
  <c r="AU47" i="2"/>
  <c r="AR47" i="2"/>
  <c r="AU699" i="2"/>
  <c r="AU682" i="2"/>
  <c r="AU717" i="2"/>
  <c r="AU248" i="2"/>
  <c r="AU237" i="2"/>
  <c r="AU299" i="2"/>
  <c r="AU114" i="2"/>
  <c r="AR114" i="2"/>
  <c r="AU358" i="2"/>
  <c r="AU117" i="2"/>
  <c r="AR468" i="2"/>
  <c r="AU402" i="2"/>
  <c r="AU646" i="2"/>
  <c r="AR646" i="2"/>
  <c r="AU281" i="2"/>
  <c r="AU163" i="2"/>
  <c r="AU357" i="2"/>
  <c r="AU343" i="2"/>
  <c r="AU680" i="2"/>
  <c r="AU441" i="2"/>
  <c r="AR441" i="2"/>
  <c r="AU309" i="2"/>
  <c r="AU664" i="2"/>
  <c r="AU240" i="2"/>
  <c r="AR240" i="2"/>
  <c r="AU267" i="2"/>
  <c r="AU44" i="2"/>
  <c r="AR44" i="2"/>
  <c r="AU618" i="2"/>
  <c r="AU730" i="2"/>
  <c r="AU90" i="2"/>
  <c r="AU145" i="2"/>
  <c r="AU293" i="2"/>
  <c r="AU595" i="2"/>
  <c r="AU151" i="2"/>
  <c r="AU149" i="2"/>
  <c r="AU392" i="2"/>
  <c r="AU631" i="2"/>
  <c r="AU579" i="2"/>
  <c r="AU75" i="2"/>
  <c r="AU462" i="2"/>
  <c r="AU2" i="2"/>
  <c r="AU146" i="2"/>
  <c r="AU132" i="2"/>
  <c r="AU8" i="2"/>
  <c r="AU210" i="2"/>
  <c r="AU254" i="2"/>
  <c r="AU131" i="2"/>
  <c r="AU705" i="2"/>
  <c r="AU597" i="2"/>
  <c r="AU382" i="2"/>
  <c r="AU429" i="2"/>
  <c r="AU637" i="2"/>
  <c r="AU77" i="2"/>
  <c r="AU395" i="2"/>
  <c r="AU9" i="2"/>
  <c r="AU469" i="2"/>
  <c r="AU436" i="2"/>
  <c r="AU505" i="2"/>
  <c r="AU672" i="2"/>
  <c r="AU393" i="2"/>
  <c r="AU467" i="2"/>
  <c r="AU66" i="2"/>
  <c r="AU32" i="2"/>
  <c r="AU495" i="2"/>
  <c r="AU390" i="2"/>
  <c r="AU4" i="2"/>
  <c r="AU315" i="2"/>
  <c r="AU41" i="2"/>
  <c r="AU62" i="2"/>
  <c r="AU494" i="2"/>
  <c r="AU40" i="2"/>
  <c r="AU630" i="2"/>
  <c r="AU550" i="2"/>
  <c r="AU228" i="2"/>
  <c r="AU716" i="2"/>
  <c r="AU451" i="2"/>
  <c r="AU405" i="2"/>
  <c r="AU30" i="2"/>
  <c r="AU387" i="2"/>
  <c r="AU376" i="2"/>
  <c r="AU344" i="2"/>
  <c r="AU346" i="2"/>
  <c r="AU562" i="2"/>
  <c r="AU7" i="2"/>
  <c r="AU658" i="2"/>
  <c r="AU141" i="2"/>
  <c r="AR248" i="2"/>
  <c r="AS394" i="2"/>
  <c r="AS206" i="2"/>
  <c r="AS203" i="2"/>
  <c r="AS148" i="2"/>
  <c r="AT450" i="2"/>
  <c r="AT299" i="2"/>
  <c r="AT411" i="2"/>
  <c r="AT462" i="2"/>
  <c r="AU130" i="2"/>
  <c r="AS610" i="2"/>
  <c r="AS645" i="2"/>
  <c r="AS726" i="2"/>
  <c r="AS137" i="2"/>
  <c r="AS61" i="2"/>
  <c r="AS225" i="2"/>
  <c r="AS273" i="2"/>
  <c r="AS367" i="2"/>
  <c r="AS523" i="2"/>
  <c r="AS113" i="2"/>
  <c r="AS544" i="2"/>
  <c r="AS648" i="2"/>
  <c r="AS131" i="2"/>
  <c r="AS363" i="2"/>
  <c r="AS208" i="2"/>
  <c r="AR208" i="2"/>
  <c r="AS612" i="2"/>
  <c r="AS672" i="2"/>
  <c r="AS199" i="2"/>
  <c r="AR199" i="2"/>
  <c r="AS239" i="2"/>
  <c r="AS524" i="2"/>
  <c r="AS173" i="2"/>
  <c r="AS594" i="2"/>
  <c r="AS567" i="2"/>
  <c r="AS14" i="2"/>
  <c r="AS164" i="2"/>
  <c r="AS42" i="2"/>
  <c r="AS318" i="2"/>
  <c r="AS118" i="2"/>
  <c r="AS191" i="2"/>
  <c r="AS622" i="2"/>
  <c r="AS29" i="2"/>
  <c r="AR29" i="2"/>
  <c r="AS226" i="2"/>
  <c r="AR226" i="2"/>
  <c r="AS556" i="2"/>
  <c r="AS383" i="2"/>
  <c r="AS212" i="2"/>
  <c r="AS82" i="2"/>
  <c r="AS438" i="2"/>
  <c r="AS167" i="2"/>
  <c r="AS291" i="2"/>
  <c r="AS53" i="2"/>
  <c r="AS689" i="2"/>
  <c r="AS533" i="2"/>
  <c r="AT582" i="2"/>
  <c r="AT686" i="2"/>
  <c r="AT619" i="2"/>
  <c r="AT610" i="2"/>
  <c r="AT500" i="2"/>
  <c r="AT115" i="2"/>
  <c r="AT611" i="2"/>
  <c r="AT112" i="2"/>
  <c r="AT320" i="2"/>
  <c r="AT645" i="2"/>
  <c r="AT123" i="2"/>
  <c r="AT34" i="2"/>
  <c r="AT599" i="2"/>
  <c r="AT242" i="2"/>
  <c r="AT52" i="2"/>
  <c r="AT643" i="2"/>
  <c r="AT189" i="2"/>
  <c r="AT734" i="2"/>
  <c r="AT365" i="2"/>
  <c r="AT35" i="2"/>
  <c r="AT286" i="2"/>
  <c r="AT726" i="2"/>
  <c r="AT180" i="2"/>
  <c r="AT325" i="2"/>
  <c r="AT482" i="2"/>
  <c r="AT494" i="2"/>
  <c r="AT133" i="2"/>
  <c r="AT207" i="2"/>
  <c r="AT137" i="2"/>
  <c r="AT558" i="2"/>
  <c r="AT333" i="2"/>
  <c r="AT121" i="2"/>
  <c r="AT586" i="2"/>
  <c r="AT370" i="2"/>
  <c r="AT61" i="2"/>
  <c r="AT620" i="2"/>
  <c r="AT157" i="2"/>
  <c r="AT69" i="2"/>
  <c r="AT475" i="2"/>
  <c r="AT222" i="2"/>
  <c r="AT225" i="2"/>
  <c r="AT278" i="2"/>
  <c r="AT706" i="2"/>
  <c r="AT615" i="2"/>
  <c r="AT256" i="2"/>
  <c r="AT273" i="2"/>
  <c r="AT499" i="2"/>
  <c r="AT139" i="2"/>
  <c r="AT43" i="2"/>
  <c r="AT204" i="2"/>
  <c r="AT24" i="2"/>
  <c r="AT367" i="2"/>
  <c r="AT604" i="2"/>
  <c r="AT175" i="2"/>
  <c r="AT168" i="2"/>
  <c r="AT160" i="2"/>
  <c r="AT68" i="2"/>
  <c r="AT523" i="2"/>
  <c r="AT144" i="2"/>
  <c r="AT418" i="2"/>
  <c r="AU647" i="2"/>
  <c r="AU566" i="2"/>
  <c r="AU443" i="2"/>
  <c r="AU573" i="2"/>
  <c r="AU177" i="2"/>
  <c r="AU487" i="2"/>
  <c r="AU624" i="2"/>
  <c r="AU674" i="2"/>
  <c r="AU685" i="2"/>
  <c r="AU322" i="2"/>
  <c r="AU385" i="2"/>
  <c r="AU718" i="2"/>
  <c r="AU100" i="2"/>
  <c r="AU124" i="2"/>
  <c r="AU359" i="2"/>
  <c r="AU33" i="2"/>
  <c r="AU440" i="2"/>
  <c r="AU687" i="2"/>
  <c r="AU338" i="2"/>
  <c r="AU676" i="2"/>
  <c r="AR428" i="2"/>
  <c r="AU428" i="2"/>
  <c r="AU391" i="2"/>
  <c r="AU729" i="2"/>
  <c r="AU642" i="2"/>
  <c r="AU627" i="2"/>
  <c r="AR627" i="2"/>
  <c r="AU10" i="2"/>
  <c r="AR10" i="2"/>
  <c r="AU416" i="2"/>
  <c r="AU568" i="2"/>
  <c r="AU200" i="2"/>
  <c r="AU551" i="2"/>
  <c r="AU230" i="2"/>
  <c r="AU583" i="2"/>
  <c r="AU590" i="2"/>
  <c r="AU508" i="2"/>
  <c r="AU295" i="2"/>
  <c r="AU18" i="2"/>
  <c r="AU205" i="2"/>
  <c r="AU708" i="2"/>
  <c r="AU466" i="2"/>
  <c r="AU532" i="2"/>
  <c r="AU91" i="2"/>
  <c r="AU591" i="2"/>
  <c r="AU260" i="2"/>
  <c r="AR260" i="2"/>
  <c r="AU13" i="2"/>
  <c r="AU178" i="2"/>
  <c r="AU70" i="2"/>
  <c r="AR70" i="2"/>
  <c r="AU229" i="2"/>
  <c r="AU170" i="2"/>
  <c r="AU224" i="2"/>
  <c r="AU677" i="2"/>
  <c r="AR677" i="2"/>
  <c r="AU56" i="2"/>
  <c r="AU506" i="2"/>
  <c r="AU181" i="2"/>
  <c r="AR181" i="2"/>
  <c r="AU138" i="2"/>
  <c r="AU527" i="2"/>
  <c r="AU629" i="2"/>
  <c r="AU401" i="2"/>
  <c r="AU336" i="2"/>
  <c r="AR336" i="2"/>
  <c r="AR535" i="2"/>
  <c r="AS73" i="2"/>
  <c r="AS484" i="2"/>
  <c r="AS24" i="2"/>
  <c r="AT410" i="2"/>
  <c r="AU585" i="2"/>
  <c r="AS686" i="2"/>
  <c r="AS112" i="2"/>
  <c r="AS242" i="2"/>
  <c r="AS35" i="2"/>
  <c r="AS133" i="2"/>
  <c r="AS475" i="2"/>
  <c r="AS615" i="2"/>
  <c r="AS204" i="2"/>
  <c r="AS160" i="2"/>
  <c r="AS724" i="2"/>
  <c r="AS641" i="2"/>
  <c r="AS41" i="2"/>
  <c r="AS716" i="2"/>
  <c r="AS399" i="2"/>
  <c r="AS516" i="2"/>
  <c r="AS559" i="2"/>
  <c r="AR559" i="2"/>
  <c r="AS159" i="2"/>
  <c r="AS598" i="2"/>
  <c r="AS186" i="2"/>
  <c r="AS699" i="2"/>
  <c r="AS248" i="2"/>
  <c r="AS114" i="2"/>
  <c r="AS468" i="2"/>
  <c r="AS163" i="2"/>
  <c r="AS680" i="2"/>
  <c r="AS664" i="2"/>
  <c r="AS44" i="2"/>
  <c r="AS595" i="2"/>
  <c r="AS392" i="2"/>
  <c r="AS75" i="2"/>
  <c r="AS405" i="2"/>
  <c r="AS376" i="2"/>
  <c r="AS562" i="2"/>
  <c r="AS141" i="2"/>
  <c r="AT722" i="2"/>
  <c r="AT670" i="2"/>
  <c r="AT663" i="2"/>
  <c r="AT287" i="2"/>
  <c r="AT455" i="2"/>
  <c r="AT427" i="2"/>
  <c r="AT447" i="2"/>
  <c r="AT377" i="2"/>
  <c r="AT538" i="2"/>
  <c r="AT531" i="2"/>
  <c r="AT120" i="2"/>
  <c r="AT633" i="2"/>
  <c r="AT459" i="2"/>
  <c r="AT723" i="2"/>
  <c r="AT51" i="2"/>
  <c r="AT530" i="2"/>
  <c r="AT400" i="2"/>
  <c r="AT589" i="2"/>
  <c r="AT127" i="2"/>
  <c r="AT300" i="2"/>
  <c r="AT305" i="2"/>
  <c r="AT505" i="2"/>
  <c r="AT315" i="2"/>
  <c r="AT8" i="2"/>
  <c r="AT130" i="2"/>
  <c r="AT32" i="2"/>
  <c r="AT465" i="2"/>
  <c r="AT301" i="2"/>
  <c r="AT650" i="2"/>
  <c r="AT147" i="2"/>
  <c r="AT38" i="2"/>
  <c r="AT470" i="2"/>
  <c r="AT368" i="2"/>
  <c r="AT66" i="2"/>
  <c r="AT298" i="2"/>
  <c r="AT429" i="2"/>
  <c r="AT543" i="2"/>
  <c r="AT474" i="2"/>
  <c r="AT83" i="2"/>
  <c r="AT196" i="2"/>
  <c r="AT452" i="2"/>
  <c r="AT555" i="2"/>
  <c r="AT183" i="2"/>
  <c r="AT217" i="2"/>
  <c r="AT233" i="2"/>
  <c r="AT469" i="2"/>
  <c r="AT5" i="2"/>
  <c r="AT49" i="2"/>
  <c r="AT456" i="2"/>
  <c r="AT526" i="2"/>
  <c r="AT257" i="2"/>
  <c r="AT628" i="2"/>
  <c r="AT20" i="2"/>
  <c r="AT105" i="2"/>
  <c r="AT146" i="2"/>
  <c r="AR522" i="2"/>
  <c r="AR290" i="2"/>
  <c r="AR602" i="2"/>
  <c r="AR471" i="2"/>
  <c r="AR409" i="2"/>
  <c r="AR96" i="2"/>
  <c r="AR269" i="2"/>
  <c r="AR59" i="2"/>
  <c r="AR477" i="2"/>
  <c r="AR37" i="2"/>
  <c r="AR398" i="2"/>
  <c r="AR481" i="2"/>
  <c r="AR162" i="2"/>
  <c r="AR662" i="2"/>
  <c r="AR374" i="2"/>
  <c r="AR182" i="2"/>
  <c r="AR513" i="2"/>
  <c r="AR150" i="2"/>
  <c r="AR232" i="2"/>
  <c r="AR19" i="2"/>
  <c r="AR433" i="2"/>
  <c r="AR539" i="2"/>
  <c r="AR201" i="2"/>
  <c r="AR155" i="2"/>
  <c r="AR435" i="2"/>
  <c r="AR187" i="2"/>
  <c r="AR58" i="2"/>
  <c r="AR311" i="2"/>
  <c r="AR79" i="2"/>
  <c r="AR375" i="2"/>
  <c r="AR361" i="2"/>
  <c r="AR255" i="2"/>
  <c r="AR188" i="2"/>
  <c r="AR536" i="2"/>
  <c r="AR490" i="2"/>
  <c r="AR209" i="2"/>
  <c r="AR378" i="2"/>
  <c r="AR74" i="2"/>
  <c r="AR129" i="2"/>
  <c r="AR275" i="2"/>
  <c r="AR106" i="2"/>
  <c r="AR514" i="2"/>
  <c r="AR388" i="2"/>
  <c r="AR57" i="2"/>
  <c r="AR511" i="2"/>
  <c r="AR310" i="2"/>
  <c r="AU691" i="2"/>
  <c r="AU702" i="2"/>
  <c r="AU587" i="2"/>
  <c r="AU575" i="2"/>
  <c r="AU552" i="2"/>
  <c r="AU80" i="2"/>
  <c r="AU709" i="2"/>
  <c r="AU572" i="2"/>
  <c r="AU668" i="2"/>
  <c r="AU715" i="2"/>
  <c r="AU349" i="2"/>
  <c r="AU657" i="2"/>
  <c r="AU283" i="2"/>
  <c r="AU238" i="2"/>
  <c r="AU608" i="2"/>
  <c r="AU669" i="2"/>
  <c r="AU434" i="2"/>
  <c r="AU119" i="2"/>
  <c r="AU94" i="2"/>
  <c r="AU17" i="2"/>
  <c r="AU461" i="2"/>
  <c r="AU72" i="2"/>
  <c r="AU81" i="2"/>
  <c r="AU65" i="2"/>
  <c r="AU128" i="2"/>
  <c r="AU596" i="2"/>
  <c r="AU554" i="2"/>
  <c r="AU304" i="2"/>
  <c r="AU22" i="2"/>
  <c r="AU264" i="2"/>
  <c r="AU584" i="2"/>
  <c r="AU252" i="2"/>
  <c r="AU122" i="2"/>
  <c r="AU603" i="2"/>
  <c r="AU453" i="2"/>
  <c r="AU577" i="2"/>
  <c r="AU247" i="2"/>
  <c r="AU63" i="2"/>
  <c r="AU277" i="2"/>
  <c r="AU198" i="2"/>
  <c r="AU31" i="2"/>
  <c r="AU512" i="2"/>
  <c r="AU410" i="2"/>
  <c r="AU712" i="2"/>
  <c r="AU227" i="2"/>
  <c r="AU12" i="2"/>
  <c r="AU421" i="2"/>
  <c r="AU324" i="2"/>
  <c r="AU288" i="2"/>
  <c r="AU493" i="2"/>
  <c r="AU108" i="2"/>
  <c r="AU153" i="2"/>
  <c r="AU172" i="2"/>
  <c r="AU419" i="2"/>
  <c r="AR565" i="2"/>
  <c r="AR104" i="2"/>
  <c r="AT614" i="2"/>
  <c r="AT117" i="2"/>
  <c r="AT383" i="2"/>
  <c r="AS582" i="2"/>
  <c r="AS611" i="2"/>
  <c r="AS599" i="2"/>
  <c r="AS365" i="2"/>
  <c r="AS482" i="2"/>
  <c r="AS333" i="2"/>
  <c r="AS706" i="2"/>
  <c r="AS43" i="2"/>
  <c r="AS168" i="2"/>
  <c r="AS715" i="2"/>
  <c r="AS120" i="2"/>
  <c r="AS561" i="2"/>
  <c r="AS569" i="2"/>
  <c r="AS166" i="2"/>
  <c r="AS427" i="2"/>
  <c r="AS630" i="2"/>
  <c r="AS339" i="2"/>
  <c r="AS88" i="2"/>
  <c r="AS621" i="2"/>
  <c r="AS614" i="2"/>
  <c r="AS451" i="2"/>
  <c r="AR451" i="2"/>
  <c r="AS430" i="2"/>
  <c r="AS210" i="2"/>
  <c r="AR210" i="2"/>
  <c r="AS27" i="2"/>
  <c r="AS732" i="2"/>
  <c r="AS454" i="2"/>
  <c r="AS268" i="2"/>
  <c r="AS299" i="2"/>
  <c r="AS358" i="2"/>
  <c r="AS402" i="2"/>
  <c r="AS281" i="2"/>
  <c r="AS343" i="2"/>
  <c r="AS267" i="2"/>
  <c r="AS730" i="2"/>
  <c r="AS293" i="2"/>
  <c r="AS149" i="2"/>
  <c r="AS579" i="2"/>
  <c r="AS415" i="2"/>
  <c r="AS633" i="2"/>
  <c r="AS697" i="2"/>
  <c r="AS670" i="2"/>
  <c r="AS371" i="2"/>
  <c r="AS509" i="2"/>
  <c r="AS165" i="2"/>
  <c r="AS661" i="2"/>
  <c r="AS673" i="2"/>
  <c r="AS688" i="2"/>
  <c r="AS306" i="2"/>
  <c r="AS377" i="2"/>
  <c r="AS202" i="2"/>
  <c r="AS214" i="2"/>
  <c r="AS531" i="2"/>
  <c r="AS635" i="2"/>
  <c r="AS455" i="2"/>
  <c r="AS613" i="2"/>
  <c r="AS534" i="2"/>
  <c r="AS313" i="2"/>
  <c r="AS654" i="2"/>
  <c r="AS447" i="2"/>
  <c r="AS2" i="2"/>
  <c r="AS373" i="2"/>
  <c r="AS352" i="2"/>
  <c r="AS701" i="2"/>
  <c r="AS192" i="2"/>
  <c r="AS722" i="2"/>
  <c r="AS606" i="2"/>
  <c r="AS703" i="2"/>
  <c r="AS243" i="2"/>
  <c r="AS369" i="2"/>
  <c r="AS21" i="2"/>
  <c r="AS491" i="2"/>
  <c r="AS364" i="2"/>
  <c r="AS512" i="2"/>
  <c r="AS174" i="2"/>
  <c r="AS116" i="2"/>
  <c r="AS575" i="2"/>
  <c r="AS387" i="2"/>
  <c r="AS346" i="2"/>
  <c r="AS658" i="2"/>
  <c r="AS647" i="2"/>
  <c r="AS443" i="2"/>
  <c r="AS177" i="2"/>
  <c r="AS674" i="2"/>
  <c r="AS322" i="2"/>
  <c r="AS718" i="2"/>
  <c r="AS124" i="2"/>
  <c r="AS440" i="2"/>
  <c r="AS338" i="2"/>
  <c r="AS428" i="2"/>
  <c r="AS729" i="2"/>
  <c r="AS10" i="2"/>
  <c r="AS568" i="2"/>
  <c r="AS551" i="2"/>
  <c r="AS583" i="2"/>
  <c r="AS590" i="2"/>
  <c r="AS18" i="2"/>
  <c r="AS708" i="2"/>
  <c r="AS532" i="2"/>
  <c r="AS13" i="2"/>
  <c r="AS70" i="2"/>
  <c r="AS170" i="2"/>
  <c r="AS56" i="2"/>
  <c r="AS181" i="2"/>
  <c r="AS527" i="2"/>
  <c r="AS401" i="2"/>
  <c r="AS619" i="2"/>
  <c r="AS320" i="2"/>
  <c r="AS52" i="2"/>
  <c r="AS286" i="2"/>
  <c r="AS494" i="2"/>
  <c r="AS121" i="2"/>
  <c r="AS69" i="2"/>
  <c r="AS139" i="2"/>
  <c r="AS175" i="2"/>
  <c r="AS693" i="2"/>
  <c r="AS336" i="2"/>
  <c r="AS597" i="2"/>
  <c r="AS393" i="2"/>
  <c r="AS156" i="2"/>
  <c r="AS350" i="2"/>
  <c r="AS389" i="2"/>
  <c r="AS331" i="2"/>
  <c r="AS588" i="2"/>
  <c r="AS89" i="2"/>
  <c r="AR89" i="2"/>
  <c r="AS548" i="2"/>
  <c r="AS502" i="2"/>
  <c r="AS682" i="2"/>
  <c r="AS237" i="2"/>
  <c r="AS117" i="2"/>
  <c r="AS646" i="2"/>
  <c r="AS357" i="2"/>
  <c r="AS441" i="2"/>
  <c r="AS240" i="2"/>
  <c r="AS618" i="2"/>
  <c r="AS145" i="2"/>
  <c r="AS151" i="2"/>
  <c r="AS631" i="2"/>
  <c r="AS462" i="2"/>
  <c r="AS30" i="2"/>
  <c r="AS344" i="2"/>
  <c r="AS7" i="2"/>
  <c r="AS483" i="2"/>
  <c r="AS573" i="2"/>
  <c r="AS487" i="2"/>
  <c r="AS546" i="2"/>
  <c r="AS685" i="2"/>
  <c r="AS385" i="2"/>
  <c r="AS100" i="2"/>
  <c r="AS359" i="2"/>
  <c r="AS488" i="2"/>
  <c r="AS687" i="2"/>
  <c r="AS676" i="2"/>
  <c r="AS391" i="2"/>
  <c r="AS642" i="2"/>
  <c r="AS627" i="2"/>
  <c r="AS416" i="2"/>
  <c r="AS200" i="2"/>
  <c r="AS230" i="2"/>
  <c r="AS36" i="2"/>
  <c r="AS508" i="2"/>
  <c r="AS295" i="2"/>
  <c r="AS205" i="2"/>
  <c r="AS466" i="2"/>
  <c r="AS91" i="2"/>
  <c r="AS260" i="2"/>
  <c r="AS178" i="2"/>
  <c r="AS229" i="2"/>
  <c r="AS224" i="2"/>
  <c r="AS506" i="2"/>
  <c r="AS138" i="2"/>
  <c r="AS629" i="2"/>
  <c r="AT701" i="2"/>
  <c r="AT545" i="2"/>
  <c r="AT489" i="2"/>
  <c r="AT202" i="2"/>
  <c r="AT397" i="2"/>
  <c r="AT697" i="2"/>
  <c r="AT625" i="2"/>
  <c r="AT675" i="2"/>
  <c r="AT306" i="2"/>
  <c r="AT648" i="2"/>
  <c r="AT688" i="2"/>
  <c r="AT396" i="2"/>
  <c r="AT73" i="2"/>
  <c r="AT335" i="2"/>
  <c r="AT424" i="2"/>
  <c r="AT347" i="2"/>
  <c r="AT176" i="2"/>
  <c r="AT166" i="2"/>
  <c r="AT613" i="2"/>
  <c r="AT728" i="2"/>
  <c r="AT606" i="2"/>
  <c r="AT654" i="2"/>
  <c r="AT673" i="2"/>
  <c r="AT206" i="2"/>
  <c r="AT381" i="2"/>
  <c r="AT445" i="2"/>
  <c r="AT192" i="2"/>
  <c r="AT354" i="2"/>
  <c r="AT661" i="2"/>
  <c r="AT616" i="2"/>
  <c r="AT165" i="2"/>
  <c r="AT169" i="2"/>
  <c r="AT203" i="2"/>
  <c r="AT415" i="2"/>
  <c r="AT371" i="2"/>
  <c r="AT498" i="2"/>
  <c r="AT509" i="2"/>
  <c r="AT235" i="2"/>
  <c r="AT425" i="2"/>
  <c r="AT220" i="2"/>
  <c r="AT651" i="2"/>
  <c r="AT152" i="2"/>
  <c r="AT486" i="2"/>
  <c r="AT265" i="2"/>
  <c r="AT251" i="2"/>
  <c r="AT276" i="2"/>
  <c r="AT261" i="2"/>
  <c r="AT236" i="2"/>
  <c r="AT111" i="2"/>
  <c r="AT407" i="2"/>
  <c r="AT99" i="2"/>
  <c r="AT71" i="2"/>
  <c r="AT390" i="2"/>
  <c r="AT143" i="2"/>
  <c r="AT623" i="2"/>
  <c r="AR379" i="2"/>
  <c r="AR190" i="2"/>
  <c r="AR478" i="2"/>
  <c r="AR542" i="2"/>
  <c r="AR491" i="2"/>
  <c r="AR213" i="2"/>
  <c r="AR386" i="2"/>
  <c r="AR40" i="2"/>
  <c r="AR107" i="2"/>
  <c r="AR15" i="2"/>
  <c r="AR507" i="2"/>
  <c r="AR464" i="2"/>
  <c r="AR109" i="2"/>
  <c r="AR525" i="2"/>
  <c r="AR21" i="2"/>
  <c r="AR16" i="2"/>
  <c r="AR171" i="2"/>
  <c r="AR356" i="2"/>
  <c r="AR215" i="2"/>
  <c r="AR84" i="2"/>
  <c r="AR345" i="2"/>
  <c r="AR161" i="2"/>
  <c r="AR353" i="2"/>
  <c r="AR46" i="2"/>
  <c r="AR518" i="2"/>
  <c r="AR193" i="2"/>
  <c r="AR289" i="2"/>
  <c r="AR384" i="2"/>
  <c r="AR54" i="2"/>
  <c r="AR432" i="2"/>
  <c r="AR420" i="2"/>
  <c r="AR600" i="2"/>
  <c r="AR11" i="2"/>
  <c r="AR403" i="2"/>
  <c r="AR211" i="2"/>
  <c r="AR228" i="2"/>
  <c r="AR62" i="2"/>
  <c r="AR601" i="2"/>
  <c r="AR569" i="2"/>
  <c r="AU700" i="2"/>
  <c r="AU496" i="2"/>
  <c r="AU681" i="2"/>
  <c r="AU450" i="2"/>
  <c r="AU553" i="2"/>
  <c r="AU592" i="2"/>
  <c r="AU245" i="2"/>
  <c r="AU126" i="2"/>
  <c r="AU85" i="2"/>
  <c r="AU653" i="2"/>
  <c r="AU521" i="2"/>
  <c r="AU547" i="2"/>
  <c r="AU197" i="2"/>
  <c r="AU97" i="2"/>
  <c r="AU6" i="2"/>
  <c r="AU520" i="2"/>
  <c r="AU446" i="2"/>
  <c r="AU67" i="2"/>
  <c r="AU103" i="2"/>
  <c r="AR280" i="2"/>
  <c r="AR497" i="2"/>
  <c r="AR563" i="2"/>
  <c r="AR308" i="2"/>
  <c r="AR53" i="2"/>
  <c r="AS504" i="2"/>
  <c r="AS107" i="2"/>
  <c r="AS65" i="2"/>
  <c r="AS453" i="2"/>
  <c r="AS64" i="2"/>
  <c r="AT598" i="2"/>
  <c r="AT119" i="2"/>
  <c r="AT218" i="2"/>
  <c r="AT30" i="2"/>
  <c r="AU557" i="2"/>
  <c r="AS691" i="2"/>
  <c r="AS572" i="2"/>
  <c r="AS657" i="2"/>
  <c r="AS332" i="2"/>
  <c r="AS264" i="2"/>
  <c r="AS252" i="2"/>
  <c r="AS577" i="2"/>
  <c r="AS410" i="2"/>
  <c r="AT724" i="2"/>
  <c r="AT351" i="2"/>
  <c r="AT457" i="2"/>
  <c r="AR352" i="2"/>
  <c r="AR360" i="2"/>
  <c r="AR93" i="2"/>
  <c r="AR564" i="2"/>
  <c r="AR439" i="2"/>
  <c r="AR626" i="2"/>
  <c r="AU79" i="2"/>
  <c r="AU388" i="2"/>
  <c r="AR588" i="2"/>
  <c r="AR604" i="2"/>
  <c r="AS190" i="2"/>
  <c r="AS128" i="2"/>
  <c r="AS361" i="2"/>
  <c r="AT399" i="2"/>
  <c r="AT267" i="2"/>
  <c r="AT227" i="2"/>
  <c r="AU154" i="2"/>
  <c r="AU644" i="2"/>
  <c r="AU560" i="2"/>
  <c r="AU337" i="2"/>
  <c r="AU221" i="2"/>
  <c r="AU116" i="2"/>
  <c r="AU307" i="2"/>
  <c r="AU652" i="2"/>
  <c r="AU426" i="2"/>
  <c r="AU297" i="2"/>
  <c r="AU576" i="2"/>
  <c r="AU326" i="2"/>
  <c r="AU314" i="2"/>
  <c r="AU431" i="2"/>
  <c r="AU694" i="2"/>
  <c r="AS587" i="2"/>
  <c r="AS80" i="2"/>
  <c r="AS283" i="2"/>
  <c r="AS119" i="2"/>
  <c r="AS17" i="2"/>
  <c r="AS81" i="2"/>
  <c r="AS596" i="2"/>
  <c r="AS304" i="2"/>
  <c r="AS122" i="2"/>
  <c r="AS412" i="2"/>
  <c r="AS421" i="2"/>
  <c r="AS493" i="2"/>
  <c r="AS172" i="2"/>
  <c r="AT630" i="2"/>
  <c r="AT393" i="2"/>
  <c r="AT705" i="2"/>
  <c r="AT131" i="2"/>
  <c r="AT41" i="2"/>
  <c r="AT495" i="2"/>
  <c r="AT578" i="2"/>
  <c r="AT479" i="2"/>
  <c r="AT727" i="2"/>
  <c r="AT585" i="2"/>
  <c r="AT179" i="2"/>
  <c r="AT284" i="2"/>
  <c r="AT574" i="2"/>
  <c r="AT690" i="2"/>
  <c r="AT372" i="2"/>
  <c r="AT517" i="2"/>
  <c r="AT234" i="2"/>
  <c r="AT253" i="2"/>
  <c r="AR492" i="2"/>
  <c r="AR534" i="2"/>
  <c r="AR417" i="2"/>
  <c r="AR394" i="2"/>
  <c r="AR639" i="2"/>
  <c r="AR550" i="2"/>
  <c r="AR258" i="2"/>
  <c r="AR142" i="2"/>
  <c r="AR195" i="2"/>
  <c r="AR329" i="2"/>
  <c r="AR380" i="2"/>
  <c r="AR140" i="2"/>
  <c r="AR437" i="2"/>
  <c r="AR95" i="2"/>
  <c r="AR406" i="2"/>
  <c r="AR571" i="2"/>
  <c r="AR362" i="2"/>
  <c r="AR319" i="2"/>
  <c r="AR250" i="2"/>
  <c r="AR537" i="2"/>
  <c r="AR540" i="2"/>
  <c r="AR259" i="2"/>
  <c r="AR223" i="2"/>
  <c r="AR136" i="2"/>
  <c r="AR3" i="2"/>
  <c r="AR444" i="2"/>
  <c r="AR26" i="2"/>
  <c r="AR296" i="2"/>
  <c r="AR270" i="2"/>
  <c r="AU671" i="2"/>
  <c r="AU714" i="2"/>
  <c r="AU522" i="2"/>
  <c r="AU707" i="2"/>
  <c r="AU290" i="2"/>
  <c r="AU602" i="2"/>
  <c r="AU504" i="2"/>
  <c r="AU87" i="2"/>
  <c r="AU471" i="2"/>
  <c r="AU409" i="2"/>
  <c r="AU96" i="2"/>
  <c r="AU269" i="2"/>
  <c r="AU59" i="2"/>
  <c r="AU477" i="2"/>
  <c r="AU37" i="2"/>
  <c r="AU398" i="2"/>
  <c r="AU638" i="2"/>
  <c r="AU481" i="2"/>
  <c r="AU162" i="2"/>
  <c r="AU662" i="2"/>
  <c r="AU374" i="2"/>
  <c r="AU182" i="2"/>
  <c r="AU513" i="2"/>
  <c r="AU150" i="2"/>
  <c r="AU321" i="2"/>
  <c r="AU232" i="2"/>
  <c r="AU19" i="2"/>
  <c r="AU433" i="2"/>
  <c r="AU78" i="2"/>
  <c r="AU539" i="2"/>
  <c r="AU201" i="2"/>
  <c r="AU155" i="2"/>
  <c r="AU435" i="2"/>
  <c r="AU187" i="2"/>
  <c r="AU58" i="2"/>
  <c r="AU311" i="2"/>
  <c r="AU135" i="2"/>
  <c r="AU375" i="2"/>
  <c r="AU361" i="2"/>
  <c r="AU725" i="2"/>
  <c r="AU255" i="2"/>
  <c r="AU249" i="2"/>
  <c r="AU188" i="2"/>
  <c r="AU501" i="2"/>
  <c r="AU490" i="2"/>
  <c r="AU209" i="2"/>
  <c r="AU378" i="2"/>
  <c r="AU74" i="2"/>
  <c r="AU129" i="2"/>
  <c r="AU275" i="2"/>
  <c r="AU106" i="2"/>
  <c r="AU514" i="2"/>
  <c r="AU294" i="2"/>
  <c r="AU57" i="2"/>
  <c r="AU511" i="2"/>
  <c r="AU310" i="2"/>
  <c r="AU449" i="2"/>
  <c r="AU60" i="2"/>
  <c r="AU442" i="2"/>
  <c r="AU25" i="2"/>
  <c r="AU316" i="2"/>
  <c r="AU529" i="2"/>
  <c r="AU45" i="2"/>
  <c r="AU50" i="2"/>
  <c r="AU348" i="2"/>
  <c r="AU263" i="2"/>
  <c r="AU148" i="2"/>
  <c r="AU476" i="2"/>
  <c r="AS696" i="2"/>
  <c r="AS349" i="2"/>
  <c r="AS238" i="2"/>
  <c r="AS669" i="2"/>
  <c r="AS461" i="2"/>
  <c r="AS634" i="2"/>
  <c r="AS22" i="2"/>
  <c r="AS584" i="2"/>
  <c r="AS603" i="2"/>
  <c r="AS247" i="2"/>
  <c r="AS198" i="2"/>
  <c r="AS227" i="2"/>
  <c r="AS324" i="2"/>
  <c r="AS108" i="2"/>
  <c r="AS419" i="2"/>
  <c r="AT597" i="2"/>
  <c r="AT292" i="2"/>
  <c r="AT339" i="2"/>
  <c r="AT154" i="2"/>
  <c r="AT704" i="2"/>
  <c r="AT473" i="2"/>
  <c r="AT77" i="2"/>
  <c r="AT280" i="2"/>
  <c r="AT436" i="2"/>
  <c r="AT655" i="2"/>
  <c r="AT262" i="2"/>
  <c r="AT9" i="2"/>
  <c r="AT132" i="2"/>
  <c r="AT328" i="2"/>
  <c r="AT460" i="2"/>
  <c r="AT246" i="2"/>
  <c r="AT266" i="2"/>
  <c r="AT23" i="2"/>
  <c r="AT76" i="2"/>
  <c r="AT241" i="2"/>
  <c r="AT570" i="2"/>
  <c r="AS700" i="2"/>
  <c r="AS681" i="2"/>
  <c r="AS553" i="2"/>
  <c r="AS245" i="2"/>
  <c r="AS521" i="2"/>
  <c r="AS197" i="2"/>
  <c r="AS101" i="2"/>
  <c r="AS449" i="2"/>
  <c r="AS448" i="2"/>
  <c r="AS560" i="2"/>
  <c r="AS60" i="2"/>
  <c r="AS442" i="2"/>
  <c r="AS6" i="2"/>
  <c r="AS720" i="2"/>
  <c r="AS221" i="2"/>
  <c r="AS25" i="2"/>
  <c r="AS219" i="2"/>
  <c r="AS316" i="2"/>
  <c r="AS660" i="2"/>
  <c r="AS307" i="2"/>
  <c r="AV307" i="2" s="1"/>
  <c r="AS529" i="2"/>
  <c r="AS520" i="2"/>
  <c r="AS341" i="2"/>
  <c r="AS446" i="2"/>
  <c r="AS472" i="2"/>
  <c r="AS426" i="2"/>
  <c r="AS683" i="2"/>
  <c r="AS185" i="2"/>
  <c r="AS297" i="2"/>
  <c r="AS348" i="2"/>
  <c r="AS580" i="2"/>
  <c r="AS263" i="2"/>
  <c r="AS39" i="2"/>
  <c r="AS326" i="2"/>
  <c r="AS541" i="2"/>
  <c r="AS314" i="2"/>
  <c r="AS476" i="2"/>
  <c r="AS67" i="2"/>
  <c r="AS413" i="2"/>
  <c r="AS103" i="2"/>
  <c r="AS694" i="2"/>
  <c r="AS617" i="2"/>
  <c r="AT698" i="2"/>
  <c r="AT716" i="2"/>
  <c r="AT395" i="2"/>
  <c r="AT350" i="2"/>
  <c r="AT423" i="2"/>
  <c r="AT451" i="2"/>
  <c r="AT92" i="2"/>
  <c r="AT389" i="2"/>
  <c r="AT271" i="2"/>
  <c r="AT510" i="2"/>
  <c r="AT561" i="2"/>
  <c r="AT637" i="2"/>
  <c r="AT342" i="2"/>
  <c r="AT524" i="2"/>
  <c r="AT14" i="2"/>
  <c r="AR679" i="2"/>
  <c r="AR610" i="2"/>
  <c r="AR115" i="2"/>
  <c r="AR112" i="2"/>
  <c r="AR34" i="2"/>
  <c r="AR242" i="2"/>
  <c r="AR35" i="2"/>
  <c r="AR494" i="2"/>
  <c r="AR207" i="2"/>
  <c r="AR558" i="2"/>
  <c r="AR225" i="2"/>
  <c r="AR139" i="2"/>
  <c r="AR168" i="2"/>
  <c r="AR418" i="2"/>
  <c r="AU16" i="2"/>
  <c r="AU158" i="2"/>
  <c r="AU102" i="2"/>
  <c r="AU289" i="2"/>
  <c r="AU607" i="2"/>
  <c r="AU101" i="2"/>
  <c r="AU448" i="2"/>
  <c r="AU458" i="2"/>
  <c r="AU720" i="2"/>
  <c r="AU219" i="2"/>
  <c r="AU660" i="2"/>
  <c r="AU411" i="2"/>
  <c r="AU341" i="2"/>
  <c r="AU472" i="2"/>
  <c r="AU683" i="2"/>
  <c r="AU185" i="2"/>
  <c r="AU39" i="2"/>
  <c r="AU541" i="2"/>
  <c r="AU413" i="2"/>
  <c r="AS552" i="2"/>
  <c r="AS340" i="2"/>
  <c r="AS668" i="2"/>
  <c r="AS608" i="2"/>
  <c r="AS434" i="2"/>
  <c r="AS94" i="2"/>
  <c r="AS72" i="2"/>
  <c r="AS554" i="2"/>
  <c r="AS63" i="2"/>
  <c r="AS31" i="2"/>
  <c r="AS12" i="2"/>
  <c r="AS288" i="2"/>
  <c r="AS153" i="2"/>
  <c r="AT733" i="2"/>
  <c r="AT641" i="2"/>
  <c r="AT317" i="2"/>
  <c r="AT156" i="2"/>
  <c r="AT88" i="2"/>
  <c r="AT355" i="2"/>
  <c r="AT216" i="2"/>
  <c r="AT535" i="2"/>
  <c r="AT28" i="2"/>
  <c r="AT194" i="2"/>
  <c r="AT231" i="2"/>
  <c r="AT480" i="2"/>
  <c r="AT605" i="2"/>
  <c r="AT549" i="2"/>
  <c r="AT274" i="2"/>
  <c r="AT184" i="2"/>
  <c r="AT272" i="2"/>
  <c r="AT104" i="2"/>
  <c r="AS496" i="2"/>
  <c r="AS126" i="2"/>
  <c r="AS644" i="2"/>
  <c r="AS458" i="2"/>
  <c r="AS671" i="2"/>
  <c r="AS714" i="2"/>
  <c r="AS522" i="2"/>
  <c r="AS707" i="2"/>
  <c r="AS290" i="2"/>
  <c r="AS602" i="2"/>
  <c r="AS87" i="2"/>
  <c r="AS471" i="2"/>
  <c r="AS409" i="2"/>
  <c r="AS96" i="2"/>
  <c r="AS269" i="2"/>
  <c r="AS477" i="2"/>
  <c r="AS37" i="2"/>
  <c r="AS398" i="2"/>
  <c r="AS638" i="2"/>
  <c r="AS481" i="2"/>
  <c r="AS162" i="2"/>
  <c r="AS374" i="2"/>
  <c r="AS182" i="2"/>
  <c r="AS513" i="2"/>
  <c r="AS150" i="2"/>
  <c r="AS321" i="2"/>
  <c r="AS232" i="2"/>
  <c r="AS19" i="2"/>
  <c r="AS433" i="2"/>
  <c r="AS78" i="2"/>
  <c r="AS201" i="2"/>
  <c r="AS155" i="2"/>
  <c r="AS435" i="2"/>
  <c r="AS187" i="2"/>
  <c r="AS58" i="2"/>
  <c r="AS311" i="2"/>
  <c r="AS79" i="2"/>
  <c r="AS135" i="2"/>
  <c r="AS375" i="2"/>
  <c r="AS725" i="2"/>
  <c r="AS255" i="2"/>
  <c r="AS249" i="2"/>
  <c r="AS678" i="2"/>
  <c r="AS536" i="2"/>
  <c r="AS490" i="2"/>
  <c r="AS209" i="2"/>
  <c r="AS378" i="2"/>
  <c r="AS74" i="2"/>
  <c r="AS129" i="2"/>
  <c r="AS275" i="2"/>
  <c r="AS106" i="2"/>
  <c r="AS514" i="2"/>
  <c r="AS388" i="2"/>
  <c r="AS294" i="2"/>
  <c r="AS57" i="2"/>
  <c r="AS511" i="2"/>
  <c r="AS310" i="2"/>
  <c r="AT548" i="2"/>
  <c r="AT358" i="2"/>
  <c r="AT618" i="2"/>
  <c r="AT293" i="2"/>
  <c r="AT193" i="2"/>
  <c r="AT483" i="2"/>
  <c r="AR663" i="2"/>
  <c r="AR455" i="2"/>
  <c r="AR538" i="2"/>
  <c r="AR120" i="2"/>
  <c r="AR400" i="2"/>
  <c r="AR300" i="2"/>
  <c r="AR315" i="2"/>
  <c r="AR301" i="2"/>
  <c r="AR650" i="2"/>
  <c r="AR38" i="2"/>
  <c r="AR66" i="2"/>
  <c r="AR429" i="2"/>
  <c r="AR196" i="2"/>
  <c r="AR183" i="2"/>
  <c r="AR5" i="2"/>
  <c r="AR146" i="2"/>
  <c r="AU195" i="2"/>
  <c r="AU136" i="2"/>
  <c r="AS710" i="2"/>
  <c r="AS656" i="2"/>
  <c r="AS636" i="2"/>
  <c r="AS303" i="2"/>
  <c r="AS379" i="2"/>
  <c r="AS684" i="2"/>
  <c r="AS478" i="2"/>
  <c r="AS735" i="2"/>
  <c r="AS55" i="2"/>
  <c r="AS542" i="2"/>
  <c r="AS213" i="2"/>
  <c r="AS386" i="2"/>
  <c r="AS40" i="2"/>
  <c r="AS125" i="2"/>
  <c r="AS719" i="2"/>
  <c r="AS15" i="2"/>
  <c r="AS507" i="2"/>
  <c r="AS464" i="2"/>
  <c r="AS109" i="2"/>
  <c r="AS525" i="2"/>
  <c r="AS16" i="2"/>
  <c r="AS366" i="2"/>
  <c r="AS171" i="2"/>
  <c r="AS356" i="2"/>
  <c r="AS215" i="2"/>
  <c r="AS593" i="2"/>
  <c r="AS345" i="2"/>
  <c r="AS102" i="2"/>
  <c r="AS161" i="2"/>
  <c r="AS353" i="2"/>
  <c r="AS46" i="2"/>
  <c r="AS518" i="2"/>
  <c r="AS4" i="2"/>
  <c r="AS193" i="2"/>
  <c r="AS289" i="2"/>
  <c r="AS384" i="2"/>
  <c r="AS54" i="2"/>
  <c r="AS420" i="2"/>
  <c r="AS600" i="2"/>
  <c r="AS11" i="2"/>
  <c r="AS403" i="2"/>
  <c r="AS110" i="2"/>
  <c r="AS607" i="2"/>
  <c r="AS211" i="2"/>
  <c r="AS228" i="2"/>
  <c r="AS279" i="2"/>
  <c r="AS334" i="2"/>
  <c r="AS601" i="2"/>
  <c r="AS665" i="2"/>
  <c r="AS467" i="2"/>
  <c r="AT647" i="2"/>
  <c r="AT566" i="2"/>
  <c r="AT443" i="2"/>
  <c r="AT573" i="2"/>
  <c r="AT177" i="2"/>
  <c r="AT487" i="2"/>
  <c r="AT624" i="2"/>
  <c r="AT546" i="2"/>
  <c r="AT674" i="2"/>
  <c r="AT685" i="2"/>
  <c r="AT322" i="2"/>
  <c r="AT385" i="2"/>
  <c r="AT718" i="2"/>
  <c r="AT100" i="2"/>
  <c r="AT124" i="2"/>
  <c r="AT359" i="2"/>
  <c r="AT33" i="2"/>
  <c r="AT488" i="2"/>
  <c r="AT440" i="2"/>
  <c r="AT687" i="2"/>
  <c r="AT338" i="2"/>
  <c r="AT676" i="2"/>
  <c r="AT391" i="2"/>
  <c r="AT729" i="2"/>
  <c r="AT642" i="2"/>
  <c r="AT627" i="2"/>
  <c r="AT10" i="2"/>
  <c r="AT416" i="2"/>
  <c r="AT568" i="2"/>
  <c r="AT200" i="2"/>
  <c r="AT551" i="2"/>
  <c r="AT230" i="2"/>
  <c r="AT583" i="2"/>
  <c r="AT36" i="2"/>
  <c r="AT590" i="2"/>
  <c r="AT508" i="2"/>
  <c r="AT205" i="2"/>
  <c r="AT708" i="2"/>
  <c r="AT466" i="2"/>
  <c r="AT91" i="2"/>
  <c r="AT591" i="2"/>
  <c r="AT260" i="2"/>
  <c r="AT178" i="2"/>
  <c r="AT70" i="2"/>
  <c r="AT229" i="2"/>
  <c r="AT170" i="2"/>
  <c r="AT224" i="2"/>
  <c r="AT677" i="2"/>
  <c r="AT506" i="2"/>
  <c r="AT181" i="2"/>
  <c r="AT138" i="2"/>
  <c r="AT527" i="2"/>
  <c r="AT629" i="2"/>
  <c r="AT401" i="2"/>
  <c r="AT336" i="2"/>
  <c r="AR202" i="2"/>
  <c r="AR697" i="2"/>
  <c r="AR347" i="2"/>
  <c r="AU586" i="2"/>
  <c r="AT612" i="2"/>
  <c r="AT430" i="2"/>
  <c r="AT516" i="2"/>
  <c r="AT672" i="2"/>
  <c r="AT254" i="2"/>
  <c r="AT588" i="2"/>
  <c r="AT210" i="2"/>
  <c r="AT199" i="2"/>
  <c r="AT239" i="2"/>
  <c r="AT89" i="2"/>
  <c r="AT27" i="2"/>
  <c r="AT422" i="2"/>
  <c r="AT173" i="2"/>
  <c r="AT484" i="2"/>
  <c r="AT164" i="2"/>
  <c r="AT318" i="2"/>
  <c r="AT118" i="2"/>
  <c r="AT544" i="2"/>
  <c r="AT622" i="2"/>
  <c r="AT226" i="2"/>
  <c r="AT556" i="2"/>
  <c r="AT64" i="2"/>
  <c r="AT82" i="2"/>
  <c r="AT438" i="2"/>
  <c r="AT167" i="2"/>
  <c r="AT291" i="2"/>
  <c r="AT98" i="2"/>
  <c r="AT53" i="2"/>
  <c r="AT689" i="2"/>
  <c r="AT533" i="2"/>
  <c r="AR686" i="2"/>
  <c r="AR500" i="2"/>
  <c r="AR611" i="2"/>
  <c r="AR599" i="2"/>
  <c r="AR52" i="2"/>
  <c r="AR365" i="2"/>
  <c r="AR286" i="2"/>
  <c r="AR325" i="2"/>
  <c r="AR133" i="2"/>
  <c r="AR333" i="2"/>
  <c r="AR121" i="2"/>
  <c r="AR61" i="2"/>
  <c r="AR620" i="2"/>
  <c r="AR69" i="2"/>
  <c r="AR475" i="2"/>
  <c r="AR222" i="2"/>
  <c r="AR278" i="2"/>
  <c r="AR256" i="2"/>
  <c r="AR499" i="2"/>
  <c r="AR43" i="2"/>
  <c r="AR204" i="2"/>
  <c r="AR175" i="2"/>
  <c r="AR160" i="2"/>
  <c r="AR68" i="2"/>
  <c r="AR144" i="2"/>
  <c r="AU656" i="2"/>
  <c r="AU636" i="2"/>
  <c r="AU303" i="2"/>
  <c r="AU379" i="2"/>
  <c r="AU684" i="2"/>
  <c r="AU478" i="2"/>
  <c r="AU735" i="2"/>
  <c r="AU55" i="2"/>
  <c r="AU542" i="2"/>
  <c r="AU491" i="2"/>
  <c r="AU213" i="2"/>
  <c r="AU386" i="2"/>
  <c r="AU125" i="2"/>
  <c r="AU107" i="2"/>
  <c r="AU719" i="2"/>
  <c r="AU15" i="2"/>
  <c r="AU507" i="2"/>
  <c r="AU109" i="2"/>
  <c r="AU525" i="2"/>
  <c r="AU21" i="2"/>
  <c r="AU366" i="2"/>
  <c r="AU171" i="2"/>
  <c r="AU356" i="2"/>
  <c r="AU215" i="2"/>
  <c r="AU84" i="2"/>
  <c r="AU593" i="2"/>
  <c r="AU345" i="2"/>
  <c r="AU161" i="2"/>
  <c r="AU353" i="2"/>
  <c r="AU46" i="2"/>
  <c r="AU518" i="2"/>
  <c r="AU193" i="2"/>
  <c r="AU174" i="2"/>
  <c r="AU384" i="2"/>
  <c r="AU54" i="2"/>
  <c r="AU432" i="2"/>
  <c r="AU420" i="2"/>
  <c r="AU600" i="2"/>
  <c r="AU11" i="2"/>
  <c r="AU403" i="2"/>
  <c r="AU110" i="2"/>
  <c r="AU211" i="2"/>
  <c r="AU243" i="2"/>
  <c r="AU279" i="2"/>
  <c r="AU601" i="2"/>
  <c r="AT696" i="2"/>
  <c r="AT732" i="2"/>
  <c r="AT695" i="2"/>
  <c r="AT454" i="2"/>
  <c r="AT327" i="2"/>
  <c r="AT323" i="2"/>
  <c r="AT186" i="2"/>
  <c r="AT502" i="2"/>
  <c r="AT47" i="2"/>
  <c r="AT699" i="2"/>
  <c r="AT682" i="2"/>
  <c r="AT717" i="2"/>
  <c r="AT248" i="2"/>
  <c r="AT114" i="2"/>
  <c r="AT312" i="2"/>
  <c r="AT468" i="2"/>
  <c r="AT402" i="2"/>
  <c r="AT163" i="2"/>
  <c r="AT357" i="2"/>
  <c r="AT343" i="2"/>
  <c r="AT680" i="2"/>
  <c r="AT441" i="2"/>
  <c r="AT309" i="2"/>
  <c r="AT664" i="2"/>
  <c r="AT240" i="2"/>
  <c r="AT44" i="2"/>
  <c r="AT90" i="2"/>
  <c r="AT145" i="2"/>
  <c r="AT595" i="2"/>
  <c r="AT149" i="2"/>
  <c r="AT392" i="2"/>
  <c r="AT631" i="2"/>
  <c r="AT579" i="2"/>
  <c r="AT75" i="2"/>
  <c r="AT600" i="2"/>
  <c r="AT577" i="2"/>
  <c r="AT2" i="2"/>
  <c r="AT31" i="2"/>
  <c r="AT54" i="2"/>
  <c r="AT453" i="2"/>
  <c r="AT158" i="2"/>
  <c r="AT709" i="2"/>
  <c r="AT303" i="2"/>
  <c r="AT405" i="2"/>
  <c r="AT387" i="2"/>
  <c r="AT344" i="2"/>
  <c r="AT346" i="2"/>
  <c r="AT562" i="2"/>
  <c r="AT7" i="2"/>
  <c r="AT658" i="2"/>
  <c r="AT141" i="2"/>
  <c r="AR287" i="2"/>
  <c r="AR447" i="2"/>
  <c r="AR377" i="2"/>
  <c r="AR214" i="2"/>
  <c r="AR51" i="2"/>
  <c r="AR589" i="2"/>
  <c r="AR127" i="2"/>
  <c r="AR305" i="2"/>
  <c r="AR505" i="2"/>
  <c r="AR48" i="2"/>
  <c r="AR8" i="2"/>
  <c r="AR32" i="2"/>
  <c r="AR470" i="2"/>
  <c r="AR368" i="2"/>
  <c r="AR298" i="2"/>
  <c r="AR543" i="2"/>
  <c r="AR474" i="2"/>
  <c r="AR555" i="2"/>
  <c r="AR217" i="2"/>
  <c r="AR233" i="2"/>
  <c r="AR456" i="2"/>
  <c r="AR526" i="2"/>
  <c r="AR105" i="2"/>
  <c r="AU667" i="2"/>
  <c r="AU609" i="2"/>
  <c r="AU693" i="2"/>
  <c r="AU703" i="2"/>
  <c r="AU313" i="2"/>
  <c r="AU503" i="2"/>
  <c r="AU721" i="2"/>
  <c r="AU635" i="2"/>
  <c r="AU492" i="2"/>
  <c r="AU534" i="2"/>
  <c r="AU417" i="2"/>
  <c r="AU692" i="2"/>
  <c r="AU463" i="2"/>
  <c r="AU352" i="2"/>
  <c r="AU394" i="2"/>
  <c r="AU639" i="2"/>
  <c r="AU515" i="2"/>
  <c r="AU581" i="2"/>
  <c r="AU414" i="2"/>
  <c r="AU360" i="2"/>
  <c r="AU485" i="2"/>
  <c r="AU565" i="2"/>
  <c r="AU258" i="2"/>
  <c r="AU142" i="2"/>
  <c r="AU528" i="2"/>
  <c r="AU329" i="2"/>
  <c r="AU380" i="2"/>
  <c r="AU140" i="2"/>
  <c r="AU437" i="2"/>
  <c r="AU95" i="2"/>
  <c r="AU519" i="2"/>
  <c r="AU640" i="2"/>
  <c r="AU93" i="2"/>
  <c r="AU406" i="2"/>
  <c r="AU571" i="2"/>
  <c r="AU362" i="2"/>
  <c r="AU497" i="2"/>
  <c r="AU319" i="2"/>
  <c r="AU564" i="2"/>
  <c r="AU250" i="2"/>
  <c r="AU537" i="2"/>
  <c r="AU540" i="2"/>
  <c r="AU439" i="2"/>
  <c r="AU563" i="2"/>
  <c r="AU134" i="2"/>
  <c r="AU713" i="2"/>
  <c r="AU330" i="2"/>
  <c r="AU223" i="2"/>
  <c r="AU308" i="2"/>
  <c r="AU649" i="2"/>
  <c r="AU626" i="2"/>
  <c r="AT702" i="2"/>
  <c r="AT80" i="2"/>
  <c r="AT525" i="2"/>
  <c r="AT324" i="2"/>
  <c r="AR489" i="2"/>
  <c r="AR73" i="2"/>
  <c r="AR176" i="2"/>
  <c r="AR373" i="2"/>
  <c r="AR166" i="2"/>
  <c r="AR613" i="2"/>
  <c r="AR606" i="2"/>
  <c r="AR673" i="2"/>
  <c r="AR206" i="2"/>
  <c r="AR381" i="2"/>
  <c r="AR445" i="2"/>
  <c r="AR192" i="2"/>
  <c r="AR354" i="2"/>
  <c r="AR165" i="2"/>
  <c r="AR169" i="2"/>
  <c r="AR203" i="2"/>
  <c r="AR371" i="2"/>
  <c r="AR498" i="2"/>
  <c r="AR509" i="2"/>
  <c r="AR235" i="2"/>
  <c r="AR425" i="2"/>
  <c r="AR220" i="2"/>
  <c r="AR486" i="2"/>
  <c r="AR265" i="2"/>
  <c r="AR251" i="2"/>
  <c r="AR261" i="2"/>
  <c r="AR236" i="2"/>
  <c r="AR111" i="2"/>
  <c r="AR407" i="2"/>
  <c r="AR99" i="2"/>
  <c r="AR71" i="2"/>
  <c r="AR390" i="2"/>
  <c r="AR143" i="2"/>
  <c r="AR623" i="2"/>
  <c r="AU679" i="2"/>
  <c r="AU582" i="2"/>
  <c r="AU686" i="2"/>
  <c r="AU619" i="2"/>
  <c r="AU610" i="2"/>
  <c r="AU500" i="2"/>
  <c r="AU115" i="2"/>
  <c r="AU611" i="2"/>
  <c r="AU112" i="2"/>
  <c r="AU320" i="2"/>
  <c r="AU645" i="2"/>
  <c r="AU123" i="2"/>
  <c r="AU34" i="2"/>
  <c r="AU599" i="2"/>
  <c r="AU242" i="2"/>
  <c r="AU52" i="2"/>
  <c r="AU643" i="2"/>
  <c r="AU189" i="2"/>
  <c r="AU734" i="2"/>
  <c r="AU365" i="2"/>
  <c r="AU35" i="2"/>
  <c r="AU286" i="2"/>
  <c r="AU726" i="2"/>
  <c r="AU180" i="2"/>
  <c r="AU325" i="2"/>
  <c r="AU482" i="2"/>
  <c r="AU133" i="2"/>
  <c r="AU207" i="2"/>
  <c r="AU558" i="2"/>
  <c r="AU333" i="2"/>
  <c r="AU121" i="2"/>
  <c r="AU370" i="2"/>
  <c r="AU61" i="2"/>
  <c r="AU620" i="2"/>
  <c r="AU157" i="2"/>
  <c r="AU69" i="2"/>
  <c r="AU475" i="2"/>
  <c r="AU222" i="2"/>
  <c r="AU225" i="2"/>
  <c r="AU278" i="2"/>
  <c r="AU706" i="2"/>
  <c r="AU615" i="2"/>
  <c r="AU256" i="2"/>
  <c r="AU499" i="2"/>
  <c r="AU139" i="2"/>
  <c r="AU43" i="2"/>
  <c r="AU204" i="2"/>
  <c r="AU24" i="2"/>
  <c r="AU367" i="2"/>
  <c r="AU604" i="2"/>
  <c r="AU175" i="2"/>
  <c r="AU168" i="2"/>
  <c r="AU160" i="2"/>
  <c r="AU68" i="2"/>
  <c r="AU523" i="2"/>
  <c r="AU144" i="2"/>
  <c r="AU418" i="2"/>
  <c r="AT283" i="2"/>
  <c r="AS503" i="2"/>
  <c r="AS639" i="2"/>
  <c r="AT552" i="2"/>
  <c r="AT349" i="2"/>
  <c r="AT461" i="2"/>
  <c r="AT65" i="2"/>
  <c r="AT264" i="2"/>
  <c r="AT122" i="2"/>
  <c r="AT277" i="2"/>
  <c r="AT12" i="2"/>
  <c r="AR436" i="2"/>
  <c r="AR9" i="2"/>
  <c r="AR284" i="2"/>
  <c r="AR605" i="2"/>
  <c r="AR184" i="2"/>
  <c r="AU722" i="2"/>
  <c r="AU555" i="2"/>
  <c r="AT542" i="2"/>
  <c r="AT171" i="2"/>
  <c r="AT593" i="2"/>
  <c r="AT198" i="2"/>
  <c r="AT607" i="2"/>
  <c r="AT279" i="2"/>
  <c r="AT419" i="2"/>
  <c r="AT700" i="2"/>
  <c r="AT496" i="2"/>
  <c r="AT681" i="2"/>
  <c r="AT553" i="2"/>
  <c r="AT592" i="2"/>
  <c r="AT245" i="2"/>
  <c r="AT126" i="2"/>
  <c r="AT653" i="2"/>
  <c r="AT521" i="2"/>
  <c r="AT197" i="2"/>
  <c r="AT97" i="2"/>
  <c r="AT644" i="2"/>
  <c r="AT448" i="2"/>
  <c r="AT560" i="2"/>
  <c r="AT60" i="2"/>
  <c r="AT458" i="2"/>
  <c r="AT337" i="2"/>
  <c r="AT6" i="2"/>
  <c r="AT720" i="2"/>
  <c r="AT25" i="2"/>
  <c r="AT116" i="2"/>
  <c r="AT316" i="2"/>
  <c r="AT660" i="2"/>
  <c r="AT529" i="2"/>
  <c r="AT520" i="2"/>
  <c r="AT341" i="2"/>
  <c r="AT652" i="2"/>
  <c r="AT446" i="2"/>
  <c r="AT426" i="2"/>
  <c r="AT683" i="2"/>
  <c r="AT50" i="2"/>
  <c r="AT297" i="2"/>
  <c r="AT348" i="2"/>
  <c r="AT580" i="2"/>
  <c r="AT576" i="2"/>
  <c r="AT39" i="2"/>
  <c r="AT326" i="2"/>
  <c r="AT148" i="2"/>
  <c r="AT541" i="2"/>
  <c r="AT314" i="2"/>
  <c r="AT431" i="2"/>
  <c r="AT103" i="2"/>
  <c r="AT694" i="2"/>
  <c r="AT617" i="2"/>
  <c r="AR363" i="2"/>
  <c r="AR395" i="2"/>
  <c r="AR423" i="2"/>
  <c r="AR92" i="2"/>
  <c r="AR271" i="2"/>
  <c r="AR430" i="2"/>
  <c r="AR331" i="2"/>
  <c r="AR510" i="2"/>
  <c r="AR561" i="2"/>
  <c r="AR239" i="2"/>
  <c r="AR159" i="2"/>
  <c r="AR342" i="2"/>
  <c r="AR422" i="2"/>
  <c r="AR173" i="2"/>
  <c r="AR594" i="2"/>
  <c r="AR164" i="2"/>
  <c r="AR118" i="2"/>
  <c r="AR544" i="2"/>
  <c r="AR191" i="2"/>
  <c r="AR383" i="2"/>
  <c r="AR212" i="2"/>
  <c r="AR82" i="2"/>
  <c r="AR167" i="2"/>
  <c r="AR291" i="2"/>
  <c r="AR98" i="2"/>
  <c r="AR533" i="2"/>
  <c r="AU701" i="2"/>
  <c r="AU545" i="2"/>
  <c r="AU489" i="2"/>
  <c r="AU659" i="2"/>
  <c r="AU202" i="2"/>
  <c r="AU397" i="2"/>
  <c r="AU697" i="2"/>
  <c r="AU625" i="2"/>
  <c r="AU675" i="2"/>
  <c r="AU306" i="2"/>
  <c r="AU648" i="2"/>
  <c r="AU364" i="2"/>
  <c r="AU688" i="2"/>
  <c r="AU396" i="2"/>
  <c r="AU73" i="2"/>
  <c r="AU335" i="2"/>
  <c r="AU424" i="2"/>
  <c r="AU347" i="2"/>
  <c r="AU176" i="2"/>
  <c r="AU373" i="2"/>
  <c r="AU166" i="2"/>
  <c r="AU613" i="2"/>
  <c r="AU728" i="2"/>
  <c r="AU606" i="2"/>
  <c r="AU654" i="2"/>
  <c r="AU673" i="2"/>
  <c r="AU206" i="2"/>
  <c r="AU381" i="2"/>
  <c r="AU86" i="2"/>
  <c r="AU445" i="2"/>
  <c r="AU192" i="2"/>
  <c r="AU354" i="2"/>
  <c r="AU661" i="2"/>
  <c r="AU113" i="2"/>
  <c r="AU616" i="2"/>
  <c r="AU165" i="2"/>
  <c r="AU169" i="2"/>
  <c r="AU203" i="2"/>
  <c r="AU415" i="2"/>
  <c r="AU371" i="2"/>
  <c r="AU498" i="2"/>
  <c r="AU711" i="2"/>
  <c r="AU509" i="2"/>
  <c r="AU235" i="2"/>
  <c r="AU425" i="2"/>
  <c r="AU220" i="2"/>
  <c r="AU651" i="2"/>
  <c r="AU152" i="2"/>
  <c r="AU486" i="2"/>
  <c r="AU265" i="2"/>
  <c r="AU251" i="2"/>
  <c r="AU276" i="2"/>
  <c r="AU261" i="2"/>
  <c r="AU236" i="2"/>
  <c r="AU111" i="2"/>
  <c r="AU407" i="2"/>
  <c r="AU99" i="2"/>
  <c r="AU71" i="2"/>
  <c r="AU143" i="2"/>
  <c r="AU623" i="2"/>
  <c r="AT40" i="2"/>
  <c r="AT434" i="2"/>
  <c r="AT584" i="2"/>
  <c r="AT569" i="2"/>
  <c r="AS667" i="2"/>
  <c r="AS609" i="2"/>
  <c r="AS721" i="2"/>
  <c r="AS492" i="2"/>
  <c r="AS692" i="2"/>
  <c r="AS463" i="2"/>
  <c r="AS515" i="2"/>
  <c r="AS581" i="2"/>
  <c r="AS414" i="2"/>
  <c r="AS360" i="2"/>
  <c r="AS485" i="2"/>
  <c r="AS565" i="2"/>
  <c r="AS550" i="2"/>
  <c r="AS258" i="2"/>
  <c r="AS142" i="2"/>
  <c r="AS528" i="2"/>
  <c r="AS195" i="2"/>
  <c r="AS329" i="2"/>
  <c r="AS380" i="2"/>
  <c r="AS140" i="2"/>
  <c r="AS437" i="2"/>
  <c r="AS95" i="2"/>
  <c r="AS519" i="2"/>
  <c r="AS640" i="2"/>
  <c r="AS93" i="2"/>
  <c r="AS406" i="2"/>
  <c r="AS571" i="2"/>
  <c r="AS362" i="2"/>
  <c r="AS497" i="2"/>
  <c r="AS319" i="2"/>
  <c r="AS564" i="2"/>
  <c r="AS250" i="2"/>
  <c r="AS537" i="2"/>
  <c r="AS540" i="2"/>
  <c r="AS439" i="2"/>
  <c r="AS563" i="2"/>
  <c r="AS259" i="2"/>
  <c r="AS134" i="2"/>
  <c r="AS713" i="2"/>
  <c r="AS330" i="2"/>
  <c r="AS223" i="2"/>
  <c r="AS308" i="2"/>
  <c r="AS136" i="2"/>
  <c r="AS649" i="2"/>
  <c r="AS3" i="2"/>
  <c r="AS444" i="2"/>
  <c r="AS626" i="2"/>
  <c r="AS26" i="2"/>
  <c r="AS296" i="2"/>
  <c r="AS382" i="2"/>
  <c r="AS270" i="2"/>
  <c r="AT691" i="2"/>
  <c r="AT587" i="2"/>
  <c r="AT340" i="2"/>
  <c r="AT668" i="2"/>
  <c r="AT715" i="2"/>
  <c r="AT238" i="2"/>
  <c r="AT332" i="2"/>
  <c r="AT669" i="2"/>
  <c r="AT666" i="2"/>
  <c r="AT17" i="2"/>
  <c r="AT81" i="2"/>
  <c r="AT128" i="2"/>
  <c r="AT634" i="2"/>
  <c r="AT554" i="2"/>
  <c r="AT304" i="2"/>
  <c r="AT369" i="2"/>
  <c r="AT603" i="2"/>
  <c r="AT247" i="2"/>
  <c r="AT63" i="2"/>
  <c r="AT512" i="2"/>
  <c r="AT712" i="2"/>
  <c r="AT412" i="2"/>
  <c r="AT421" i="2"/>
  <c r="AT288" i="2"/>
  <c r="AT493" i="2"/>
  <c r="AT153" i="2"/>
  <c r="AT172" i="2"/>
  <c r="AR597" i="2"/>
  <c r="AR630" i="2"/>
  <c r="AR292" i="2"/>
  <c r="AR393" i="2"/>
  <c r="AR339" i="2"/>
  <c r="AR351" i="2"/>
  <c r="AR154" i="2"/>
  <c r="AR317" i="2"/>
  <c r="AR131" i="2"/>
  <c r="AR704" i="2"/>
  <c r="AR156" i="2"/>
  <c r="AR41" i="2"/>
  <c r="AR473" i="2"/>
  <c r="AR88" i="2"/>
  <c r="AR495" i="2"/>
  <c r="AR355" i="2"/>
  <c r="AR479" i="2"/>
  <c r="AR585" i="2"/>
  <c r="AR179" i="2"/>
  <c r="AR132" i="2"/>
  <c r="AR328" i="2"/>
  <c r="AR246" i="2"/>
  <c r="AR549" i="2"/>
  <c r="AR274" i="2"/>
  <c r="AR23" i="2"/>
  <c r="AR404" i="2"/>
  <c r="AR241" i="2"/>
  <c r="AR253" i="2"/>
  <c r="AU670" i="2"/>
  <c r="AU663" i="2"/>
  <c r="AU287" i="2"/>
  <c r="AU455" i="2"/>
  <c r="AU427" i="2"/>
  <c r="AU447" i="2"/>
  <c r="AU377" i="2"/>
  <c r="AU538" i="2"/>
  <c r="AU531" i="2"/>
  <c r="AU120" i="2"/>
  <c r="AU285" i="2"/>
  <c r="AU214" i="2"/>
  <c r="AU633" i="2"/>
  <c r="AU459" i="2"/>
  <c r="AU723" i="2"/>
  <c r="AU51" i="2"/>
  <c r="AU530" i="2"/>
  <c r="AU400" i="2"/>
  <c r="AU589" i="2"/>
  <c r="AU632" i="2"/>
  <c r="AU127" i="2"/>
  <c r="AU300" i="2"/>
  <c r="AU305" i="2"/>
  <c r="AU48" i="2"/>
  <c r="AU282" i="2"/>
  <c r="AU465" i="2"/>
  <c r="AU301" i="2"/>
  <c r="AU731" i="2"/>
  <c r="AU650" i="2"/>
  <c r="AU147" i="2"/>
  <c r="AU38" i="2"/>
  <c r="AU470" i="2"/>
  <c r="AU368" i="2"/>
  <c r="AU298" i="2"/>
  <c r="AU543" i="2"/>
  <c r="AU474" i="2"/>
  <c r="AU83" i="2"/>
  <c r="AU196" i="2"/>
  <c r="AU452" i="2"/>
  <c r="AU183" i="2"/>
  <c r="AU217" i="2"/>
  <c r="AU233" i="2"/>
  <c r="AU5" i="2"/>
  <c r="AU49" i="2"/>
  <c r="AU456" i="2"/>
  <c r="AU526" i="2"/>
  <c r="AU257" i="2"/>
  <c r="AU628" i="2"/>
  <c r="AU20" i="2"/>
  <c r="AU105" i="2"/>
  <c r="AS663" i="2"/>
  <c r="AS538" i="2"/>
  <c r="AS285" i="2"/>
  <c r="AS459" i="2"/>
  <c r="AS723" i="2"/>
  <c r="AS51" i="2"/>
  <c r="AS530" i="2"/>
  <c r="AS400" i="2"/>
  <c r="AS589" i="2"/>
  <c r="AS632" i="2"/>
  <c r="AS127" i="2"/>
  <c r="AS300" i="2"/>
  <c r="AS305" i="2"/>
  <c r="AS505" i="2"/>
  <c r="AS48" i="2"/>
  <c r="AS315" i="2"/>
  <c r="AS8" i="2"/>
  <c r="AS282" i="2"/>
  <c r="AS130" i="2"/>
  <c r="AS32" i="2"/>
  <c r="AS465" i="2"/>
  <c r="AS301" i="2"/>
  <c r="AS731" i="2"/>
  <c r="AS650" i="2"/>
  <c r="AS147" i="2"/>
  <c r="AS38" i="2"/>
  <c r="AS470" i="2"/>
  <c r="AS368" i="2"/>
  <c r="AS66" i="2"/>
  <c r="AS298" i="2"/>
  <c r="AS429" i="2"/>
  <c r="AS543" i="2"/>
  <c r="AS474" i="2"/>
  <c r="AS83" i="2"/>
  <c r="AS196" i="2"/>
  <c r="AS452" i="2"/>
  <c r="AS555" i="2"/>
  <c r="AS183" i="2"/>
  <c r="AS217" i="2"/>
  <c r="AS233" i="2"/>
  <c r="AS469" i="2"/>
  <c r="AS5" i="2"/>
  <c r="AS49" i="2"/>
  <c r="AS456" i="2"/>
  <c r="AS526" i="2"/>
  <c r="AS257" i="2"/>
  <c r="AS628" i="2"/>
  <c r="AS20" i="2"/>
  <c r="AS105" i="2"/>
  <c r="AS146" i="2"/>
  <c r="AT671" i="2"/>
  <c r="AT714" i="2"/>
  <c r="AT522" i="2"/>
  <c r="AT707" i="2"/>
  <c r="AT290" i="2"/>
  <c r="AT602" i="2"/>
  <c r="AT504" i="2"/>
  <c r="AT87" i="2"/>
  <c r="AT471" i="2"/>
  <c r="AT557" i="2"/>
  <c r="AT409" i="2"/>
  <c r="AT96" i="2"/>
  <c r="AT269" i="2"/>
  <c r="AT59" i="2"/>
  <c r="AT477" i="2"/>
  <c r="AT37" i="2"/>
  <c r="AT398" i="2"/>
  <c r="AT638" i="2"/>
  <c r="AT481" i="2"/>
  <c r="AT162" i="2"/>
  <c r="AT662" i="2"/>
  <c r="AT374" i="2"/>
  <c r="AT182" i="2"/>
  <c r="AT513" i="2"/>
  <c r="AT150" i="2"/>
  <c r="AT321" i="2"/>
  <c r="AT232" i="2"/>
  <c r="AT19" i="2"/>
  <c r="AT433" i="2"/>
  <c r="AT78" i="2"/>
  <c r="AT539" i="2"/>
  <c r="AT201" i="2"/>
  <c r="AT155" i="2"/>
  <c r="AT435" i="2"/>
  <c r="AT187" i="2"/>
  <c r="AT58" i="2"/>
  <c r="AT311" i="2"/>
  <c r="AT79" i="2"/>
  <c r="AT135" i="2"/>
  <c r="AT375" i="2"/>
  <c r="AT361" i="2"/>
  <c r="AT725" i="2"/>
  <c r="AT255" i="2"/>
  <c r="AT249" i="2"/>
  <c r="AT188" i="2"/>
  <c r="AT678" i="2"/>
  <c r="AT536" i="2"/>
  <c r="AT501" i="2"/>
  <c r="AT490" i="2"/>
  <c r="AT209" i="2"/>
  <c r="AT378" i="2"/>
  <c r="AT74" i="2"/>
  <c r="AT129" i="2"/>
  <c r="AT275" i="2"/>
  <c r="AT106" i="2"/>
  <c r="AT514" i="2"/>
  <c r="AT294" i="2"/>
  <c r="AT57" i="2"/>
  <c r="AT511" i="2"/>
  <c r="AT310" i="2"/>
  <c r="AR454" i="2"/>
  <c r="AR502" i="2"/>
  <c r="AR237" i="2"/>
  <c r="AR117" i="2"/>
  <c r="AR312" i="2"/>
  <c r="AR281" i="2"/>
  <c r="AR90" i="2"/>
  <c r="AR145" i="2"/>
  <c r="AR595" i="2"/>
  <c r="AR149" i="2"/>
  <c r="AR392" i="2"/>
  <c r="AR631" i="2"/>
  <c r="AR75" i="2"/>
  <c r="AR462" i="2"/>
  <c r="AR2" i="2"/>
  <c r="AR405" i="2"/>
  <c r="AR30" i="2"/>
  <c r="AR387" i="2"/>
  <c r="AR376" i="2"/>
  <c r="AR344" i="2"/>
  <c r="AR346" i="2"/>
  <c r="AR562" i="2"/>
  <c r="AR7" i="2"/>
  <c r="AR658" i="2"/>
  <c r="AR141" i="2"/>
  <c r="AR483" i="2"/>
  <c r="AU724" i="2"/>
  <c r="AU733" i="2"/>
  <c r="AU292" i="2"/>
  <c r="AU339" i="2"/>
  <c r="AU351" i="2"/>
  <c r="AU317" i="2"/>
  <c r="AU156" i="2"/>
  <c r="AU88" i="2"/>
  <c r="AU355" i="2"/>
  <c r="AU578" i="2"/>
  <c r="AU280" i="2"/>
  <c r="AU216" i="2"/>
  <c r="AU479" i="2"/>
  <c r="AU535" i="2"/>
  <c r="AU727" i="2"/>
  <c r="AU655" i="2"/>
  <c r="AU408" i="2"/>
  <c r="AU262" i="2"/>
  <c r="AU28" i="2"/>
  <c r="AU179" i="2"/>
  <c r="AU194" i="2"/>
  <c r="AU284" i="2"/>
  <c r="AU231" i="2"/>
  <c r="AU574" i="2"/>
  <c r="AU328" i="2"/>
  <c r="AU480" i="2"/>
  <c r="AU690" i="2"/>
  <c r="AU460" i="2"/>
  <c r="AU605" i="2"/>
  <c r="AU372" i="2"/>
  <c r="AU246" i="2"/>
  <c r="AU549" i="2"/>
  <c r="AU457" i="2"/>
  <c r="AU266" i="2"/>
  <c r="AU274" i="2"/>
  <c r="AU517" i="2"/>
  <c r="AU23" i="2"/>
  <c r="AU184" i="2"/>
  <c r="AU234" i="2"/>
  <c r="AU76" i="2"/>
  <c r="AU272" i="2"/>
  <c r="AU404" i="2"/>
  <c r="AU241" i="2"/>
  <c r="AU104" i="2"/>
  <c r="AU253" i="2"/>
  <c r="AU570" i="2"/>
  <c r="AS545" i="2"/>
  <c r="AS397" i="2"/>
  <c r="AS625" i="2"/>
  <c r="AS675" i="2"/>
  <c r="AS396" i="2"/>
  <c r="AS335" i="2"/>
  <c r="AS424" i="2"/>
  <c r="AS347" i="2"/>
  <c r="AS176" i="2"/>
  <c r="AS728" i="2"/>
  <c r="AS381" i="2"/>
  <c r="AS86" i="2"/>
  <c r="AS445" i="2"/>
  <c r="AS354" i="2"/>
  <c r="AS616" i="2"/>
  <c r="AS169" i="2"/>
  <c r="AS498" i="2"/>
  <c r="AS711" i="2"/>
  <c r="AS235" i="2"/>
  <c r="AS425" i="2"/>
  <c r="AS651" i="2"/>
  <c r="AS152" i="2"/>
  <c r="AS486" i="2"/>
  <c r="AS265" i="2"/>
  <c r="AS251" i="2"/>
  <c r="AS276" i="2"/>
  <c r="AS261" i="2"/>
  <c r="AS236" i="2"/>
  <c r="AS111" i="2"/>
  <c r="AS407" i="2"/>
  <c r="AS99" i="2"/>
  <c r="AS71" i="2"/>
  <c r="AS390" i="2"/>
  <c r="AS143" i="2"/>
  <c r="AS623" i="2"/>
  <c r="AT710" i="2"/>
  <c r="AT656" i="2"/>
  <c r="AT636" i="2"/>
  <c r="AT379" i="2"/>
  <c r="AT684" i="2"/>
  <c r="AT190" i="2"/>
  <c r="AT735" i="2"/>
  <c r="AT55" i="2"/>
  <c r="AT213" i="2"/>
  <c r="AT386" i="2"/>
  <c r="AT125" i="2"/>
  <c r="AT107" i="2"/>
  <c r="AT719" i="2"/>
  <c r="AT507" i="2"/>
  <c r="AT464" i="2"/>
  <c r="AT109" i="2"/>
  <c r="AT16" i="2"/>
  <c r="AT366" i="2"/>
  <c r="AT356" i="2"/>
  <c r="AT215" i="2"/>
  <c r="AT345" i="2"/>
  <c r="AT102" i="2"/>
  <c r="AT161" i="2"/>
  <c r="AT46" i="2"/>
  <c r="AT518" i="2"/>
  <c r="AT4" i="2"/>
  <c r="AT174" i="2"/>
  <c r="AT289" i="2"/>
  <c r="AT432" i="2"/>
  <c r="AT420" i="2"/>
  <c r="AT11" i="2"/>
  <c r="AT403" i="2"/>
  <c r="AT110" i="2"/>
  <c r="AT211" i="2"/>
  <c r="AT243" i="2"/>
  <c r="AT228" i="2"/>
  <c r="AT62" i="2"/>
  <c r="AT665" i="2"/>
  <c r="AT467" i="2"/>
  <c r="AR566" i="2"/>
  <c r="AR443" i="2"/>
  <c r="AR573" i="2"/>
  <c r="AR177" i="2"/>
  <c r="AR487" i="2"/>
  <c r="AR546" i="2"/>
  <c r="AR322" i="2"/>
  <c r="AR385" i="2"/>
  <c r="AR100" i="2"/>
  <c r="AR124" i="2"/>
  <c r="AR359" i="2"/>
  <c r="AR33" i="2"/>
  <c r="AR440" i="2"/>
  <c r="AR642" i="2"/>
  <c r="AR36" i="2"/>
  <c r="AR466" i="2"/>
  <c r="AR178" i="2"/>
  <c r="AR56" i="2"/>
  <c r="AR506" i="2"/>
  <c r="AR401" i="2"/>
  <c r="AU621" i="2"/>
  <c r="AU363" i="2"/>
  <c r="AU614" i="2"/>
  <c r="AU350" i="2"/>
  <c r="AU399" i="2"/>
  <c r="AU208" i="2"/>
  <c r="AU92" i="2"/>
  <c r="AU389" i="2"/>
  <c r="AU612" i="2"/>
  <c r="AU271" i="2"/>
  <c r="AU430" i="2"/>
  <c r="AU331" i="2"/>
  <c r="AU510" i="2"/>
  <c r="AU559" i="2"/>
  <c r="AU588" i="2"/>
  <c r="AU561" i="2"/>
  <c r="AU302" i="2"/>
  <c r="AU199" i="2"/>
  <c r="AU239" i="2"/>
  <c r="AU159" i="2"/>
  <c r="AU89" i="2"/>
  <c r="AU342" i="2"/>
  <c r="AU27" i="2"/>
  <c r="AU218" i="2"/>
  <c r="AU524" i="2"/>
  <c r="AU173" i="2"/>
  <c r="AU594" i="2"/>
  <c r="AU484" i="2"/>
  <c r="AU567" i="2"/>
  <c r="AU14" i="2"/>
  <c r="AU164" i="2"/>
  <c r="AU42" i="2"/>
  <c r="AU318" i="2"/>
  <c r="AU118" i="2"/>
  <c r="AU544" i="2"/>
  <c r="AU191" i="2"/>
  <c r="AU622" i="2"/>
  <c r="AU29" i="2"/>
  <c r="AU226" i="2"/>
  <c r="AU383" i="2"/>
  <c r="AU64" i="2"/>
  <c r="AU212" i="2"/>
  <c r="AU82" i="2"/>
  <c r="AU438" i="2"/>
  <c r="AU167" i="2"/>
  <c r="AU291" i="2"/>
  <c r="AU98" i="2"/>
  <c r="AU689" i="2"/>
  <c r="AU334" i="2"/>
  <c r="AU665" i="2"/>
  <c r="AU569" i="2"/>
  <c r="AU3" i="2"/>
  <c r="AU444" i="2"/>
  <c r="AU26" i="2"/>
  <c r="AU296" i="2"/>
  <c r="AU270" i="2"/>
  <c r="AU483" i="2"/>
  <c r="AU617" i="2"/>
  <c r="AV257" i="2" l="1"/>
  <c r="AV532" i="2"/>
  <c r="AV233" i="2"/>
  <c r="AV105" i="2"/>
  <c r="AV679" i="2"/>
  <c r="Z88" i="3"/>
  <c r="X48" i="3"/>
  <c r="X34" i="3"/>
  <c r="Z94" i="3"/>
  <c r="AV111" i="2"/>
  <c r="AV49" i="2"/>
  <c r="Z22" i="3"/>
  <c r="X68" i="3"/>
  <c r="X118" i="3"/>
  <c r="X69" i="3"/>
  <c r="Z84" i="3"/>
  <c r="Z30" i="3"/>
  <c r="Z122" i="3"/>
  <c r="Z116" i="3"/>
  <c r="Z81" i="3"/>
  <c r="X116" i="3"/>
  <c r="X90" i="3"/>
  <c r="X62" i="3"/>
  <c r="X73" i="3"/>
  <c r="Z93" i="3"/>
  <c r="Z25" i="3"/>
  <c r="Z43" i="3"/>
  <c r="Z107" i="3"/>
  <c r="Z28" i="3"/>
  <c r="X117" i="3"/>
  <c r="Z20" i="3"/>
  <c r="X56" i="3"/>
  <c r="Z78" i="3"/>
  <c r="X105" i="3"/>
  <c r="Z104" i="3"/>
  <c r="Z110" i="3"/>
  <c r="X24" i="3"/>
  <c r="Z38" i="3"/>
  <c r="Z48" i="3"/>
  <c r="Z74" i="3"/>
  <c r="Z46" i="3"/>
  <c r="X18" i="3"/>
  <c r="Z56" i="3"/>
  <c r="X15" i="3"/>
  <c r="Z85" i="3"/>
  <c r="X102" i="3"/>
  <c r="X29" i="3"/>
  <c r="Z105" i="3"/>
  <c r="X51" i="3"/>
  <c r="X54" i="3"/>
  <c r="Z49" i="3"/>
  <c r="X88" i="3"/>
  <c r="Z13" i="3"/>
  <c r="X44" i="3"/>
  <c r="Z111" i="3"/>
  <c r="X95" i="3"/>
  <c r="X4" i="3"/>
  <c r="Z113" i="3"/>
  <c r="X121" i="3"/>
  <c r="X84" i="3"/>
  <c r="Z59" i="3"/>
  <c r="Z64" i="3"/>
  <c r="Z66" i="3"/>
  <c r="X50" i="3"/>
  <c r="Z40" i="3"/>
  <c r="X99" i="3"/>
  <c r="Z119" i="3"/>
  <c r="Z12" i="3"/>
  <c r="Z114" i="3"/>
  <c r="X64" i="3"/>
  <c r="X65" i="3"/>
  <c r="Z108" i="3"/>
  <c r="Z55" i="3"/>
  <c r="Z34" i="3"/>
  <c r="X9" i="3"/>
  <c r="X97" i="3"/>
  <c r="Z97" i="3"/>
  <c r="X77" i="3"/>
  <c r="X40" i="3"/>
  <c r="X31" i="3"/>
  <c r="X26" i="3"/>
  <c r="Z19" i="3"/>
  <c r="Z36" i="3"/>
  <c r="Z29" i="3"/>
  <c r="Z77" i="3"/>
  <c r="X23" i="3"/>
  <c r="X115" i="3"/>
  <c r="Z117" i="3"/>
  <c r="X32" i="3"/>
  <c r="Z32" i="3"/>
  <c r="Z14" i="3"/>
  <c r="X12" i="3"/>
  <c r="Z52" i="3"/>
  <c r="X120" i="3"/>
  <c r="Z92" i="3"/>
  <c r="Z73" i="3"/>
  <c r="Z71" i="3"/>
  <c r="X75" i="3"/>
  <c r="X45" i="3"/>
  <c r="X101" i="3"/>
  <c r="Z121" i="3"/>
  <c r="X109" i="3"/>
  <c r="X67" i="3"/>
  <c r="X47" i="3"/>
  <c r="X25" i="3"/>
  <c r="Z26" i="3"/>
  <c r="Z57" i="3"/>
  <c r="X33" i="3"/>
  <c r="Z82" i="3"/>
  <c r="X22" i="3"/>
  <c r="X7" i="3"/>
  <c r="X93" i="3"/>
  <c r="X53" i="3"/>
  <c r="X111" i="3"/>
  <c r="Z2" i="3"/>
  <c r="Z35" i="3"/>
  <c r="X46" i="3"/>
  <c r="X8" i="3"/>
  <c r="X13" i="3"/>
  <c r="Z112" i="3"/>
  <c r="Z90" i="3"/>
  <c r="X86" i="3"/>
  <c r="Z96" i="3"/>
  <c r="Z16" i="3"/>
  <c r="Z9" i="3"/>
  <c r="Z75" i="3"/>
  <c r="X104" i="3"/>
  <c r="Z42" i="3"/>
  <c r="X66" i="3"/>
  <c r="Z54" i="3"/>
  <c r="X19" i="3"/>
  <c r="X100" i="3"/>
  <c r="X28" i="3"/>
  <c r="X61" i="3"/>
  <c r="Z50" i="3"/>
  <c r="X36" i="3"/>
  <c r="X55" i="3"/>
  <c r="X85" i="3"/>
  <c r="X82" i="3"/>
  <c r="X5" i="3"/>
  <c r="X79" i="3"/>
  <c r="Z69" i="3"/>
  <c r="X27" i="3"/>
  <c r="X71" i="3"/>
  <c r="X110" i="3"/>
  <c r="Z100" i="3"/>
  <c r="Z115" i="3"/>
  <c r="X43" i="3"/>
  <c r="X80" i="3"/>
  <c r="X21" i="3"/>
  <c r="X35" i="3"/>
  <c r="X108" i="3"/>
  <c r="Z3" i="3"/>
  <c r="Z17" i="3"/>
  <c r="Z21" i="3"/>
  <c r="Z61" i="3"/>
  <c r="X20" i="3"/>
  <c r="Z4" i="3"/>
  <c r="Z7" i="3"/>
  <c r="Z60" i="3"/>
  <c r="X70" i="3"/>
  <c r="X74" i="3"/>
  <c r="Z11" i="3"/>
  <c r="X72" i="3"/>
  <c r="X103" i="3"/>
  <c r="Z65" i="3"/>
  <c r="Z58" i="3"/>
  <c r="X112" i="3"/>
  <c r="Z63" i="3"/>
  <c r="Z109" i="3"/>
  <c r="X57" i="3"/>
  <c r="X42" i="3"/>
  <c r="X52" i="3"/>
  <c r="X41" i="3"/>
  <c r="X78" i="3"/>
  <c r="X91" i="3"/>
  <c r="X81" i="3"/>
  <c r="X107" i="3"/>
  <c r="Z23" i="3"/>
  <c r="X14" i="3"/>
  <c r="X96" i="3"/>
  <c r="X39" i="3"/>
  <c r="Z53" i="3"/>
  <c r="Z47" i="3"/>
  <c r="Z70" i="3"/>
  <c r="Z8" i="3"/>
  <c r="Z120" i="3"/>
  <c r="X94" i="3"/>
  <c r="Z10" i="3"/>
  <c r="Z27" i="3"/>
  <c r="Z51" i="3"/>
  <c r="X38" i="3"/>
  <c r="X113" i="3"/>
  <c r="Z44" i="3"/>
  <c r="X63" i="3"/>
  <c r="Z101" i="3"/>
  <c r="X106" i="3"/>
  <c r="Z89" i="3"/>
  <c r="Z62" i="3"/>
  <c r="Z68" i="3"/>
  <c r="X6" i="3"/>
  <c r="X114" i="3"/>
  <c r="Z72" i="3"/>
  <c r="X87" i="3"/>
  <c r="Z103" i="3"/>
  <c r="X17" i="3"/>
  <c r="Z45" i="3"/>
  <c r="X49" i="3"/>
  <c r="X119" i="3"/>
  <c r="Z95" i="3"/>
  <c r="X59" i="3"/>
  <c r="X122" i="3"/>
  <c r="Z41" i="3"/>
  <c r="X60" i="3"/>
  <c r="Z31" i="3"/>
  <c r="Z6" i="3"/>
  <c r="X2" i="3"/>
  <c r="X92" i="3"/>
  <c r="X58" i="3"/>
  <c r="Z102" i="3"/>
  <c r="Z5" i="3"/>
  <c r="X10" i="3"/>
  <c r="Z87" i="3"/>
  <c r="Z67" i="3"/>
  <c r="Z80" i="3"/>
  <c r="Z83" i="3"/>
  <c r="Z86" i="3"/>
  <c r="Z91" i="3"/>
  <c r="X98" i="3"/>
  <c r="X30" i="3"/>
  <c r="X76" i="3"/>
  <c r="Z98" i="3"/>
  <c r="X3" i="3"/>
  <c r="Z18" i="3"/>
  <c r="Z118" i="3"/>
  <c r="Z79" i="3"/>
  <c r="X16" i="3"/>
  <c r="X89" i="3"/>
  <c r="X83" i="3"/>
  <c r="Z37" i="3"/>
  <c r="Z99" i="3"/>
  <c r="Z24" i="3"/>
  <c r="Z33" i="3"/>
  <c r="Z39" i="3"/>
  <c r="Z15" i="3"/>
  <c r="Z76" i="3"/>
  <c r="X37" i="3"/>
  <c r="Z106" i="3"/>
  <c r="X11" i="3"/>
  <c r="AV469" i="2"/>
  <c r="AV92" i="2"/>
  <c r="AV677" i="2"/>
  <c r="AV86" i="2"/>
  <c r="AV183" i="2"/>
  <c r="AV382" i="2"/>
  <c r="AV342" i="2"/>
  <c r="AV637" i="2"/>
  <c r="AV47" i="2"/>
  <c r="AV33" i="2"/>
  <c r="AV555" i="2"/>
  <c r="AV147" i="2"/>
  <c r="AV259" i="2"/>
  <c r="AV93" i="2"/>
  <c r="AV241" i="2"/>
  <c r="AV596" i="2"/>
  <c r="AV20" i="2"/>
  <c r="AV254" i="2"/>
  <c r="AV134" i="2"/>
  <c r="AV23" i="2"/>
  <c r="AV71" i="2"/>
  <c r="AV425" i="2"/>
  <c r="AV632" i="2"/>
  <c r="AV279" i="2"/>
  <c r="AV193" i="2"/>
  <c r="AV366" i="2"/>
  <c r="AV542" i="2"/>
  <c r="AV522" i="2"/>
  <c r="AV340" i="2"/>
  <c r="AV449" i="2"/>
  <c r="AV119" i="2"/>
  <c r="AV190" i="2"/>
  <c r="AV260" i="2"/>
  <c r="AV7" i="2"/>
  <c r="AV117" i="2"/>
  <c r="AV393" i="2"/>
  <c r="AV619" i="2"/>
  <c r="AV21" i="2"/>
  <c r="AV210" i="2"/>
  <c r="AV561" i="2"/>
  <c r="AV664" i="2"/>
  <c r="AV516" i="2"/>
  <c r="AV242" i="2"/>
  <c r="AV460" i="2"/>
  <c r="AV9" i="2"/>
  <c r="AV216" i="2"/>
  <c r="AV431" i="2"/>
  <c r="AV244" i="2"/>
  <c r="AV68" i="2"/>
  <c r="AV727" i="2"/>
  <c r="AV99" i="2"/>
  <c r="AV235" i="2"/>
  <c r="AV526" i="2"/>
  <c r="AV4" i="2"/>
  <c r="AV153" i="2"/>
  <c r="AV580" i="2"/>
  <c r="AV101" i="2"/>
  <c r="AV91" i="2"/>
  <c r="AV344" i="2"/>
  <c r="AV120" i="2"/>
  <c r="AV566" i="2"/>
  <c r="AV594" i="2"/>
  <c r="AV256" i="2"/>
  <c r="AV146" i="2"/>
  <c r="AV456" i="2"/>
  <c r="AV90" i="2"/>
  <c r="AV695" i="2"/>
  <c r="AV410" i="2"/>
  <c r="AV678" i="2"/>
  <c r="AV584" i="2"/>
  <c r="AV391" i="2"/>
  <c r="AV177" i="2"/>
  <c r="AV131" i="2"/>
  <c r="AV676" i="2"/>
  <c r="AV401" i="2"/>
  <c r="AV313" i="2"/>
  <c r="AV280" i="2"/>
  <c r="AV407" i="2"/>
  <c r="AV711" i="2"/>
  <c r="AV335" i="2"/>
  <c r="AV32" i="2"/>
  <c r="AV400" i="2"/>
  <c r="AV211" i="2"/>
  <c r="AV518" i="2"/>
  <c r="AV525" i="2"/>
  <c r="AV388" i="2"/>
  <c r="AV671" i="2"/>
  <c r="AV288" i="2"/>
  <c r="AV348" i="2"/>
  <c r="AV634" i="2"/>
  <c r="AV80" i="2"/>
  <c r="AV466" i="2"/>
  <c r="AV30" i="2"/>
  <c r="AV568" i="2"/>
  <c r="AV647" i="2"/>
  <c r="AV243" i="2"/>
  <c r="AV534" i="2"/>
  <c r="AV343" i="2"/>
  <c r="AV163" i="2"/>
  <c r="AV173" i="2"/>
  <c r="AV544" i="2"/>
  <c r="AV234" i="2"/>
  <c r="AV28" i="2"/>
  <c r="AV717" i="2"/>
  <c r="AV558" i="2"/>
  <c r="AV302" i="2"/>
  <c r="AV222" i="2"/>
  <c r="AV608" i="2"/>
  <c r="AV439" i="2"/>
  <c r="AV95" i="2"/>
  <c r="AV638" i="2"/>
  <c r="AV424" i="2"/>
  <c r="AV589" i="2"/>
  <c r="AV3" i="2"/>
  <c r="AV16" i="2"/>
  <c r="AV78" i="2"/>
  <c r="AV698" i="2"/>
  <c r="AV369" i="2"/>
  <c r="AV648" i="2"/>
  <c r="AV498" i="2"/>
  <c r="AV429" i="2"/>
  <c r="AV46" i="2"/>
  <c r="AV109" i="2"/>
  <c r="AV478" i="2"/>
  <c r="AV694" i="2"/>
  <c r="AV297" i="2"/>
  <c r="AV219" i="2"/>
  <c r="AV172" i="2"/>
  <c r="AV587" i="2"/>
  <c r="AV577" i="2"/>
  <c r="AV64" i="2"/>
  <c r="AV205" i="2"/>
  <c r="AV502" i="2"/>
  <c r="AV181" i="2"/>
  <c r="AV10" i="2"/>
  <c r="AV703" i="2"/>
  <c r="AV613" i="2"/>
  <c r="AV509" i="2"/>
  <c r="AV281" i="2"/>
  <c r="AV451" i="2"/>
  <c r="AV168" i="2"/>
  <c r="AV41" i="2"/>
  <c r="AV113" i="2"/>
  <c r="AV184" i="2"/>
  <c r="AV578" i="2"/>
  <c r="AV652" i="2"/>
  <c r="AV510" i="2"/>
  <c r="AV452" i="2"/>
  <c r="AV563" i="2"/>
  <c r="AV444" i="2"/>
  <c r="AV57" i="2"/>
  <c r="AV583" i="2"/>
  <c r="AV567" i="2"/>
  <c r="AV157" i="2"/>
  <c r="AV465" i="2"/>
  <c r="AV537" i="2"/>
  <c r="AV624" i="2"/>
  <c r="AV552" i="2"/>
  <c r="AV237" i="2"/>
  <c r="AV430" i="2"/>
  <c r="AV680" i="2"/>
  <c r="AV76" i="2"/>
  <c r="AV422" i="2"/>
  <c r="AV236" i="2"/>
  <c r="AV675" i="2"/>
  <c r="AV5" i="2"/>
  <c r="AV282" i="2"/>
  <c r="AV353" i="2"/>
  <c r="AV464" i="2"/>
  <c r="AV269" i="2"/>
  <c r="AV669" i="2"/>
  <c r="AV493" i="2"/>
  <c r="AV175" i="2"/>
  <c r="AV56" i="2"/>
  <c r="AV455" i="2"/>
  <c r="AV371" i="2"/>
  <c r="AV709" i="2"/>
  <c r="AV641" i="2"/>
  <c r="AV144" i="2"/>
  <c r="AV29" i="2"/>
  <c r="AV77" i="2"/>
  <c r="AV659" i="2"/>
  <c r="AV640" i="2"/>
  <c r="AV519" i="2"/>
  <c r="AV301" i="2"/>
  <c r="AV327" i="2"/>
  <c r="AV263" i="2"/>
  <c r="AV610" i="2"/>
  <c r="AV662" i="2"/>
  <c r="AV228" i="2"/>
  <c r="AV294" i="2"/>
  <c r="AV714" i="2"/>
  <c r="AV22" i="2"/>
  <c r="AV399" i="2"/>
  <c r="AV179" i="2"/>
  <c r="AV261" i="2"/>
  <c r="AV625" i="2"/>
  <c r="AV66" i="2"/>
  <c r="AV643" i="2"/>
  <c r="AV161" i="2"/>
  <c r="AV507" i="2"/>
  <c r="AV96" i="2"/>
  <c r="AV683" i="2"/>
  <c r="AV65" i="2"/>
  <c r="AV170" i="2"/>
  <c r="AV428" i="2"/>
  <c r="AV387" i="2"/>
  <c r="AV635" i="2"/>
  <c r="AV358" i="2"/>
  <c r="AV621" i="2"/>
  <c r="AV367" i="2"/>
  <c r="AV517" i="2"/>
  <c r="AV473" i="2"/>
  <c r="AV423" i="2"/>
  <c r="AV207" i="2"/>
  <c r="AV540" i="2"/>
  <c r="AV730" i="2"/>
  <c r="AV276" i="2"/>
  <c r="AV309" i="2"/>
  <c r="AV98" i="2"/>
  <c r="AV108" i="2"/>
  <c r="AV575" i="2"/>
  <c r="AV586" i="2"/>
  <c r="AV731" i="2"/>
  <c r="AV485" i="2"/>
  <c r="AV347" i="2"/>
  <c r="AV83" i="2"/>
  <c r="AV360" i="2"/>
  <c r="AV654" i="2"/>
  <c r="AV278" i="2"/>
  <c r="AV492" i="2"/>
  <c r="AV251" i="2"/>
  <c r="AV217" i="2"/>
  <c r="AV355" i="2"/>
  <c r="AV476" i="2"/>
  <c r="AV657" i="2"/>
  <c r="AV268" i="2"/>
  <c r="AV474" i="2"/>
  <c r="AV55" i="2"/>
  <c r="AV398" i="2"/>
  <c r="AV660" i="2"/>
  <c r="AV140" i="2"/>
  <c r="AV37" i="2"/>
  <c r="AV316" i="2"/>
  <c r="AV715" i="2"/>
  <c r="AV226" i="2"/>
  <c r="AV50" i="2"/>
  <c r="AV564" i="2"/>
  <c r="AV725" i="2"/>
  <c r="AV12" i="2"/>
  <c r="AV308" i="2"/>
  <c r="AV232" i="2"/>
  <c r="AV631" i="2"/>
  <c r="AV606" i="2"/>
  <c r="AV523" i="2"/>
  <c r="AV238" i="2"/>
  <c r="AV139" i="2"/>
  <c r="AV670" i="2"/>
  <c r="AV218" i="2"/>
  <c r="AV354" i="2"/>
  <c r="AV397" i="2"/>
  <c r="AV368" i="2"/>
  <c r="AV315" i="2"/>
  <c r="AV459" i="2"/>
  <c r="AV330" i="2"/>
  <c r="AV362" i="2"/>
  <c r="AV528" i="2"/>
  <c r="AV11" i="2"/>
  <c r="AV102" i="2"/>
  <c r="AV15" i="2"/>
  <c r="AV303" i="2"/>
  <c r="AV129" i="2"/>
  <c r="AV79" i="2"/>
  <c r="AV150" i="2"/>
  <c r="AV409" i="2"/>
  <c r="AV496" i="2"/>
  <c r="AV554" i="2"/>
  <c r="AV67" i="2"/>
  <c r="AV426" i="2"/>
  <c r="AV720" i="2"/>
  <c r="AV681" i="2"/>
  <c r="AV349" i="2"/>
  <c r="AV412" i="2"/>
  <c r="AV332" i="2"/>
  <c r="AV107" i="2"/>
  <c r="AV629" i="2"/>
  <c r="AV36" i="2"/>
  <c r="AV385" i="2"/>
  <c r="AV145" i="2"/>
  <c r="AV89" i="2"/>
  <c r="AV69" i="2"/>
  <c r="AV70" i="2"/>
  <c r="AV338" i="2"/>
  <c r="AV192" i="2"/>
  <c r="AV531" i="2"/>
  <c r="AV697" i="2"/>
  <c r="AV299" i="2"/>
  <c r="AV88" i="2"/>
  <c r="AV333" i="2"/>
  <c r="AV376" i="2"/>
  <c r="AV699" i="2"/>
  <c r="AV160" i="2"/>
  <c r="AV484" i="2"/>
  <c r="AV291" i="2"/>
  <c r="AV191" i="2"/>
  <c r="AV199" i="2"/>
  <c r="AV273" i="2"/>
  <c r="AV148" i="2"/>
  <c r="AV274" i="2"/>
  <c r="AV704" i="2"/>
  <c r="AV489" i="2"/>
  <c r="AV500" i="2"/>
  <c r="AV501" i="2"/>
  <c r="AV653" i="2"/>
  <c r="AV395" i="2"/>
  <c r="AV180" i="2"/>
  <c r="AV673" i="2"/>
  <c r="AV437" i="2"/>
  <c r="AV443" i="2"/>
  <c r="AV158" i="2"/>
  <c r="AV433" i="2"/>
  <c r="AV617" i="2"/>
  <c r="AV336" i="2"/>
  <c r="AV716" i="2"/>
  <c r="AV462" i="2"/>
  <c r="AV480" i="2"/>
  <c r="AV220" i="2"/>
  <c r="AV51" i="2"/>
  <c r="AV110" i="2"/>
  <c r="AV375" i="2"/>
  <c r="AV245" i="2"/>
  <c r="AV359" i="2"/>
  <c r="AV346" i="2"/>
  <c r="AV43" i="2"/>
  <c r="AV239" i="2"/>
  <c r="AV370" i="2"/>
  <c r="AV8" i="2"/>
  <c r="AV195" i="2"/>
  <c r="AV403" i="2"/>
  <c r="AV135" i="2"/>
  <c r="AV553" i="2"/>
  <c r="AV100" i="2"/>
  <c r="AV706" i="2"/>
  <c r="AV34" i="2"/>
  <c r="AV445" i="2"/>
  <c r="AV545" i="2"/>
  <c r="AV470" i="2"/>
  <c r="AV48" i="2"/>
  <c r="AV285" i="2"/>
  <c r="AV270" i="2"/>
  <c r="AV713" i="2"/>
  <c r="AV571" i="2"/>
  <c r="AV142" i="2"/>
  <c r="AV721" i="2"/>
  <c r="AV600" i="2"/>
  <c r="AV345" i="2"/>
  <c r="AV719" i="2"/>
  <c r="AV636" i="2"/>
  <c r="AV74" i="2"/>
  <c r="AV311" i="2"/>
  <c r="AV513" i="2"/>
  <c r="AV471" i="2"/>
  <c r="AV72" i="2"/>
  <c r="AV472" i="2"/>
  <c r="AV6" i="2"/>
  <c r="AV700" i="2"/>
  <c r="AV324" i="2"/>
  <c r="AV696" i="2"/>
  <c r="AV122" i="2"/>
  <c r="AV504" i="2"/>
  <c r="AV138" i="2"/>
  <c r="AV230" i="2"/>
  <c r="AV685" i="2"/>
  <c r="AV618" i="2"/>
  <c r="AV588" i="2"/>
  <c r="AV121" i="2"/>
  <c r="AV13" i="2"/>
  <c r="AV440" i="2"/>
  <c r="AV116" i="2"/>
  <c r="AV701" i="2"/>
  <c r="AV214" i="2"/>
  <c r="AV633" i="2"/>
  <c r="AV339" i="2"/>
  <c r="AV482" i="2"/>
  <c r="AV405" i="2"/>
  <c r="AV186" i="2"/>
  <c r="AV204" i="2"/>
  <c r="AV73" i="2"/>
  <c r="AV167" i="2"/>
  <c r="AV118" i="2"/>
  <c r="AV672" i="2"/>
  <c r="AV225" i="2"/>
  <c r="AV203" i="2"/>
  <c r="AV570" i="2"/>
  <c r="AV266" i="2"/>
  <c r="AV231" i="2"/>
  <c r="AV408" i="2"/>
  <c r="AV317" i="2"/>
  <c r="AV287" i="2"/>
  <c r="AV432" i="2"/>
  <c r="AV539" i="2"/>
  <c r="AV85" i="2"/>
  <c r="AV495" i="2"/>
  <c r="AV556" i="2"/>
  <c r="AV597" i="2"/>
  <c r="AV661" i="2"/>
  <c r="AV543" i="2"/>
  <c r="AV250" i="2"/>
  <c r="AV735" i="2"/>
  <c r="AV687" i="2"/>
  <c r="AV380" i="2"/>
  <c r="AV514" i="2"/>
  <c r="AV521" i="2"/>
  <c r="AV252" i="2"/>
  <c r="AV548" i="2"/>
  <c r="AV328" i="2"/>
  <c r="AV734" i="2"/>
  <c r="AV497" i="2"/>
  <c r="AV321" i="2"/>
  <c r="AV419" i="2"/>
  <c r="AV248" i="2"/>
  <c r="AV622" i="2"/>
  <c r="AV265" i="2"/>
  <c r="AV38" i="2"/>
  <c r="AV505" i="2"/>
  <c r="AV538" i="2"/>
  <c r="AV406" i="2"/>
  <c r="AV258" i="2"/>
  <c r="AV609" i="2"/>
  <c r="AV467" i="2"/>
  <c r="AV420" i="2"/>
  <c r="AV593" i="2"/>
  <c r="AV125" i="2"/>
  <c r="AV656" i="2"/>
  <c r="AV378" i="2"/>
  <c r="AV58" i="2"/>
  <c r="AV182" i="2"/>
  <c r="AV87" i="2"/>
  <c r="AV94" i="2"/>
  <c r="AV314" i="2"/>
  <c r="AV446" i="2"/>
  <c r="AV442" i="2"/>
  <c r="AV227" i="2"/>
  <c r="AV304" i="2"/>
  <c r="AV572" i="2"/>
  <c r="AV506" i="2"/>
  <c r="AV200" i="2"/>
  <c r="AV546" i="2"/>
  <c r="AV240" i="2"/>
  <c r="AV331" i="2"/>
  <c r="AV494" i="2"/>
  <c r="AV124" i="2"/>
  <c r="AV174" i="2"/>
  <c r="AV352" i="2"/>
  <c r="AV202" i="2"/>
  <c r="AV415" i="2"/>
  <c r="AV454" i="2"/>
  <c r="AV630" i="2"/>
  <c r="AV365" i="2"/>
  <c r="AV75" i="2"/>
  <c r="AV598" i="2"/>
  <c r="AV615" i="2"/>
  <c r="AV438" i="2"/>
  <c r="AV318" i="2"/>
  <c r="AV612" i="2"/>
  <c r="AV61" i="2"/>
  <c r="AV206" i="2"/>
  <c r="AV253" i="2"/>
  <c r="AV457" i="2"/>
  <c r="AV132" i="2"/>
  <c r="AV655" i="2"/>
  <c r="AV154" i="2"/>
  <c r="AV372" i="2"/>
  <c r="AV666" i="2"/>
  <c r="AV59" i="2"/>
  <c r="AV592" i="2"/>
  <c r="AV351" i="2"/>
  <c r="AV189" i="2"/>
  <c r="AV201" i="2"/>
  <c r="AV551" i="2"/>
  <c r="AV267" i="2"/>
  <c r="AV112" i="2"/>
  <c r="AV576" i="2"/>
  <c r="AV649" i="2"/>
  <c r="AV197" i="2"/>
  <c r="AV682" i="2"/>
  <c r="AV686" i="2"/>
  <c r="AV515" i="2"/>
  <c r="AV607" i="2"/>
  <c r="AV477" i="2"/>
  <c r="AV461" i="2"/>
  <c r="AV468" i="2"/>
  <c r="AV524" i="2"/>
  <c r="AV169" i="2"/>
  <c r="AV329" i="2"/>
  <c r="AV185" i="2"/>
  <c r="AV453" i="2"/>
  <c r="AV402" i="2"/>
  <c r="AV114" i="2"/>
  <c r="AV277" i="2"/>
  <c r="AV723" i="2"/>
  <c r="AV221" i="2"/>
  <c r="AV151" i="2"/>
  <c r="AV722" i="2"/>
  <c r="AV724" i="2"/>
  <c r="AV53" i="2"/>
  <c r="AV623" i="2"/>
  <c r="AV486" i="2"/>
  <c r="AV381" i="2"/>
  <c r="AV305" i="2"/>
  <c r="AV663" i="2"/>
  <c r="AV296" i="2"/>
  <c r="AV550" i="2"/>
  <c r="AV667" i="2"/>
  <c r="AV665" i="2"/>
  <c r="AV54" i="2"/>
  <c r="AV215" i="2"/>
  <c r="AV40" i="2"/>
  <c r="AV710" i="2"/>
  <c r="AV209" i="2"/>
  <c r="AV187" i="2"/>
  <c r="AV374" i="2"/>
  <c r="AV602" i="2"/>
  <c r="AV434" i="2"/>
  <c r="AV541" i="2"/>
  <c r="AV341" i="2"/>
  <c r="AV60" i="2"/>
  <c r="AV198" i="2"/>
  <c r="AV691" i="2"/>
  <c r="AV224" i="2"/>
  <c r="AV416" i="2"/>
  <c r="AV487" i="2"/>
  <c r="AV441" i="2"/>
  <c r="AV389" i="2"/>
  <c r="AV286" i="2"/>
  <c r="AV708" i="2"/>
  <c r="AV718" i="2"/>
  <c r="AV512" i="2"/>
  <c r="AV373" i="2"/>
  <c r="AV377" i="2"/>
  <c r="AV579" i="2"/>
  <c r="AV732" i="2"/>
  <c r="AV427" i="2"/>
  <c r="AV599" i="2"/>
  <c r="AV392" i="2"/>
  <c r="AV159" i="2"/>
  <c r="AV475" i="2"/>
  <c r="AV82" i="2"/>
  <c r="AV42" i="2"/>
  <c r="AV137" i="2"/>
  <c r="AV394" i="2"/>
  <c r="AV104" i="2"/>
  <c r="AV549" i="2"/>
  <c r="AV284" i="2"/>
  <c r="AV535" i="2"/>
  <c r="AV705" i="2"/>
  <c r="AV418" i="2"/>
  <c r="AV702" i="2"/>
  <c r="AV62" i="2"/>
  <c r="AV450" i="2"/>
  <c r="AV733" i="2"/>
  <c r="AV396" i="2"/>
  <c r="AV530" i="2"/>
  <c r="AV458" i="2"/>
  <c r="AV693" i="2"/>
  <c r="AV533" i="2"/>
  <c r="AV84" i="2"/>
  <c r="AV298" i="2"/>
  <c r="AV319" i="2"/>
  <c r="AV684" i="2"/>
  <c r="AV644" i="2"/>
  <c r="AV103" i="2"/>
  <c r="AV141" i="2"/>
  <c r="AV689" i="2"/>
  <c r="AV45" i="2"/>
  <c r="AV223" i="2"/>
  <c r="AV379" i="2"/>
  <c r="AV126" i="2"/>
  <c r="AV413" i="2"/>
  <c r="AV264" i="2"/>
  <c r="AV508" i="2"/>
  <c r="AV24" i="2"/>
  <c r="AV585" i="2"/>
  <c r="AV97" i="2"/>
  <c r="AV143" i="2"/>
  <c r="AV152" i="2"/>
  <c r="AV728" i="2"/>
  <c r="AV650" i="2"/>
  <c r="AV300" i="2"/>
  <c r="AV26" i="2"/>
  <c r="AV565" i="2"/>
  <c r="AV639" i="2"/>
  <c r="AV601" i="2"/>
  <c r="AV384" i="2"/>
  <c r="AV356" i="2"/>
  <c r="AV386" i="2"/>
  <c r="AV310" i="2"/>
  <c r="AV490" i="2"/>
  <c r="AV435" i="2"/>
  <c r="AV162" i="2"/>
  <c r="AV290" i="2"/>
  <c r="AV326" i="2"/>
  <c r="AV520" i="2"/>
  <c r="AV560" i="2"/>
  <c r="AV247" i="2"/>
  <c r="AV81" i="2"/>
  <c r="AV361" i="2"/>
  <c r="AV229" i="2"/>
  <c r="AV627" i="2"/>
  <c r="AV573" i="2"/>
  <c r="AV357" i="2"/>
  <c r="AV350" i="2"/>
  <c r="AV52" i="2"/>
  <c r="AV18" i="2"/>
  <c r="AV322" i="2"/>
  <c r="AV364" i="2"/>
  <c r="AV2" i="2"/>
  <c r="AV306" i="2"/>
  <c r="AV149" i="2"/>
  <c r="AV27" i="2"/>
  <c r="AV166" i="2"/>
  <c r="AV611" i="2"/>
  <c r="AV595" i="2"/>
  <c r="AV133" i="2"/>
  <c r="AV212" i="2"/>
  <c r="AV164" i="2"/>
  <c r="AV208" i="2"/>
  <c r="AV726" i="2"/>
  <c r="AV404" i="2"/>
  <c r="AV246" i="2"/>
  <c r="AV436" i="2"/>
  <c r="AV292" i="2"/>
  <c r="AV604" i="2"/>
  <c r="AV188" i="2"/>
  <c r="AV591" i="2"/>
  <c r="AV312" i="2"/>
  <c r="AV547" i="2"/>
  <c r="AV123" i="2"/>
  <c r="AV414" i="2"/>
  <c r="AV249" i="2"/>
  <c r="AV283" i="2"/>
  <c r="AV620" i="2"/>
  <c r="AV581" i="2"/>
  <c r="AV255" i="2"/>
  <c r="AV527" i="2"/>
  <c r="AV165" i="2"/>
  <c r="AV690" i="2"/>
  <c r="AV130" i="2"/>
  <c r="AV136" i="2"/>
  <c r="AV19" i="2"/>
  <c r="AV488" i="2"/>
  <c r="AV658" i="2"/>
  <c r="AV262" i="2"/>
  <c r="AV325" i="2"/>
  <c r="AV463" i="2"/>
  <c r="AV106" i="2"/>
  <c r="AV31" i="2"/>
  <c r="AV25" i="2"/>
  <c r="AV295" i="2"/>
  <c r="AV729" i="2"/>
  <c r="AV614" i="2"/>
  <c r="AV271" i="2"/>
  <c r="AV616" i="2"/>
  <c r="AV692" i="2"/>
  <c r="AV275" i="2"/>
  <c r="AV63" i="2"/>
  <c r="AV421" i="2"/>
  <c r="AV562" i="2"/>
  <c r="AV574" i="2"/>
  <c r="AV417" i="2"/>
  <c r="AV390" i="2"/>
  <c r="AV651" i="2"/>
  <c r="AV176" i="2"/>
  <c r="AV628" i="2"/>
  <c r="AV196" i="2"/>
  <c r="AV127" i="2"/>
  <c r="AV626" i="2"/>
  <c r="AV503" i="2"/>
  <c r="AV334" i="2"/>
  <c r="AV289" i="2"/>
  <c r="AV171" i="2"/>
  <c r="AV213" i="2"/>
  <c r="AV511" i="2"/>
  <c r="AV536" i="2"/>
  <c r="AV155" i="2"/>
  <c r="AV481" i="2"/>
  <c r="AV707" i="2"/>
  <c r="AV668" i="2"/>
  <c r="AV39" i="2"/>
  <c r="AV529" i="2"/>
  <c r="AV448" i="2"/>
  <c r="AV603" i="2"/>
  <c r="AV17" i="2"/>
  <c r="AV128" i="2"/>
  <c r="AV178" i="2"/>
  <c r="AV642" i="2"/>
  <c r="AV483" i="2"/>
  <c r="AV646" i="2"/>
  <c r="AV156" i="2"/>
  <c r="AV320" i="2"/>
  <c r="AV590" i="2"/>
  <c r="AV674" i="2"/>
  <c r="AV491" i="2"/>
  <c r="AV447" i="2"/>
  <c r="AV688" i="2"/>
  <c r="AV293" i="2"/>
  <c r="AV569" i="2"/>
  <c r="AV582" i="2"/>
  <c r="AV44" i="2"/>
  <c r="AV559" i="2"/>
  <c r="AV35" i="2"/>
  <c r="AV383" i="2"/>
  <c r="AV14" i="2"/>
  <c r="AV363" i="2"/>
  <c r="AV645" i="2"/>
  <c r="AV272" i="2"/>
  <c r="AV605" i="2"/>
  <c r="AV194" i="2"/>
  <c r="AV479" i="2"/>
  <c r="AV712" i="2"/>
  <c r="AV499" i="2"/>
  <c r="AV411" i="2"/>
  <c r="AV557" i="2"/>
  <c r="AV323" i="2"/>
  <c r="AV337" i="2"/>
  <c r="AV115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</calcChain>
</file>

<file path=xl/sharedStrings.xml><?xml version="1.0" encoding="utf-8"?>
<sst xmlns="http://schemas.openxmlformats.org/spreadsheetml/2006/main" count="19443" uniqueCount="10310">
  <si>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</si>
  <si>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</si>
  <si>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</si>
  <si>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</si>
  <si>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</si>
  <si>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</si>
  <si>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</si>
  <si>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</si>
  <si>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</si>
  <si>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</si>
  <si>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</si>
  <si>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</si>
  <si>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</si>
  <si>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</si>
  <si>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</si>
  <si>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</si>
  <si>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</si>
  <si>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</si>
  <si>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</si>
  <si>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</si>
  <si>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</si>
  <si>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</si>
  <si>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</si>
  <si>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</si>
  <si>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</si>
  <si>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</si>
  <si>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</si>
  <si>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</si>
  <si>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</si>
  <si>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</si>
  <si>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</si>
  <si>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</si>
  <si>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</si>
  <si>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</si>
  <si>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</si>
  <si>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</si>
  <si>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</si>
  <si>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</si>
  <si>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</si>
  <si>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</si>
  <si>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</si>
  <si>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</si>
  <si>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</si>
  <si>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</si>
  <si>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</si>
  <si>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</si>
  <si>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</si>
  <si>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</si>
  <si>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</si>
  <si>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</si>
  <si>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</si>
  <si>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</si>
  <si>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</si>
  <si>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</si>
  <si>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</si>
  <si>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</si>
  <si>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</si>
  <si>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</si>
  <si>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NTPC Ltd</t>
  </si>
  <si>
    <t>NTPC</t>
  </si>
  <si>
    <t>Power Generation</t>
  </si>
  <si>
    <t>Tata Motors Ltd</t>
  </si>
  <si>
    <t>TATAMOTORS</t>
  </si>
  <si>
    <t>Four Wheelers</t>
  </si>
  <si>
    <t>Maruti Suzuki India Ltd</t>
  </si>
  <si>
    <t>MARUTI</t>
  </si>
  <si>
    <t>Adani Enterprises Ltd</t>
  </si>
  <si>
    <t>ADANIENT</t>
  </si>
  <si>
    <t>Commodities Trading</t>
  </si>
  <si>
    <t>Axis Bank Ltd</t>
  </si>
  <si>
    <t>AXISBANK</t>
  </si>
  <si>
    <t>Kotak Mahindra Bank Ltd</t>
  </si>
  <si>
    <t>KOTAKBANK</t>
  </si>
  <si>
    <t>Adani Ports and Special Economic Zone Ltd</t>
  </si>
  <si>
    <t>ADANIPORTS</t>
  </si>
  <si>
    <t>Ports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</si>
  <si>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</si>
  <si>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</si>
  <si>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</si>
  <si>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</si>
  <si>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</si>
  <si>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</si>
  <si>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Mahindra and Mahindra Ltd</t>
  </si>
  <si>
    <t>M&amp;M</t>
  </si>
  <si>
    <t>Coal India Ltd</t>
  </si>
  <si>
    <t>COALINDIA</t>
  </si>
  <si>
    <t>Mining - Coal</t>
  </si>
  <si>
    <t>Avenue Supermarts Ltd</t>
  </si>
  <si>
    <t>DMART</t>
  </si>
  <si>
    <t>Retail - Department Stores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</si>
  <si>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</si>
  <si>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</si>
  <si>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</si>
  <si>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</si>
  <si>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</si>
  <si>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</si>
  <si>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</si>
  <si>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</si>
  <si>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</si>
  <si>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</si>
  <si>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</si>
  <si>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</si>
  <si>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Adani Power Ltd</t>
  </si>
  <si>
    <t>ADANIPOWER</t>
  </si>
  <si>
    <t>Hindustan Zinc Ltd</t>
  </si>
  <si>
    <t>HINDZINC</t>
  </si>
  <si>
    <t>Mining - Diversified</t>
  </si>
  <si>
    <t>Bajaj Auto Ltd</t>
  </si>
  <si>
    <t>BAJAJ-AUTO</t>
  </si>
  <si>
    <t>Two Wheelers</t>
  </si>
  <si>
    <t>Wipro Ltd</t>
  </si>
  <si>
    <t>WIPRO</t>
  </si>
  <si>
    <t>Bajaj Finserv Ltd</t>
  </si>
  <si>
    <t>BAJAJFINSV</t>
  </si>
  <si>
    <t>Indian Railway Finance Corp Ltd</t>
  </si>
  <si>
    <t>IRFC</t>
  </si>
  <si>
    <t>Specialized Finance</t>
  </si>
  <si>
    <t>Indian Oil Corporation Ltd</t>
  </si>
  <si>
    <t>IOC</t>
  </si>
  <si>
    <t>Siemens Ltd</t>
  </si>
  <si>
    <t>SIEMENS</t>
  </si>
  <si>
    <t>Conglomerates</t>
  </si>
  <si>
    <t>Nestle India Ltd</t>
  </si>
  <si>
    <t>NESTLEIND</t>
  </si>
  <si>
    <t>FMCG - Foods</t>
  </si>
  <si>
    <t>Zomato Ltd</t>
  </si>
  <si>
    <t>ZOMATO</t>
  </si>
  <si>
    <t>Online Services</t>
  </si>
  <si>
    <t>Bharat Electronics Ltd</t>
  </si>
  <si>
    <t>BEL</t>
  </si>
  <si>
    <t>Electronic Equipments</t>
  </si>
  <si>
    <t>JSW Steel Ltd</t>
  </si>
  <si>
    <t>JSWSTEEL</t>
  </si>
  <si>
    <t>Iron &amp; Steel</t>
  </si>
  <si>
    <t>DLF Ltd</t>
  </si>
  <si>
    <t>DLF</t>
  </si>
  <si>
    <t>Real Estate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</si>
  <si>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</si>
  <si>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</si>
  <si>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</si>
  <si>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</si>
  <si>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</si>
  <si>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</si>
  <si>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</si>
  <si>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Trent Ltd</t>
  </si>
  <si>
    <t>TRENT</t>
  </si>
  <si>
    <t>Retail - Apparel</t>
  </si>
  <si>
    <t>Grasim Industries Ltd</t>
  </si>
  <si>
    <t>GRASIM</t>
  </si>
  <si>
    <t>SBI Life Insurance Company Ltd</t>
  </si>
  <si>
    <t>SBILIFE</t>
  </si>
  <si>
    <t>Power Finance Corporation Ltd</t>
  </si>
  <si>
    <t>PFC</t>
  </si>
  <si>
    <t>Vedanta Ltd</t>
  </si>
  <si>
    <t>VEDL</t>
  </si>
  <si>
    <t>Metals - Diversified</t>
  </si>
  <si>
    <t>Interglobe Aviation Ltd</t>
  </si>
  <si>
    <t>INDIGO</t>
  </si>
  <si>
    <t>Airlines</t>
  </si>
  <si>
    <t>LTIMindtree Ltd</t>
  </si>
  <si>
    <t>LTIM</t>
  </si>
  <si>
    <t>REC Limited</t>
  </si>
  <si>
    <t>RECLTD</t>
  </si>
  <si>
    <t>Ambuja Cements Ltd</t>
  </si>
  <si>
    <t>AMBUJACEM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</si>
  <si>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</si>
  <si>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</si>
  <si>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</si>
  <si>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</si>
  <si>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</si>
  <si>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</si>
  <si>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Gail (India) Ltd</t>
  </si>
  <si>
    <t>GAIL</t>
  </si>
  <si>
    <t>Gas Distribution</t>
  </si>
  <si>
    <t>HDFC Life Insurance Company Ltd</t>
  </si>
  <si>
    <t>HDFCLIFE</t>
  </si>
  <si>
    <t>TATAMTRDVR</t>
  </si>
  <si>
    <t>Bharat Petroleum Corporation Ltd</t>
  </si>
  <si>
    <t>BPCL</t>
  </si>
  <si>
    <t>Godrej Consumer Products Ltd</t>
  </si>
  <si>
    <t>GODREJCP</t>
  </si>
  <si>
    <t>FMCG - Personal Products</t>
  </si>
  <si>
    <t>Tech Mahindra Ltd</t>
  </si>
  <si>
    <t>TECHM</t>
  </si>
  <si>
    <t>Tata Power Company Ltd</t>
  </si>
  <si>
    <t>TATAPOWER</t>
  </si>
  <si>
    <t>Hindalco Industries Ltd</t>
  </si>
  <si>
    <t>HINDALCO</t>
  </si>
  <si>
    <t>Metals - Aluminium</t>
  </si>
  <si>
    <t>Adani Energy Solutions Ltd</t>
  </si>
  <si>
    <t>ADANIENSOL</t>
  </si>
  <si>
    <t>Power Infrastructure</t>
  </si>
  <si>
    <t>Britannia Industries Ltd</t>
  </si>
  <si>
    <t>BRITANNIA</t>
  </si>
  <si>
    <t>Divi's Laboratories Ltd</t>
  </si>
  <si>
    <t>DIVISLAB</t>
  </si>
  <si>
    <t>Labs &amp; Life Sciences Services</t>
  </si>
  <si>
    <t>Punjab National Bank</t>
  </si>
  <si>
    <t>PNB</t>
  </si>
  <si>
    <t>Samvardhana Motherson International Ltd</t>
  </si>
  <si>
    <t>MOTHERSON</t>
  </si>
  <si>
    <t>Auto Parts</t>
  </si>
  <si>
    <t>Eicher Motors Ltd</t>
  </si>
  <si>
    <t>EICHERMOT</t>
  </si>
  <si>
    <t>Trucks &amp; Buses</t>
  </si>
  <si>
    <t>Bank of Baroda Ltd</t>
  </si>
  <si>
    <t>BANKBARODA</t>
  </si>
  <si>
    <t>JSW Energy Ltd</t>
  </si>
  <si>
    <t>JSWENERGY</t>
  </si>
  <si>
    <t>Zydus Lifesciences Ltd</t>
  </si>
  <si>
    <t>ZYDUSLIFE</t>
  </si>
  <si>
    <t>Cipla Ltd</t>
  </si>
  <si>
    <t>CIPLA</t>
  </si>
  <si>
    <t>Indian Overseas Bank</t>
  </si>
  <si>
    <t>IOB</t>
  </si>
  <si>
    <t>Rail Vikas Nigam Ltd</t>
  </si>
  <si>
    <t>RVNL</t>
  </si>
  <si>
    <t>Macrotech Developers Ltd</t>
  </si>
  <si>
    <t>LODHA</t>
  </si>
  <si>
    <t>TVS Motor Company Ltd</t>
  </si>
  <si>
    <t>TVSMOTOR</t>
  </si>
  <si>
    <t>Tata Consumer Products Ltd</t>
  </si>
  <si>
    <t>TATACONSUM</t>
  </si>
  <si>
    <t>Tea &amp; Coffee</t>
  </si>
  <si>
    <t>Cholamandalam Investment and Finance Company Ltd</t>
  </si>
  <si>
    <t>CHOLAFIN</t>
  </si>
  <si>
    <t>Dr Reddy's Laboratories Ltd</t>
  </si>
  <si>
    <t>DRREDDY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</si>
  <si>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</si>
  <si>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</si>
  <si>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</si>
  <si>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</si>
  <si>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</si>
  <si>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</si>
  <si>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Shriram Finance Ltd</t>
  </si>
  <si>
    <t>SHRIRAMFIN</t>
  </si>
  <si>
    <t>Vodafone Idea Ltd</t>
  </si>
  <si>
    <t>IDEA</t>
  </si>
  <si>
    <t>CG Power and Industrial Solutions Ltd</t>
  </si>
  <si>
    <t>CGPOWER</t>
  </si>
  <si>
    <t>Dabur India Ltd</t>
  </si>
  <si>
    <t>DABUR</t>
  </si>
  <si>
    <t>Indusind Bank Ltd</t>
  </si>
  <si>
    <t>INDUSINDBK</t>
  </si>
  <si>
    <t>Torrent Pharmaceuticals Ltd</t>
  </si>
  <si>
    <t>TORNTPHARM</t>
  </si>
  <si>
    <t>IDBI Bank Ltd</t>
  </si>
  <si>
    <t>IDBI</t>
  </si>
  <si>
    <t>Private Bank</t>
  </si>
  <si>
    <t>Hero MotoCorp Ltd</t>
  </si>
  <si>
    <t>HEROMOTOCO</t>
  </si>
  <si>
    <t>ICICI Prudential Life Insurance Company Ltd</t>
  </si>
  <si>
    <t>ICICIPRULI</t>
  </si>
  <si>
    <t>Bharat Heavy Electricals Ltd</t>
  </si>
  <si>
    <t>BHEL</t>
  </si>
  <si>
    <t>Bajaj Holdings and Investment Ltd</t>
  </si>
  <si>
    <t>BAJAJHLDNG</t>
  </si>
  <si>
    <t>Asset Management</t>
  </si>
  <si>
    <t>NHPC Ltd</t>
  </si>
  <si>
    <t>NHPC</t>
  </si>
  <si>
    <t>GMR Airports Infrastructure Ltd</t>
  </si>
  <si>
    <t>GMRINFRA</t>
  </si>
  <si>
    <t>United Spirits Ltd</t>
  </si>
  <si>
    <t>UNITDSPR</t>
  </si>
  <si>
    <t>Alcoholic Beverages</t>
  </si>
  <si>
    <t>Mazagon Dock Shipbuilders Ltd</t>
  </si>
  <si>
    <t>MAZDOCK</t>
  </si>
  <si>
    <t>Shipbuilding</t>
  </si>
  <si>
    <t>Union Bank of India Ltd</t>
  </si>
  <si>
    <t>UNIONBANK</t>
  </si>
  <si>
    <t>Polycab India Ltd</t>
  </si>
  <si>
    <t>POLYCAB</t>
  </si>
  <si>
    <t>Canara Bank Ltd</t>
  </si>
  <si>
    <t>CANBK</t>
  </si>
  <si>
    <t>Bosch Ltd</t>
  </si>
  <si>
    <t>BOSCHLTD</t>
  </si>
  <si>
    <t>Adani Total Gas Ltd</t>
  </si>
  <si>
    <t>ATGL</t>
  </si>
  <si>
    <t>Oil India Ltd</t>
  </si>
  <si>
    <t>OIL</t>
  </si>
  <si>
    <t>Shree Cement Ltd</t>
  </si>
  <si>
    <t>SHREECEM</t>
  </si>
  <si>
    <t>ICICI Lombard General Insurance Company Ltd</t>
  </si>
  <si>
    <t>ICICIGI</t>
  </si>
  <si>
    <t>Cummins India Ltd</t>
  </si>
  <si>
    <t>CUMMINSIND</t>
  </si>
  <si>
    <t>Industrial Machinery</t>
  </si>
  <si>
    <t>Suzlon Energy Ltd</t>
  </si>
  <si>
    <t>SUZLON</t>
  </si>
  <si>
    <t>Renewable Energy Equipment &amp; Services</t>
  </si>
  <si>
    <t>Jindal Steel And Power Ltd</t>
  </si>
  <si>
    <t>JINDALSTEL</t>
  </si>
  <si>
    <t>Apollo Hospitals Enterprise Ltd</t>
  </si>
  <si>
    <t>APOLLOHOSP</t>
  </si>
  <si>
    <t>Hospitals &amp; Diagnostic Centres</t>
  </si>
  <si>
    <t>Solar Industries India Ltd</t>
  </si>
  <si>
    <t>SOLARINDS</t>
  </si>
  <si>
    <t>Commodity Chemicals</t>
  </si>
  <si>
    <t>Info Edge (India) Ltd</t>
  </si>
  <si>
    <t>NAUKRI</t>
  </si>
  <si>
    <t>Colgate-Palmolive (India) Ltd</t>
  </si>
  <si>
    <t>COLPAL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</si>
  <si>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</si>
  <si>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</si>
  <si>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</si>
  <si>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</si>
  <si>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</si>
  <si>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</si>
  <si>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Lupin Ltd</t>
  </si>
  <si>
    <t>LUPIN</t>
  </si>
  <si>
    <t>Max Healthcare Institute Ltd</t>
  </si>
  <si>
    <t>MAXHEALTH</t>
  </si>
  <si>
    <t>Torrent Power Ltd</t>
  </si>
  <si>
    <t>TORNTPOWER</t>
  </si>
  <si>
    <t>HDFC Asset Management Company Ltd</t>
  </si>
  <si>
    <t>HDFCAMC</t>
  </si>
  <si>
    <t>Marico Ltd</t>
  </si>
  <si>
    <t>MARICO</t>
  </si>
  <si>
    <t>Aurobindo Pharma Ltd</t>
  </si>
  <si>
    <t>AUROPHARMA</t>
  </si>
  <si>
    <t>Godrej Properties Ltd</t>
  </si>
  <si>
    <t>GODREJPROP</t>
  </si>
  <si>
    <t>Hindustan Petroleum Corp Ltd</t>
  </si>
  <si>
    <t>HINDPETRO</t>
  </si>
  <si>
    <t>Indian Bank</t>
  </si>
  <si>
    <t>INDIANB</t>
  </si>
  <si>
    <t>Mankind Pharma Ltd</t>
  </si>
  <si>
    <t>MANKIND</t>
  </si>
  <si>
    <t>Yes Bank Ltd</t>
  </si>
  <si>
    <t>YESBANK</t>
  </si>
  <si>
    <t>Tube Investments of India Ltd</t>
  </si>
  <si>
    <t>TIINDIA</t>
  </si>
  <si>
    <t>Cycles</t>
  </si>
  <si>
    <t>Indian Railway Catering and Tourism Corporation Ltd</t>
  </si>
  <si>
    <t>IRCTC</t>
  </si>
  <si>
    <t>Bharat Forge Ltd</t>
  </si>
  <si>
    <t>BHARATFORG</t>
  </si>
  <si>
    <t>Muthoot Finance Ltd</t>
  </si>
  <si>
    <t>MUTHOOTFIN</t>
  </si>
  <si>
    <t>SRF Ltd</t>
  </si>
  <si>
    <t>SRF</t>
  </si>
  <si>
    <t>Ashok Leyland Ltd</t>
  </si>
  <si>
    <t>ASHOKLEY</t>
  </si>
  <si>
    <t>General Insurance Corporation of India</t>
  </si>
  <si>
    <t>GICRE</t>
  </si>
  <si>
    <t>Persistent Systems Ltd</t>
  </si>
  <si>
    <t>PERSISTENT</t>
  </si>
  <si>
    <t>Dixon Technologies (India) Ltd</t>
  </si>
  <si>
    <t>DIXON</t>
  </si>
  <si>
    <t>Home Electronics &amp; Appliances</t>
  </si>
  <si>
    <t>NMDC Ltd</t>
  </si>
  <si>
    <t>NMDC</t>
  </si>
  <si>
    <t>Mining - Iron Ore</t>
  </si>
  <si>
    <t>Linde India Ltd</t>
  </si>
  <si>
    <t>LINDEINDIA</t>
  </si>
  <si>
    <t>Indian Renewable Energy Development Agency Ltd</t>
  </si>
  <si>
    <t>IREDA</t>
  </si>
  <si>
    <t>PB Fintech Ltd</t>
  </si>
  <si>
    <t>POLICYBZR</t>
  </si>
  <si>
    <t>Prestige Estates Projects Ltd</t>
  </si>
  <si>
    <t>PRESTIGE</t>
  </si>
  <si>
    <t>SBI Cards and Payment Services Ltd</t>
  </si>
  <si>
    <t>SBICARD</t>
  </si>
  <si>
    <t>Payment Infrastructure</t>
  </si>
  <si>
    <t>JSW Infrastructure Ltd</t>
  </si>
  <si>
    <t>JSWINFRA</t>
  </si>
  <si>
    <t>Cochin Shipyard Ltd</t>
  </si>
  <si>
    <t>COCHINSHIP</t>
  </si>
  <si>
    <t>UCO Bank</t>
  </si>
  <si>
    <t>UCOBANK</t>
  </si>
  <si>
    <t>Supreme Industries Ltd</t>
  </si>
  <si>
    <t>SUPREMEIND</t>
  </si>
  <si>
    <t>Plastic Products</t>
  </si>
  <si>
    <t>PI Industries Ltd</t>
  </si>
  <si>
    <t>PIIND</t>
  </si>
  <si>
    <t>Oberoi Realty Ltd</t>
  </si>
  <si>
    <t>OBEROIRLTY</t>
  </si>
  <si>
    <t>Fertilisers And Chemicals Travancore Ltd</t>
  </si>
  <si>
    <t>FACT</t>
  </si>
  <si>
    <t>Fertilizers &amp; Agro Chemicals</t>
  </si>
  <si>
    <t>Berger Paints India Ltd</t>
  </si>
  <si>
    <t>BERGEPAINT</t>
  </si>
  <si>
    <t>Balkrishna Industries Ltd</t>
  </si>
  <si>
    <t>BALKRISIND</t>
  </si>
  <si>
    <t>Tires &amp; Rubber</t>
  </si>
  <si>
    <t>Alkem Laboratories Ltd</t>
  </si>
  <si>
    <t>ALKEM</t>
  </si>
  <si>
    <t>Schaeffler India Ltd</t>
  </si>
  <si>
    <t>SCHAEFFLER</t>
  </si>
  <si>
    <t>Container Corporation of India Ltd</t>
  </si>
  <si>
    <t>CONCOR</t>
  </si>
  <si>
    <t>Logistics</t>
  </si>
  <si>
    <t>Phoenix Mills Ltd</t>
  </si>
  <si>
    <t>PHOENIXLTD</t>
  </si>
  <si>
    <t>Patanjali Foods Ltd</t>
  </si>
  <si>
    <t>PATANJALI</t>
  </si>
  <si>
    <t>Packaged Foods &amp; Meats</t>
  </si>
  <si>
    <t>Housing and Urban Development Corporation Ltd</t>
  </si>
  <si>
    <t>HUDCO</t>
  </si>
  <si>
    <t>Steel Authority of India Ltd</t>
  </si>
  <si>
    <t>SAIL</t>
  </si>
  <si>
    <t>Jindal Stainless Ltd</t>
  </si>
  <si>
    <t>JSL</t>
  </si>
  <si>
    <t>Abbott India Ltd</t>
  </si>
  <si>
    <t>ABBOTINDIA</t>
  </si>
  <si>
    <t>MRF Ltd</t>
  </si>
  <si>
    <t>MRF</t>
  </si>
  <si>
    <t>UNO Minda Ltd</t>
  </si>
  <si>
    <t>UNOMINDA</t>
  </si>
  <si>
    <t>Kalyan Jewellers India Ltd</t>
  </si>
  <si>
    <t>KALYANKJIL</t>
  </si>
  <si>
    <t>Bank of India Ltd</t>
  </si>
  <si>
    <t>BANKINDIA</t>
  </si>
  <si>
    <t>Bharti Hexacom Ltd</t>
  </si>
  <si>
    <t>BHARTIHEXA</t>
  </si>
  <si>
    <t>Astral Ltd</t>
  </si>
  <si>
    <t>ASTRAL</t>
  </si>
  <si>
    <t>Building Products - Pipes</t>
  </si>
  <si>
    <t>Fsn E-Commerce Ventures Ltd</t>
  </si>
  <si>
    <t>NYKAA</t>
  </si>
  <si>
    <t>Wellness Services</t>
  </si>
  <si>
    <t>SJVN Ltd</t>
  </si>
  <si>
    <t>SJVN</t>
  </si>
  <si>
    <t>Thermax Limited</t>
  </si>
  <si>
    <t>THERMAX</t>
  </si>
  <si>
    <t>Procter &amp; Gamble Hygiene and Health Care Ltd</t>
  </si>
  <si>
    <t>PGHH</t>
  </si>
  <si>
    <t>Tata Communications Ltd</t>
  </si>
  <si>
    <t>TATACOMM</t>
  </si>
  <si>
    <t>IDFC First Bank Ltd</t>
  </si>
  <si>
    <t>IDFCFIRSTB</t>
  </si>
  <si>
    <t>Aditya Birla Capital Ltd</t>
  </si>
  <si>
    <t>ABCAPITAL</t>
  </si>
  <si>
    <t>Diversified Financials</t>
  </si>
  <si>
    <t>Central Bank of India Ltd</t>
  </si>
  <si>
    <t>CENTRALBK</t>
  </si>
  <si>
    <t>Petronet LNG Ltd</t>
  </si>
  <si>
    <t>PETRONET</t>
  </si>
  <si>
    <t>Oil &amp; Gas - Storage &amp; Transportation</t>
  </si>
  <si>
    <t>L&amp;T Technology Services Ltd</t>
  </si>
  <si>
    <t>LTTS</t>
  </si>
  <si>
    <t>United Breweries Ltd</t>
  </si>
  <si>
    <t>UBL</t>
  </si>
  <si>
    <t>Mphasis Ltd</t>
  </si>
  <si>
    <t>MPHASIS</t>
  </si>
  <si>
    <t>Bharat Dynamics Ltd</t>
  </si>
  <si>
    <t>BDL</t>
  </si>
  <si>
    <t>Hitachi Energy India Ltd</t>
  </si>
  <si>
    <t>POWERINDIA</t>
  </si>
  <si>
    <t>Adani Wilmar Ltd</t>
  </si>
  <si>
    <t>AWL</t>
  </si>
  <si>
    <t>KPIT Technologies Ltd</t>
  </si>
  <si>
    <t>KPITTECH</t>
  </si>
  <si>
    <t>Voltas Ltd</t>
  </si>
  <si>
    <t>VOLTAS</t>
  </si>
  <si>
    <t>Federal Bank Ltd</t>
  </si>
  <si>
    <t>FEDERALBNK</t>
  </si>
  <si>
    <t>Coromandel International Ltd</t>
  </si>
  <si>
    <t>COROMANDEL</t>
  </si>
  <si>
    <t>GlaxoSmithKline Pharmaceuticals Ltd</t>
  </si>
  <si>
    <t>GLAXO</t>
  </si>
  <si>
    <t>Page Industries Ltd</t>
  </si>
  <si>
    <t>PAGEIND</t>
  </si>
  <si>
    <t>Apparel &amp; Accessories</t>
  </si>
  <si>
    <t>Honeywell Automation India Ltd</t>
  </si>
  <si>
    <t>HONAUT</t>
  </si>
  <si>
    <t>AU Small Finance Bank Ltd</t>
  </si>
  <si>
    <t>AUBANK</t>
  </si>
  <si>
    <t>Sundaram Finance Ltd</t>
  </si>
  <si>
    <t>SUNDARMFIN</t>
  </si>
  <si>
    <t>Bank of Maharashtra Ltd</t>
  </si>
  <si>
    <t>MAHABANK</t>
  </si>
  <si>
    <t>New India Assurance Company Ltd</t>
  </si>
  <si>
    <t>NIACL</t>
  </si>
  <si>
    <t>ACC Ltd</t>
  </si>
  <si>
    <t>ACC</t>
  </si>
  <si>
    <t>Gujarat Gas Ltd</t>
  </si>
  <si>
    <t>GUJGASLTD</t>
  </si>
  <si>
    <t>Punjab &amp; Sind Bank</t>
  </si>
  <si>
    <t>PSB</t>
  </si>
  <si>
    <t>Ge T&amp;D India Ltd</t>
  </si>
  <si>
    <t>GET&amp;D</t>
  </si>
  <si>
    <t>3M India Ltd</t>
  </si>
  <si>
    <t>3MINDIA</t>
  </si>
  <si>
    <t>Stationery</t>
  </si>
  <si>
    <t>L&amp;T Finance Ltd</t>
  </si>
  <si>
    <t>LTF</t>
  </si>
  <si>
    <t>Exide Industries Ltd</t>
  </si>
  <si>
    <t>EXIDEIND</t>
  </si>
  <si>
    <t>Batteries</t>
  </si>
  <si>
    <t>Tata Elxsi Ltd</t>
  </si>
  <si>
    <t>TATAELXSI</t>
  </si>
  <si>
    <t>Biocon Ltd</t>
  </si>
  <si>
    <t>BIOCON</t>
  </si>
  <si>
    <t>Biotechnology</t>
  </si>
  <si>
    <t>AIA Engineering Ltd</t>
  </si>
  <si>
    <t>AIAENG</t>
  </si>
  <si>
    <t>Escorts Kubota Ltd</t>
  </si>
  <si>
    <t>ESCORTS</t>
  </si>
  <si>
    <t>Tractors</t>
  </si>
  <si>
    <t>Deepak Nitrite Ltd</t>
  </si>
  <si>
    <t>DEEPAKNTR</t>
  </si>
  <si>
    <t>LIC Housing Finance Ltd</t>
  </si>
  <si>
    <t>LICHSGFIN</t>
  </si>
  <si>
    <t>Home Financing</t>
  </si>
  <si>
    <t>APL Apollo Tubes Ltd</t>
  </si>
  <si>
    <t>APLAPOLLO</t>
  </si>
  <si>
    <t>Lloyds Metals And Energy Ltd</t>
  </si>
  <si>
    <t>LLOYDSME</t>
  </si>
  <si>
    <t>Glenmark Pharmaceuticals Ltd</t>
  </si>
  <si>
    <t>GLENMARK</t>
  </si>
  <si>
    <t>Coforge Ltd</t>
  </si>
  <si>
    <t>COFORGE</t>
  </si>
  <si>
    <t>Nippon Life India Asset Management Ltd</t>
  </si>
  <si>
    <t>NAM-INDIA</t>
  </si>
  <si>
    <t>Sona BLW Precision Forgings Ltd</t>
  </si>
  <si>
    <t>SONACOMS</t>
  </si>
  <si>
    <t>UPL Ltd</t>
  </si>
  <si>
    <t>UPL</t>
  </si>
  <si>
    <t>Tata Technologies Ltd</t>
  </si>
  <si>
    <t>TATATECH</t>
  </si>
  <si>
    <t>Jubilant Foodworks Ltd</t>
  </si>
  <si>
    <t>JUBLFOOD</t>
  </si>
  <si>
    <t>Restaurants &amp; Cafes</t>
  </si>
  <si>
    <t>Motilal Oswal Financial Services Ltd</t>
  </si>
  <si>
    <t>MOTILALOFS</t>
  </si>
  <si>
    <t>IRB Infrastructure Developers Ltd</t>
  </si>
  <si>
    <t>IRB</t>
  </si>
  <si>
    <t>NLC India Ltd</t>
  </si>
  <si>
    <t>NLCINDIA</t>
  </si>
  <si>
    <t>360 One Wam Ltd</t>
  </si>
  <si>
    <t>360ONE</t>
  </si>
  <si>
    <t>Investment Banking &amp; Brokerage</t>
  </si>
  <si>
    <t>KEI Industries Ltd</t>
  </si>
  <si>
    <t>KEI</t>
  </si>
  <si>
    <t>Cables</t>
  </si>
  <si>
    <t>Mangalore Refinery and Petrochemicals Ltd</t>
  </si>
  <si>
    <t>MRPL</t>
  </si>
  <si>
    <t>Fortis Healthcare Ltd</t>
  </si>
  <si>
    <t>FORTIS</t>
  </si>
  <si>
    <t>Max Financial Services Ltd</t>
  </si>
  <si>
    <t>MFSL</t>
  </si>
  <si>
    <t>Mahindra and Mahindra Financial Services Ltd</t>
  </si>
  <si>
    <t>M&amp;MFIN</t>
  </si>
  <si>
    <t>Indraprastha Gas Ltd</t>
  </si>
  <si>
    <t>IGL</t>
  </si>
  <si>
    <t>Metro Brands Ltd</t>
  </si>
  <si>
    <t>METROBRAND</t>
  </si>
  <si>
    <t>Footwear</t>
  </si>
  <si>
    <t>Gujarat Fluorochemicals Ltd</t>
  </si>
  <si>
    <t>FLUOROCHEM</t>
  </si>
  <si>
    <t>Specialty Chemicals</t>
  </si>
  <si>
    <t>Endurance Technologies Ltd</t>
  </si>
  <si>
    <t>ENDURANCE</t>
  </si>
  <si>
    <t>Ajanta Pharma Ltd</t>
  </si>
  <si>
    <t>AJANTPHARM</t>
  </si>
  <si>
    <t>Blue Star Ltd</t>
  </si>
  <si>
    <t>BLUESTARCO</t>
  </si>
  <si>
    <t>Sun Tv Network Ltd</t>
  </si>
  <si>
    <t>SUNTV</t>
  </si>
  <si>
    <t>TV Channels &amp; Broadcasters</t>
  </si>
  <si>
    <t>Gland Pharma Ltd</t>
  </si>
  <si>
    <t>GLAND</t>
  </si>
  <si>
    <t>BSE Ltd</t>
  </si>
  <si>
    <t>BSE</t>
  </si>
  <si>
    <t>Stock Exchanges &amp; Ratings</t>
  </si>
  <si>
    <t>Apar Industries Ltd</t>
  </si>
  <si>
    <t>APARINDS</t>
  </si>
  <si>
    <t>Star Health and Allied Insurance Company Ltd</t>
  </si>
  <si>
    <t>STARHEALTH</t>
  </si>
  <si>
    <t>Bandhan Bank Ltd</t>
  </si>
  <si>
    <t>BANDHANBNK</t>
  </si>
  <si>
    <t>Apollo Tyres Ltd</t>
  </si>
  <si>
    <t>APOLLOTYRE</t>
  </si>
  <si>
    <t>National Aluminium Co Ltd</t>
  </si>
  <si>
    <t>NATIONALUM</t>
  </si>
  <si>
    <t>Emami Ltd</t>
  </si>
  <si>
    <t>EMAMILTD</t>
  </si>
  <si>
    <t>Aditya Birla Fashion and Retail Ltd</t>
  </si>
  <si>
    <t>ABFRL</t>
  </si>
  <si>
    <t>Dalmia Bharat Ltd</t>
  </si>
  <si>
    <t>DALBHARAT</t>
  </si>
  <si>
    <t>One 97 Communications Ltd</t>
  </si>
  <si>
    <t>PAYTM</t>
  </si>
  <si>
    <t>Business Support Services</t>
  </si>
  <si>
    <t>J K Cement Ltd</t>
  </si>
  <si>
    <t>JKCEMENT</t>
  </si>
  <si>
    <t>IPCA Laboratories Ltd</t>
  </si>
  <si>
    <t>IPCALAB</t>
  </si>
  <si>
    <t>Syngene International Ltd</t>
  </si>
  <si>
    <t>SYNGENE</t>
  </si>
  <si>
    <t>NBCC (India) Ltd</t>
  </si>
  <si>
    <t>NBCC</t>
  </si>
  <si>
    <t>Global Health Ltd</t>
  </si>
  <si>
    <t>MEDANTA</t>
  </si>
  <si>
    <t>Motherson Sumi Wiring India Ltd</t>
  </si>
  <si>
    <t>MSUMI</t>
  </si>
  <si>
    <t>Embassy Office Parks REIT</t>
  </si>
  <si>
    <t>EMBASSY</t>
  </si>
  <si>
    <t>Timken India Ltd</t>
  </si>
  <si>
    <t>TIMKEN</t>
  </si>
  <si>
    <t>Carborundum Universal Ltd</t>
  </si>
  <si>
    <t>CARBORUNIV</t>
  </si>
  <si>
    <t>CRISIL Ltd</t>
  </si>
  <si>
    <t>CRISIL</t>
  </si>
  <si>
    <t>Tata Investment Corporation Ltd</t>
  </si>
  <si>
    <t>TATAINVEST</t>
  </si>
  <si>
    <t>Go Digit General Insurance Ltd</t>
  </si>
  <si>
    <t>GODIGIT</t>
  </si>
  <si>
    <t>Godrej Industries Ltd</t>
  </si>
  <si>
    <t>GODREJIND</t>
  </si>
  <si>
    <t>ZF Commercial Vehicle Control Systems India Ltd</t>
  </si>
  <si>
    <t>ZFCVINDIA</t>
  </si>
  <si>
    <t>Bayer Cropscience Ltd</t>
  </si>
  <si>
    <t>BAYERCROP</t>
  </si>
  <si>
    <t>Delhivery Ltd</t>
  </si>
  <si>
    <t>DELHIVERY</t>
  </si>
  <si>
    <t>Hindustan Copper Ltd</t>
  </si>
  <si>
    <t>HINDCOPPER</t>
  </si>
  <si>
    <t>Mining - Copper</t>
  </si>
  <si>
    <t>TVS Holdings Ltd</t>
  </si>
  <si>
    <t>TVSHLTD</t>
  </si>
  <si>
    <t>J B Chemicals and Pharmaceuticals Ltd</t>
  </si>
  <si>
    <t>JBCHEPHARM</t>
  </si>
  <si>
    <t>KPR Mill Ltd</t>
  </si>
  <si>
    <t>KPRMILL</t>
  </si>
  <si>
    <t>Textiles</t>
  </si>
  <si>
    <t>Amara Raja Energy &amp; Mobility Ltd</t>
  </si>
  <si>
    <t>ARE&amp;M</t>
  </si>
  <si>
    <t>Sundram Fasteners Ltd</t>
  </si>
  <si>
    <t>SUNDRMFAST</t>
  </si>
  <si>
    <t>ITI Ltd</t>
  </si>
  <si>
    <t>ITI</t>
  </si>
  <si>
    <t>Telecom Equipments</t>
  </si>
  <si>
    <t>Cholamandalam Financial Holdings Ltd</t>
  </si>
  <si>
    <t>CHOLAHLDNG</t>
  </si>
  <si>
    <t>Hatsun Agro Product Ltd</t>
  </si>
  <si>
    <t>HATSUN</t>
  </si>
  <si>
    <t>Crompton Greaves Consumer Electricals Ltd</t>
  </si>
  <si>
    <t>CROMPTON</t>
  </si>
  <si>
    <t>Grindwell Norton Ltd</t>
  </si>
  <si>
    <t>GRINDWELL</t>
  </si>
  <si>
    <t>Poonawalla Fincorp Ltd</t>
  </si>
  <si>
    <t>POONAWALLA</t>
  </si>
  <si>
    <t>Kaynes Technology India Ltd</t>
  </si>
  <si>
    <t>KAYNES</t>
  </si>
  <si>
    <t>Brigade Enterprises Ltd</t>
  </si>
  <si>
    <t>BRIGADE</t>
  </si>
  <si>
    <t>Tata Chemicals Ltd</t>
  </si>
  <si>
    <t>TATACHEM</t>
  </si>
  <si>
    <t>Vedant Fashions Ltd</t>
  </si>
  <si>
    <t>MANYAVAR</t>
  </si>
  <si>
    <t>SKF India Ltd</t>
  </si>
  <si>
    <t>SKFINDIA</t>
  </si>
  <si>
    <t>Whirlpool of India Ltd</t>
  </si>
  <si>
    <t>WHIRLPOOL</t>
  </si>
  <si>
    <t>Ircon International Ltd</t>
  </si>
  <si>
    <t>IRCON</t>
  </si>
  <si>
    <t>Aarti Industries Ltd</t>
  </si>
  <si>
    <t>AARTIIND</t>
  </si>
  <si>
    <t>Garden Reach Shipbuilders &amp; Engineers Ltd</t>
  </si>
  <si>
    <t>GRSE</t>
  </si>
  <si>
    <t>KIOCL Ltd</t>
  </si>
  <si>
    <t>KIOCL</t>
  </si>
  <si>
    <t>Jyoti CNC Automation Ltd</t>
  </si>
  <si>
    <t>JYOTICNC</t>
  </si>
  <si>
    <t>Computer Hardware</t>
  </si>
  <si>
    <t>EIH Ltd</t>
  </si>
  <si>
    <t>EIHOTEL</t>
  </si>
  <si>
    <t>Gillette India Ltd</t>
  </si>
  <si>
    <t>GILLETTE</t>
  </si>
  <si>
    <t>BASF India Ltd</t>
  </si>
  <si>
    <t>BASF</t>
  </si>
  <si>
    <t>Jupiter Wagons Ltd</t>
  </si>
  <si>
    <t>JWL</t>
  </si>
  <si>
    <t>Rail</t>
  </si>
  <si>
    <t>Pfizer Ltd</t>
  </si>
  <si>
    <t>PFIZER</t>
  </si>
  <si>
    <t>Aegis Logistics Ltd</t>
  </si>
  <si>
    <t>AEGISLOG</t>
  </si>
  <si>
    <t>Dr. Lal PathLabs Ltd</t>
  </si>
  <si>
    <t>LALPATHLAB</t>
  </si>
  <si>
    <t>Castrol India Ltd</t>
  </si>
  <si>
    <t>CASTROLIND</t>
  </si>
  <si>
    <t>Central Depository Services (India) Ltd</t>
  </si>
  <si>
    <t>CDSL</t>
  </si>
  <si>
    <t>Sumitomo Chemical India Ltd</t>
  </si>
  <si>
    <t>SUMICHEM</t>
  </si>
  <si>
    <t>Suven Pharmaceuticals Ltd</t>
  </si>
  <si>
    <t>SUVENPHAR</t>
  </si>
  <si>
    <t>Ratnamani Metals and Tubes Ltd</t>
  </si>
  <si>
    <t>RATNAMANI</t>
  </si>
  <si>
    <t>Narayana Hrudayalaya Ltd</t>
  </si>
  <si>
    <t>NH</t>
  </si>
  <si>
    <t>Century Textiles and Industries Ltd</t>
  </si>
  <si>
    <t>CENTURYTEX</t>
  </si>
  <si>
    <t>Paper Products</t>
  </si>
  <si>
    <t>ICICI Securities Ltd</t>
  </si>
  <si>
    <t>ISEC</t>
  </si>
  <si>
    <t>Emcure Pharmaceuticals Ltd</t>
  </si>
  <si>
    <t>EMCURE</t>
  </si>
  <si>
    <t>Natco Pharma Ltd</t>
  </si>
  <si>
    <t>NATCOPHARM</t>
  </si>
  <si>
    <t>Alembic Pharmaceuticals Ltd</t>
  </si>
  <si>
    <t>APLLTD</t>
  </si>
  <si>
    <t>Kansai Nerolac Paints Ltd</t>
  </si>
  <si>
    <t>KANSAINER</t>
  </si>
  <si>
    <t>Laurus Labs Ltd</t>
  </si>
  <si>
    <t>LAURUSLABS</t>
  </si>
  <si>
    <t>CESC Ltd</t>
  </si>
  <si>
    <t>CESC</t>
  </si>
  <si>
    <t>Finolex Cables Ltd</t>
  </si>
  <si>
    <t>FINCABLES</t>
  </si>
  <si>
    <t>Inox Wind Ltd</t>
  </si>
  <si>
    <t>INOXWIND</t>
  </si>
  <si>
    <t>Piramal Enterprises Ltd</t>
  </si>
  <si>
    <t>PEL</t>
  </si>
  <si>
    <t>Kajaria Ceramics Ltd</t>
  </si>
  <si>
    <t>KAJARIACER</t>
  </si>
  <si>
    <t>Building Products - Ceramics</t>
  </si>
  <si>
    <t>Vinati Organics Ltd</t>
  </si>
  <si>
    <t>VINATIORGA</t>
  </si>
  <si>
    <t>Himadri Speciality Chemical Ltd</t>
  </si>
  <si>
    <t>HSCL</t>
  </si>
  <si>
    <t>CPSE ETF</t>
  </si>
  <si>
    <t>CPSEETF</t>
  </si>
  <si>
    <t>Equity</t>
  </si>
  <si>
    <t>JBM Auto Ltd</t>
  </si>
  <si>
    <t>JBMA</t>
  </si>
  <si>
    <t>Piramal Pharma Ltd</t>
  </si>
  <si>
    <t>PPLPHARMA</t>
  </si>
  <si>
    <t>Atul Ltd</t>
  </si>
  <si>
    <t>ATUL</t>
  </si>
  <si>
    <t>Radico Khaitan Ltd</t>
  </si>
  <si>
    <t>RADICO</t>
  </si>
  <si>
    <t>Five-Star Business Finance Ltd</t>
  </si>
  <si>
    <t>FIVESTAR</t>
  </si>
  <si>
    <t>Nuvama Wealth Management Ltd</t>
  </si>
  <si>
    <t>NUVAMA</t>
  </si>
  <si>
    <t>KEC International Ltd</t>
  </si>
  <si>
    <t>KEC</t>
  </si>
  <si>
    <t>Swan Energy Ltd</t>
  </si>
  <si>
    <t>SWANENERGY</t>
  </si>
  <si>
    <t>Multi Commodity Exchange of India Ltd</t>
  </si>
  <si>
    <t>MCX</t>
  </si>
  <si>
    <t>Kalpataru Projects International Ltd</t>
  </si>
  <si>
    <t>KPIL</t>
  </si>
  <si>
    <t>CIE Automotive India Ltd</t>
  </si>
  <si>
    <t>CIEINDIA</t>
  </si>
  <si>
    <t>Elgi Equipments Ltd</t>
  </si>
  <si>
    <t>ELGIEQUIP</t>
  </si>
  <si>
    <t>Godfrey Phillips India Ltd</t>
  </si>
  <si>
    <t>GODFRYPHLP</t>
  </si>
  <si>
    <t>NCC Ltd</t>
  </si>
  <si>
    <t>NCC</t>
  </si>
  <si>
    <t>Computer Age Management Services Ltd</t>
  </si>
  <si>
    <t>CAMS</t>
  </si>
  <si>
    <t>Devyani International Ltd</t>
  </si>
  <si>
    <t>DEVYANI</t>
  </si>
  <si>
    <t>IFCI Ltd</t>
  </si>
  <si>
    <t>IFCI</t>
  </si>
  <si>
    <t>PNB Housing Finance Ltd</t>
  </si>
  <si>
    <t>PNBHOUSING</t>
  </si>
  <si>
    <t>Chambal Fertilisers and Chemicals Ltd</t>
  </si>
  <si>
    <t>CHAMBLFERT</t>
  </si>
  <si>
    <t>Cello World Ltd</t>
  </si>
  <si>
    <t>CELLO</t>
  </si>
  <si>
    <t>Relaxo Footwears Ltd</t>
  </si>
  <si>
    <t>RELAXO</t>
  </si>
  <si>
    <t>CreditAccess Grameen Ltd</t>
  </si>
  <si>
    <t>CREDITACC</t>
  </si>
  <si>
    <t>Bata India Ltd</t>
  </si>
  <si>
    <t>BATAINDIA</t>
  </si>
  <si>
    <t>Affle (India) Ltd</t>
  </si>
  <si>
    <t>AFFLE</t>
  </si>
  <si>
    <t>Advertising</t>
  </si>
  <si>
    <t>Jindal SAW Ltd</t>
  </si>
  <si>
    <t>JINDALSAW</t>
  </si>
  <si>
    <t>Tejas Networks Ltd</t>
  </si>
  <si>
    <t>TEJASNET</t>
  </si>
  <si>
    <t>Firstsource Solutions Ltd</t>
  </si>
  <si>
    <t>FSL</t>
  </si>
  <si>
    <t>Outsourced services</t>
  </si>
  <si>
    <t>Angel One Ltd</t>
  </si>
  <si>
    <t>ANGELONE</t>
  </si>
  <si>
    <t>Shyam Metalics and Energy Ltd</t>
  </si>
  <si>
    <t>SHYAMMETL</t>
  </si>
  <si>
    <t>Titagarh Rail Systems Ltd</t>
  </si>
  <si>
    <t>TITAGARH</t>
  </si>
  <si>
    <t>Nexus Select Trust</t>
  </si>
  <si>
    <t>NXST</t>
  </si>
  <si>
    <t>Mindspace Business Parks REIT</t>
  </si>
  <si>
    <t>MINDSPACE</t>
  </si>
  <si>
    <t>Signatureglobal (India) Ltd</t>
  </si>
  <si>
    <t>SIGNATURE</t>
  </si>
  <si>
    <t>PTC Industries Ltd</t>
  </si>
  <si>
    <t>PTCIL</t>
  </si>
  <si>
    <t>V Guard Industries Ltd</t>
  </si>
  <si>
    <t>VGUARD</t>
  </si>
  <si>
    <t>Techno Electric &amp; Engineering Company Ltd</t>
  </si>
  <si>
    <t>TECHNOE</t>
  </si>
  <si>
    <t>Aditya Birla Sun Life Amc Ltd</t>
  </si>
  <si>
    <t>ABSLAMC</t>
  </si>
  <si>
    <t>Sobha Ltd</t>
  </si>
  <si>
    <t>SOBHA</t>
  </si>
  <si>
    <t>Ramco Cements Limited</t>
  </si>
  <si>
    <t>RAMCOCEM</t>
  </si>
  <si>
    <t>Cyient Ltd</t>
  </si>
  <si>
    <t>CYIENT</t>
  </si>
  <si>
    <t>Gujarat State Petronet Ltd</t>
  </si>
  <si>
    <t>GSPL</t>
  </si>
  <si>
    <t>Triveni Turbine Ltd</t>
  </si>
  <si>
    <t>TRITURBINE</t>
  </si>
  <si>
    <t>R R Kabel Ltd</t>
  </si>
  <si>
    <t>RRKABEL</t>
  </si>
  <si>
    <t>Blue Dart Express Ltd</t>
  </si>
  <si>
    <t>BLUEDART</t>
  </si>
  <si>
    <t>Schneider Electric Infrastructure Ltd</t>
  </si>
  <si>
    <t>SCHNEIDER</t>
  </si>
  <si>
    <t>Trident Ltd</t>
  </si>
  <si>
    <t>TRIDENT</t>
  </si>
  <si>
    <t>Finolex Industries Ltd</t>
  </si>
  <si>
    <t>FINPIPE</t>
  </si>
  <si>
    <t>Tata Teleservices (Maharashtra) Ltd</t>
  </si>
  <si>
    <t>TTML</t>
  </si>
  <si>
    <t>HFCL Ltd</t>
  </si>
  <si>
    <t>HFCL</t>
  </si>
  <si>
    <t>IIFL Finance Ltd</t>
  </si>
  <si>
    <t>IIFL</t>
  </si>
  <si>
    <t>Jyothy Labs Ltd</t>
  </si>
  <si>
    <t>JYOTHYLAB</t>
  </si>
  <si>
    <t>Great Eastern Shipping Company Ltd</t>
  </si>
  <si>
    <t>GESHIP</t>
  </si>
  <si>
    <t>Tbo Tek Ltd</t>
  </si>
  <si>
    <t>TBOTEK</t>
  </si>
  <si>
    <t>Tour &amp; Travel Services</t>
  </si>
  <si>
    <t>Aster DM Healthcare Ltd</t>
  </si>
  <si>
    <t>ASTERDM</t>
  </si>
  <si>
    <t>Bikaji Foods International Ltd</t>
  </si>
  <si>
    <t>BIKAJI</t>
  </si>
  <si>
    <t>BEML Ltd</t>
  </si>
  <si>
    <t>BEML</t>
  </si>
  <si>
    <t>Sonata Software Ltd</t>
  </si>
  <si>
    <t>SONATSOFTW</t>
  </si>
  <si>
    <t>Mahanagar Gas Ltd</t>
  </si>
  <si>
    <t>MGL</t>
  </si>
  <si>
    <t>Aadhar Housing Finance Ltd</t>
  </si>
  <si>
    <t>AADHARHFC</t>
  </si>
  <si>
    <t>Chalet Hotels Ltd</t>
  </si>
  <si>
    <t>CHALET</t>
  </si>
  <si>
    <t>Navin Fluorine International Ltd</t>
  </si>
  <si>
    <t>NAVINFLUOR</t>
  </si>
  <si>
    <t>Kirloskar Brothers Ltd</t>
  </si>
  <si>
    <t>KIRLOSBROS</t>
  </si>
  <si>
    <t>Anant Raj Ltd</t>
  </si>
  <si>
    <t>ANANTRAJ</t>
  </si>
  <si>
    <t>Welspun Living Ltd</t>
  </si>
  <si>
    <t>WELSPUNLIV</t>
  </si>
  <si>
    <t>Manappuram Finance Ltd</t>
  </si>
  <si>
    <t>MANAPPURAM</t>
  </si>
  <si>
    <t>Poly Medicure Ltd</t>
  </si>
  <si>
    <t>POLYMED</t>
  </si>
  <si>
    <t>Health Care Equipment &amp; Supplies</t>
  </si>
  <si>
    <t>Data Patterns (India) Ltd</t>
  </si>
  <si>
    <t>DATAPATTNS</t>
  </si>
  <si>
    <t>Capri Global Capital Ltd</t>
  </si>
  <si>
    <t>CGCL</t>
  </si>
  <si>
    <t>Karur Vysya Bank Ltd</t>
  </si>
  <si>
    <t>KARURVYSYA</t>
  </si>
  <si>
    <t>Astrazeneca Pharma India Ltd</t>
  </si>
  <si>
    <t>ASTRAZEN</t>
  </si>
  <si>
    <t>Clean Science and Technology Ltd</t>
  </si>
  <si>
    <t>CLEAN</t>
  </si>
  <si>
    <t>IDFC Ltd</t>
  </si>
  <si>
    <t>IDFC</t>
  </si>
  <si>
    <t>Indian Energy Exchange Ltd</t>
  </si>
  <si>
    <t>IEX</t>
  </si>
  <si>
    <t>Power Trading &amp; Consultancy</t>
  </si>
  <si>
    <t>RITES Ltd</t>
  </si>
  <si>
    <t>RITES</t>
  </si>
  <si>
    <t>Zensar Technologies Ltd</t>
  </si>
  <si>
    <t>ZENSARTECH</t>
  </si>
  <si>
    <t>Welspun Corp Ltd</t>
  </si>
  <si>
    <t>WELCORP</t>
  </si>
  <si>
    <t>Kirloskar Oil Engines Ltd</t>
  </si>
  <si>
    <t>KIRLOSENG</t>
  </si>
  <si>
    <t>Krishna Institute of Medical Sciences Ltd</t>
  </si>
  <si>
    <t>KIMS</t>
  </si>
  <si>
    <t>Authum Investment &amp; Infrastructure Ltd</t>
  </si>
  <si>
    <t>AIIL</t>
  </si>
  <si>
    <t>Fine Organic Industries Ltd</t>
  </si>
  <si>
    <t>FINEORG</t>
  </si>
  <si>
    <t>HBL Power Systems Ltd</t>
  </si>
  <si>
    <t>HBLPOWER</t>
  </si>
  <si>
    <t>Birlasoft Ltd</t>
  </si>
  <si>
    <t>BSOFT</t>
  </si>
  <si>
    <t>Indiamart Intermesh Ltd</t>
  </si>
  <si>
    <t>INDIAMART</t>
  </si>
  <si>
    <t>NMDC Steel Ltd</t>
  </si>
  <si>
    <t>NSLNISP</t>
  </si>
  <si>
    <t>Jai Balaji Industries Ltd</t>
  </si>
  <si>
    <t>JAIBALAJI</t>
  </si>
  <si>
    <t>Concord Biotech Ltd</t>
  </si>
  <si>
    <t>CONCORDBIO</t>
  </si>
  <si>
    <t>KSB Ltd</t>
  </si>
  <si>
    <t>KSB</t>
  </si>
  <si>
    <t>DCM Shriram Ltd</t>
  </si>
  <si>
    <t>DCMSHRIRAM</t>
  </si>
  <si>
    <t>Lakshmi Machine Works Ltd</t>
  </si>
  <si>
    <t>LAXMIMACH</t>
  </si>
  <si>
    <t>G R Infraprojects Ltd</t>
  </si>
  <si>
    <t>GRINFRA</t>
  </si>
  <si>
    <t>Railtel Corporation of India Ltd</t>
  </si>
  <si>
    <t>RAILTEL</t>
  </si>
  <si>
    <t>Communication &amp; Networking</t>
  </si>
  <si>
    <t>MMTC Ltd</t>
  </si>
  <si>
    <t>MMTC</t>
  </si>
  <si>
    <t>Supreme Petrochem Ltd</t>
  </si>
  <si>
    <t>SPLPETRO</t>
  </si>
  <si>
    <t>Ramkrishna Forgings Ltd</t>
  </si>
  <si>
    <t>RKFORGE</t>
  </si>
  <si>
    <t>Action Construction Equipment Ltd</t>
  </si>
  <si>
    <t>ACE</t>
  </si>
  <si>
    <t>Heavy Machinery</t>
  </si>
  <si>
    <t>Godrej Agrovet Ltd</t>
  </si>
  <si>
    <t>GODREJAGRO</t>
  </si>
  <si>
    <t>Agro Products</t>
  </si>
  <si>
    <t>Century Plyboards (India) Ltd</t>
  </si>
  <si>
    <t>CENTURYPLY</t>
  </si>
  <si>
    <t>Wood Products</t>
  </si>
  <si>
    <t>Redington Ltd</t>
  </si>
  <si>
    <t>REDINGTON</t>
  </si>
  <si>
    <t>Technology Hardware</t>
  </si>
  <si>
    <t>Aptus Value Housing Finance India Ltd</t>
  </si>
  <si>
    <t>APTUS</t>
  </si>
  <si>
    <t>Waaree Renewable Technologies Ltd</t>
  </si>
  <si>
    <t>WAAREERTL</t>
  </si>
  <si>
    <t>Granules India Ltd</t>
  </si>
  <si>
    <t>GRANULES</t>
  </si>
  <si>
    <t>Asahi India Glass Ltd</t>
  </si>
  <si>
    <t>ASAHIINDIA</t>
  </si>
  <si>
    <t>UTI S&amp;P BSE Sensex ETF</t>
  </si>
  <si>
    <t>UTISENSETF</t>
  </si>
  <si>
    <t>Anand Rathi Wealth Ltd</t>
  </si>
  <si>
    <t>ANANDRATHI</t>
  </si>
  <si>
    <t>Sterling and Wilson Renewable Energy Ltd</t>
  </si>
  <si>
    <t>SWSOLAR</t>
  </si>
  <si>
    <t>Bombay Burmah Trading Corporation Ltd</t>
  </si>
  <si>
    <t>BBTC</t>
  </si>
  <si>
    <t>Eris Lifesciences Ltd</t>
  </si>
  <si>
    <t>ERIS</t>
  </si>
  <si>
    <t>Vardhman Textiles Ltd</t>
  </si>
  <si>
    <t>VTL</t>
  </si>
  <si>
    <t>Sanofi India Ltd</t>
  </si>
  <si>
    <t>SANOFI</t>
  </si>
  <si>
    <t>Godawari Power and Ispat Ltd</t>
  </si>
  <si>
    <t>GPIL</t>
  </si>
  <si>
    <t>Chennai Petroleum Corporation Ltd</t>
  </si>
  <si>
    <t>CHENNPETRO</t>
  </si>
  <si>
    <t>Amber Enterprises India Ltd</t>
  </si>
  <si>
    <t>AMBER</t>
  </si>
  <si>
    <t>Honasa Consumer Ltd</t>
  </si>
  <si>
    <t>HONASA</t>
  </si>
  <si>
    <t>Bls International Services Ltd</t>
  </si>
  <si>
    <t>BLS</t>
  </si>
  <si>
    <t>Kfin Technologies Ltd</t>
  </si>
  <si>
    <t>KFINTECH</t>
  </si>
  <si>
    <t>PVR INOX Ltd</t>
  </si>
  <si>
    <t>PVRINOX</t>
  </si>
  <si>
    <t>Theatres</t>
  </si>
  <si>
    <t>Zydus Wellness Ltd</t>
  </si>
  <si>
    <t>ZYDUSWELL</t>
  </si>
  <si>
    <t>Zen Technologies Ltd</t>
  </si>
  <si>
    <t>ZENTEC</t>
  </si>
  <si>
    <t>Newgen Software Technologies Ltd</t>
  </si>
  <si>
    <t>NEWGEN</t>
  </si>
  <si>
    <t>Engineers India Ltd</t>
  </si>
  <si>
    <t>ENGINERSIN</t>
  </si>
  <si>
    <t>PCBL Ltd</t>
  </si>
  <si>
    <t>PCBL</t>
  </si>
  <si>
    <t>Neuland Laboratories Ltd</t>
  </si>
  <si>
    <t>NEULANDLAB</t>
  </si>
  <si>
    <t>Akzo Nobel India Ltd</t>
  </si>
  <si>
    <t>AKZOINDIA</t>
  </si>
  <si>
    <t>Doms Industries Ltd</t>
  </si>
  <si>
    <t>DOMS</t>
  </si>
  <si>
    <t>Office Supplies</t>
  </si>
  <si>
    <t>Reliance Power Ltd</t>
  </si>
  <si>
    <t>RPOWER</t>
  </si>
  <si>
    <t>Indegene Ltd</t>
  </si>
  <si>
    <t>INDGN</t>
  </si>
  <si>
    <t>Wockhardt Ltd</t>
  </si>
  <si>
    <t>WOCKPHARMA</t>
  </si>
  <si>
    <t>Voltamp Transformers Ltd</t>
  </si>
  <si>
    <t>VOLTAMP</t>
  </si>
  <si>
    <t>Olectra Greentech Ltd</t>
  </si>
  <si>
    <t>OLECTRA</t>
  </si>
  <si>
    <t>RBL Bank Ltd</t>
  </si>
  <si>
    <t>RBLBANK</t>
  </si>
  <si>
    <t>Zee Entertainment Enterprises Ltd</t>
  </si>
  <si>
    <t>ZEEL</t>
  </si>
  <si>
    <t>Elecon Engineering Company Ltd</t>
  </si>
  <si>
    <t>ELECON</t>
  </si>
  <si>
    <t>E I D-Parry (India) Ltd</t>
  </si>
  <si>
    <t>EIDPARRY</t>
  </si>
  <si>
    <t>Sugar</t>
  </si>
  <si>
    <t>TTK Prestige Ltd</t>
  </si>
  <si>
    <t>TTKPRESTIG</t>
  </si>
  <si>
    <t>Jaiprakash Power Ventures Ltd</t>
  </si>
  <si>
    <t>JPPOWER</t>
  </si>
  <si>
    <t>Ingersoll-Rand (India) Ltd</t>
  </si>
  <si>
    <t>INGERRAND</t>
  </si>
  <si>
    <t>Jubilant Pharmova Ltd</t>
  </si>
  <si>
    <t>JUBLPHARMA</t>
  </si>
  <si>
    <t>Nava Limited</t>
  </si>
  <si>
    <t>NAVA</t>
  </si>
  <si>
    <t>Electrosteel Castings Ltd</t>
  </si>
  <si>
    <t>ELECTCAST</t>
  </si>
  <si>
    <t>Aavas Financiers Ltd</t>
  </si>
  <si>
    <t>AAVAS</t>
  </si>
  <si>
    <t>Netweb Technologies India Ltd</t>
  </si>
  <si>
    <t>NETWEB</t>
  </si>
  <si>
    <t>shipping corporation of India Ltd</t>
  </si>
  <si>
    <t>SCI</t>
  </si>
  <si>
    <t>UTI Asset Management Company Ltd</t>
  </si>
  <si>
    <t>UTIAMC</t>
  </si>
  <si>
    <t>Tanla Platforms Ltd</t>
  </si>
  <si>
    <t>TANLA</t>
  </si>
  <si>
    <t>Raymond Ltd</t>
  </si>
  <si>
    <t>RAYMOND</t>
  </si>
  <si>
    <t>Intellect Design Arena Ltd</t>
  </si>
  <si>
    <t>INTELLECT</t>
  </si>
  <si>
    <t>Alok Industries Ltd</t>
  </si>
  <si>
    <t>ALOKINDS</t>
  </si>
  <si>
    <t>Cube Highways Trust</t>
  </si>
  <si>
    <t>CUBEINVIT</t>
  </si>
  <si>
    <t>Roads</t>
  </si>
  <si>
    <t>Jammu and Kashmir Bank Ltd</t>
  </si>
  <si>
    <t>J&amp;KBANK</t>
  </si>
  <si>
    <t>Craftsman Automation Ltd</t>
  </si>
  <si>
    <t>CRAFTSMAN</t>
  </si>
  <si>
    <t>Praj Industries Ltd</t>
  </si>
  <si>
    <t>PRAJIND</t>
  </si>
  <si>
    <t>Tega Industries Ltd</t>
  </si>
  <si>
    <t>TEGA</t>
  </si>
  <si>
    <t>Westlife Foodworld Ltd</t>
  </si>
  <si>
    <t>WESTLIFE</t>
  </si>
  <si>
    <t>Gujarat Mineral Development Corporation Ltd</t>
  </si>
  <si>
    <t>GMDCLTD</t>
  </si>
  <si>
    <t>Caplin Point Laboratories Ltd</t>
  </si>
  <si>
    <t>CAPLIPOINT</t>
  </si>
  <si>
    <t>PNC Infratech Ltd</t>
  </si>
  <si>
    <t>PNCINFRA</t>
  </si>
  <si>
    <t>RHI Magnesita India Ltd</t>
  </si>
  <si>
    <t>RHIM</t>
  </si>
  <si>
    <t>City Union Bank Ltd</t>
  </si>
  <si>
    <t>CUB</t>
  </si>
  <si>
    <t>CE Info Systems Ltd</t>
  </si>
  <si>
    <t>MAPMYINDIA</t>
  </si>
  <si>
    <t>Minda Corporation Ltd</t>
  </si>
  <si>
    <t>MINDACORP</t>
  </si>
  <si>
    <t>KPI Green Energy Ltd</t>
  </si>
  <si>
    <t>KPIGREEN</t>
  </si>
  <si>
    <t>Deepak Fertilisers and Petrochemicals Corp Ltd</t>
  </si>
  <si>
    <t>DEEPAKFERT</t>
  </si>
  <si>
    <t>Nuvoco Vistas Corporation Ltd</t>
  </si>
  <si>
    <t>NUVOCO</t>
  </si>
  <si>
    <t>Rainbow Children's Medicare Ltd</t>
  </si>
  <si>
    <t>RAINBOW</t>
  </si>
  <si>
    <t>Happiest Minds Technologies Ltd</t>
  </si>
  <si>
    <t>HAPPSTMNDS</t>
  </si>
  <si>
    <t>Aether Industries Ltd</t>
  </si>
  <si>
    <t>AETHER</t>
  </si>
  <si>
    <t>Happy Forgings Ltd</t>
  </si>
  <si>
    <t>HAPPYFORGE</t>
  </si>
  <si>
    <t>Auto, Truck &amp; Motorcycle Parts</t>
  </si>
  <si>
    <t>Force Motors Ltd</t>
  </si>
  <si>
    <t>FORCEMOT</t>
  </si>
  <si>
    <t>Inox India Ltd</t>
  </si>
  <si>
    <t>INOXINDIA</t>
  </si>
  <si>
    <t>Sea-Borne Tankers</t>
  </si>
  <si>
    <t>Rashtriya Chemicals and Fertilizers Ltd</t>
  </si>
  <si>
    <t>RCF</t>
  </si>
  <si>
    <t>Cera Sanitaryware Ltd</t>
  </si>
  <si>
    <t>CERA</t>
  </si>
  <si>
    <t>Birla Corporation Ltd</t>
  </si>
  <si>
    <t>BIRLACORPN</t>
  </si>
  <si>
    <t>Lemon Tree Hotels Ltd</t>
  </si>
  <si>
    <t>LEMONTREE</t>
  </si>
  <si>
    <t>HMT Ltd</t>
  </si>
  <si>
    <t>HMT</t>
  </si>
  <si>
    <t>Genus Power Infrastructures Ltd</t>
  </si>
  <si>
    <t>GENUSPOWER</t>
  </si>
  <si>
    <t>India Cements Ltd</t>
  </si>
  <si>
    <t>INDIACEM</t>
  </si>
  <si>
    <t>Powergrid Infrastructure Investment Trust</t>
  </si>
  <si>
    <t>PGINVIT</t>
  </si>
  <si>
    <t>Valor Estate Ltd</t>
  </si>
  <si>
    <t>DBREALTY</t>
  </si>
  <si>
    <t>Puravankara Ltd</t>
  </si>
  <si>
    <t>PURVA</t>
  </si>
  <si>
    <t>Bajaj Electricals Ltd</t>
  </si>
  <si>
    <t>BAJAJELEC</t>
  </si>
  <si>
    <t>Eclerx Services Ltd</t>
  </si>
  <si>
    <t>ECLERX</t>
  </si>
  <si>
    <t>PG Electroplast Ltd</t>
  </si>
  <si>
    <t>PGEL</t>
  </si>
  <si>
    <t>Gravita India Ltd</t>
  </si>
  <si>
    <t>GRAVITA</t>
  </si>
  <si>
    <t>Metals - Lead</t>
  </si>
  <si>
    <t>Usha Martin Ltd</t>
  </si>
  <si>
    <t>USHAMART</t>
  </si>
  <si>
    <t>JK Tyre &amp; Industries Ltd</t>
  </si>
  <si>
    <t>JKTYRE</t>
  </si>
  <si>
    <t>Can Fin Homes Ltd</t>
  </si>
  <si>
    <t>CANFINHOME</t>
  </si>
  <si>
    <t>Gujarat Pipavav Port Ltd</t>
  </si>
  <si>
    <t>GPPL</t>
  </si>
  <si>
    <t>Alkyl Amines Chemicals Ltd</t>
  </si>
  <si>
    <t>ALKYLAMINE</t>
  </si>
  <si>
    <t>KNR Constructions Ltd</t>
  </si>
  <si>
    <t>KNRCON</t>
  </si>
  <si>
    <t>Transformers and Rectifiers (India) Ltd</t>
  </si>
  <si>
    <t>TRIL</t>
  </si>
  <si>
    <t>Sheela Foam Ltd</t>
  </si>
  <si>
    <t>SFL</t>
  </si>
  <si>
    <t>Home Furnishing</t>
  </si>
  <si>
    <t>Glenmark Life Sciences Ltd</t>
  </si>
  <si>
    <t>GLS</t>
  </si>
  <si>
    <t>CEAT Ltd</t>
  </si>
  <si>
    <t>CEATLTD</t>
  </si>
  <si>
    <t>Bengal &amp; Assam Company Ltd</t>
  </si>
  <si>
    <t>BENGALASM</t>
  </si>
  <si>
    <t>Bharat 22 ETF</t>
  </si>
  <si>
    <t>ICICIB22</t>
  </si>
  <si>
    <t>Isgec Heavy Engineering Ltd</t>
  </si>
  <si>
    <t>ISGEC</t>
  </si>
  <si>
    <t>Sapphire Foods India Ltd</t>
  </si>
  <si>
    <t>SAPPHIRE</t>
  </si>
  <si>
    <t>LT Foods Ltd</t>
  </si>
  <si>
    <t>LTFOODS</t>
  </si>
  <si>
    <t>Metropolis Healthcare Ltd</t>
  </si>
  <si>
    <t>METROPOLIS</t>
  </si>
  <si>
    <t>Nippon India ETF Nifty Bank BeES</t>
  </si>
  <si>
    <t>BANKBEES</t>
  </si>
  <si>
    <t>Rattanindia Enterprises Ltd</t>
  </si>
  <si>
    <t>RTNINDIA</t>
  </si>
  <si>
    <t>Kirloskar Ferrous Industries Ltd</t>
  </si>
  <si>
    <t>KIRLFER</t>
  </si>
  <si>
    <t>Vesuvius India Ltd</t>
  </si>
  <si>
    <t>VESUVIUS</t>
  </si>
  <si>
    <t>Latent View Analytics Ltd</t>
  </si>
  <si>
    <t>LATENTVIEW</t>
  </si>
  <si>
    <t>Safari Industries (India) Ltd</t>
  </si>
  <si>
    <t>SAFARI</t>
  </si>
  <si>
    <t>Galaxy Surfactants Ltd</t>
  </si>
  <si>
    <t>GALAXYSURF</t>
  </si>
  <si>
    <t>HG Infra Engineering Ltd</t>
  </si>
  <si>
    <t>HGINFRA</t>
  </si>
  <si>
    <t>Just Dial Ltd</t>
  </si>
  <si>
    <t>JUSTDIAL</t>
  </si>
  <si>
    <t>Shree Renuka Sugars Ltd</t>
  </si>
  <si>
    <t>RENUKA</t>
  </si>
  <si>
    <t>Inox Wind Energy Ltd</t>
  </si>
  <si>
    <t>IWEL</t>
  </si>
  <si>
    <t>Thomas Cook (India) Ltd</t>
  </si>
  <si>
    <t>THOMASCOOK</t>
  </si>
  <si>
    <t>Quess Corp Ltd</t>
  </si>
  <si>
    <t>QUESS</t>
  </si>
  <si>
    <t>Employment Services</t>
  </si>
  <si>
    <t>Maharashtra Scooters Ltd</t>
  </si>
  <si>
    <t>MAHSCOOTER</t>
  </si>
  <si>
    <t>Jubilant Ingrevia Ltd</t>
  </si>
  <si>
    <t>JUBLINGREA</t>
  </si>
  <si>
    <t>Route Mobile Ltd</t>
  </si>
  <si>
    <t>ROUTE</t>
  </si>
  <si>
    <t>Graphite India Ltd</t>
  </si>
  <si>
    <t>GRAPHITE</t>
  </si>
  <si>
    <t>Saregama India Ltd</t>
  </si>
  <si>
    <t>SAREGAMA</t>
  </si>
  <si>
    <t>Movies &amp; TV Serials</t>
  </si>
  <si>
    <t>Gujarat Narmada Valley Fertilizers &amp; Chemicals Ltd</t>
  </si>
  <si>
    <t>GNFC</t>
  </si>
  <si>
    <t>JK Lakshmi Cement Ltd</t>
  </si>
  <si>
    <t>JKLAKSHMI</t>
  </si>
  <si>
    <t>Strides Pharma Science Ltd</t>
  </si>
  <si>
    <t>STAR</t>
  </si>
  <si>
    <t>JM Financial Ltd</t>
  </si>
  <si>
    <t>JMFINANCIL</t>
  </si>
  <si>
    <t>Lloyds Engineering Works Ltd</t>
  </si>
  <si>
    <t>LLOYDSENGG</t>
  </si>
  <si>
    <t>RedTape</t>
  </si>
  <si>
    <t>REDTAPE</t>
  </si>
  <si>
    <t>Network18 Media &amp; Investments Ltd</t>
  </si>
  <si>
    <t>NETWORK18</t>
  </si>
  <si>
    <t>Sammaan Capital Ltd</t>
  </si>
  <si>
    <t>SAMMAANCAP</t>
  </si>
  <si>
    <t>Balrampur Chini Mills Ltd</t>
  </si>
  <si>
    <t>BALRAMCHIN</t>
  </si>
  <si>
    <t>Brookfield India Real Estate Trust</t>
  </si>
  <si>
    <t>BIRET</t>
  </si>
  <si>
    <t>Arvind Ltd</t>
  </si>
  <si>
    <t>ARVIND</t>
  </si>
  <si>
    <t>ELANTAS Beck India Ltd</t>
  </si>
  <si>
    <t>ELANTAS</t>
  </si>
  <si>
    <t>Varroc Engineering Ltd</t>
  </si>
  <si>
    <t>VARROC</t>
  </si>
  <si>
    <t>Moil Ltd</t>
  </si>
  <si>
    <t>MOIL</t>
  </si>
  <si>
    <t>Mining - Manganese</t>
  </si>
  <si>
    <t>ESAB India Ltd</t>
  </si>
  <si>
    <t>ESABINDIA</t>
  </si>
  <si>
    <t>India Grid Trust</t>
  </si>
  <si>
    <t>INDIGRID</t>
  </si>
  <si>
    <t>Power Mech Projects Ltd</t>
  </si>
  <si>
    <t>POWERMECH</t>
  </si>
  <si>
    <t>Eureka Forbes Ltd</t>
  </si>
  <si>
    <t>EUREKAFORBE</t>
  </si>
  <si>
    <t>Household Appliances</t>
  </si>
  <si>
    <t>Avanti Feeds Ltd</t>
  </si>
  <si>
    <t>AVANTIFEED</t>
  </si>
  <si>
    <t>Archean Chemical Industries Ltd</t>
  </si>
  <si>
    <t>ACI</t>
  </si>
  <si>
    <t>Azad Engineering Ltd</t>
  </si>
  <si>
    <t>AZAD</t>
  </si>
  <si>
    <t>Campus Activewear Ltd</t>
  </si>
  <si>
    <t>CAMPUS</t>
  </si>
  <si>
    <t>Sandur Manganese and Iron Ores Ltd</t>
  </si>
  <si>
    <t>SANDUMA</t>
  </si>
  <si>
    <t>Rategain Travel Technologies Ltd</t>
  </si>
  <si>
    <t>RATEGAIN</t>
  </si>
  <si>
    <t>Aurionpro Solutions Ltd</t>
  </si>
  <si>
    <t>AURIONPRO</t>
  </si>
  <si>
    <t>Gujarat State Fertilizers &amp; Chemicals Ltd</t>
  </si>
  <si>
    <t>GSFC</t>
  </si>
  <si>
    <t>Black Box Ltd</t>
  </si>
  <si>
    <t>BBOX</t>
  </si>
  <si>
    <t>Shakti Pumps (India) Ltd</t>
  </si>
  <si>
    <t>SHAKTIPUMP</t>
  </si>
  <si>
    <t>Juniper Hotels Ltd</t>
  </si>
  <si>
    <t>JUNIPER</t>
  </si>
  <si>
    <t>Marksans Pharma Ltd</t>
  </si>
  <si>
    <t>MARKSANS</t>
  </si>
  <si>
    <t>RattanIndia Power Ltd</t>
  </si>
  <si>
    <t>RTNPOWER</t>
  </si>
  <si>
    <t>Mahindra Lifespace Developers Ltd</t>
  </si>
  <si>
    <t>MAHLIFE</t>
  </si>
  <si>
    <t>Equitas Small Finance Bank Ltd</t>
  </si>
  <si>
    <t>EQUITASBNK</t>
  </si>
  <si>
    <t>National Standard (India) Ltd</t>
  </si>
  <si>
    <t>NATIONSTD</t>
  </si>
  <si>
    <t>Prudent Corporate Advisory Services Ltd</t>
  </si>
  <si>
    <t>PRUDENT</t>
  </si>
  <si>
    <t>Sarda Energy &amp; Minerals Ltd</t>
  </si>
  <si>
    <t>SARDAEN</t>
  </si>
  <si>
    <t>Home First Finance Company India Ltd</t>
  </si>
  <si>
    <t>HOMEFIRST</t>
  </si>
  <si>
    <t>Ahluwalia Contracts (India) Ltd</t>
  </si>
  <si>
    <t>AHLUCONT</t>
  </si>
  <si>
    <t>CMS Info Systems Ltd</t>
  </si>
  <si>
    <t>CMSINFO</t>
  </si>
  <si>
    <t>Keystone Realtors Ltd</t>
  </si>
  <si>
    <t>RUSTOMJEE</t>
  </si>
  <si>
    <t>Mahindra Holidays and Resorts India Ltd</t>
  </si>
  <si>
    <t>MHRIL</t>
  </si>
  <si>
    <t>Rajesh Exports Ltd</t>
  </si>
  <si>
    <t>RAJESHEXPO</t>
  </si>
  <si>
    <t>Kama Holdings Ltd</t>
  </si>
  <si>
    <t>KAMAHOLD</t>
  </si>
  <si>
    <t>Infibeam Avenues Ltd</t>
  </si>
  <si>
    <t>INFIBEAM</t>
  </si>
  <si>
    <t>ITD Cementation India Ltd</t>
  </si>
  <si>
    <t>ITDCEM</t>
  </si>
  <si>
    <t>Mishra Dhatu Nigam Ltd</t>
  </si>
  <si>
    <t>MIDHANI</t>
  </si>
  <si>
    <t>Mastek Ltd</t>
  </si>
  <si>
    <t>MASTEK</t>
  </si>
  <si>
    <t>SBFC Finance Ltd</t>
  </si>
  <si>
    <t>SBFC</t>
  </si>
  <si>
    <t>Jupiter Life Line Hospitals Ltd</t>
  </si>
  <si>
    <t>JLHL</t>
  </si>
  <si>
    <t>Blue Jet Healthcare Ltd</t>
  </si>
  <si>
    <t>BLUEJET</t>
  </si>
  <si>
    <t>Procter &amp; Gamble Health Ltd</t>
  </si>
  <si>
    <t>PGHL</t>
  </si>
  <si>
    <t>Hindustan Construction Company Ltd</t>
  </si>
  <si>
    <t>HCC</t>
  </si>
  <si>
    <t>Kirloskar Pneumatic Company Ltd</t>
  </si>
  <si>
    <t>KIRLPNU</t>
  </si>
  <si>
    <t>Syrma SGS Technology Ltd</t>
  </si>
  <si>
    <t>SYRMA</t>
  </si>
  <si>
    <t>Karnataka Bank Ltd</t>
  </si>
  <si>
    <t>KTKBANK</t>
  </si>
  <si>
    <t>Triveni Engineering and Industries Ltd</t>
  </si>
  <si>
    <t>TRIVENI</t>
  </si>
  <si>
    <t>Chemplast Sanmar Ltd</t>
  </si>
  <si>
    <t>CHEMPLASTS</t>
  </si>
  <si>
    <t>Ion Exchange (India) Ltd</t>
  </si>
  <si>
    <t>IONEXCHANG</t>
  </si>
  <si>
    <t>Environmental Services</t>
  </si>
  <si>
    <t>CCL Products (India) Ltd</t>
  </si>
  <si>
    <t>CCL</t>
  </si>
  <si>
    <t>Anupam Rasayan India Ltd</t>
  </si>
  <si>
    <t>ANURAS</t>
  </si>
  <si>
    <t>Ujjivan Small Finance Bank Ltd</t>
  </si>
  <si>
    <t>UJJIVANSFB</t>
  </si>
  <si>
    <t>Kotak Nifty Bank ETF</t>
  </si>
  <si>
    <t>BANKNIFTY1</t>
  </si>
  <si>
    <t>Shriram Pistons &amp; Rings Ltd</t>
  </si>
  <si>
    <t>SHRIPISTON</t>
  </si>
  <si>
    <t>Maharashtra Seamless Ltd</t>
  </si>
  <si>
    <t>MAHSEAMLES</t>
  </si>
  <si>
    <t>Symphony Ltd</t>
  </si>
  <si>
    <t>SYMPHONY</t>
  </si>
  <si>
    <t>Sunteck Realty Ltd</t>
  </si>
  <si>
    <t>SUNTECK</t>
  </si>
  <si>
    <t>Reliance Infrastructure Ltd</t>
  </si>
  <si>
    <t>RELINFRA</t>
  </si>
  <si>
    <t>Equinox India Developments Ltd</t>
  </si>
  <si>
    <t>EMBDL</t>
  </si>
  <si>
    <t>JK Paper Ltd</t>
  </si>
  <si>
    <t>JKPAPER</t>
  </si>
  <si>
    <t>Diamond Power Infrastructure Ltd</t>
  </si>
  <si>
    <t>DIACABS</t>
  </si>
  <si>
    <t>Allied Blenders and Distillers Ltd</t>
  </si>
  <si>
    <t>ABDL</t>
  </si>
  <si>
    <t>Texmaco Rail &amp; Engineering Ltd</t>
  </si>
  <si>
    <t>TEXRAIL</t>
  </si>
  <si>
    <t>SBI Nifty 50 ETF</t>
  </si>
  <si>
    <t>SETFNIF50</t>
  </si>
  <si>
    <t>BHARAT Bond ETF-April 2023-Growth</t>
  </si>
  <si>
    <t>EBBETF0423</t>
  </si>
  <si>
    <t>Debt</t>
  </si>
  <si>
    <t>Star Cement Ltd</t>
  </si>
  <si>
    <t>STARCEMENT</t>
  </si>
  <si>
    <t>Astra Microwave Products Ltd</t>
  </si>
  <si>
    <t>ASTRAMICRO</t>
  </si>
  <si>
    <t>TVS Supply Chain Solutions Ltd</t>
  </si>
  <si>
    <t>TVSSCS</t>
  </si>
  <si>
    <t>HEG Ltd</t>
  </si>
  <si>
    <t>HEG</t>
  </si>
  <si>
    <t>Dhanuka Agritech Ltd</t>
  </si>
  <si>
    <t>DHANUKA</t>
  </si>
  <si>
    <t>F D C Ltd</t>
  </si>
  <si>
    <t>FDC</t>
  </si>
  <si>
    <t>Electronics Mart India Ltd</t>
  </si>
  <si>
    <t>EMIL</t>
  </si>
  <si>
    <t>Prism Johnson Ltd</t>
  </si>
  <si>
    <t>PRSMJOHNSN</t>
  </si>
  <si>
    <t>Va Tech Wabag Ltd</t>
  </si>
  <si>
    <t>WABAG</t>
  </si>
  <si>
    <t>Water Management</t>
  </si>
  <si>
    <t>Mrs. Bectors Food Specialities Ltd</t>
  </si>
  <si>
    <t>BECTORFOOD</t>
  </si>
  <si>
    <t>Piccadily Agro Industries Ltd</t>
  </si>
  <si>
    <t>PICCADIL</t>
  </si>
  <si>
    <t>Shoppers Stop Ltd</t>
  </si>
  <si>
    <t>SHOPERSTOP</t>
  </si>
  <si>
    <t>Max Estates Ltd</t>
  </si>
  <si>
    <t>MAXESTATES</t>
  </si>
  <si>
    <t>Religare Enterprises Ltd</t>
  </si>
  <si>
    <t>RELIGARE</t>
  </si>
  <si>
    <t>Vijaya Diagnostic Centre Ltd</t>
  </si>
  <si>
    <t>VIJAYA</t>
  </si>
  <si>
    <t>MedPlus Health Services Ltd</t>
  </si>
  <si>
    <t>MEDPLUS</t>
  </si>
  <si>
    <t>Technocraft Industries (India) Ltd</t>
  </si>
  <si>
    <t>TIIL</t>
  </si>
  <si>
    <t>Protean eGov Technologies Ltd</t>
  </si>
  <si>
    <t>PROTEAN</t>
  </si>
  <si>
    <t>IT Consulting &amp; Other Services</t>
  </si>
  <si>
    <t>Tips Industries Ltd</t>
  </si>
  <si>
    <t>TIPSINDLTD</t>
  </si>
  <si>
    <t>Balaji Amines Ltd</t>
  </si>
  <si>
    <t>BALAMINES</t>
  </si>
  <si>
    <t>IFB Industries Ltd</t>
  </si>
  <si>
    <t>IFBIND</t>
  </si>
  <si>
    <t>Choice International Ltd</t>
  </si>
  <si>
    <t>CHOICEIN</t>
  </si>
  <si>
    <t>India Shelter Finance Corporation Ltd</t>
  </si>
  <si>
    <t>INDIASHLTR</t>
  </si>
  <si>
    <t>Transport Corporation of India Ltd</t>
  </si>
  <si>
    <t>TCI</t>
  </si>
  <si>
    <t>ASK Automotive Ltd</t>
  </si>
  <si>
    <t>ASKAUTOLTD</t>
  </si>
  <si>
    <t>TV18 Broadcast Ltd</t>
  </si>
  <si>
    <t>TV18BRDCST</t>
  </si>
  <si>
    <t>Magellanic Cloud Ltd</t>
  </si>
  <si>
    <t>MCLOUD</t>
  </si>
  <si>
    <t>Sansera Engineering Ltd</t>
  </si>
  <si>
    <t>SANSERA</t>
  </si>
  <si>
    <t>PDS Limited</t>
  </si>
  <si>
    <t>PDSL</t>
  </si>
  <si>
    <t>Senco Gold Ltd</t>
  </si>
  <si>
    <t>SENCO</t>
  </si>
  <si>
    <t>JSW Holdings Ltd</t>
  </si>
  <si>
    <t>JSWHL</t>
  </si>
  <si>
    <t>Welspun Enterprises Ltd</t>
  </si>
  <si>
    <t>WELENT</t>
  </si>
  <si>
    <t>Epigral Ltd</t>
  </si>
  <si>
    <t>EPIGRAL</t>
  </si>
  <si>
    <t>Responsive Industries Ltd</t>
  </si>
  <si>
    <t>RESPONIND</t>
  </si>
  <si>
    <t>Building Products - Granite</t>
  </si>
  <si>
    <t>Indo Count Industries Ltd</t>
  </si>
  <si>
    <t>ICIL</t>
  </si>
  <si>
    <t>Dilip Buildcon Ltd</t>
  </si>
  <si>
    <t>DBL</t>
  </si>
  <si>
    <t>Time Technoplast Ltd</t>
  </si>
  <si>
    <t>TIMETECHNO</t>
  </si>
  <si>
    <t>Gallantt Ispat Ltd</t>
  </si>
  <si>
    <t>GALLANTT</t>
  </si>
  <si>
    <t>Nazara Technologies Ltd</t>
  </si>
  <si>
    <t>NAZARA</t>
  </si>
  <si>
    <t>Theme Parks &amp; Gaming</t>
  </si>
  <si>
    <t>Kennametal India Ltd</t>
  </si>
  <si>
    <t>KENNAMET</t>
  </si>
  <si>
    <t>Ethos Ltd</t>
  </si>
  <si>
    <t>ETHOSLTD</t>
  </si>
  <si>
    <t>Greenlam Industries Ltd</t>
  </si>
  <si>
    <t>GREENLAM</t>
  </si>
  <si>
    <t>Building Products - Laminates</t>
  </si>
  <si>
    <t>Jindal Worldwide Ltd</t>
  </si>
  <si>
    <t>JINDWORLD</t>
  </si>
  <si>
    <t>Ganesh Housing Corp Ltd</t>
  </si>
  <si>
    <t>GANESHHOUC</t>
  </si>
  <si>
    <t>Garware Technical Fibres Ltd</t>
  </si>
  <si>
    <t>GARFIBRES</t>
  </si>
  <si>
    <t>Sun Pharma Advanced Research Co Ltd</t>
  </si>
  <si>
    <t>SPARC</t>
  </si>
  <si>
    <t>Dodla Dairy Ltd</t>
  </si>
  <si>
    <t>DODLA</t>
  </si>
  <si>
    <t>Orient Cement Ltd</t>
  </si>
  <si>
    <t>ORIENTCEM</t>
  </si>
  <si>
    <t>Man Infraconstruction Ltd</t>
  </si>
  <si>
    <t>MANINFRA</t>
  </si>
  <si>
    <t>Easy Trip Planners Ltd</t>
  </si>
  <si>
    <t>EASEMYTRIP</t>
  </si>
  <si>
    <t>Borosil Renewables Ltd</t>
  </si>
  <si>
    <t>BORORENEW</t>
  </si>
  <si>
    <t>Housewares</t>
  </si>
  <si>
    <t>Orchid Pharma Ltd</t>
  </si>
  <si>
    <t>ORCHPHARMA</t>
  </si>
  <si>
    <t>Paradeep Phosphates Ltd</t>
  </si>
  <si>
    <t>PARADEEP</t>
  </si>
  <si>
    <t>Suprajit Engineering Ltd</t>
  </si>
  <si>
    <t>SUPRAJIT</t>
  </si>
  <si>
    <t>eMudhra Ltd</t>
  </si>
  <si>
    <t>EMUDHRA</t>
  </si>
  <si>
    <t>Gabriel India Ltd</t>
  </si>
  <si>
    <t>GABRIEL</t>
  </si>
  <si>
    <t>Tamilnad Mercantile Bank Ltd</t>
  </si>
  <si>
    <t>TMB</t>
  </si>
  <si>
    <t>Ashoka Buildcon Ltd</t>
  </si>
  <si>
    <t>ASHOKA</t>
  </si>
  <si>
    <t>Indigo Paints Ltd</t>
  </si>
  <si>
    <t>INDIGOPNTS</t>
  </si>
  <si>
    <t>EPL Ltd</t>
  </si>
  <si>
    <t>EPL</t>
  </si>
  <si>
    <t>Packaging</t>
  </si>
  <si>
    <t>Prince Pipes and Fittings Ltd</t>
  </si>
  <si>
    <t>PRINCEPIPE</t>
  </si>
  <si>
    <t>Laxmi Organic Industries Ltd</t>
  </si>
  <si>
    <t>LXCHEM</t>
  </si>
  <si>
    <t>National Fertilizers Ltd</t>
  </si>
  <si>
    <t>NFL</t>
  </si>
  <si>
    <t>Sharda Motor Industries Ltd</t>
  </si>
  <si>
    <t>SHARDAMOTR</t>
  </si>
  <si>
    <t>South Indian Bank Ltd</t>
  </si>
  <si>
    <t>SOUTHBANK</t>
  </si>
  <si>
    <t>Le Travenues Technology Ltd</t>
  </si>
  <si>
    <t>IXIGO</t>
  </si>
  <si>
    <t>Shilpa Medicare Ltd</t>
  </si>
  <si>
    <t>SHILPAMED</t>
  </si>
  <si>
    <t>Rolex Rings Ltd</t>
  </si>
  <si>
    <t>ROLEXRINGS</t>
  </si>
  <si>
    <t>Gokaldas Exports Ltd</t>
  </si>
  <si>
    <t>GOKEX</t>
  </si>
  <si>
    <t>Sudarshan Chemical Industries Ltd</t>
  </si>
  <si>
    <t>SUDARSCHEM</t>
  </si>
  <si>
    <t>V-mart Retail Ltd</t>
  </si>
  <si>
    <t>VMART</t>
  </si>
  <si>
    <t>National Highways Infra Trust</t>
  </si>
  <si>
    <t>NHIT</t>
  </si>
  <si>
    <t>KRBL Ltd</t>
  </si>
  <si>
    <t>KRBL</t>
  </si>
  <si>
    <t>Sterlite Technologies Ltd</t>
  </si>
  <si>
    <t>STLTECH</t>
  </si>
  <si>
    <t>GMR Power and Urban Infra Ltd</t>
  </si>
  <si>
    <t>GMRP&amp;UI</t>
  </si>
  <si>
    <t>Arvind Fashions Ltd</t>
  </si>
  <si>
    <t>ARVINDFASN</t>
  </si>
  <si>
    <t>Jana Small Finance Bank Ltd</t>
  </si>
  <si>
    <t>JSFB</t>
  </si>
  <si>
    <t>India Tourism Development Corp Ltd</t>
  </si>
  <si>
    <t>ITDC</t>
  </si>
  <si>
    <t>Hindustan Foods Ltd</t>
  </si>
  <si>
    <t>HNDFDS</t>
  </si>
  <si>
    <t>Kesoram Industries Ltd</t>
  </si>
  <si>
    <t>KESORAMIND</t>
  </si>
  <si>
    <t>BHARAT Bond ETF-April 2030-Growth</t>
  </si>
  <si>
    <t>EBBETF0430</t>
  </si>
  <si>
    <t>Rallis India Ltd</t>
  </si>
  <si>
    <t>RALLIS</t>
  </si>
  <si>
    <t>Jai Corp Ltd</t>
  </si>
  <si>
    <t>JAICORPLTD</t>
  </si>
  <si>
    <t>VST Industries Ltd</t>
  </si>
  <si>
    <t>VSTIND</t>
  </si>
  <si>
    <t>IIFL Securities Ltd</t>
  </si>
  <si>
    <t>IIFLSEC</t>
  </si>
  <si>
    <t>GMM Pfaudler Ltd</t>
  </si>
  <si>
    <t>GMMPFAUDLR</t>
  </si>
  <si>
    <t>Insolation Energy Ltd</t>
  </si>
  <si>
    <t>INA</t>
  </si>
  <si>
    <t>Semiconductors</t>
  </si>
  <si>
    <t>SIS Ltd</t>
  </si>
  <si>
    <t>SIS</t>
  </si>
  <si>
    <t>Surya Roshni Ltd</t>
  </si>
  <si>
    <t>SURYAROSNI</t>
  </si>
  <si>
    <t>BHARAT Bond ETF-April 2032</t>
  </si>
  <si>
    <t>BBETF0432</t>
  </si>
  <si>
    <t>TD Power Systems Ltd</t>
  </si>
  <si>
    <t>TDPOWERSYS</t>
  </si>
  <si>
    <t>Niit Learning Systems Ltd</t>
  </si>
  <si>
    <t>NIITMTS</t>
  </si>
  <si>
    <t>Education Services</t>
  </si>
  <si>
    <t>V I P Industries Ltd</t>
  </si>
  <si>
    <t>VIPIND</t>
  </si>
  <si>
    <t>PTC India Ltd</t>
  </si>
  <si>
    <t>PTC</t>
  </si>
  <si>
    <t>Tarc Ltd</t>
  </si>
  <si>
    <t>TARC</t>
  </si>
  <si>
    <t>Sundaram Finance Holdings Ltd</t>
  </si>
  <si>
    <t>SUNDARMHLD</t>
  </si>
  <si>
    <t>J Kumar Infraprojects Ltd</t>
  </si>
  <si>
    <t>JKIL</t>
  </si>
  <si>
    <t>MSTC Ltd</t>
  </si>
  <si>
    <t>MSTCLTD</t>
  </si>
  <si>
    <t>India Infrastructure Trust</t>
  </si>
  <si>
    <t>INFRATRUST</t>
  </si>
  <si>
    <t>Gujarat Ambuja Exports Ltd</t>
  </si>
  <si>
    <t>GAEL</t>
  </si>
  <si>
    <t>Pricol Ltd</t>
  </si>
  <si>
    <t>PRICOLLTD</t>
  </si>
  <si>
    <t>Allcargo Logistics Ltd</t>
  </si>
  <si>
    <t>ALLCARGO</t>
  </si>
  <si>
    <t>Indinfravit Trust</t>
  </si>
  <si>
    <t>INDINFR</t>
  </si>
  <si>
    <t>Lux Industries Ltd</t>
  </si>
  <si>
    <t>LUXIND</t>
  </si>
  <si>
    <t>Nesco Ltd</t>
  </si>
  <si>
    <t>NESCO</t>
  </si>
  <si>
    <t>Cyient DLM Ltd</t>
  </si>
  <si>
    <t>CYIENTDLM</t>
  </si>
  <si>
    <t>Share India Securities Ltd</t>
  </si>
  <si>
    <t>SHAREINDIA</t>
  </si>
  <si>
    <t>Privi Speciality Chemicals Ltd</t>
  </si>
  <si>
    <t>PRIVISCL</t>
  </si>
  <si>
    <t>Go Fashion (India) Ltd</t>
  </si>
  <si>
    <t>GOCOLORS</t>
  </si>
  <si>
    <t>Bondada Engineering Ltd</t>
  </si>
  <si>
    <t>BONDADA</t>
  </si>
  <si>
    <t>DB Corp Ltd</t>
  </si>
  <si>
    <t>DBCORP</t>
  </si>
  <si>
    <t>Publishing</t>
  </si>
  <si>
    <t>GHCL Ltd</t>
  </si>
  <si>
    <t>GHCL</t>
  </si>
  <si>
    <t>Hemisphere Properties India Ltd</t>
  </si>
  <si>
    <t>HEMIPROP</t>
  </si>
  <si>
    <t>Gulf Oil Lubricants India Ltd</t>
  </si>
  <si>
    <t>GULFOILLUB</t>
  </si>
  <si>
    <t>Paisalo Digital Ltd</t>
  </si>
  <si>
    <t>PAISALO</t>
  </si>
  <si>
    <t>Edelweiss Financial Services Ltd</t>
  </si>
  <si>
    <t>EDELWEISS</t>
  </si>
  <si>
    <t>Bansal Wire Industries Ltd</t>
  </si>
  <si>
    <t>BANSALWIRE</t>
  </si>
  <si>
    <t>Aarti Pharmalabs Ltd</t>
  </si>
  <si>
    <t>AARTIPHARM</t>
  </si>
  <si>
    <t>Orient Electric Ltd</t>
  </si>
  <si>
    <t>ORIENTELEC</t>
  </si>
  <si>
    <t>Garware Hi-Tech Films Ltd</t>
  </si>
  <si>
    <t>GRWRHITECH</t>
  </si>
  <si>
    <t>Gujarat Alkalies And Chemicals Ltd</t>
  </si>
  <si>
    <t>GUJALKALI</t>
  </si>
  <si>
    <t>Kirloskar Industries Ltd</t>
  </si>
  <si>
    <t>KIRLOSIND</t>
  </si>
  <si>
    <t>MTAR Technologies Ltd</t>
  </si>
  <si>
    <t>MTARTECH</t>
  </si>
  <si>
    <t>Rain Industries Ltd</t>
  </si>
  <si>
    <t>RAIN</t>
  </si>
  <si>
    <t>Aditya Vision Ltd</t>
  </si>
  <si>
    <t>AVL</t>
  </si>
  <si>
    <t>Retail - Speciality</t>
  </si>
  <si>
    <t>CSB Bank Ltd</t>
  </si>
  <si>
    <t>CSBBANK</t>
  </si>
  <si>
    <t>Kaveri Seed Company Ltd</t>
  </si>
  <si>
    <t>KSCL</t>
  </si>
  <si>
    <t>Seeds</t>
  </si>
  <si>
    <t>R Systems International Ltd</t>
  </si>
  <si>
    <t>RSYSTEMS</t>
  </si>
  <si>
    <t>Pilani Investment And Industries Corporation Ltd</t>
  </si>
  <si>
    <t>PILANIINVS</t>
  </si>
  <si>
    <t>Jamna Auto Industries Ltd</t>
  </si>
  <si>
    <t>JAMNAAUTO</t>
  </si>
  <si>
    <t>Restaurant Brands Asia Ltd</t>
  </si>
  <si>
    <t>RBA</t>
  </si>
  <si>
    <t>Bharat Bijlee Ltd</t>
  </si>
  <si>
    <t>BBL</t>
  </si>
  <si>
    <t>Utkarsh Small Finance Bank Ltd</t>
  </si>
  <si>
    <t>UTKARSHBNK</t>
  </si>
  <si>
    <t>Ami Organics Ltd</t>
  </si>
  <si>
    <t>AMIORG</t>
  </si>
  <si>
    <t>ICRA Ltd</t>
  </si>
  <si>
    <t>ICRA</t>
  </si>
  <si>
    <t>Bajaj Hindusthan Sugar Ltd</t>
  </si>
  <si>
    <t>BAJAJHIND</t>
  </si>
  <si>
    <t>Gateway Distriparks Ltd</t>
  </si>
  <si>
    <t>GATEWAY</t>
  </si>
  <si>
    <t>Entero Healthcare Solutions Ltd</t>
  </si>
  <si>
    <t>ENTERO</t>
  </si>
  <si>
    <t>Vaibhav Global Ltd</t>
  </si>
  <si>
    <t>VAIBHAVGBL</t>
  </si>
  <si>
    <t>Exicom Tele-Systems Ltd</t>
  </si>
  <si>
    <t>EXICOM</t>
  </si>
  <si>
    <t>Balu Forge Industries Ltd</t>
  </si>
  <si>
    <t>BALUFORGE</t>
  </si>
  <si>
    <t>Nocil Ltd</t>
  </si>
  <si>
    <t>NOCIL</t>
  </si>
  <si>
    <t>Inox Green Energy Services Ltd</t>
  </si>
  <si>
    <t>INOXGREEN</t>
  </si>
  <si>
    <t>Heritage Foods Ltd</t>
  </si>
  <si>
    <t>HERITGFOOD</t>
  </si>
  <si>
    <t>TeamLease Services Ltd</t>
  </si>
  <si>
    <t>TEAMLEASE</t>
  </si>
  <si>
    <t>MAS Financial Services Ltd</t>
  </si>
  <si>
    <t>MASFIN</t>
  </si>
  <si>
    <t>Johnson Controls-Hitachi Air Conditioning India Ltd</t>
  </si>
  <si>
    <t>JCHAC</t>
  </si>
  <si>
    <t>Network People Services Technologies Ltd</t>
  </si>
  <si>
    <t>NPST</t>
  </si>
  <si>
    <t>Banco Products (India) Ltd</t>
  </si>
  <si>
    <t>BANCOINDIA</t>
  </si>
  <si>
    <t>Ramky Infrastructure Ltd</t>
  </si>
  <si>
    <t>RAMKY</t>
  </si>
  <si>
    <t>Shilchar Technologies Ltd</t>
  </si>
  <si>
    <t>SHILCTECH</t>
  </si>
  <si>
    <t>Harsha Engineers International Ltd</t>
  </si>
  <si>
    <t>HARSHA</t>
  </si>
  <si>
    <t>Nippon India ETF Gold BeES</t>
  </si>
  <si>
    <t>GOLDBEES</t>
  </si>
  <si>
    <t>Gold</t>
  </si>
  <si>
    <t>Heidelbergcement India Ltd</t>
  </si>
  <si>
    <t>HEIDELBERG</t>
  </si>
  <si>
    <t>Healthcare Global Enterprises Ltd</t>
  </si>
  <si>
    <t>HCG</t>
  </si>
  <si>
    <t>WPIL Ltd</t>
  </si>
  <si>
    <t>WPIL</t>
  </si>
  <si>
    <t>JTEKT India Ltd</t>
  </si>
  <si>
    <t>JTEKTINDIA</t>
  </si>
  <si>
    <t>Rossari Biotech Ltd</t>
  </si>
  <si>
    <t>ROSSARI</t>
  </si>
  <si>
    <t>Sharda Cropchem Ltd</t>
  </si>
  <si>
    <t>SHARDACROP</t>
  </si>
  <si>
    <t>Blue Cloud Softech Solutions Ltd</t>
  </si>
  <si>
    <t>BLUECLOUDS</t>
  </si>
  <si>
    <t>VRL Logistics Ltd</t>
  </si>
  <si>
    <t>VRLLOG</t>
  </si>
  <si>
    <t>AGI Greenpac Ltd</t>
  </si>
  <si>
    <t>AGI</t>
  </si>
  <si>
    <t>Sanghvi Movers Ltd</t>
  </si>
  <si>
    <t>SANGHVIMOV</t>
  </si>
  <si>
    <t>Kovai Medical Center and Hospital Ltd</t>
  </si>
  <si>
    <t>KOVAI</t>
  </si>
  <si>
    <t>Lloyds Enterprises Ltd</t>
  </si>
  <si>
    <t>LLOYDSENT</t>
  </si>
  <si>
    <t>Trading Companies &amp; Distributors</t>
  </si>
  <si>
    <t>Jayaswal Neco Industries Ltd</t>
  </si>
  <si>
    <t>JAYNECOIND</t>
  </si>
  <si>
    <t>Moschip Technologies Ltd</t>
  </si>
  <si>
    <t>MOSCHIP</t>
  </si>
  <si>
    <t>Paras Defence and Space Technologies Ltd</t>
  </si>
  <si>
    <t>PARAS</t>
  </si>
  <si>
    <t>Balmer Lawrie and Company Ltd</t>
  </si>
  <si>
    <t>BALMLAWRIE</t>
  </si>
  <si>
    <t>Advanced Enzyme Technologies Ltd</t>
  </si>
  <si>
    <t>ADVENZYMES</t>
  </si>
  <si>
    <t>Tilaknagar Industries Ltd</t>
  </si>
  <si>
    <t>TI</t>
  </si>
  <si>
    <t>Avantel Ltd</t>
  </si>
  <si>
    <t>AVANTEL</t>
  </si>
  <si>
    <t>Thangamayil Jewellery Ltd</t>
  </si>
  <si>
    <t>THANGAMAYL</t>
  </si>
  <si>
    <t>Shanthi Gears Ltd</t>
  </si>
  <si>
    <t>SHANTIGEAR</t>
  </si>
  <si>
    <t>Dynamatic Technologies Ltd</t>
  </si>
  <si>
    <t>DYNAMATECH</t>
  </si>
  <si>
    <t>Wonderla Holidays Ltd</t>
  </si>
  <si>
    <t>WONDERLA</t>
  </si>
  <si>
    <t>Jain Irrigation Systems Ltd</t>
  </si>
  <si>
    <t>JISLJALEQS</t>
  </si>
  <si>
    <t>Agricultural &amp; Farm Machinery</t>
  </si>
  <si>
    <t>Mahanagar Telephone Nigam Ltd</t>
  </si>
  <si>
    <t>MTNL</t>
  </si>
  <si>
    <t>Aarti Drugs Ltd</t>
  </si>
  <si>
    <t>AARTIDRUGS</t>
  </si>
  <si>
    <t>Sunflag Iron and Steel Co Ltd</t>
  </si>
  <si>
    <t>SUNFLAG</t>
  </si>
  <si>
    <t>Greenply Industries Ltd</t>
  </si>
  <si>
    <t>GREENPLY</t>
  </si>
  <si>
    <t>Awfis Space Solutions Ltd</t>
  </si>
  <si>
    <t>AWFIS</t>
  </si>
  <si>
    <t>Spandana Sphoorty Financial Ltd</t>
  </si>
  <si>
    <t>SPANDANA</t>
  </si>
  <si>
    <t>Fedbank Financial Services Ltd</t>
  </si>
  <si>
    <t>FEDFINA</t>
  </si>
  <si>
    <t>Styrenix Performance Materials Ltd</t>
  </si>
  <si>
    <t>STYRENIX</t>
  </si>
  <si>
    <t>Bombay Dyeing and Mfg Co Ltd</t>
  </si>
  <si>
    <t>BOMDYEING</t>
  </si>
  <si>
    <t>Shipping Corporation of India Land and Assets Ltd</t>
  </si>
  <si>
    <t>SCILAL</t>
  </si>
  <si>
    <t>Patel Engineering Ltd</t>
  </si>
  <si>
    <t>PATELENG</t>
  </si>
  <si>
    <t>Bharat Rasayan Ltd</t>
  </si>
  <si>
    <t>BHARATRAS</t>
  </si>
  <si>
    <t>TCI Express Ltd</t>
  </si>
  <si>
    <t>TCIEXP</t>
  </si>
  <si>
    <t>Borosil Ltd</t>
  </si>
  <si>
    <t>BOROLTD</t>
  </si>
  <si>
    <t>EMS Ltd</t>
  </si>
  <si>
    <t>EMSLIMITED</t>
  </si>
  <si>
    <t>Tinplate Company of India Ltd</t>
  </si>
  <si>
    <t>TINPLATE</t>
  </si>
  <si>
    <t>Pearl Global Industries Ltd</t>
  </si>
  <si>
    <t>PGIL</t>
  </si>
  <si>
    <t>Subros Ltd</t>
  </si>
  <si>
    <t>SUBROS</t>
  </si>
  <si>
    <t>Imagicaaworld Entertainment Ltd</t>
  </si>
  <si>
    <t>IMAGICAA</t>
  </si>
  <si>
    <t>Nippon India ETF Nifty 50 BeES</t>
  </si>
  <si>
    <t>NIFTYBEES</t>
  </si>
  <si>
    <t>Hawkins Cookers Ltd</t>
  </si>
  <si>
    <t>HAWKINCOOK</t>
  </si>
  <si>
    <t>Bhagiradha Chemicals and Industries Ltd</t>
  </si>
  <si>
    <t>BHAGCHEM</t>
  </si>
  <si>
    <t>PC Jeweller Ltd</t>
  </si>
  <si>
    <t>PCJEWELLER</t>
  </si>
  <si>
    <t>Gopal Snacks Ltd</t>
  </si>
  <si>
    <t>GOPAL</t>
  </si>
  <si>
    <t>Venus Pipes and Tubes Ltd</t>
  </si>
  <si>
    <t>VENUSPIPES</t>
  </si>
  <si>
    <t>Tide Water Oil Co India Ltd</t>
  </si>
  <si>
    <t>TIDEWATER</t>
  </si>
  <si>
    <t>Fusion Finance Ltd</t>
  </si>
  <si>
    <t>FUSION</t>
  </si>
  <si>
    <t>Skipper Ltd</t>
  </si>
  <si>
    <t>SKIPPER</t>
  </si>
  <si>
    <t>SG Mart Ltd</t>
  </si>
  <si>
    <t>SGMART</t>
  </si>
  <si>
    <t>Renewable Electricity</t>
  </si>
  <si>
    <t>Greenpanel Industries Ltd</t>
  </si>
  <si>
    <t>GREENPANEL</t>
  </si>
  <si>
    <t>Savita Oil Technologies Ltd</t>
  </si>
  <si>
    <t>SOTL</t>
  </si>
  <si>
    <t>Spright Agro Ltd</t>
  </si>
  <si>
    <t>SPRIGHT</t>
  </si>
  <si>
    <t>Orissa Minerals Development Company Ltd</t>
  </si>
  <si>
    <t>ORISSAMINE</t>
  </si>
  <si>
    <t>Spicejet Ltd</t>
  </si>
  <si>
    <t>SPICEJET</t>
  </si>
  <si>
    <t>Neogen Chemicals Ltd</t>
  </si>
  <si>
    <t>NEOGEN</t>
  </si>
  <si>
    <t>Thyrocare Technologies Ltd</t>
  </si>
  <si>
    <t>THYROCARE</t>
  </si>
  <si>
    <t>Zaggle Prepaid Ocean Services Ltd</t>
  </si>
  <si>
    <t>ZAGGLE</t>
  </si>
  <si>
    <t>Fineotex Chemical Ltd</t>
  </si>
  <si>
    <t>FCL</t>
  </si>
  <si>
    <t>Prime Focus Ltd</t>
  </si>
  <si>
    <t>PFOCUS</t>
  </si>
  <si>
    <t>Animation</t>
  </si>
  <si>
    <t>LG Balakrishnan &amp; Bros Ltd</t>
  </si>
  <si>
    <t>LGBBROSLTD</t>
  </si>
  <si>
    <t>KDDL Ltd</t>
  </si>
  <si>
    <t>KDDL</t>
  </si>
  <si>
    <t>Grauer And Weil (India) Ltd</t>
  </si>
  <si>
    <t>GRAUWEIL</t>
  </si>
  <si>
    <t>Cartrade Tech Ltd</t>
  </si>
  <si>
    <t>CARTRADE</t>
  </si>
  <si>
    <t>Uflex Ltd</t>
  </si>
  <si>
    <t>UFLEX</t>
  </si>
  <si>
    <t>Pitti Engineering Ltd</t>
  </si>
  <si>
    <t>PITTIENG</t>
  </si>
  <si>
    <t>DCX Systems Ltd</t>
  </si>
  <si>
    <t>DCXINDIA</t>
  </si>
  <si>
    <t>JNK India Ltd</t>
  </si>
  <si>
    <t>JNKINDIA</t>
  </si>
  <si>
    <t>Manorama Industries Ltd</t>
  </si>
  <si>
    <t>MANORAMA</t>
  </si>
  <si>
    <t>West Coast Paper Mills Ltd</t>
  </si>
  <si>
    <t>WSTCSTPAPR</t>
  </si>
  <si>
    <t>Ddev Plastiks Industries Ltd</t>
  </si>
  <si>
    <t>DDEVPLASTIK</t>
  </si>
  <si>
    <t>Sula Vineyards Ltd</t>
  </si>
  <si>
    <t>SULA</t>
  </si>
  <si>
    <t>Hikal Ltd</t>
  </si>
  <si>
    <t>HIKAL</t>
  </si>
  <si>
    <t>Honda India Power Products Ltd</t>
  </si>
  <si>
    <t>HONDAPOWER</t>
  </si>
  <si>
    <t>Medi Assist Healthcare Services Ltd</t>
  </si>
  <si>
    <t>MEDIASSIST</t>
  </si>
  <si>
    <t>Kewal Kiran Clothing Ltd</t>
  </si>
  <si>
    <t>KKCL</t>
  </si>
  <si>
    <t>Unichem Laboratories Ltd</t>
  </si>
  <si>
    <t>UNICHEMLAB</t>
  </si>
  <si>
    <t>Hathway Cable and Datacom Ltd</t>
  </si>
  <si>
    <t>HATHWAY</t>
  </si>
  <si>
    <t>Cable &amp; D2H</t>
  </si>
  <si>
    <t>Optiemus Infracom Ltd</t>
  </si>
  <si>
    <t>OPTIEMUS</t>
  </si>
  <si>
    <t>Shrem InvIT</t>
  </si>
  <si>
    <t>SHREMINVIT</t>
  </si>
  <si>
    <t>Nucleus Software Exports Ltd</t>
  </si>
  <si>
    <t>NUCLEUS</t>
  </si>
  <si>
    <t>JTL Industries Ltd</t>
  </si>
  <si>
    <t>JTLIND</t>
  </si>
  <si>
    <t>Muthoot Microfin Ltd</t>
  </si>
  <si>
    <t>MUTHOOTMF</t>
  </si>
  <si>
    <t>Microfinancing</t>
  </si>
  <si>
    <t>Apeejay Surrendra Park Hotels Ltd</t>
  </si>
  <si>
    <t>PARKHOTELS</t>
  </si>
  <si>
    <t>Sandhar Technologies Ltd</t>
  </si>
  <si>
    <t>SANDHAR</t>
  </si>
  <si>
    <t>Ganesha Ecosphere Ltd</t>
  </si>
  <si>
    <t>GANECOS</t>
  </si>
  <si>
    <t>Bannari Amman Sugars Ltd</t>
  </si>
  <si>
    <t>BANARISUG</t>
  </si>
  <si>
    <t>Samhi Hotels Ltd</t>
  </si>
  <si>
    <t>SAMHI</t>
  </si>
  <si>
    <t>HPL Electric &amp; Power Ltd</t>
  </si>
  <si>
    <t>HPL</t>
  </si>
  <si>
    <t>DCB Bank Ltd</t>
  </si>
  <si>
    <t>DCBBANK</t>
  </si>
  <si>
    <t>Shaily Engineering Plastics Ltd</t>
  </si>
  <si>
    <t>SHAILY</t>
  </si>
  <si>
    <t>India Glycols Ltd</t>
  </si>
  <si>
    <t>INDIAGLYCO</t>
  </si>
  <si>
    <t>Ashiana Housing Ltd</t>
  </si>
  <si>
    <t>ASHIANA</t>
  </si>
  <si>
    <t>Yatharth Hospital &amp; Trauma Care Services Ltd</t>
  </si>
  <si>
    <t>YATHARTH</t>
  </si>
  <si>
    <t>Greaves Cotton Ltd</t>
  </si>
  <si>
    <t>GREAVESCOT</t>
  </si>
  <si>
    <t>Sundaram Clayton Ltd</t>
  </si>
  <si>
    <t>SUNCLAY</t>
  </si>
  <si>
    <t>Kalyani Steels Ltd</t>
  </si>
  <si>
    <t>KSL</t>
  </si>
  <si>
    <t>ISMT Ltd</t>
  </si>
  <si>
    <t>ISMTLTD</t>
  </si>
  <si>
    <t>Nirlon Ltd</t>
  </si>
  <si>
    <t>NIRLON</t>
  </si>
  <si>
    <t>Gensol Engineering Ltd</t>
  </si>
  <si>
    <t>GENSOL</t>
  </si>
  <si>
    <t>Seamec Ltd</t>
  </si>
  <si>
    <t>SEAMECLTD</t>
  </si>
  <si>
    <t>Oil &amp; Gas - Equipment &amp; Services</t>
  </si>
  <si>
    <t>Indian Metals and Ferro Alloys Ltd</t>
  </si>
  <si>
    <t>IMFA</t>
  </si>
  <si>
    <t>TCNS Clothing Co Ltd</t>
  </si>
  <si>
    <t>TCNSBRANDS</t>
  </si>
  <si>
    <t>Lumax AutoTechnologies Ltd</t>
  </si>
  <si>
    <t>LUMAXTECH</t>
  </si>
  <si>
    <t>Hindustan Oil Exploration Company Ltd</t>
  </si>
  <si>
    <t>HINDOILEXP</t>
  </si>
  <si>
    <t>Alembic Ltd</t>
  </si>
  <si>
    <t>ALEMBICLTD</t>
  </si>
  <si>
    <t>Navneet Education Ltd</t>
  </si>
  <si>
    <t>NAVNETEDUL</t>
  </si>
  <si>
    <t>Bajaj Consumer Care Ltd</t>
  </si>
  <si>
    <t>BAJAJCON</t>
  </si>
  <si>
    <t>Marine Electricals (India) Ltd</t>
  </si>
  <si>
    <t>MARINE</t>
  </si>
  <si>
    <t>Cigniti Technologies Ltd</t>
  </si>
  <si>
    <t>CIGNITITEC</t>
  </si>
  <si>
    <t>IRB InvIT Fund</t>
  </si>
  <si>
    <t>IRBINVIT</t>
  </si>
  <si>
    <t>Motilal Oswal NASDAQ 100 ETF</t>
  </si>
  <si>
    <t>MON100</t>
  </si>
  <si>
    <t>Hinduja Global Solutions Ltd</t>
  </si>
  <si>
    <t>HGS</t>
  </si>
  <si>
    <t>Mahindra Logistics Ltd</t>
  </si>
  <si>
    <t>MAHLOG</t>
  </si>
  <si>
    <t>Ujaas Energy Ltd</t>
  </si>
  <si>
    <t>UEL</t>
  </si>
  <si>
    <t>GTL Infrastructure Ltd</t>
  </si>
  <si>
    <t>GTLINFRA</t>
  </si>
  <si>
    <t>Shivalik Bimetal Controls Ltd</t>
  </si>
  <si>
    <t>SBCL</t>
  </si>
  <si>
    <t>Bhansali Engg Polymers Ltd</t>
  </si>
  <si>
    <t>BEPL</t>
  </si>
  <si>
    <t>Artemis Medicare Services Ltd</t>
  </si>
  <si>
    <t>ARTEMISMED</t>
  </si>
  <si>
    <t>Oriana Power Ltd</t>
  </si>
  <si>
    <t>ORIANA</t>
  </si>
  <si>
    <t>Swaraj Engines Ltd</t>
  </si>
  <si>
    <t>SWARAJENG</t>
  </si>
  <si>
    <t>Steel Strips Wheels Ltd</t>
  </si>
  <si>
    <t>SSWL</t>
  </si>
  <si>
    <t>Premier Explosives Ltd</t>
  </si>
  <si>
    <t>PREMEXPLN</t>
  </si>
  <si>
    <t>VST Tillers Tractors Ltd</t>
  </si>
  <si>
    <t>VSTTILLERS</t>
  </si>
  <si>
    <t>Polyplex Corp Ltd</t>
  </si>
  <si>
    <t>POLYPLEX</t>
  </si>
  <si>
    <t>Jindal Poly Films Ltd</t>
  </si>
  <si>
    <t>JINDALPOLY</t>
  </si>
  <si>
    <t>Apollo Micro Systems Ltd</t>
  </si>
  <si>
    <t>APOLLO</t>
  </si>
  <si>
    <t>Delta Corp Ltd</t>
  </si>
  <si>
    <t>DELTACORP</t>
  </si>
  <si>
    <t>Gujarat Themis Biosyn Ltd</t>
  </si>
  <si>
    <t>GUJTHEM</t>
  </si>
  <si>
    <t>Anup Engineering Ltd</t>
  </si>
  <si>
    <t>ANUP</t>
  </si>
  <si>
    <t>PTC India Financial Services Ltd</t>
  </si>
  <si>
    <t>PFS</t>
  </si>
  <si>
    <t>Gujarat Industries Power Company Ltd</t>
  </si>
  <si>
    <t>GIPCL</t>
  </si>
  <si>
    <t>Innova Captab Ltd</t>
  </si>
  <si>
    <t>INNOVACAP</t>
  </si>
  <si>
    <t>Fiem Industries Ltd</t>
  </si>
  <si>
    <t>FIEMIND</t>
  </si>
  <si>
    <t>La Opala R G Ltd</t>
  </si>
  <si>
    <t>LAOPALA</t>
  </si>
  <si>
    <t>Kingfa Science and Technology (India) Ltd</t>
  </si>
  <si>
    <t>KINGFA</t>
  </si>
  <si>
    <t>Gufic Biosciences Ltd</t>
  </si>
  <si>
    <t>GUFICBIO</t>
  </si>
  <si>
    <t>V2 Retail Ltd</t>
  </si>
  <si>
    <t>V2RETAIL</t>
  </si>
  <si>
    <t>Arvind Smartspaces Ltd</t>
  </si>
  <si>
    <t>ARVSMART</t>
  </si>
  <si>
    <t>SeQuent Scientific Ltd</t>
  </si>
  <si>
    <t>SEQUENT</t>
  </si>
  <si>
    <t>MPS Ltd</t>
  </si>
  <si>
    <t>MPSLTD</t>
  </si>
  <si>
    <t>Vindhya Telelinks Ltd</t>
  </si>
  <si>
    <t>VINDHYATEL</t>
  </si>
  <si>
    <t>Vishnu Prakash R Punglia Ltd</t>
  </si>
  <si>
    <t>VPRPL</t>
  </si>
  <si>
    <t>Datamatics Global Services Ltd</t>
  </si>
  <si>
    <t>DATAMATICS</t>
  </si>
  <si>
    <t>Thirumalai Chemicals Ltd</t>
  </si>
  <si>
    <t>TIRUMALCHM</t>
  </si>
  <si>
    <t>Prakash Industries Ltd</t>
  </si>
  <si>
    <t>PRAKASH</t>
  </si>
  <si>
    <t>Supriya Lifescience Ltd</t>
  </si>
  <si>
    <t>SUPRIYA</t>
  </si>
  <si>
    <t>Flair Writing Industries Ltd</t>
  </si>
  <si>
    <t>FLAIR</t>
  </si>
  <si>
    <t>Avalon Technologies Ltd</t>
  </si>
  <si>
    <t>AVALON</t>
  </si>
  <si>
    <t>TVS Srichakra Ltd</t>
  </si>
  <si>
    <t>TVSSRICHAK</t>
  </si>
  <si>
    <t>Stanley Lifestyles Ltd</t>
  </si>
  <si>
    <t>STANLEY</t>
  </si>
  <si>
    <t>Fischer Medical Ventures Ltd</t>
  </si>
  <si>
    <t>FISCHER</t>
  </si>
  <si>
    <t>Ashapura Minechem Ltd</t>
  </si>
  <si>
    <t>ASHAPURMIN</t>
  </si>
  <si>
    <t>IndoStar Capital Finance Ltd</t>
  </si>
  <si>
    <t>INDOSTAR</t>
  </si>
  <si>
    <t>Ge Power India Ltd</t>
  </si>
  <si>
    <t>GEPIL</t>
  </si>
  <si>
    <t>Bajel Projects Ltd</t>
  </si>
  <si>
    <t>BAJEL</t>
  </si>
  <si>
    <t>Electric Utilities</t>
  </si>
  <si>
    <t>Thejo Engineering Ltd</t>
  </si>
  <si>
    <t>THEJO</t>
  </si>
  <si>
    <t>RPG Life Sciences Limited</t>
  </si>
  <si>
    <t>RPGLIFE</t>
  </si>
  <si>
    <t>Stylam Industries Ltd</t>
  </si>
  <si>
    <t>STYLAMIND</t>
  </si>
  <si>
    <t>Dalmia Bharat Sugar and Industries Ltd</t>
  </si>
  <si>
    <t>DALMIASUG</t>
  </si>
  <si>
    <t>Morepen Laboratories Ltd</t>
  </si>
  <si>
    <t>MOREPENLAB</t>
  </si>
  <si>
    <t>Foseco India Ltd</t>
  </si>
  <si>
    <t>FOSECOIND</t>
  </si>
  <si>
    <t>Refex Industries Ltd</t>
  </si>
  <si>
    <t>REFEX</t>
  </si>
  <si>
    <t>SEPC Ltd</t>
  </si>
  <si>
    <t>SEPC</t>
  </si>
  <si>
    <t>Sagar Cements Ltd</t>
  </si>
  <si>
    <t>SAGCEM</t>
  </si>
  <si>
    <t>Max Ventures and Industries Ltd</t>
  </si>
  <si>
    <t>MAXVIL</t>
  </si>
  <si>
    <t>Suraj Estate Developers Ltd</t>
  </si>
  <si>
    <t>SURAJEST</t>
  </si>
  <si>
    <t>Real Estate Rental, Development &amp; Operations</t>
  </si>
  <si>
    <t>Quick Heal Technologies Ltd</t>
  </si>
  <si>
    <t>QUICKHEAL</t>
  </si>
  <si>
    <t>Hindware Home Innovation Ltd</t>
  </si>
  <si>
    <t>HINDWAREAP</t>
  </si>
  <si>
    <t>ideaForge Technology Ltd</t>
  </si>
  <si>
    <t>IDEAFORGE</t>
  </si>
  <si>
    <t>NRB Bearings Ltd</t>
  </si>
  <si>
    <t>NRBBEARING</t>
  </si>
  <si>
    <t>Jash Engineering Ltd</t>
  </si>
  <si>
    <t>JASH</t>
  </si>
  <si>
    <t>Repco Home Finance Ltd</t>
  </si>
  <si>
    <t>REPCOHOME</t>
  </si>
  <si>
    <t>Dredging Corporation of India Ltd</t>
  </si>
  <si>
    <t>DREDGECORP</t>
  </si>
  <si>
    <t>Dredging</t>
  </si>
  <si>
    <t>Vadilal Industries Ltd</t>
  </si>
  <si>
    <t>VADILALIND</t>
  </si>
  <si>
    <t>Tinna Rubber and Infrastructure Ltd</t>
  </si>
  <si>
    <t>TINNARUBR</t>
  </si>
  <si>
    <t>SML Isuzu Ltd</t>
  </si>
  <si>
    <t>SMLISUZU</t>
  </si>
  <si>
    <t>Automotive Axles Ltd</t>
  </si>
  <si>
    <t>AUTOAXLES</t>
  </si>
  <si>
    <t>Salasar Techno Engineering Ltd</t>
  </si>
  <si>
    <t>SALASAR</t>
  </si>
  <si>
    <t>Maithan Alloys Ltd</t>
  </si>
  <si>
    <t>MAITHANALL</t>
  </si>
  <si>
    <t>Suven Life Sciences Ltd</t>
  </si>
  <si>
    <t>SUVEN</t>
  </si>
  <si>
    <t>KCP Ltd</t>
  </si>
  <si>
    <t>KCP</t>
  </si>
  <si>
    <t>SJS Enterprises Ltd</t>
  </si>
  <si>
    <t>SJS</t>
  </si>
  <si>
    <t>Somany Ceramics Ltd</t>
  </si>
  <si>
    <t>SOMANYCERA</t>
  </si>
  <si>
    <t>Wendt (India) Limited</t>
  </si>
  <si>
    <t>WENDT</t>
  </si>
  <si>
    <t>Dishman Carbogen Amcis Ltd</t>
  </si>
  <si>
    <t>DCAL</t>
  </si>
  <si>
    <t>Marathon Nextgen Realty Ltd</t>
  </si>
  <si>
    <t>MARATHON</t>
  </si>
  <si>
    <t>Spectrum Electrical Industries Ltd</t>
  </si>
  <si>
    <t>SPECTRUM</t>
  </si>
  <si>
    <t>Dhani Services Ltd</t>
  </si>
  <si>
    <t>DHANI</t>
  </si>
  <si>
    <t>Rajratan Global Wire Ltd</t>
  </si>
  <si>
    <t>RAJRATAN</t>
  </si>
  <si>
    <t>Shalby Ltd</t>
  </si>
  <si>
    <t>SHALBY</t>
  </si>
  <si>
    <t>Huhtamaki India Ltd</t>
  </si>
  <si>
    <t>HUHTAMAKI</t>
  </si>
  <si>
    <t>Eveready Industries India Ltd</t>
  </si>
  <si>
    <t>EVEREADY</t>
  </si>
  <si>
    <t>Andrew Yule &amp; Co Ltd</t>
  </si>
  <si>
    <t>ANDREWYU</t>
  </si>
  <si>
    <t>Indoco Remedies Ltd</t>
  </si>
  <si>
    <t>INDOCO</t>
  </si>
  <si>
    <t>BF Utilities Ltd</t>
  </si>
  <si>
    <t>BFUTILITIE</t>
  </si>
  <si>
    <t>HLE Glascoat Ltd</t>
  </si>
  <si>
    <t>HLEGLAS</t>
  </si>
  <si>
    <t>LS Industries Ltd</t>
  </si>
  <si>
    <t>LSIND</t>
  </si>
  <si>
    <t>Goodluck India Ltd</t>
  </si>
  <si>
    <t>GOODLUCK</t>
  </si>
  <si>
    <t>Rajoo Engineers Ltd</t>
  </si>
  <si>
    <t>RAJOOENG</t>
  </si>
  <si>
    <t>Saksoft Ltd</t>
  </si>
  <si>
    <t>SAKSOFT</t>
  </si>
  <si>
    <t>Confidence Petroleum India Ltd</t>
  </si>
  <si>
    <t>CONFIPET</t>
  </si>
  <si>
    <t>Dish TV India Ltd</t>
  </si>
  <si>
    <t>DISHTV</t>
  </si>
  <si>
    <t>CARE Ratings Ltd</t>
  </si>
  <si>
    <t>CARERATING</t>
  </si>
  <si>
    <t>Solara Active Pharma Sciences Ltd</t>
  </si>
  <si>
    <t>SOLARA</t>
  </si>
  <si>
    <t>Vishnu Chemicals Ltd</t>
  </si>
  <si>
    <t>VISHNU</t>
  </si>
  <si>
    <t>TCPL Packaging Ltd</t>
  </si>
  <si>
    <t>TCPLPACK</t>
  </si>
  <si>
    <t>DISA India Ltd</t>
  </si>
  <si>
    <t>DISAQ</t>
  </si>
  <si>
    <t>Gokul Agro Resources Ltd</t>
  </si>
  <si>
    <t>GOKULAGRO</t>
  </si>
  <si>
    <t>PSP Projects Ltd</t>
  </si>
  <si>
    <t>PSPPROJECT</t>
  </si>
  <si>
    <t>Kolte-Patil Developers Ltd</t>
  </si>
  <si>
    <t>KOLTEPATIL</t>
  </si>
  <si>
    <t>Abans Holdings Ltd</t>
  </si>
  <si>
    <t>AHL</t>
  </si>
  <si>
    <t>Man Industries (India) Ltd</t>
  </si>
  <si>
    <t>MANINDS</t>
  </si>
  <si>
    <t>Genesys International Corporation Ltd</t>
  </si>
  <si>
    <t>GENESYS</t>
  </si>
  <si>
    <t>Jeena Sikho Lifecare Ltd</t>
  </si>
  <si>
    <t>JSLL</t>
  </si>
  <si>
    <t>D P Abhushan Ltd</t>
  </si>
  <si>
    <t>DPABHUSHAN</t>
  </si>
  <si>
    <t>Vertoz Advertising Ltd</t>
  </si>
  <si>
    <t>VERTOZ</t>
  </si>
  <si>
    <t>Unitech Ltd</t>
  </si>
  <si>
    <t>UNITECH</t>
  </si>
  <si>
    <t>Dollar Industries Ltd</t>
  </si>
  <si>
    <t>DOLLAR</t>
  </si>
  <si>
    <t>Universal Cables Ltd</t>
  </si>
  <si>
    <t>UNIVCABLES</t>
  </si>
  <si>
    <t>MM Forgings Ltd</t>
  </si>
  <si>
    <t>MMFL</t>
  </si>
  <si>
    <t>Sindhu Trade Links Ltd</t>
  </si>
  <si>
    <t>SINDHUTRAD</t>
  </si>
  <si>
    <t>EIH Associated Hotels Ltd</t>
  </si>
  <si>
    <t>EIHAHOTELS</t>
  </si>
  <si>
    <t>Globus Spirits Ltd</t>
  </si>
  <si>
    <t>GLOBUSSPR</t>
  </si>
  <si>
    <t>Goodyear India Ltd</t>
  </si>
  <si>
    <t>GOODYEAR</t>
  </si>
  <si>
    <t>Servotech Power Systems Ltd</t>
  </si>
  <si>
    <t>SERVOTECH</t>
  </si>
  <si>
    <t>Novartis India Ltd</t>
  </si>
  <si>
    <t>NOVARTIND</t>
  </si>
  <si>
    <t>RPSG Ventures Ltd</t>
  </si>
  <si>
    <t>RPSGVENT</t>
  </si>
  <si>
    <t>Fino Payments Bank Ltd</t>
  </si>
  <si>
    <t>FINOPB</t>
  </si>
  <si>
    <t>Nilkamal Ltd</t>
  </si>
  <si>
    <t>NILKAMAL</t>
  </si>
  <si>
    <t>Sky Gold Ltd</t>
  </si>
  <si>
    <t>SKYGOLD</t>
  </si>
  <si>
    <t>Dolphin Offshore Enterprises (India) Ltd</t>
  </si>
  <si>
    <t>DOLPHIN</t>
  </si>
  <si>
    <t>Capacite Infraprojects Ltd</t>
  </si>
  <si>
    <t>CAPACITE</t>
  </si>
  <si>
    <t>Indian Hume Pipe Company Ltd</t>
  </si>
  <si>
    <t>INDIANHUME</t>
  </si>
  <si>
    <t>Mayur Uniquoters Ltd</t>
  </si>
  <si>
    <t>MAYURUNIQ</t>
  </si>
  <si>
    <t>KP Green Engineering Ltd</t>
  </si>
  <si>
    <t>KPGEL</t>
  </si>
  <si>
    <t>Heavy Electrical Equipment</t>
  </si>
  <si>
    <t>Precision Wires India Ltd</t>
  </si>
  <si>
    <t>PRECWIRE</t>
  </si>
  <si>
    <t>Lumax Industries Ltd</t>
  </si>
  <si>
    <t>LUMAXIND</t>
  </si>
  <si>
    <t>Venky's (India) Ltd</t>
  </si>
  <si>
    <t>VENKEYS</t>
  </si>
  <si>
    <t>Accelya Solutions India Ltd</t>
  </si>
  <si>
    <t>ACCELYA</t>
  </si>
  <si>
    <t>Tarsons Products Ltd</t>
  </si>
  <si>
    <t>TARSONS</t>
  </si>
  <si>
    <t>Hi-Tech Pipes Ltd</t>
  </si>
  <si>
    <t>HITECH</t>
  </si>
  <si>
    <t>K.P. Energy Ltd</t>
  </si>
  <si>
    <t>KPEL</t>
  </si>
  <si>
    <t>John Cockerill India Ltd</t>
  </si>
  <si>
    <t>COCKERILL</t>
  </si>
  <si>
    <t>Industrial Machinery &amp; Supplies &amp; Components</t>
  </si>
  <si>
    <t>Geojit Financial Services Ltd</t>
  </si>
  <si>
    <t>GEOJITFSL</t>
  </si>
  <si>
    <t>HMA Agro Industries Ltd</t>
  </si>
  <si>
    <t>HMAAGRO</t>
  </si>
  <si>
    <t>Kalyani Investment Company Ltd</t>
  </si>
  <si>
    <t>KICL</t>
  </si>
  <si>
    <t>Mold-Tek Packaging Ltd</t>
  </si>
  <si>
    <t>MOLDTKPAC</t>
  </si>
  <si>
    <t>SMS Pharmaceuticals Ltd</t>
  </si>
  <si>
    <t>SMSPHARMA</t>
  </si>
  <si>
    <t>SBI Gold ETF</t>
  </si>
  <si>
    <t>SETFGOLD</t>
  </si>
  <si>
    <t>63 Moons Technologies Ltd</t>
  </si>
  <si>
    <t>63MOONS</t>
  </si>
  <si>
    <t>DEN Networks Ltd</t>
  </si>
  <si>
    <t>DEN</t>
  </si>
  <si>
    <t>Mangalam Cement Ltd</t>
  </si>
  <si>
    <t>MANGLMCEM</t>
  </si>
  <si>
    <t>EFC (I) Ltd</t>
  </si>
  <si>
    <t>EFCIL</t>
  </si>
  <si>
    <t>Distributors</t>
  </si>
  <si>
    <t>Dolat Algotech Ltd</t>
  </si>
  <si>
    <t>DOLATALGO</t>
  </si>
  <si>
    <t>S H Kelkar and Company Ltd</t>
  </si>
  <si>
    <t>SHK</t>
  </si>
  <si>
    <t>ESAF Small Finance Bank Limited</t>
  </si>
  <si>
    <t>ESAFSFB</t>
  </si>
  <si>
    <t>TIL Ltd</t>
  </si>
  <si>
    <t>TIL</t>
  </si>
  <si>
    <t>Apollo Pipes Ltd</t>
  </si>
  <si>
    <t>APOLLOPIPE</t>
  </si>
  <si>
    <t>Rashi Peripherals Ltd</t>
  </si>
  <si>
    <t>RPTECH</t>
  </si>
  <si>
    <t>Hester Biosciences Ltd</t>
  </si>
  <si>
    <t>HESTERBIO</t>
  </si>
  <si>
    <t>Landmark Cars Ltd</t>
  </si>
  <si>
    <t>LANDMARK</t>
  </si>
  <si>
    <t>Nippon India ETF Nifty 1D Rate Liquid BeES</t>
  </si>
  <si>
    <t>LIQUIDBEES</t>
  </si>
  <si>
    <t>Mukand Ltd</t>
  </si>
  <si>
    <t>MUKANDLTD</t>
  </si>
  <si>
    <t>Panama Petrochem Ltd</t>
  </si>
  <si>
    <t>PANAMAPET</t>
  </si>
  <si>
    <t>Veritas (India) Ltd</t>
  </si>
  <si>
    <t>VERITAS</t>
  </si>
  <si>
    <t>Websol Energy System Ltd</t>
  </si>
  <si>
    <t>WEBELSOLAR</t>
  </si>
  <si>
    <t>India Pesticides Ltd</t>
  </si>
  <si>
    <t>IPL</t>
  </si>
  <si>
    <t>Ajmera Realty &amp; Infra India Ltd</t>
  </si>
  <si>
    <t>AJMERA</t>
  </si>
  <si>
    <t>Omaxe Ltd</t>
  </si>
  <si>
    <t>OMAXE</t>
  </si>
  <si>
    <t>Tasty Bite Eatables Ltd</t>
  </si>
  <si>
    <t>TASTYBITE</t>
  </si>
  <si>
    <t>Sasken Technologies Ltd</t>
  </si>
  <si>
    <t>SASKEN</t>
  </si>
  <si>
    <t>E2E Networks Ltd</t>
  </si>
  <si>
    <t>E2E</t>
  </si>
  <si>
    <t>Jyoti Structures Ltd</t>
  </si>
  <si>
    <t>JYOTISTRUC</t>
  </si>
  <si>
    <t>ADF Foods Ltd</t>
  </si>
  <si>
    <t>ADFFOODS</t>
  </si>
  <si>
    <t>Pennar Industries Ltd</t>
  </si>
  <si>
    <t>PENIND</t>
  </si>
  <si>
    <t>IOL Chemicals and Pharmaceuticals Ltd</t>
  </si>
  <si>
    <t>IOLCP</t>
  </si>
  <si>
    <t>NIBE Ltd</t>
  </si>
  <si>
    <t>NIBE</t>
  </si>
  <si>
    <t>Welspun Specialty Solutions Ltd</t>
  </si>
  <si>
    <t>WELSPLSOL</t>
  </si>
  <si>
    <t>Indo Tech Transformers Ltd</t>
  </si>
  <si>
    <t>INDOTECH</t>
  </si>
  <si>
    <t>Rupa &amp; Company Ltd</t>
  </si>
  <si>
    <t>RUPA</t>
  </si>
  <si>
    <t>IKIO Lighting Ltd</t>
  </si>
  <si>
    <t>IKIO</t>
  </si>
  <si>
    <t>DEE Development Engineers Ltd</t>
  </si>
  <si>
    <t>DEEDEV</t>
  </si>
  <si>
    <t>Sai Silks (Kalamandir) Ltd</t>
  </si>
  <si>
    <t>KALAMANDIR</t>
  </si>
  <si>
    <t>Indraprastha Medical Corporation Ltd</t>
  </si>
  <si>
    <t>INDRAMEDCO</t>
  </si>
  <si>
    <t>Sanghi Industries Ltd</t>
  </si>
  <si>
    <t>SANGHIIND</t>
  </si>
  <si>
    <t>Dreamfolks Services Ltd</t>
  </si>
  <si>
    <t>DREAMFOLKS</t>
  </si>
  <si>
    <t>Oriental Hotels Ltd</t>
  </si>
  <si>
    <t>ORIENTHOT</t>
  </si>
  <si>
    <t>Monarch Networth Capital Ltd</t>
  </si>
  <si>
    <t>MONARCH</t>
  </si>
  <si>
    <t>Epack Durable Ltd</t>
  </si>
  <si>
    <t>EPACK</t>
  </si>
  <si>
    <t>Cupid Ltd</t>
  </si>
  <si>
    <t>CUPID</t>
  </si>
  <si>
    <t>Deccan Gold Mines Ltd</t>
  </si>
  <si>
    <t>DECNGOLD</t>
  </si>
  <si>
    <t>Udaipur Cement Works Ltd</t>
  </si>
  <si>
    <t>UDAICEMENT</t>
  </si>
  <si>
    <t>Federal-Mogul Goetze (India) Ltd</t>
  </si>
  <si>
    <t>FMGOETZE</t>
  </si>
  <si>
    <t>BF Investment Ltd</t>
  </si>
  <si>
    <t>BFINVEST</t>
  </si>
  <si>
    <t>TechNVision Ventures Ltd</t>
  </si>
  <si>
    <t>TECHNVISN</t>
  </si>
  <si>
    <t>Pokarna Ltd</t>
  </si>
  <si>
    <t>POKARNA</t>
  </si>
  <si>
    <t>Paramount Communications Ltd</t>
  </si>
  <si>
    <t>PARACABLES</t>
  </si>
  <si>
    <t>Astec Lifesciences Ltd</t>
  </si>
  <si>
    <t>ASTEC</t>
  </si>
  <si>
    <t>SG Finserve Ltd</t>
  </si>
  <si>
    <t>SGFIN</t>
  </si>
  <si>
    <t>Nitin Spinners Ltd</t>
  </si>
  <si>
    <t>NITINSPIN</t>
  </si>
  <si>
    <t>Satin Creditcare Network Ltd</t>
  </si>
  <si>
    <t>SATIN</t>
  </si>
  <si>
    <t>Ugro Capital Ltd</t>
  </si>
  <si>
    <t>UGROCAP</t>
  </si>
  <si>
    <t>Rane Holdings Ltd</t>
  </si>
  <si>
    <t>RANEHOLDIN</t>
  </si>
  <si>
    <t>Parag Milk Foods Ltd</t>
  </si>
  <si>
    <t>PARAGMILK</t>
  </si>
  <si>
    <t>Balmer Lawrie Investments Ltd</t>
  </si>
  <si>
    <t>BLIL</t>
  </si>
  <si>
    <t>Kody Technolab Ltd</t>
  </si>
  <si>
    <t>KODYTECH</t>
  </si>
  <si>
    <t>Apcotex Industries Ltd</t>
  </si>
  <si>
    <t>APCOTEXIND</t>
  </si>
  <si>
    <t>Vidhi Specialty Food Ingredients Ltd</t>
  </si>
  <si>
    <t>VIDHIING</t>
  </si>
  <si>
    <t>Cantabil Retail India Ltd</t>
  </si>
  <si>
    <t>CANTABIL</t>
  </si>
  <si>
    <t>Tatva Chintan Pharma Chem Ltd</t>
  </si>
  <si>
    <t>TATVA</t>
  </si>
  <si>
    <t>B L Kashyap and Sons Ltd</t>
  </si>
  <si>
    <t>BLKASHYAP</t>
  </si>
  <si>
    <t>Axiscades Technologies Ltd</t>
  </si>
  <si>
    <t>AXISCADES</t>
  </si>
  <si>
    <t>Vakrangee Limited</t>
  </si>
  <si>
    <t>VAKRANGEE</t>
  </si>
  <si>
    <t>Walchandnagar Industries Ltd</t>
  </si>
  <si>
    <t>WALCHANNAG</t>
  </si>
  <si>
    <t>TTK Healthcare Ltd</t>
  </si>
  <si>
    <t>TTKHLTCARE</t>
  </si>
  <si>
    <t>Owais Metal and Mineral Processing Ltd</t>
  </si>
  <si>
    <t>OWAIS</t>
  </si>
  <si>
    <t>Talbros Automotive Components Ltd</t>
  </si>
  <si>
    <t>TALBROAUTO</t>
  </si>
  <si>
    <t>Siyaram Silk Mills Ltd</t>
  </si>
  <si>
    <t>SIYSIL</t>
  </si>
  <si>
    <t>Themis Medicare Ltd</t>
  </si>
  <si>
    <t>THEMISMED</t>
  </si>
  <si>
    <t>JITF Infralogistics Ltd</t>
  </si>
  <si>
    <t>JITFINFRA</t>
  </si>
  <si>
    <t>Uniparts India Ltd</t>
  </si>
  <si>
    <t>UNIPARTS</t>
  </si>
  <si>
    <t>Som Distilleries and Breweries Ltd</t>
  </si>
  <si>
    <t>SDBL</t>
  </si>
  <si>
    <t>Andhra Paper Ltd</t>
  </si>
  <si>
    <t>ANDHRAPAP</t>
  </si>
  <si>
    <t>Rossell India Ltd</t>
  </si>
  <si>
    <t>ROSSELLIND</t>
  </si>
  <si>
    <t>Pnb Gilts Ltd</t>
  </si>
  <si>
    <t>PNBGILTS</t>
  </si>
  <si>
    <t>Antony Waste Handling Cell Ltd</t>
  </si>
  <si>
    <t>AWHCL</t>
  </si>
  <si>
    <t>Jaiprakash Associates Ltd</t>
  </si>
  <si>
    <t>JPASSOCIAT</t>
  </si>
  <si>
    <t>Raghav Productivity Enhancers Ltd</t>
  </si>
  <si>
    <t>RPEL</t>
  </si>
  <si>
    <t>Carysil Ltd</t>
  </si>
  <si>
    <t>CARYSIL</t>
  </si>
  <si>
    <t>IFGL Refractories Ltd</t>
  </si>
  <si>
    <t>IFGLEXPOR</t>
  </si>
  <si>
    <t>Nalwa Sons Investments Ltd</t>
  </si>
  <si>
    <t>NSIL</t>
  </si>
  <si>
    <t>Meghmani Organics Ltd</t>
  </si>
  <si>
    <t>MOL</t>
  </si>
  <si>
    <t>Insecticides (India) Ltd</t>
  </si>
  <si>
    <t>INSECTICID</t>
  </si>
  <si>
    <t>Oriental Rail Infrastructure Ltd</t>
  </si>
  <si>
    <t>ORIRAIL</t>
  </si>
  <si>
    <t>Vardhman Special Steels Ltd</t>
  </si>
  <si>
    <t>VSSL</t>
  </si>
  <si>
    <t>HIL Ltd</t>
  </si>
  <si>
    <t>HIL</t>
  </si>
  <si>
    <t>Cosmo First Ltd</t>
  </si>
  <si>
    <t>COSMOFIRST</t>
  </si>
  <si>
    <t>Barbeque-Nation Hospitality Ltd</t>
  </si>
  <si>
    <t>BARBEQUE</t>
  </si>
  <si>
    <t>Seshasayee Paper and Boards Ltd</t>
  </si>
  <si>
    <t>SESHAPAPER</t>
  </si>
  <si>
    <t>Krsnaa Diagnostics Ltd</t>
  </si>
  <si>
    <t>KRSNAA</t>
  </si>
  <si>
    <t>Amrutanjan Health Care Ltd</t>
  </si>
  <si>
    <t>AMRUTANJAN</t>
  </si>
  <si>
    <t>Om Infra Ltd</t>
  </si>
  <si>
    <t>OMINFRAL</t>
  </si>
  <si>
    <t>Jubilant Industries Ltd</t>
  </si>
  <si>
    <t>JUBLINDS</t>
  </si>
  <si>
    <t>Tanfac Industries Ltd</t>
  </si>
  <si>
    <t>TANFACIND</t>
  </si>
  <si>
    <t>Sanstar Ltd</t>
  </si>
  <si>
    <t>SANSTAR</t>
  </si>
  <si>
    <t>Centum Electronics Ltd</t>
  </si>
  <si>
    <t>CENTUM</t>
  </si>
  <si>
    <t>ICICI Prudential Nifty 50 ETF</t>
  </si>
  <si>
    <t>NIFTYIETF</t>
  </si>
  <si>
    <t>Hubtown Ltd</t>
  </si>
  <si>
    <t>HUBTOWN</t>
  </si>
  <si>
    <t>Jagran Prakashan Ltd</t>
  </si>
  <si>
    <t>JAGRAN</t>
  </si>
  <si>
    <t>Summit Securities Ltd</t>
  </si>
  <si>
    <t>SUMMITSEC</t>
  </si>
  <si>
    <t>Shanti Educational Initiatives Ltd</t>
  </si>
  <si>
    <t>SEIL</t>
  </si>
  <si>
    <t>Xpro India Ltd</t>
  </si>
  <si>
    <t>XPROINDIA</t>
  </si>
  <si>
    <t>Advait Infratech Ltd</t>
  </si>
  <si>
    <t>ADVAIT</t>
  </si>
  <si>
    <t>Electrical Components &amp; Equipment</t>
  </si>
  <si>
    <t>Yatra Online Ltd</t>
  </si>
  <si>
    <t>YATRA</t>
  </si>
  <si>
    <t>Sigachi Industries Ltd</t>
  </si>
  <si>
    <t>SIGACHI</t>
  </si>
  <si>
    <t>S.P.Apparels Ltd</t>
  </si>
  <si>
    <t>SPAL</t>
  </si>
  <si>
    <t>Agro Tech Foods Ltd</t>
  </si>
  <si>
    <t>ATFL</t>
  </si>
  <si>
    <t>Gocl Corporation Ltd</t>
  </si>
  <si>
    <t>GOCLCORP</t>
  </si>
  <si>
    <t>Orient Green Power Company Ltd</t>
  </si>
  <si>
    <t>GREENPOWER</t>
  </si>
  <si>
    <t>Veranda Learning Solutions Ltd</t>
  </si>
  <si>
    <t>VERANDA</t>
  </si>
  <si>
    <t>India Power Corporation Ltd</t>
  </si>
  <si>
    <t>DPSCLTD</t>
  </si>
  <si>
    <t>Navkar Corporation Ltd</t>
  </si>
  <si>
    <t>NAVKARCORP</t>
  </si>
  <si>
    <t>Hariom Pipe Industries Ltd</t>
  </si>
  <si>
    <t>HARIOMPIPE</t>
  </si>
  <si>
    <t>D Link (India) Limited</t>
  </si>
  <si>
    <t>DLINKINDIA</t>
  </si>
  <si>
    <t>Suryoday Small Finance Bank Ltd</t>
  </si>
  <si>
    <t>SURYODAY</t>
  </si>
  <si>
    <t>Alicon Castalloy Ltd</t>
  </si>
  <si>
    <t>ALICON</t>
  </si>
  <si>
    <t>Updater Services Ltd</t>
  </si>
  <si>
    <t>UDS</t>
  </si>
  <si>
    <t>Roto Pumps Ltd</t>
  </si>
  <si>
    <t>ROTO</t>
  </si>
  <si>
    <t>Ramco Industries Ltd</t>
  </si>
  <si>
    <t>RAMCOIND</t>
  </si>
  <si>
    <t>Deep Industries Ltd</t>
  </si>
  <si>
    <t>DEEPINDS</t>
  </si>
  <si>
    <t>JISLDVREQS</t>
  </si>
  <si>
    <t>PIX Transmissions Ltd</t>
  </si>
  <si>
    <t>PIXTRANS</t>
  </si>
  <si>
    <t>Prataap Snacks Ltd</t>
  </si>
  <si>
    <t>DIAMONDYD</t>
  </si>
  <si>
    <t>Expleo Solutions Ltd</t>
  </si>
  <si>
    <t>EXPLEOSOL</t>
  </si>
  <si>
    <t>Suratwwala Business Group Ltd</t>
  </si>
  <si>
    <t>SBGLP</t>
  </si>
  <si>
    <t>DCW Ltd</t>
  </si>
  <si>
    <t>DCW</t>
  </si>
  <si>
    <t>Bombay Super Hybrid Seeds Ltd</t>
  </si>
  <si>
    <t>BSHSL</t>
  </si>
  <si>
    <t>Gandhar Oil Refinery (INDIA) Ltd</t>
  </si>
  <si>
    <t>GANDHAR</t>
  </si>
  <si>
    <t>Sangam (India) Ltd</t>
  </si>
  <si>
    <t>SANGAMIND</t>
  </si>
  <si>
    <t>Automobile Corp Of Goa Ltd</t>
  </si>
  <si>
    <t>ACGL</t>
  </si>
  <si>
    <t>Divgi TorqTransfer Systems Ltd</t>
  </si>
  <si>
    <t>DIVGIITTS</t>
  </si>
  <si>
    <t>BLS E-Services Ltd</t>
  </si>
  <si>
    <t>BLSE</t>
  </si>
  <si>
    <t>Wheels India Ltd</t>
  </si>
  <si>
    <t>WHEELS</t>
  </si>
  <si>
    <t>GKW Ltd</t>
  </si>
  <si>
    <t>GKWLIMITED</t>
  </si>
  <si>
    <t>Sadhana Nitro Chem Ltd</t>
  </si>
  <si>
    <t>SADHNANIQ</t>
  </si>
  <si>
    <t>Praveg Ltd</t>
  </si>
  <si>
    <t>PRAVEG</t>
  </si>
  <si>
    <t>Madhya Bharat Agro Products Ltd</t>
  </si>
  <si>
    <t>MBAPL</t>
  </si>
  <si>
    <t>GRP Ltd</t>
  </si>
  <si>
    <t>GRPLTD</t>
  </si>
  <si>
    <t>TAJ GVK Hotels and Resorts Ltd</t>
  </si>
  <si>
    <t>TAJGVK</t>
  </si>
  <si>
    <t>Nelco Ltd</t>
  </si>
  <si>
    <t>NELCO</t>
  </si>
  <si>
    <t>Kotak Gold Etf</t>
  </si>
  <si>
    <t>GOLD1</t>
  </si>
  <si>
    <t>Peninsula Land Ltd</t>
  </si>
  <si>
    <t>PENINLAND</t>
  </si>
  <si>
    <t>Goldiam International Ltd</t>
  </si>
  <si>
    <t>GOLDIAM</t>
  </si>
  <si>
    <t>Hercules Hoists Ltd</t>
  </si>
  <si>
    <t>HERCULES</t>
  </si>
  <si>
    <t>Sirca Paints India Ltd</t>
  </si>
  <si>
    <t>SIRCA</t>
  </si>
  <si>
    <t>Yasho Industries Ltd</t>
  </si>
  <si>
    <t>YASHO</t>
  </si>
  <si>
    <t>Elpro International Ltd</t>
  </si>
  <si>
    <t>ELPROINTL</t>
  </si>
  <si>
    <t>Kesar India Ltd</t>
  </si>
  <si>
    <t>KESAR</t>
  </si>
  <si>
    <t>Real Estate Development</t>
  </si>
  <si>
    <t>Aeroflex Industries Ltd</t>
  </si>
  <si>
    <t>AEROFLEX</t>
  </si>
  <si>
    <t>GPT Infraprojects Ltd</t>
  </si>
  <si>
    <t>GPTINFRA</t>
  </si>
  <si>
    <t>Arman Financial Services Ltd</t>
  </si>
  <si>
    <t>ARMANFIN</t>
  </si>
  <si>
    <t>Ador Welding Ltd</t>
  </si>
  <si>
    <t>ADORWELD</t>
  </si>
  <si>
    <t>Camlin Fine Sciences Ltd</t>
  </si>
  <si>
    <t>CAMLINFINE</t>
  </si>
  <si>
    <t>Everest Kanto Cylinder Ltd</t>
  </si>
  <si>
    <t>EKC</t>
  </si>
  <si>
    <t>Atul Auto Ltd</t>
  </si>
  <si>
    <t>ATULAUTO</t>
  </si>
  <si>
    <t>Three Wheelers</t>
  </si>
  <si>
    <t>Stove Kraft Ltd</t>
  </si>
  <si>
    <t>STOVEKRAFT</t>
  </si>
  <si>
    <t>Jindal Drilling and Industries Ltd</t>
  </si>
  <si>
    <t>JINDRILL</t>
  </si>
  <si>
    <t>HDFC Gold Exchange Traded Fund</t>
  </si>
  <si>
    <t>HDFCGOLD</t>
  </si>
  <si>
    <t>I G Petrochemicals Ltd</t>
  </si>
  <si>
    <t>IGPL</t>
  </si>
  <si>
    <t>ICICI Prudential Gold ETF</t>
  </si>
  <si>
    <t>GOLDIETF</t>
  </si>
  <si>
    <t>Reliance Industrial Infrastructure Ltd</t>
  </si>
  <si>
    <t>RIIL</t>
  </si>
  <si>
    <t>Nippon India ETF Nifty Next 50 Junior BeES</t>
  </si>
  <si>
    <t>JUNIORBEES</t>
  </si>
  <si>
    <t>Igarashi Motors India Ltd</t>
  </si>
  <si>
    <t>IGARASHI</t>
  </si>
  <si>
    <t>Dcm Shriram Industries Ltd</t>
  </si>
  <si>
    <t>DCMSRIND</t>
  </si>
  <si>
    <t>Paushak Ltd</t>
  </si>
  <si>
    <t>PAUSHAKLTD</t>
  </si>
  <si>
    <t>Dr Agarwal's Eye Hospital Ltd</t>
  </si>
  <si>
    <t>DRAGARWQ</t>
  </si>
  <si>
    <t>Ram Ratna Wires Ltd</t>
  </si>
  <si>
    <t>RAMRAT</t>
  </si>
  <si>
    <t>Media Matrix Worldwide Ltd</t>
  </si>
  <si>
    <t>MMWL</t>
  </si>
  <si>
    <t>Kokuyo Camlin Ltd</t>
  </si>
  <si>
    <t>KOKUYOCMLN</t>
  </si>
  <si>
    <t>KKRRAFTON Developers Limited</t>
  </si>
  <si>
    <t>KDL</t>
  </si>
  <si>
    <t>GTPL Hathway Ltd</t>
  </si>
  <si>
    <t>GTPL</t>
  </si>
  <si>
    <t>Precision Camshafts Ltd</t>
  </si>
  <si>
    <t>PRECAM</t>
  </si>
  <si>
    <t>Fratelli Vineyards Ltd</t>
  </si>
  <si>
    <t>TINNATFL</t>
  </si>
  <si>
    <t>Irm Energy Ltd</t>
  </si>
  <si>
    <t>IRMENERGY</t>
  </si>
  <si>
    <t>Last Mile Enterprises Ltd</t>
  </si>
  <si>
    <t>LASTMILE</t>
  </si>
  <si>
    <t>Wonder Electricals Ltd</t>
  </si>
  <si>
    <t>WEL</t>
  </si>
  <si>
    <t>Subex Ltd</t>
  </si>
  <si>
    <t>SUBEXLTD</t>
  </si>
  <si>
    <t>Zota Health Care Ltd</t>
  </si>
  <si>
    <t>ZOTA</t>
  </si>
  <si>
    <t>Everest Industries Ltd</t>
  </si>
  <si>
    <t>EVERESTIND</t>
  </si>
  <si>
    <t>Building Products - Prefab Structures</t>
  </si>
  <si>
    <t>Shriram Properties Ltd</t>
  </si>
  <si>
    <t>SHRIRAMPPS</t>
  </si>
  <si>
    <t>Bigbloc Construction Ltd</t>
  </si>
  <si>
    <t>BIGBLOC</t>
  </si>
  <si>
    <t>Agarwal Industrial Corporation Ltd</t>
  </si>
  <si>
    <t>AGARIND</t>
  </si>
  <si>
    <t>India Nippon Electricals Ltd</t>
  </si>
  <si>
    <t>INDNIPPON</t>
  </si>
  <si>
    <t>Mufin Green Finance Ltd</t>
  </si>
  <si>
    <t>MUFIN</t>
  </si>
  <si>
    <t>Madras Fertilizers Ltd</t>
  </si>
  <si>
    <t>MADRASFERT</t>
  </si>
  <si>
    <t>G M Breweries Ltd</t>
  </si>
  <si>
    <t>GMBREW</t>
  </si>
  <si>
    <t>GNA Axles Ltd</t>
  </si>
  <si>
    <t>GNA</t>
  </si>
  <si>
    <t>Hi-Tech Gears Ltd</t>
  </si>
  <si>
    <t>HITECHGEAR</t>
  </si>
  <si>
    <t>Rama Steel Tubes Ltd</t>
  </si>
  <si>
    <t>RAMASTEEL</t>
  </si>
  <si>
    <t>Fedders Holding Ltd</t>
  </si>
  <si>
    <t>FEDDERSHOL</t>
  </si>
  <si>
    <t>MIC Electronics Ltd</t>
  </si>
  <si>
    <t>MICEL</t>
  </si>
  <si>
    <t>Amines and Plasticizers Ltd</t>
  </si>
  <si>
    <t>AMNPLST</t>
  </si>
  <si>
    <t>Alpex Solar Ltd</t>
  </si>
  <si>
    <t>ALPEXSOLAR</t>
  </si>
  <si>
    <t>BCL Industries Ltd</t>
  </si>
  <si>
    <t>BCLIND</t>
  </si>
  <si>
    <t>Platinum Industries Ltd</t>
  </si>
  <si>
    <t>PLATIND</t>
  </si>
  <si>
    <t>Forbes Precision Tools and Machine Parts Ltd</t>
  </si>
  <si>
    <t>TOTEM</t>
  </si>
  <si>
    <t>Swelect Energy Systems Ltd</t>
  </si>
  <si>
    <t>SWELECTES</t>
  </si>
  <si>
    <t>Eimco Elecon (India) Ltd</t>
  </si>
  <si>
    <t>EIMCOELECO</t>
  </si>
  <si>
    <t>Systematix Corporate Services Ltd</t>
  </si>
  <si>
    <t>SYSTMTXC</t>
  </si>
  <si>
    <t>Kiri Industries Ltd</t>
  </si>
  <si>
    <t>KIRIINDUS</t>
  </si>
  <si>
    <t>Fairchem Organics Ltd</t>
  </si>
  <si>
    <t>FAIRCHEMOR</t>
  </si>
  <si>
    <t>Tamilnadu Newsprint &amp; Papers Ltd</t>
  </si>
  <si>
    <t>TNPL</t>
  </si>
  <si>
    <t>Vascon Engineers Ltd</t>
  </si>
  <si>
    <t>VASCONEQ</t>
  </si>
  <si>
    <t>AMIC Forging Ltd</t>
  </si>
  <si>
    <t>AMIC</t>
  </si>
  <si>
    <t>Steel</t>
  </si>
  <si>
    <t>Bharat Wire Ropes Ltd</t>
  </si>
  <si>
    <t>BHARATWIRE</t>
  </si>
  <si>
    <t>Mishtann Foods Ltd</t>
  </si>
  <si>
    <t>MISHTANN</t>
  </si>
  <si>
    <t>BMW Industries Ltd</t>
  </si>
  <si>
    <t>BMW</t>
  </si>
  <si>
    <t>Rico Auto Industries Ltd</t>
  </si>
  <si>
    <t>RICOAUTO</t>
  </si>
  <si>
    <t>Borosil Scientific Ltd</t>
  </si>
  <si>
    <t>BOROSCI</t>
  </si>
  <si>
    <t>Master Trust Ltd</t>
  </si>
  <si>
    <t>MASTERTR</t>
  </si>
  <si>
    <t>Kilburn Engineering Ltd</t>
  </si>
  <si>
    <t>KLBRENG-B</t>
  </si>
  <si>
    <t>Jyoti Resins and Adhesives Ltd</t>
  </si>
  <si>
    <t>JYOTIRES</t>
  </si>
  <si>
    <t>Polo Queen Industrial and Fintech Ltd</t>
  </si>
  <si>
    <t>PQIF</t>
  </si>
  <si>
    <t>Yamuna Syndicate Ltd</t>
  </si>
  <si>
    <t>YSL</t>
  </si>
  <si>
    <t>Popular Vehicles and Services Ltd</t>
  </si>
  <si>
    <t>PVSL</t>
  </si>
  <si>
    <t>Likhitha Infrastructure Ltd</t>
  </si>
  <si>
    <t>LIKHITHA</t>
  </si>
  <si>
    <t>Krishana Phoschem Ltd</t>
  </si>
  <si>
    <t>KRISHANA</t>
  </si>
  <si>
    <t>ASM Technologies Ltd</t>
  </si>
  <si>
    <t>ASMTEC</t>
  </si>
  <si>
    <t>Excel Industries Ltd</t>
  </si>
  <si>
    <t>EXCELINDUS</t>
  </si>
  <si>
    <t>Windlas Biotech Ltd</t>
  </si>
  <si>
    <t>WINDLAS</t>
  </si>
  <si>
    <t>Filatex India Ltd</t>
  </si>
  <si>
    <t>FILATEX</t>
  </si>
  <si>
    <t>Texmaco Infrastructure &amp; Holdings Ltd</t>
  </si>
  <si>
    <t>TEXINFRA</t>
  </si>
  <si>
    <t>Southern Petrochemical Industries Corporation Ltd</t>
  </si>
  <si>
    <t>SPIC</t>
  </si>
  <si>
    <t>NIIT Ltd</t>
  </si>
  <si>
    <t>NIITLTD</t>
  </si>
  <si>
    <t>Dynacons Systems and Solutions Ltd</t>
  </si>
  <si>
    <t>DSSL</t>
  </si>
  <si>
    <t>Spacenet Enterprises India Ltd</t>
  </si>
  <si>
    <t>SPCENET</t>
  </si>
  <si>
    <t>Tourism Finance Corporation of India Ltd</t>
  </si>
  <si>
    <t>TFCILTD</t>
  </si>
  <si>
    <t>Steel Exchange India Ltd</t>
  </si>
  <si>
    <t>STEELXIND</t>
  </si>
  <si>
    <t>Taneja Aerospace and Aviation Ltd</t>
  </si>
  <si>
    <t>TANAA</t>
  </si>
  <si>
    <t>Centrum Capital Ltd</t>
  </si>
  <si>
    <t>CENTRUM</t>
  </si>
  <si>
    <t>Manali Petrochemicals Ltd</t>
  </si>
  <si>
    <t>MANALIPETC</t>
  </si>
  <si>
    <t>TV Today Network Limited</t>
  </si>
  <si>
    <t>TVTODAY</t>
  </si>
  <si>
    <t>Ngl Fine Chem Ltd</t>
  </si>
  <si>
    <t>NGLFINE</t>
  </si>
  <si>
    <t>India Motor Parts &amp; Accessories Ltd</t>
  </si>
  <si>
    <t>IMPAL</t>
  </si>
  <si>
    <t>Yuken India Ltd</t>
  </si>
  <si>
    <t>YUKEN</t>
  </si>
  <si>
    <t>Lotus Chocolate Company Ltd</t>
  </si>
  <si>
    <t>LOTUSCHO</t>
  </si>
  <si>
    <t>Rishabh Instruments Ltd</t>
  </si>
  <si>
    <t>RISHABH</t>
  </si>
  <si>
    <t>Shankara Building Products Ltd</t>
  </si>
  <si>
    <t>SHANKARA</t>
  </si>
  <si>
    <t>Aaswa Trading and Exports Ltd</t>
  </si>
  <si>
    <t>TCC</t>
  </si>
  <si>
    <t>Real Estate Services</t>
  </si>
  <si>
    <t>Allsec Technologies Ltd</t>
  </si>
  <si>
    <t>ALLSEC</t>
  </si>
  <si>
    <t>Mangalore Chemicals and Fertilisers Ltd</t>
  </si>
  <si>
    <t>MANGCHEFER</t>
  </si>
  <si>
    <t>Automotive Stampings and Assemblies Ltd</t>
  </si>
  <si>
    <t>ASAL</t>
  </si>
  <si>
    <t>Panorama Studios International Ltd</t>
  </si>
  <si>
    <t>PANORAMA</t>
  </si>
  <si>
    <t>Punjab Chemicals and Crop Protection Ltd</t>
  </si>
  <si>
    <t>PUNJABCHEM</t>
  </si>
  <si>
    <t>Salzer Electronics Ltd</t>
  </si>
  <si>
    <t>SALZERELEC</t>
  </si>
  <si>
    <t>Timex Group India Ltd</t>
  </si>
  <si>
    <t>TIMEX</t>
  </si>
  <si>
    <t>Matrimony.Com Ltd</t>
  </si>
  <si>
    <t>MATRIMONY</t>
  </si>
  <si>
    <t>GPT Healthcare Ltd</t>
  </si>
  <si>
    <t>GPTHEALTH</t>
  </si>
  <si>
    <t>Heranba Industries Ltd</t>
  </si>
  <si>
    <t>HERANBA</t>
  </si>
  <si>
    <t>R K Swamy Ltd</t>
  </si>
  <si>
    <t>RKSWAMY</t>
  </si>
  <si>
    <t>Butterfly Gandhimathi Appliances Ltd</t>
  </si>
  <si>
    <t>BUTTERFLY</t>
  </si>
  <si>
    <t>Andhra Sugars Ltd</t>
  </si>
  <si>
    <t>ANDHRSUGAR</t>
  </si>
  <si>
    <t>SMC Global Securities Ltd</t>
  </si>
  <si>
    <t>SMCGLOBAL</t>
  </si>
  <si>
    <t>Cosmic CRF Ltd</t>
  </si>
  <si>
    <t>COSMICCRF</t>
  </si>
  <si>
    <t>Sportking India Ltd</t>
  </si>
  <si>
    <t>SPORTKING</t>
  </si>
  <si>
    <t>Kirloskar Electric Company Ltd</t>
  </si>
  <si>
    <t>KECL</t>
  </si>
  <si>
    <t>Oriental Aromatics Ltd</t>
  </si>
  <si>
    <t>OAL</t>
  </si>
  <si>
    <t>Dhunseri Ventures Ltd</t>
  </si>
  <si>
    <t>DVL</t>
  </si>
  <si>
    <t>ULTRAMARINE &amp; PIGMENTS Ltd</t>
  </si>
  <si>
    <t>ULTRAMAR</t>
  </si>
  <si>
    <t>CFF Fluid Control Ltd</t>
  </si>
  <si>
    <t>CFF</t>
  </si>
  <si>
    <t>Aerospace &amp; Defense</t>
  </si>
  <si>
    <t>RIR Power Electronics Ltd</t>
  </si>
  <si>
    <t>RIR</t>
  </si>
  <si>
    <t>Shree Digvijay Cement Co Ltd</t>
  </si>
  <si>
    <t>SHREDIGCEM</t>
  </si>
  <si>
    <t>5Paisa Capital Ltd</t>
  </si>
  <si>
    <t>5PAISA</t>
  </si>
  <si>
    <t>Kellton Tech Solutions Ltd</t>
  </si>
  <si>
    <t>KELLTONTEC</t>
  </si>
  <si>
    <t>Kitex Garments Ltd</t>
  </si>
  <si>
    <t>KITEX</t>
  </si>
  <si>
    <t>Mukka Proteins Ltd</t>
  </si>
  <si>
    <t>MUKKA</t>
  </si>
  <si>
    <t>Eco Recycling Ltd</t>
  </si>
  <si>
    <t>ECORECO</t>
  </si>
  <si>
    <t>Macpower CNC Machines Ltd</t>
  </si>
  <si>
    <t>MACPOWER</t>
  </si>
  <si>
    <t>Associated Alcohols &amp; Breweries Ltd</t>
  </si>
  <si>
    <t>ASALCBR</t>
  </si>
  <si>
    <t>Shiva Cement Ltd</t>
  </si>
  <si>
    <t>SHIVACEM</t>
  </si>
  <si>
    <t>One Point One Solutions Ltd</t>
  </si>
  <si>
    <t>ONEPOINT</t>
  </si>
  <si>
    <t>Kotak Nifty 50 ETF</t>
  </si>
  <si>
    <t>NIFTY1</t>
  </si>
  <si>
    <t>Suyog Telematics Ltd</t>
  </si>
  <si>
    <t>SUYOG</t>
  </si>
  <si>
    <t>Wealth First Portfolio Managers Ltd</t>
  </si>
  <si>
    <t>WEALTH</t>
  </si>
  <si>
    <t>Motisons Jewellers Ltd</t>
  </si>
  <si>
    <t>MOTISONS</t>
  </si>
  <si>
    <t>Apparel &amp; Accessories Retailers</t>
  </si>
  <si>
    <t>Selan Exploration Technology Ltd</t>
  </si>
  <si>
    <t>SELAN</t>
  </si>
  <si>
    <t>Capital Small Finance Bank Ltd</t>
  </si>
  <si>
    <t>CAPITALSFB</t>
  </si>
  <si>
    <t>Brightcom Group Ltd</t>
  </si>
  <si>
    <t>BCG</t>
  </si>
  <si>
    <t>Wardwizard Innovations &amp; Mobility Ltd</t>
  </si>
  <si>
    <t>WARDINMOBI</t>
  </si>
  <si>
    <t>Xchanging Solutions Ltd</t>
  </si>
  <si>
    <t>XCHANGING</t>
  </si>
  <si>
    <t>Allcargo Gati Ltd</t>
  </si>
  <si>
    <t>ACLGATI</t>
  </si>
  <si>
    <t>Himatsingka Seide Ltd</t>
  </si>
  <si>
    <t>HIMATSEIDE</t>
  </si>
  <si>
    <t>Monte Carlo Fashions Ltd</t>
  </si>
  <si>
    <t>MONTECARLO</t>
  </si>
  <si>
    <t>Rane (Madras) Ltd</t>
  </si>
  <si>
    <t>RML</t>
  </si>
  <si>
    <t>Syncom Formulations (India) Ltd</t>
  </si>
  <si>
    <t>SYNCOMF</t>
  </si>
  <si>
    <t>Ice Make Refrigeration Ltd</t>
  </si>
  <si>
    <t>ICEMAKE</t>
  </si>
  <si>
    <t>Hind Rectifiers Ltd</t>
  </si>
  <si>
    <t>HIRECT</t>
  </si>
  <si>
    <t>HLV Ltd</t>
  </si>
  <si>
    <t>HLVLTD</t>
  </si>
  <si>
    <t>Best Agrolife Ltd</t>
  </si>
  <si>
    <t>BESTAGRO</t>
  </si>
  <si>
    <t>Mafatlal Industries Ltd</t>
  </si>
  <si>
    <t>MAFATIND</t>
  </si>
  <si>
    <t>New Delhi Television Ltd</t>
  </si>
  <si>
    <t>NDTV</t>
  </si>
  <si>
    <t>Kamdhenu Ltd</t>
  </si>
  <si>
    <t>KAMDHENU</t>
  </si>
  <si>
    <t>Kabra Extrusion Technik Ltd</t>
  </si>
  <si>
    <t>KABRAEXTRU</t>
  </si>
  <si>
    <t>Beekay Steel Industries Ltd</t>
  </si>
  <si>
    <t>BEEKAY</t>
  </si>
  <si>
    <t>Kuantum Papers Ltd</t>
  </si>
  <si>
    <t>KUANTUM</t>
  </si>
  <si>
    <t>KMC Speciality Hospitals (India) Ltd</t>
  </si>
  <si>
    <t>KMCSHIL</t>
  </si>
  <si>
    <t>Saurashtra Cement Ltd</t>
  </si>
  <si>
    <t>SAURASHCEM</t>
  </si>
  <si>
    <t>Max India Ltd</t>
  </si>
  <si>
    <t>MAXIND</t>
  </si>
  <si>
    <t>Dhampur Sugar Mills Ltd</t>
  </si>
  <si>
    <t>DHAMPURSUG</t>
  </si>
  <si>
    <t>Sterling Tools Ltd</t>
  </si>
  <si>
    <t>STERTOOLS</t>
  </si>
  <si>
    <t>Vashu Bhagnani Industries Ltd</t>
  </si>
  <si>
    <t>POOJAENT</t>
  </si>
  <si>
    <t>Asian Energy Services Ltd</t>
  </si>
  <si>
    <t>ASIANENE</t>
  </si>
  <si>
    <t>MSP Steel &amp; Power Ltd</t>
  </si>
  <si>
    <t>MSPL</t>
  </si>
  <si>
    <t>Saint-Gobain Sekurit India Ltd</t>
  </si>
  <si>
    <t>SAINTGOBAIN</t>
  </si>
  <si>
    <t>Dynamic Cables Ltd</t>
  </si>
  <si>
    <t>DYCL</t>
  </si>
  <si>
    <t>GIC Housing Finance Ltd</t>
  </si>
  <si>
    <t>GICHSGFIN</t>
  </si>
  <si>
    <t>Asian Star Co Ltd</t>
  </si>
  <si>
    <t>ASTAR</t>
  </si>
  <si>
    <t>Ester Industries Ltd</t>
  </si>
  <si>
    <t>ESTER</t>
  </si>
  <si>
    <t>Dwarikesh Sugar Industries Ltd</t>
  </si>
  <si>
    <t>DWARKESH</t>
  </si>
  <si>
    <t>Steelcast Ltd</t>
  </si>
  <si>
    <t>STEELCAS</t>
  </si>
  <si>
    <t>Alphalogic Techsys Ltd</t>
  </si>
  <si>
    <t>ALPHALOGIC</t>
  </si>
  <si>
    <t>Control Print Ltd</t>
  </si>
  <si>
    <t>CONTROLPR</t>
  </si>
  <si>
    <t>Basilic Fly Studio Ltd</t>
  </si>
  <si>
    <t>BASILIC</t>
  </si>
  <si>
    <t>NACL Industries Ltd</t>
  </si>
  <si>
    <t>NACLIND</t>
  </si>
  <si>
    <t>Snowman Logistics Ltd</t>
  </si>
  <si>
    <t>SNOWMAN</t>
  </si>
  <si>
    <t>Ramco Systems Ltd</t>
  </si>
  <si>
    <t>RAMCOSYS</t>
  </si>
  <si>
    <t>Lincoln Pharmaceuticals Ltd</t>
  </si>
  <si>
    <t>LINCOLN</t>
  </si>
  <si>
    <t>Arihant Superstructures Ltd</t>
  </si>
  <si>
    <t>ARIHANTSUP</t>
  </si>
  <si>
    <t>Enkei Wheels (India) Ltd</t>
  </si>
  <si>
    <t>ENKEIWHEL</t>
  </si>
  <si>
    <t>BEML Land Assets Ltd</t>
  </si>
  <si>
    <t>BLAL</t>
  </si>
  <si>
    <t>AVT Natural Products Ltd</t>
  </si>
  <si>
    <t>AVTNPL</t>
  </si>
  <si>
    <t>Sandesh Ltd</t>
  </si>
  <si>
    <t>SANDESH</t>
  </si>
  <si>
    <t>Vinyas Innovative Technologies Ltd</t>
  </si>
  <si>
    <t>VINYAS</t>
  </si>
  <si>
    <t>Solex Energy Ltd</t>
  </si>
  <si>
    <t>SOLEX</t>
  </si>
  <si>
    <t>Sika Interplant Systems Ltd</t>
  </si>
  <si>
    <t>SIKA</t>
  </si>
  <si>
    <t>Aptech Ltd</t>
  </si>
  <si>
    <t>APTECHT</t>
  </si>
  <si>
    <t>Hexa Tradex Ltd</t>
  </si>
  <si>
    <t>HEXATRADEX</t>
  </si>
  <si>
    <t>Chemfab Alkalis Ltd</t>
  </si>
  <si>
    <t>CHEMFAB</t>
  </si>
  <si>
    <t>Transindia Real Estate Ltd</t>
  </si>
  <si>
    <t>TREL</t>
  </si>
  <si>
    <t>Remus Pharmaceuticals Ltd</t>
  </si>
  <si>
    <t>REMUS</t>
  </si>
  <si>
    <t>Lancer Container Lines Ltd</t>
  </si>
  <si>
    <t>LANCER</t>
  </si>
  <si>
    <t>State Trading Corporation of India Ltd</t>
  </si>
  <si>
    <t>STCINDIA</t>
  </si>
  <si>
    <t>Trident Techlabs Ltd</t>
  </si>
  <si>
    <t>TECHLABS</t>
  </si>
  <si>
    <t>Signpost India Ltd</t>
  </si>
  <si>
    <t>SIGNPOST</t>
  </si>
  <si>
    <t>Nahar Spinning Mills Ltd</t>
  </si>
  <si>
    <t>NAHARSPING</t>
  </si>
  <si>
    <t>Vardhman Holdings Ltd</t>
  </si>
  <si>
    <t>VHL</t>
  </si>
  <si>
    <t>Raj Rayon Industries Ltd</t>
  </si>
  <si>
    <t>RAJRILTD</t>
  </si>
  <si>
    <t>Jay Bharat Maruti Ltd</t>
  </si>
  <si>
    <t>JAYBARMARU</t>
  </si>
  <si>
    <t>Crest Ventures Ltd</t>
  </si>
  <si>
    <t>CREST</t>
  </si>
  <si>
    <t>NDR Auto Components Ltd</t>
  </si>
  <si>
    <t>NDRAUTO</t>
  </si>
  <si>
    <t>Knowledge Marine &amp; Engineering Works Ltd</t>
  </si>
  <si>
    <t>KMEW</t>
  </si>
  <si>
    <t>Marine Transportation</t>
  </si>
  <si>
    <t>Avadh Sugar &amp; Energy Ltd</t>
  </si>
  <si>
    <t>AVADHSUGAR</t>
  </si>
  <si>
    <t>Ksolves India Ltd</t>
  </si>
  <si>
    <t>KSOLVES</t>
  </si>
  <si>
    <t>Allcargo Terminals Ltd</t>
  </si>
  <si>
    <t>ATL</t>
  </si>
  <si>
    <t>Ravindra Energy Ltd</t>
  </si>
  <si>
    <t>RELTD</t>
  </si>
  <si>
    <t>Nelcast Ltd</t>
  </si>
  <si>
    <t>NELCAST</t>
  </si>
  <si>
    <t>Kamdhenu Ventures Ltd</t>
  </si>
  <si>
    <t>KAMOPAINTS</t>
  </si>
  <si>
    <t>Shalimar Paints Ltd</t>
  </si>
  <si>
    <t>SHALPAINTS</t>
  </si>
  <si>
    <t>Century Enka Ltd</t>
  </si>
  <si>
    <t>CENTENKA</t>
  </si>
  <si>
    <t>Uttam Sugar Mills Ltd</t>
  </si>
  <si>
    <t>UTTAMSUGAR</t>
  </si>
  <si>
    <t>Beta Drugs Ltd</t>
  </si>
  <si>
    <t>BETA</t>
  </si>
  <si>
    <t>Pondy Oxides and Chemicals Ltd</t>
  </si>
  <si>
    <t>POCL</t>
  </si>
  <si>
    <t>Satia Industries Ltd</t>
  </si>
  <si>
    <t>SATIA</t>
  </si>
  <si>
    <t>Sahana System Ltd</t>
  </si>
  <si>
    <t>SAHANA</t>
  </si>
  <si>
    <t>Ganesh Benzoplast Ltd</t>
  </si>
  <si>
    <t>GANESHBE</t>
  </si>
  <si>
    <t>Kopran Ltd</t>
  </si>
  <si>
    <t>KOPRAN</t>
  </si>
  <si>
    <t>Faze Three Ltd</t>
  </si>
  <si>
    <t>FAZE3Q</t>
  </si>
  <si>
    <t>Mercury Ev-Tech Ltd</t>
  </si>
  <si>
    <t>MERCURYEV</t>
  </si>
  <si>
    <t>Bliss GVS Pharma Ltd</t>
  </si>
  <si>
    <t>BLISSGVS</t>
  </si>
  <si>
    <t>Indo Rama Synthetics (India) Ltd</t>
  </si>
  <si>
    <t>INDORAMA</t>
  </si>
  <si>
    <t>Chaman Lal Setia Exports Ltd</t>
  </si>
  <si>
    <t>CLSEL</t>
  </si>
  <si>
    <t>Gulshan Polyols Ltd</t>
  </si>
  <si>
    <t>GULPOLY</t>
  </si>
  <si>
    <t>Eraaya Lifespaces Ltd</t>
  </si>
  <si>
    <t>ERAAYA</t>
  </si>
  <si>
    <t>RACL Geartech Ltd</t>
  </si>
  <si>
    <t>RACLGEAR</t>
  </si>
  <si>
    <t>Prakash Pipes Ltd</t>
  </si>
  <si>
    <t>PPL</t>
  </si>
  <si>
    <t>Aurum Proptech Ltd</t>
  </si>
  <si>
    <t>AURUM</t>
  </si>
  <si>
    <t>Veefin Solutions Ltd</t>
  </si>
  <si>
    <t>VEEFIN</t>
  </si>
  <si>
    <t>Application Software</t>
  </si>
  <si>
    <t>Arrow Greentech Ltd</t>
  </si>
  <si>
    <t>ARROWGREEN</t>
  </si>
  <si>
    <t>Anuh Pharma Ltd</t>
  </si>
  <si>
    <t>ANUHPHR</t>
  </si>
  <si>
    <t>Allied Digital Services Ltd</t>
  </si>
  <si>
    <t>ADSL</t>
  </si>
  <si>
    <t>Sunshine Capital Ltd</t>
  </si>
  <si>
    <t>SCL</t>
  </si>
  <si>
    <t>RSWM Ltd</t>
  </si>
  <si>
    <t>RSWM</t>
  </si>
  <si>
    <t>Filatex Fashions Ltd</t>
  </si>
  <si>
    <t>FILATFASH</t>
  </si>
  <si>
    <t>Pudumjee Paper Products Ltd</t>
  </si>
  <si>
    <t>PDMJEPAPER</t>
  </si>
  <si>
    <t>Bharat Parenterals Ltd</t>
  </si>
  <si>
    <t>BPLPHARMA</t>
  </si>
  <si>
    <t>Sat Industries Ltd</t>
  </si>
  <si>
    <t>SATINDLTD</t>
  </si>
  <si>
    <t>Manoj Vaibhav Gems N Jewellers Ltd</t>
  </si>
  <si>
    <t>MVGJL</t>
  </si>
  <si>
    <t>JG Chemicals Ltd</t>
  </si>
  <si>
    <t>JGCHEM</t>
  </si>
  <si>
    <t>Waaree Technologies Ltd</t>
  </si>
  <si>
    <t>WAAREE</t>
  </si>
  <si>
    <t>Vimta Labs Ltd</t>
  </si>
  <si>
    <t>VIMTALABS</t>
  </si>
  <si>
    <t>Dhanlaxmi Bank Ltd</t>
  </si>
  <si>
    <t>DHANBANK</t>
  </si>
  <si>
    <t>Foods and Inns Ltd</t>
  </si>
  <si>
    <t>FOODSIN</t>
  </si>
  <si>
    <t>Ganesh Green Bharat Ltd</t>
  </si>
  <si>
    <t>GGBL</t>
  </si>
  <si>
    <t>Ambika Cotton Mills Ltd</t>
  </si>
  <si>
    <t>AMBIKCO</t>
  </si>
  <si>
    <t>Electrotherm (India) Ltd</t>
  </si>
  <si>
    <t>ELECTHERM</t>
  </si>
  <si>
    <t>Khazanchi Jewellers Ltd</t>
  </si>
  <si>
    <t>KHAZANCHI</t>
  </si>
  <si>
    <t>Apparel, Accessories &amp; Luxury Goods</t>
  </si>
  <si>
    <t>Uniphos Enterprises Ltd</t>
  </si>
  <si>
    <t>UNIENTER</t>
  </si>
  <si>
    <t>Meson Valves India Ltd</t>
  </si>
  <si>
    <t>MESON</t>
  </si>
  <si>
    <t>Vilas Transcore Ltd</t>
  </si>
  <si>
    <t>VILAS</t>
  </si>
  <si>
    <t>Pakka Limited</t>
  </si>
  <si>
    <t>PAKKA</t>
  </si>
  <si>
    <t>Entertainment Network (India) Ltd</t>
  </si>
  <si>
    <t>ENIL</t>
  </si>
  <si>
    <t>Radio</t>
  </si>
  <si>
    <t>Mindteck (India) Ltd</t>
  </si>
  <si>
    <t>MINDTECK</t>
  </si>
  <si>
    <t>Heubach Colorants India Ltd</t>
  </si>
  <si>
    <t>HEUBACHIND</t>
  </si>
  <si>
    <t>Dharmaj Crop Guard Ltd</t>
  </si>
  <si>
    <t>DHARMAJ</t>
  </si>
  <si>
    <t>Zuari Industries Ltd</t>
  </si>
  <si>
    <t>ZUARIIND</t>
  </si>
  <si>
    <t>Orient Paper and Industries Ltd</t>
  </si>
  <si>
    <t>ORIENTPPR</t>
  </si>
  <si>
    <t>Kriti Industries (India) Limited</t>
  </si>
  <si>
    <t>KRITI</t>
  </si>
  <si>
    <t>Urja Global Ltd</t>
  </si>
  <si>
    <t>URJA</t>
  </si>
  <si>
    <t>SPML Infra Ltd</t>
  </si>
  <si>
    <t>SPMLINFRA</t>
  </si>
  <si>
    <t>Windsor Machines Ltd</t>
  </si>
  <si>
    <t>WINDMACHIN</t>
  </si>
  <si>
    <t>Zodiac Energy Ltd</t>
  </si>
  <si>
    <t>ZODIAC</t>
  </si>
  <si>
    <t>Valiant Organics Ltd</t>
  </si>
  <si>
    <t>VALIANTORG</t>
  </si>
  <si>
    <t>Sutlej Textiles and Industries Ltd</t>
  </si>
  <si>
    <t>SUTLEJTEX</t>
  </si>
  <si>
    <t>Indo Amines Ltd</t>
  </si>
  <si>
    <t>INDOAMIN</t>
  </si>
  <si>
    <t>Jaykay Enterprises Ltd</t>
  </si>
  <si>
    <t>JAYKAY</t>
  </si>
  <si>
    <t>Munjal Auto Industries Ltd</t>
  </si>
  <si>
    <t>MUNJALAU</t>
  </si>
  <si>
    <t>Shree Ganesh Remedies Ltd</t>
  </si>
  <si>
    <t>SGRL</t>
  </si>
  <si>
    <t>Kernex Microsystems (India) Ltd</t>
  </si>
  <si>
    <t>KERNEX</t>
  </si>
  <si>
    <t>Magadh Sugar &amp; Energy Ltd</t>
  </si>
  <si>
    <t>MAGADSUGAR</t>
  </si>
  <si>
    <t>Coffee Day Enterprises Ltd</t>
  </si>
  <si>
    <t>COFFEEDAY</t>
  </si>
  <si>
    <t>TGV SRAAC Ltd</t>
  </si>
  <si>
    <t>TGVSL</t>
  </si>
  <si>
    <t>3B Blackbio DX Ltd</t>
  </si>
  <si>
    <t>3BBLACKBIO</t>
  </si>
  <si>
    <t>Fertilizers &amp; Agricultural Chemicals</t>
  </si>
  <si>
    <t>Industrial and Prudential Investment Co Ltd</t>
  </si>
  <si>
    <t>INDPRUD</t>
  </si>
  <si>
    <t>CSL Finance Ltd</t>
  </si>
  <si>
    <t>CSLFINANCE</t>
  </si>
  <si>
    <t>VLS Finance Ltd</t>
  </si>
  <si>
    <t>VLSFINANCE</t>
  </si>
  <si>
    <t>Infobeans Technologies Ltd</t>
  </si>
  <si>
    <t>INFOBEAN</t>
  </si>
  <si>
    <t>Voith Paper Fabrics India Ltd</t>
  </si>
  <si>
    <t>VOITHPAPR</t>
  </si>
  <si>
    <t>IST Ltd</t>
  </si>
  <si>
    <t>ISTLTD</t>
  </si>
  <si>
    <t>Benares Hotels Ltd</t>
  </si>
  <si>
    <t>BENARAS</t>
  </si>
  <si>
    <t>AGI Infra Ltd</t>
  </si>
  <si>
    <t>AGIIL</t>
  </si>
  <si>
    <t>Aimtron Electronics Ltd</t>
  </si>
  <si>
    <t>AIMTRON</t>
  </si>
  <si>
    <t>Oswal Greentech Ltd</t>
  </si>
  <si>
    <t>OSWALGREEN</t>
  </si>
  <si>
    <t>Bodal Chemicals Ltd</t>
  </si>
  <si>
    <t>BODALCHEM</t>
  </si>
  <si>
    <t>IND Swift Laboratories Ltd</t>
  </si>
  <si>
    <t>INDSWFTLAB</t>
  </si>
  <si>
    <t>NCL Industries Ltd</t>
  </si>
  <si>
    <t>NCLIND</t>
  </si>
  <si>
    <t>Essar Shipping Ltd</t>
  </si>
  <si>
    <t>ESSARSHPNG</t>
  </si>
  <si>
    <t>Ritco Logistics Ltd</t>
  </si>
  <si>
    <t>RITCO</t>
  </si>
  <si>
    <t>Gandhi Special Tubes Ltd</t>
  </si>
  <si>
    <t>GANDHITUBE</t>
  </si>
  <si>
    <t>Asian Granito India Ltd</t>
  </si>
  <si>
    <t>ASIANTILES</t>
  </si>
  <si>
    <t>Sree Rayalaseema Hi-Strength Hypo Ltd</t>
  </si>
  <si>
    <t>SRHHYPOLTD</t>
  </si>
  <si>
    <t>Tuticorin Alkali Chemicals and Fertilizers Ltd</t>
  </si>
  <si>
    <t>TUTIALKA</t>
  </si>
  <si>
    <t>Krishna Defence &amp; Allied Industries Ltd</t>
  </si>
  <si>
    <t>KRISHNADEF</t>
  </si>
  <si>
    <t>Credo Brands Marketing Ltd</t>
  </si>
  <si>
    <t>MUFTI</t>
  </si>
  <si>
    <t>Men's Clothing</t>
  </si>
  <si>
    <t>Z F Steering Gear (India) Ltd</t>
  </si>
  <si>
    <t>ZFSTEERING</t>
  </si>
  <si>
    <t>Rhetan TMT Ltd</t>
  </si>
  <si>
    <t>RHETAN</t>
  </si>
  <si>
    <t>Hardwyn India Ltd</t>
  </si>
  <si>
    <t>HARDWYN</t>
  </si>
  <si>
    <t>Building Products - Glass</t>
  </si>
  <si>
    <t>Rushil Decor Ltd</t>
  </si>
  <si>
    <t>RUSHIL</t>
  </si>
  <si>
    <t>AGS Transact Technologies Ltd</t>
  </si>
  <si>
    <t>AGSTRA</t>
  </si>
  <si>
    <t>Bajaj Healthcare Ltd</t>
  </si>
  <si>
    <t>BAJAJHCARE</t>
  </si>
  <si>
    <t>Krystal Integrated Services Ltd</t>
  </si>
  <si>
    <t>KRYSTAL</t>
  </si>
  <si>
    <t>Creative Newtech Ltd</t>
  </si>
  <si>
    <t>CREATIVE</t>
  </si>
  <si>
    <t>Elin Electronics Ltd</t>
  </si>
  <si>
    <t>ELIN</t>
  </si>
  <si>
    <t>Innovana Thinklabs Ltd</t>
  </si>
  <si>
    <t>INNOVANA</t>
  </si>
  <si>
    <t>20 Microns Ltd</t>
  </si>
  <si>
    <t>20MICRONS</t>
  </si>
  <si>
    <t>Jagsonpal Pharmaceuticals Ltd</t>
  </si>
  <si>
    <t>JAGSNPHARM</t>
  </si>
  <si>
    <t>Tracxn Technologies Ltd</t>
  </si>
  <si>
    <t>TRACXN</t>
  </si>
  <si>
    <t>W S Industries (India) Ltd</t>
  </si>
  <si>
    <t>WSI</t>
  </si>
  <si>
    <t>Bajaj Steel Industries Ltd</t>
  </si>
  <si>
    <t>BAJAJST</t>
  </si>
  <si>
    <t>Primo Chemicals Ltd</t>
  </si>
  <si>
    <t>PRIMO</t>
  </si>
  <si>
    <t>Kothari Petrochemicals Ltd</t>
  </si>
  <si>
    <t>KOTHARIPET</t>
  </si>
  <si>
    <t>Eldeco Housing and Industries Ltd</t>
  </si>
  <si>
    <t>ELDEHSG</t>
  </si>
  <si>
    <t>Axtel Industries Ltd</t>
  </si>
  <si>
    <t>AXTEL</t>
  </si>
  <si>
    <t>Silver Touch Technologies Ltd</t>
  </si>
  <si>
    <t>SILVERTUC</t>
  </si>
  <si>
    <t>SPEL Semiconductor Ltd</t>
  </si>
  <si>
    <t>SPELS</t>
  </si>
  <si>
    <t>GHCL Textiles Ltd</t>
  </si>
  <si>
    <t>GHCLTEXTIL</t>
  </si>
  <si>
    <t>Shivalik Rasayan Ltd</t>
  </si>
  <si>
    <t>SHIVALIK</t>
  </si>
  <si>
    <t>Alliance Integrated Metaliks Ltd</t>
  </si>
  <si>
    <t>AIML</t>
  </si>
  <si>
    <t>Sastasundar Ventures Ltd</t>
  </si>
  <si>
    <t>SASTASUNDR</t>
  </si>
  <si>
    <t>Sri Adhikari Brothers Television Network Ltd</t>
  </si>
  <si>
    <t>SABTNL</t>
  </si>
  <si>
    <t>K&amp;R Rail Engineering Ltd</t>
  </si>
  <si>
    <t>KRRAIL</t>
  </si>
  <si>
    <t>Deccan Cements Ltd</t>
  </si>
  <si>
    <t>DECCANCE</t>
  </si>
  <si>
    <t>Chemcon Speciality Chemicals Ltd</t>
  </si>
  <si>
    <t>CHEMCON</t>
  </si>
  <si>
    <t>Moneyboxx Finance Ltd</t>
  </si>
  <si>
    <t>MONEYBOXX</t>
  </si>
  <si>
    <t>Saraswati Commercial (India) Ltd</t>
  </si>
  <si>
    <t>ZSARACOM</t>
  </si>
  <si>
    <t>Ceinsys Tech Ltd</t>
  </si>
  <si>
    <t>CEINSYSTECH</t>
  </si>
  <si>
    <t>Sakuma Exports Ltd</t>
  </si>
  <si>
    <t>SAKUMA</t>
  </si>
  <si>
    <t>Marsons Ltd</t>
  </si>
  <si>
    <t>MARSONS</t>
  </si>
  <si>
    <t>Royal Orchid Hotels Ltd</t>
  </si>
  <si>
    <t>ROHLTD</t>
  </si>
  <si>
    <t>Onward Technologies Ltd</t>
  </si>
  <si>
    <t>ONWARDTEC</t>
  </si>
  <si>
    <t>Transpek Industry Ltd</t>
  </si>
  <si>
    <t>TRANSPEK</t>
  </si>
  <si>
    <t>Visaka Industries Ltd</t>
  </si>
  <si>
    <t>VISAKAIND</t>
  </si>
  <si>
    <t>SAR Televenture Ltd</t>
  </si>
  <si>
    <t>SARTELE</t>
  </si>
  <si>
    <t>Algoquant Fintech Ltd</t>
  </si>
  <si>
    <t>AQFINTECH</t>
  </si>
  <si>
    <t>Tribhovandas Bhimji Zaveri Ltd</t>
  </si>
  <si>
    <t>TBZ</t>
  </si>
  <si>
    <t>Career Point Ltd</t>
  </si>
  <si>
    <t>CAREERP</t>
  </si>
  <si>
    <t>Sar Auto Products Ltd</t>
  </si>
  <si>
    <t>SAPL</t>
  </si>
  <si>
    <t>Rajapalayam Mills Ltd</t>
  </si>
  <si>
    <t>RAJPALAYAM</t>
  </si>
  <si>
    <t>Finkurve Financial Services Ltd</t>
  </si>
  <si>
    <t>FINKURVE</t>
  </si>
  <si>
    <t>Emkay Taps and Cutting Tools Ltd</t>
  </si>
  <si>
    <t>EMKAYTOOLS</t>
  </si>
  <si>
    <t>Hp Adhesives Ltd</t>
  </si>
  <si>
    <t>HPAL</t>
  </si>
  <si>
    <t>Vikas Lifecare Ltd</t>
  </si>
  <si>
    <t>VIKASLIFE</t>
  </si>
  <si>
    <t>Kotyark Industries Ltd</t>
  </si>
  <si>
    <t>KOTYARK</t>
  </si>
  <si>
    <t>Repro India Ltd</t>
  </si>
  <si>
    <t>REPRO</t>
  </si>
  <si>
    <t>Aditya Birla Money Ltd</t>
  </si>
  <si>
    <t>BIRLAMONEY</t>
  </si>
  <si>
    <t>Integra Engineering India Ltd</t>
  </si>
  <si>
    <t>INTEGRAEN</t>
  </si>
  <si>
    <t>Digispice Technologies Ltd</t>
  </si>
  <si>
    <t>DIGISPICE</t>
  </si>
  <si>
    <t>Zuari Agro Chemicals Ltd</t>
  </si>
  <si>
    <t>ZUARI</t>
  </si>
  <si>
    <t>Davangere Sugar Company Ltd</t>
  </si>
  <si>
    <t>DAVANGERE</t>
  </si>
  <si>
    <t>Vasa Denticity Ltd</t>
  </si>
  <si>
    <t>DENTALKART</t>
  </si>
  <si>
    <t>EKI Energy Services Ltd</t>
  </si>
  <si>
    <t>EKI</t>
  </si>
  <si>
    <t>Environmental &amp; Facilities Services</t>
  </si>
  <si>
    <t>Jindal Poly Investment and Finance Company Ltd</t>
  </si>
  <si>
    <t>JPOLYINVST</t>
  </si>
  <si>
    <t>Permanent Magnets Ltd</t>
  </si>
  <si>
    <t>PERMAGN</t>
  </si>
  <si>
    <t>Ratnaveer Precision Engineering Ltd</t>
  </si>
  <si>
    <t>RATNAVEER</t>
  </si>
  <si>
    <t>Liberty Shoes Ltd</t>
  </si>
  <si>
    <t>LIBERTSHOE</t>
  </si>
  <si>
    <t>Sarla Performance Fibers Ltd</t>
  </si>
  <si>
    <t>SARLAPOLY</t>
  </si>
  <si>
    <t>Ugar Sugar Works Ltd</t>
  </si>
  <si>
    <t>UGARSUGAR</t>
  </si>
  <si>
    <t>TPL Plastech Ltd</t>
  </si>
  <si>
    <t>TPLPLASTEH</t>
  </si>
  <si>
    <t>VL E-Governance &amp; IT Solutions Ltd</t>
  </si>
  <si>
    <t>VLEGOV</t>
  </si>
  <si>
    <t>Andhra Petrochemicals Ltd</t>
  </si>
  <si>
    <t>ANDHRAPET</t>
  </si>
  <si>
    <t>Zee Media Corporation Ltd</t>
  </si>
  <si>
    <t>ZEEMEDIA</t>
  </si>
  <si>
    <t>Renaissance Global Ltd</t>
  </si>
  <si>
    <t>RGL</t>
  </si>
  <si>
    <t>Giriraj Civil Developers Ltd</t>
  </si>
  <si>
    <t>GIRIRAJ</t>
  </si>
  <si>
    <t>Radiant Cash Management Services Ltd</t>
  </si>
  <si>
    <t>RADIANTCMS</t>
  </si>
  <si>
    <t>Andhra Cements Ltd</t>
  </si>
  <si>
    <t>ACL</t>
  </si>
  <si>
    <t>Australian Premium Solar (India) Ltd</t>
  </si>
  <si>
    <t>APS</t>
  </si>
  <si>
    <t>Photovoltaic Solar Systems &amp; Equipment</t>
  </si>
  <si>
    <t>Radhika Jeweltech Ltd</t>
  </si>
  <si>
    <t>RADHIKAJWE</t>
  </si>
  <si>
    <t>Sical Logistics Ltd</t>
  </si>
  <si>
    <t>SICALLOG</t>
  </si>
  <si>
    <t>Jindal Photo Ltd</t>
  </si>
  <si>
    <t>JINDALPHOT</t>
  </si>
  <si>
    <t>Investment Trust of India Ltd</t>
  </si>
  <si>
    <t>THEINVEST</t>
  </si>
  <si>
    <t>Dhunseri Investments Ltd</t>
  </si>
  <si>
    <t>DHUNINV</t>
  </si>
  <si>
    <t>Vintage Coffee and Beverages Ltd</t>
  </si>
  <si>
    <t>VINCOFE</t>
  </si>
  <si>
    <t>Tamilnadu Petroproducts Ltd</t>
  </si>
  <si>
    <t>TNPETRO</t>
  </si>
  <si>
    <t>Linc Ltd</t>
  </si>
  <si>
    <t>LINC</t>
  </si>
  <si>
    <t>SBC Exports Ltd</t>
  </si>
  <si>
    <t>SBC</t>
  </si>
  <si>
    <t>TAAL Enterprises Ltd</t>
  </si>
  <si>
    <t>TAALENT</t>
  </si>
  <si>
    <t>Jagatjit Industries Ltd</t>
  </si>
  <si>
    <t>JAGAJITIND</t>
  </si>
  <si>
    <t>Gloster Ltd</t>
  </si>
  <si>
    <t>GLOSTERLTD</t>
  </si>
  <si>
    <t>Khaitan Chemicals and Fertilizers Ltd</t>
  </si>
  <si>
    <t>KHAICHEM</t>
  </si>
  <si>
    <t>Sarveshwar Foods Ltd</t>
  </si>
  <si>
    <t>SARVESHWAR</t>
  </si>
  <si>
    <t>Birla Cable Ltd</t>
  </si>
  <si>
    <t>BIRLACABLE</t>
  </si>
  <si>
    <t>Apex Frozen Foods Ltd</t>
  </si>
  <si>
    <t>APEX</t>
  </si>
  <si>
    <t>NINtec Systems Ltd</t>
  </si>
  <si>
    <t>NINSYS</t>
  </si>
  <si>
    <t>De Nora India Ltd</t>
  </si>
  <si>
    <t>DENORA</t>
  </si>
  <si>
    <t>Danlaw Technologies India Ltd</t>
  </si>
  <si>
    <t>DANLAW</t>
  </si>
  <si>
    <t>Dhampur Bio Organics Ltd</t>
  </si>
  <si>
    <t>DBOL</t>
  </si>
  <si>
    <t>Chembond Chemicals Ltd</t>
  </si>
  <si>
    <t>CHEMBOND</t>
  </si>
  <si>
    <t>Jayant Agro-Organics Ltd</t>
  </si>
  <si>
    <t>JAYAGROGN</t>
  </si>
  <si>
    <t>The Ruby Mills Ltd</t>
  </si>
  <si>
    <t>RUBYMILLS</t>
  </si>
  <si>
    <t>HDFC Nifty 50 ETF</t>
  </si>
  <si>
    <t>HDFCNIFTY</t>
  </si>
  <si>
    <t>Wim Plast Ltd</t>
  </si>
  <si>
    <t>WIMPLAST</t>
  </si>
  <si>
    <t>Onmobile Global Ltd</t>
  </si>
  <si>
    <t>ONMOBILE</t>
  </si>
  <si>
    <t>Global Surfaces Ltd</t>
  </si>
  <si>
    <t>GSLSU</t>
  </si>
  <si>
    <t>Shriram Asset Management Co Ltd</t>
  </si>
  <si>
    <t>SRAMSET</t>
  </si>
  <si>
    <t>MMP Industries Ltd</t>
  </si>
  <si>
    <t>MMP</t>
  </si>
  <si>
    <t>GVK Power &amp; Infrastructure Ltd</t>
  </si>
  <si>
    <t>GVKPIL</t>
  </si>
  <si>
    <t>Airports</t>
  </si>
  <si>
    <t>Prime Securities Ltd</t>
  </si>
  <si>
    <t>PRIMESECU</t>
  </si>
  <si>
    <t>ADC India Communications Ltd</t>
  </si>
  <si>
    <t>ADCINDIA</t>
  </si>
  <si>
    <t>GRM Overseas Ltd</t>
  </si>
  <si>
    <t>GRMOVER</t>
  </si>
  <si>
    <t>Hindustan Composites Ltd</t>
  </si>
  <si>
    <t>HINDCOMPOS</t>
  </si>
  <si>
    <t>Shree Pushkar Chemicals &amp; Fertilisers Ltd</t>
  </si>
  <si>
    <t>SHREEPUSHK</t>
  </si>
  <si>
    <t>Capital India Finance Ltd</t>
  </si>
  <si>
    <t>CIFL</t>
  </si>
  <si>
    <t>KSE Ltd</t>
  </si>
  <si>
    <t>KSE</t>
  </si>
  <si>
    <t>U. P. Hotels Ltd</t>
  </si>
  <si>
    <t>UPHOT</t>
  </si>
  <si>
    <t>GFL Ltd</t>
  </si>
  <si>
    <t>GFLLIMITED</t>
  </si>
  <si>
    <t>PNGS Gargi Fashion Jewellery Ltd</t>
  </si>
  <si>
    <t>GARGI</t>
  </si>
  <si>
    <t>Apparel Retail</t>
  </si>
  <si>
    <t>Panacea Biotec Ltd</t>
  </si>
  <si>
    <t>PANACEABIO</t>
  </si>
  <si>
    <t>Mallcom (India) Ltd</t>
  </si>
  <si>
    <t>MALLCOM</t>
  </si>
  <si>
    <t>S J Logistics (India) Ltd</t>
  </si>
  <si>
    <t>SJLOGISTIC</t>
  </si>
  <si>
    <t>Speciality Restaurants Ltd</t>
  </si>
  <si>
    <t>SPECIALITY</t>
  </si>
  <si>
    <t>Simplex Infrastructures Ltd</t>
  </si>
  <si>
    <t>SIMPLEXINF</t>
  </si>
  <si>
    <t>Morganite Crucible (India) Ltd</t>
  </si>
  <si>
    <t>MORGANITE</t>
  </si>
  <si>
    <t>Shankar Lal Rampal Dye-Chem Ltd</t>
  </si>
  <si>
    <t>SRD</t>
  </si>
  <si>
    <t>STEL Holdings Ltd</t>
  </si>
  <si>
    <t>STEL</t>
  </si>
  <si>
    <t>Mac Charles (India) Ltd</t>
  </si>
  <si>
    <t>MCCHRLS-B</t>
  </si>
  <si>
    <t>Emami Paper Mills Ltd</t>
  </si>
  <si>
    <t>EMAMIPAP</t>
  </si>
  <si>
    <t>Sukhjit Starch and Chemicals Ltd</t>
  </si>
  <si>
    <t>SUKHJITS</t>
  </si>
  <si>
    <t>Race Eco Chain Ltd</t>
  </si>
  <si>
    <t>RACE</t>
  </si>
  <si>
    <t>Ashima Ltd</t>
  </si>
  <si>
    <t>ASHIMASYN</t>
  </si>
  <si>
    <t>Mkventures Capital Ltd</t>
  </si>
  <si>
    <t>MKVENTURES</t>
  </si>
  <si>
    <t>Hampton Sky Realty Ltd</t>
  </si>
  <si>
    <t>HAMPTON</t>
  </si>
  <si>
    <t>Shreyas Shipping and Logistics Ltd</t>
  </si>
  <si>
    <t>SHREYAS</t>
  </si>
  <si>
    <t>Cropster Agro Ltd</t>
  </si>
  <si>
    <t>CROPSTER</t>
  </si>
  <si>
    <t>Cheviot Co Ltd</t>
  </si>
  <si>
    <t>CHEVIOT</t>
  </si>
  <si>
    <t>Newtime Infrastructure Ltd</t>
  </si>
  <si>
    <t>NEWINFRA</t>
  </si>
  <si>
    <t>Forbes &amp; Company Ltd</t>
  </si>
  <si>
    <t>FORBESCO</t>
  </si>
  <si>
    <t>Veljan Denison Ltd</t>
  </si>
  <si>
    <t>VELJAN</t>
  </si>
  <si>
    <t>Plastiblends India Ltd</t>
  </si>
  <si>
    <t>PLASTIBLEN</t>
  </si>
  <si>
    <t>S Chand and Company Ltd</t>
  </si>
  <si>
    <t>SCHAND</t>
  </si>
  <si>
    <t>Kisan Mouldings Ltd</t>
  </si>
  <si>
    <t>KISAN</t>
  </si>
  <si>
    <t>Arihant Capital Markets Ltd</t>
  </si>
  <si>
    <t>ARIHANTCAP</t>
  </si>
  <si>
    <t>Viceroy Hotels Ltd</t>
  </si>
  <si>
    <t>VHLTD</t>
  </si>
  <si>
    <t>RPP Infra Projects Ltd</t>
  </si>
  <si>
    <t>RPPINFRA</t>
  </si>
  <si>
    <t>Khadim India Ltd</t>
  </si>
  <si>
    <t>KHADIM</t>
  </si>
  <si>
    <t>Sunshield Chemicals Ltd</t>
  </si>
  <si>
    <t>SUNSHIEL</t>
  </si>
  <si>
    <t>GeeCee Ventures Ltd</t>
  </si>
  <si>
    <t>GEECEE</t>
  </si>
  <si>
    <t>Virtuoso Optoelectronics Ltd</t>
  </si>
  <si>
    <t>VOEPL</t>
  </si>
  <si>
    <t>N R Agarwal Industries Ltd</t>
  </si>
  <si>
    <t>NRAIL</t>
  </si>
  <si>
    <t>PREVEST DENPRO LTD</t>
  </si>
  <si>
    <t>PREVEST</t>
  </si>
  <si>
    <t>Health Care Supplies</t>
  </si>
  <si>
    <t>Drone Destination Ltd</t>
  </si>
  <si>
    <t>DRONE</t>
  </si>
  <si>
    <t>Jay Jalaram Technologies Ltd</t>
  </si>
  <si>
    <t>KORE</t>
  </si>
  <si>
    <t>Donear Industries Ltd</t>
  </si>
  <si>
    <t>DONEAR</t>
  </si>
  <si>
    <t>Focus Lighting and Fixtures Ltd</t>
  </si>
  <si>
    <t>FOCUS</t>
  </si>
  <si>
    <t>ABS Marine Services Ltd</t>
  </si>
  <si>
    <t>ABSMARINE</t>
  </si>
  <si>
    <t>Lokesh Machines Ltd</t>
  </si>
  <si>
    <t>LOKESHMACH</t>
  </si>
  <si>
    <t>Concord Control Systems Ltd</t>
  </si>
  <si>
    <t>CNCRD</t>
  </si>
  <si>
    <t>Hindustan Motors Ltd</t>
  </si>
  <si>
    <t>HINDMOTORS</t>
  </si>
  <si>
    <t>Hazoor Multi Projects Ltd</t>
  </si>
  <si>
    <t>HAZOOR</t>
  </si>
  <si>
    <t>Macfos Ltd</t>
  </si>
  <si>
    <t>ROBU</t>
  </si>
  <si>
    <t>Computer &amp; Electronics Retail</t>
  </si>
  <si>
    <t>Shri Jagdamba Polymers Ltd</t>
  </si>
  <si>
    <t>SHRJAGP</t>
  </si>
  <si>
    <t>Nitta Gelatin India Ltd</t>
  </si>
  <si>
    <t>NITTAGELA</t>
  </si>
  <si>
    <t>RMC Switchgears Ltd</t>
  </si>
  <si>
    <t>RMC</t>
  </si>
  <si>
    <t>Parsvnath Developers Ltd</t>
  </si>
  <si>
    <t>PARSVNATH</t>
  </si>
  <si>
    <t>Supreme Power Equipment Ltd</t>
  </si>
  <si>
    <t>SUPREMEPWR</t>
  </si>
  <si>
    <t>Haldyn Glass Ltd</t>
  </si>
  <si>
    <t>HALDYNGL</t>
  </si>
  <si>
    <t>Spencer's Retail Ltd</t>
  </si>
  <si>
    <t>SPENCERS</t>
  </si>
  <si>
    <t>Nahar Poly Films Ltd</t>
  </si>
  <si>
    <t>NAHARPOLY</t>
  </si>
  <si>
    <t>Goa Carbon Ltd</t>
  </si>
  <si>
    <t>GOACARBON</t>
  </si>
  <si>
    <t>Metals - Coke</t>
  </si>
  <si>
    <t>EFFWA Infra &amp; Research Ltd</t>
  </si>
  <si>
    <t>EFFWA</t>
  </si>
  <si>
    <t>Menon Bearings Ltd</t>
  </si>
  <si>
    <t>MENONBE</t>
  </si>
  <si>
    <t>Vraj Iron and Steel Ltd</t>
  </si>
  <si>
    <t>VRAJ</t>
  </si>
  <si>
    <t>Bhageria Industries Ltd</t>
  </si>
  <si>
    <t>BHAGERIA</t>
  </si>
  <si>
    <t>Hindustan Media Ventures Ltd</t>
  </si>
  <si>
    <t>HMVL</t>
  </si>
  <si>
    <t>Fermenta Biotech Ltd</t>
  </si>
  <si>
    <t>FERMENTA</t>
  </si>
  <si>
    <t>Sreeleathers Ltd</t>
  </si>
  <si>
    <t>SREEL</t>
  </si>
  <si>
    <t>Vinyl Chemicals (India) Ltd</t>
  </si>
  <si>
    <t>VINYLINDIA</t>
  </si>
  <si>
    <t>Nova Agritech Ltd</t>
  </si>
  <si>
    <t>NOVAAGRI</t>
  </si>
  <si>
    <t>Balaji Telefilms Ltd</t>
  </si>
  <si>
    <t>BALAJITELE</t>
  </si>
  <si>
    <t>Shree Tirupati Balajee FIBC Ltd</t>
  </si>
  <si>
    <t>TIRUPATI</t>
  </si>
  <si>
    <t>Artemis Electricals and Projects Ltd</t>
  </si>
  <si>
    <t>AEPL</t>
  </si>
  <si>
    <t>Kaya Ltd</t>
  </si>
  <si>
    <t>KAYA</t>
  </si>
  <si>
    <t>Inspirisys Solutions Ltd</t>
  </si>
  <si>
    <t>INSPIRISYS</t>
  </si>
  <si>
    <t>Maan Aluminium Ltd</t>
  </si>
  <si>
    <t>MAANALU</t>
  </si>
  <si>
    <t>Sakar Healthcare Ltd</t>
  </si>
  <si>
    <t>SAKAR</t>
  </si>
  <si>
    <t>PVP Ventures Ltd</t>
  </si>
  <si>
    <t>PVP</t>
  </si>
  <si>
    <t>Rane Brake Linings Ltd</t>
  </si>
  <si>
    <t>RBL</t>
  </si>
  <si>
    <t>DMCC Speciality Chemicals Ltd</t>
  </si>
  <si>
    <t>DMCC</t>
  </si>
  <si>
    <t>Albert David Ltd</t>
  </si>
  <si>
    <t>ALBERTDAVD</t>
  </si>
  <si>
    <t>StarlinePS Enterprises Ltd</t>
  </si>
  <si>
    <t>STARLENT</t>
  </si>
  <si>
    <t>Aym Syntex Ltd</t>
  </si>
  <si>
    <t>AYMSYNTEX</t>
  </si>
  <si>
    <t>Black Rose Industries Ltd</t>
  </si>
  <si>
    <t>BLACKROSE</t>
  </si>
  <si>
    <t>Advani Hotels and Resorts (India) Ltd</t>
  </si>
  <si>
    <t>ADVANIHOTR</t>
  </si>
  <si>
    <t>Mold-Tek Technologies Ltd</t>
  </si>
  <si>
    <t>MOLDTECH</t>
  </si>
  <si>
    <t>Alankit Ltd</t>
  </si>
  <si>
    <t>ALANKIT</t>
  </si>
  <si>
    <t>MBL Infrastructure Ltd</t>
  </si>
  <si>
    <t>MBLINFRA</t>
  </si>
  <si>
    <t>Petro Carbon and Chemicals Ltd</t>
  </si>
  <si>
    <t>PCCL</t>
  </si>
  <si>
    <t>ATMASTCO Ltd</t>
  </si>
  <si>
    <t>ATMASTCO</t>
  </si>
  <si>
    <t>Suraj Products Ltd</t>
  </si>
  <si>
    <t>SURAJ</t>
  </si>
  <si>
    <t>Nectar Lifesciences Ltd</t>
  </si>
  <si>
    <t>NECLIFE</t>
  </si>
  <si>
    <t>Munjal Showa Ltd</t>
  </si>
  <si>
    <t>MUNJALSHOW</t>
  </si>
  <si>
    <t>Arfin India Ltd</t>
  </si>
  <si>
    <t>ARFIN</t>
  </si>
  <si>
    <t>Nandan Denim Ltd</t>
  </si>
  <si>
    <t>NDL</t>
  </si>
  <si>
    <t>Vikas Ecotech Ltd</t>
  </si>
  <si>
    <t>VIKASECO</t>
  </si>
  <si>
    <t>TVS Electronics Ltd</t>
  </si>
  <si>
    <t>TVSELECT</t>
  </si>
  <si>
    <t>R S Software (India) Ltd</t>
  </si>
  <si>
    <t>RSSOFTWARE</t>
  </si>
  <si>
    <t>Wanbury Ltd</t>
  </si>
  <si>
    <t>WANBURY</t>
  </si>
  <si>
    <t>Modern Insulators Ltd</t>
  </si>
  <si>
    <t>MODINSU</t>
  </si>
  <si>
    <t>Tantia Constructions Ltd</t>
  </si>
  <si>
    <t>TCLCONS</t>
  </si>
  <si>
    <t>Pashupati Cotspin Ltd</t>
  </si>
  <si>
    <t>PASHUPATI</t>
  </si>
  <si>
    <t>Nagarjuna Fertilizers and Chemicals Ltd</t>
  </si>
  <si>
    <t>NAGAFERT</t>
  </si>
  <si>
    <t>Kore Digital Ltd</t>
  </si>
  <si>
    <t>Bedmutha Industries Ltd</t>
  </si>
  <si>
    <t>BEDMUTHA</t>
  </si>
  <si>
    <t>SKM Egg Products Export India Ltd</t>
  </si>
  <si>
    <t>SKMEGGPROD</t>
  </si>
  <si>
    <t>Pyramid Technoplast Ltd</t>
  </si>
  <si>
    <t>PYRAMID</t>
  </si>
  <si>
    <t>Axita Cotton Ltd</t>
  </si>
  <si>
    <t>AXITA</t>
  </si>
  <si>
    <t>Sayaji Hotels Ltd</t>
  </si>
  <si>
    <t>SAYAJIHOTL</t>
  </si>
  <si>
    <t>D P Wires Ltd</t>
  </si>
  <si>
    <t>DPWIRES</t>
  </si>
  <si>
    <t>Izmo Ltd</t>
  </si>
  <si>
    <t>IZMO</t>
  </si>
  <si>
    <t>Nicco Parks &amp; Resorts Ltd</t>
  </si>
  <si>
    <t>NICCOPAR</t>
  </si>
  <si>
    <t>Rudra Ecovation Ltd</t>
  </si>
  <si>
    <t>RUDRAECO</t>
  </si>
  <si>
    <t>Nahar Industrial Enterprises Ltd</t>
  </si>
  <si>
    <t>NAHARINDUS</t>
  </si>
  <si>
    <t>A K Capital Services Ltd</t>
  </si>
  <si>
    <t>AKCAPIT</t>
  </si>
  <si>
    <t>Supershakti Metaliks Ltd</t>
  </si>
  <si>
    <t>SUPERSHAKT</t>
  </si>
  <si>
    <t>All e Technologies Ltd</t>
  </si>
  <si>
    <t>ALLETEC</t>
  </si>
  <si>
    <t>LIC MF S&amp;P BSE Sensex ETF</t>
  </si>
  <si>
    <t>LICNETFSEN</t>
  </si>
  <si>
    <t>R &amp; B Denims Ltd</t>
  </si>
  <si>
    <t>RNBDENIMS</t>
  </si>
  <si>
    <t>High Energy Batteries (India) Ltd</t>
  </si>
  <si>
    <t>HIGHENE</t>
  </si>
  <si>
    <t>Stovec Industries Ltd</t>
  </si>
  <si>
    <t>STOVACQ</t>
  </si>
  <si>
    <t>Aerpace Industries Ltd</t>
  </si>
  <si>
    <t>AERPACE</t>
  </si>
  <si>
    <t>AVG Logistics Ltd</t>
  </si>
  <si>
    <t>AVG</t>
  </si>
  <si>
    <t>Shivam Autotech Ltd</t>
  </si>
  <si>
    <t>SHIVAMAUTO</t>
  </si>
  <si>
    <t>Megatherm Induction Ltd</t>
  </si>
  <si>
    <t>MEGATHERM</t>
  </si>
  <si>
    <t>Wise Travel India Ltd</t>
  </si>
  <si>
    <t>WTICAB</t>
  </si>
  <si>
    <t>Consolidated Finvest &amp; Holdings Ltd</t>
  </si>
  <si>
    <t>CONSOFINVT</t>
  </si>
  <si>
    <t>Music Broadcast Ltd</t>
  </si>
  <si>
    <t>RADIOCITY</t>
  </si>
  <si>
    <t>Nile Ltd</t>
  </si>
  <si>
    <t>NILE</t>
  </si>
  <si>
    <t>Brand Concepts Ltd</t>
  </si>
  <si>
    <t>BCONCEPTS</t>
  </si>
  <si>
    <t>UTI Gold Exchange Traded Fund</t>
  </si>
  <si>
    <t>GOLDSHARE</t>
  </si>
  <si>
    <t>Shivalic Power Control Ltd</t>
  </si>
  <si>
    <t>SPCL</t>
  </si>
  <si>
    <t>Sahaj Solar Ltd</t>
  </si>
  <si>
    <t>SAHAJSOLAR</t>
  </si>
  <si>
    <t>Balaxi Pharmaceuticals Ltd</t>
  </si>
  <si>
    <t>BALAXI</t>
  </si>
  <si>
    <t>Empire Industries Ltd</t>
  </si>
  <si>
    <t>EMPIND</t>
  </si>
  <si>
    <t>Rathi Steel and Power Ltd</t>
  </si>
  <si>
    <t>RATHIST</t>
  </si>
  <si>
    <t>Indag Rubber Ltd</t>
  </si>
  <si>
    <t>INDAG</t>
  </si>
  <si>
    <t>FCS Software Solutions Ltd</t>
  </si>
  <si>
    <t>FCSSOFT</t>
  </si>
  <si>
    <t>Bartronics India Ltd</t>
  </si>
  <si>
    <t>ASMS</t>
  </si>
  <si>
    <t>Cellecor Gadgets Ltd</t>
  </si>
  <si>
    <t>CELLECOR</t>
  </si>
  <si>
    <t>Oswal Agro Mills Ltd</t>
  </si>
  <si>
    <t>OSWALAGRO</t>
  </si>
  <si>
    <t>Mirza International Ltd</t>
  </si>
  <si>
    <t>MIRZAINT</t>
  </si>
  <si>
    <t>Swaraj Suiting Ltd</t>
  </si>
  <si>
    <t>SWARAJ</t>
  </si>
  <si>
    <t>Manaksia Ltd</t>
  </si>
  <si>
    <t>MANAKSIA</t>
  </si>
  <si>
    <t>Naperol Investments Ltd</t>
  </si>
  <si>
    <t>NAPEROL</t>
  </si>
  <si>
    <t>Asset Management &amp; Custody Banks</t>
  </si>
  <si>
    <t>Kaycee Industries Ltd</t>
  </si>
  <si>
    <t>KAYCEEI</t>
  </si>
  <si>
    <t>Bright Outdoor Media Ltd</t>
  </si>
  <si>
    <t>BRIGHT</t>
  </si>
  <si>
    <t>Remsons Industries Ltd</t>
  </si>
  <si>
    <t>REMSONSIND</t>
  </si>
  <si>
    <t>Oricon Enterprises Ltd</t>
  </si>
  <si>
    <t>ORICONENT</t>
  </si>
  <si>
    <t>Nikhil Adhesives Ltd</t>
  </si>
  <si>
    <t>NIKHILAD</t>
  </si>
  <si>
    <t>Uravi T &amp; Wedge Lamps Ltd</t>
  </si>
  <si>
    <t>URAVI</t>
  </si>
  <si>
    <t>HT Media Ltd</t>
  </si>
  <si>
    <t>HTMEDIA</t>
  </si>
  <si>
    <t>Laxmi Goldorna House Ltd</t>
  </si>
  <si>
    <t>LGHL</t>
  </si>
  <si>
    <t>Niyogin Fintech Ltd</t>
  </si>
  <si>
    <t>NIYOGIN</t>
  </si>
  <si>
    <t>SRM Contractors Ltd</t>
  </si>
  <si>
    <t>SRM</t>
  </si>
  <si>
    <t>Sil Investments Ltd</t>
  </si>
  <si>
    <t>SILINV</t>
  </si>
  <si>
    <t>KN Agri Resources Ltd</t>
  </si>
  <si>
    <t>KNAGRI</t>
  </si>
  <si>
    <t>Asahi Songwon Colors Ltd</t>
  </si>
  <si>
    <t>ASAHISONG</t>
  </si>
  <si>
    <t>Affordable Robotic &amp; Automation Ltd</t>
  </si>
  <si>
    <t>AFFORDABLE</t>
  </si>
  <si>
    <t>BPL Ltd</t>
  </si>
  <si>
    <t>BPL</t>
  </si>
  <si>
    <t>Kriti Nutrients Ltd</t>
  </si>
  <si>
    <t>KRITINUT</t>
  </si>
  <si>
    <t>Kothari Products Ltd</t>
  </si>
  <si>
    <t>KOTHARIPRO</t>
  </si>
  <si>
    <t>Almondz Global Securities Ltd</t>
  </si>
  <si>
    <t>ALMONDZ</t>
  </si>
  <si>
    <t>Indo Borax and Chemicals Ltd</t>
  </si>
  <si>
    <t>INDOBORAX</t>
  </si>
  <si>
    <t>3i Infotech Ltd</t>
  </si>
  <si>
    <t>3IINFOLTD</t>
  </si>
  <si>
    <t>Nupur Recyclers Ltd</t>
  </si>
  <si>
    <t>NRL</t>
  </si>
  <si>
    <t>NBI Industrial Finance Company Ltd</t>
  </si>
  <si>
    <t>NBIFIN</t>
  </si>
  <si>
    <t>Sealmatic India Ltd</t>
  </si>
  <si>
    <t>SEALMATIC</t>
  </si>
  <si>
    <t>UTI Nifty Next 50 Exchange Traded Fund</t>
  </si>
  <si>
    <t>UTINEXT50</t>
  </si>
  <si>
    <t>Accent Microcell Ltd</t>
  </si>
  <si>
    <t>ACCENTMIC</t>
  </si>
  <si>
    <t>PTL Enterprises Ltd</t>
  </si>
  <si>
    <t>PTL</t>
  </si>
  <si>
    <t>Vantage Knowledge Academy Ltd</t>
  </si>
  <si>
    <t>VKAL</t>
  </si>
  <si>
    <t>Kilitch Drugs (India) Ltd</t>
  </si>
  <si>
    <t>KILITCH</t>
  </si>
  <si>
    <t>Harita Seating Systems Ltd</t>
  </si>
  <si>
    <t>HARITASEAT</t>
  </si>
  <si>
    <t>Kamat Hotels (India) Ltd</t>
  </si>
  <si>
    <t>KAMATHOTEL</t>
  </si>
  <si>
    <t>Frontier Springs Ltd</t>
  </si>
  <si>
    <t>FRONTSP</t>
  </si>
  <si>
    <t>Orient Ceratech Ltd</t>
  </si>
  <si>
    <t>ORIENTCER</t>
  </si>
  <si>
    <t>Annapurna Swadisht Ltd</t>
  </si>
  <si>
    <t>ANNAPURNA</t>
  </si>
  <si>
    <t>TRF Ltd</t>
  </si>
  <si>
    <t>TRF</t>
  </si>
  <si>
    <t>V-Marc India Ltd</t>
  </si>
  <si>
    <t>VMARCIND</t>
  </si>
  <si>
    <t>Precot Ltd</t>
  </si>
  <si>
    <t>PRECOT</t>
  </si>
  <si>
    <t>Taylormade Renewables Ltd</t>
  </si>
  <si>
    <t>TRL</t>
  </si>
  <si>
    <t>Genus Paper &amp; Boards Ltd</t>
  </si>
  <si>
    <t>GENUSPAPER</t>
  </si>
  <si>
    <t>Gretex Corporate Services Ltd</t>
  </si>
  <si>
    <t>GCSL</t>
  </si>
  <si>
    <t>Orient Bell Ltd</t>
  </si>
  <si>
    <t>ORIENTBELL</t>
  </si>
  <si>
    <t>Valiant Laboratories Ltd</t>
  </si>
  <si>
    <t>VALIANTLAB</t>
  </si>
  <si>
    <t>Artson Engineering Ltd</t>
  </si>
  <si>
    <t>ARTSONEN</t>
  </si>
  <si>
    <t>Dai Ichi Karkaria Ltd</t>
  </si>
  <si>
    <t>DAICHI</t>
  </si>
  <si>
    <t>Nitco Ltd</t>
  </si>
  <si>
    <t>NITCO</t>
  </si>
  <si>
    <t>KCP Sugar and Industries Corp Ltd</t>
  </si>
  <si>
    <t>KCPSUGIND</t>
  </si>
  <si>
    <t>Banswara Syntex Ltd</t>
  </si>
  <si>
    <t>BANSWRAS</t>
  </si>
  <si>
    <t>Tara Chand Infralogistic Solutions Ltd</t>
  </si>
  <si>
    <t>TARACHAND</t>
  </si>
  <si>
    <t>Pavna Industries Ltd</t>
  </si>
  <si>
    <t>PAVNAIND</t>
  </si>
  <si>
    <t>Vishnusurya Projects and Infra Ltd</t>
  </si>
  <si>
    <t>VISHNUINFR</t>
  </si>
  <si>
    <t>Cybertech Systems and Software Ltd</t>
  </si>
  <si>
    <t>CYBERTECH</t>
  </si>
  <si>
    <t>Kronox Lab Sciences Ltd</t>
  </si>
  <si>
    <t>KRONOX</t>
  </si>
  <si>
    <t>Anjani Portland Cement Ltd</t>
  </si>
  <si>
    <t>APCL</t>
  </si>
  <si>
    <t>Diamines and Chemicals Ltd</t>
  </si>
  <si>
    <t>DIAMINESQ</t>
  </si>
  <si>
    <t>Mazda Ltd</t>
  </si>
  <si>
    <t>MAZDA</t>
  </si>
  <si>
    <t>Vikram Thermo (India) Ltd</t>
  </si>
  <si>
    <t>VIKRAMTH</t>
  </si>
  <si>
    <t>National Peroxide Ltd</t>
  </si>
  <si>
    <t>NPL</t>
  </si>
  <si>
    <t>Venus Remedies Ltd</t>
  </si>
  <si>
    <t>VENUSREM</t>
  </si>
  <si>
    <t>DU Digital Global Ltd</t>
  </si>
  <si>
    <t>DUGLOBAL</t>
  </si>
  <si>
    <t>Remedium Lifecare Ltd</t>
  </si>
  <si>
    <t>REMLIFE</t>
  </si>
  <si>
    <t>Aarti Surfactants Ltd</t>
  </si>
  <si>
    <t>AARTISURF</t>
  </si>
  <si>
    <t>Autoline Industries Ltd</t>
  </si>
  <si>
    <t>AUTOIND</t>
  </si>
  <si>
    <t>ZIM Laboratories Ltd</t>
  </si>
  <si>
    <t>ZIMLAB</t>
  </si>
  <si>
    <t>Birla Precision Technologies Ltd</t>
  </si>
  <si>
    <t>BIRLAPREC</t>
  </si>
  <si>
    <t>Trucap Finance Ltd</t>
  </si>
  <si>
    <t>TRU</t>
  </si>
  <si>
    <t>HCL Infosystems Ltd</t>
  </si>
  <si>
    <t>HCL-INSYS</t>
  </si>
  <si>
    <t>Comfort Intech Ltd</t>
  </si>
  <si>
    <t>COMFINTE</t>
  </si>
  <si>
    <t>Muthoot Capital Services Ltd</t>
  </si>
  <si>
    <t>MUTHOOTCAP</t>
  </si>
  <si>
    <t>Kanoria Chemicals and Industries Ltd</t>
  </si>
  <si>
    <t>KANORICHEM</t>
  </si>
  <si>
    <t>Swiss Military Consumer Goods Ltd</t>
  </si>
  <si>
    <t>SWISSMLTRY</t>
  </si>
  <si>
    <t>Modi's Navnirman Ltd</t>
  </si>
  <si>
    <t>MODIS</t>
  </si>
  <si>
    <t>Uni-Abex Alloy Products Ltd</t>
  </si>
  <si>
    <t>UNIABEXAL</t>
  </si>
  <si>
    <t>Bharat Seats Ltd</t>
  </si>
  <si>
    <t>BHARATSE</t>
  </si>
  <si>
    <t>Deep Energy Resources Ltd</t>
  </si>
  <si>
    <t>DEEPENR</t>
  </si>
  <si>
    <t>Worth Investment &amp; Trading Co Ltd</t>
  </si>
  <si>
    <t>WORTH</t>
  </si>
  <si>
    <t>Cressanda Railway Solutions Ltd</t>
  </si>
  <si>
    <t>CRESSAN</t>
  </si>
  <si>
    <t>DIC India Ltd</t>
  </si>
  <si>
    <t>DICIND</t>
  </si>
  <si>
    <t>RBM Infracon Ltd</t>
  </si>
  <si>
    <t>RBMINFRA</t>
  </si>
  <si>
    <t>DC Infotech and Communication Ltd</t>
  </si>
  <si>
    <t>DCI</t>
  </si>
  <si>
    <t>Medicamen Biotech Ltd</t>
  </si>
  <si>
    <t>MEDICAMEQ</t>
  </si>
  <si>
    <t>Nahar Capital and Financial Services Ltd</t>
  </si>
  <si>
    <t>NAHARCAP</t>
  </si>
  <si>
    <t>IIRM Holdings India Ltd</t>
  </si>
  <si>
    <t>IIRM</t>
  </si>
  <si>
    <t>Vipul Ltd</t>
  </si>
  <si>
    <t>VIPULLTD</t>
  </si>
  <si>
    <t>Phantom Digital Effects Ltd</t>
  </si>
  <si>
    <t>PHANTOMFX</t>
  </si>
  <si>
    <t>IRIS Business Services Ltd</t>
  </si>
  <si>
    <t>IRIS</t>
  </si>
  <si>
    <t>TAC Infosec Ltd</t>
  </si>
  <si>
    <t>TAC</t>
  </si>
  <si>
    <t>Sinclairs Hotels Ltd</t>
  </si>
  <si>
    <t>SINCLAIR</t>
  </si>
  <si>
    <t>VVIP Infratech Ltd</t>
  </si>
  <si>
    <t>VVIPIL</t>
  </si>
  <si>
    <t>TBI Corn Ltd</t>
  </si>
  <si>
    <t>TBI</t>
  </si>
  <si>
    <t>Vinsys IT Services India Ltd</t>
  </si>
  <si>
    <t>VINSYS</t>
  </si>
  <si>
    <t>Kiran Vyapar Ltd</t>
  </si>
  <si>
    <t>KIRANVYPAR</t>
  </si>
  <si>
    <t>Bhartiya International Ltd</t>
  </si>
  <si>
    <t>BIL</t>
  </si>
  <si>
    <t>Kwality Pharmaceuticals Ltd</t>
  </si>
  <si>
    <t>KPL</t>
  </si>
  <si>
    <t>Xtglobal Infotech Ltd</t>
  </si>
  <si>
    <t>XTGLOBAL</t>
  </si>
  <si>
    <t>SRG Housing Finance Ltd</t>
  </si>
  <si>
    <t>SRGHFL</t>
  </si>
  <si>
    <t>Ambalal Sarabhai Enterprises Ltd</t>
  </si>
  <si>
    <t>AMBALALSA</t>
  </si>
  <si>
    <t>Frog Cellsat Ltd</t>
  </si>
  <si>
    <t>FROG</t>
  </si>
  <si>
    <t>MOS Utility Ltd</t>
  </si>
  <si>
    <t>MOS</t>
  </si>
  <si>
    <t>RBZ Jewellers Ltd</t>
  </si>
  <si>
    <t>RBZJEWEL</t>
  </si>
  <si>
    <t>Jewelry &amp; Watch Retailers</t>
  </si>
  <si>
    <t>Rudra Global Infra Products Ltd</t>
  </si>
  <si>
    <t>RUDRA</t>
  </si>
  <si>
    <t>Teerth Gopicon Ltd</t>
  </si>
  <si>
    <t>TGL</t>
  </si>
  <si>
    <t>Iris Clothings Ltd</t>
  </si>
  <si>
    <t>IRISDOREME</t>
  </si>
  <si>
    <t>GEM Enviro Management Ltd</t>
  </si>
  <si>
    <t>GEMENVIRO</t>
  </si>
  <si>
    <t>Shalibhadra Finance Ltd</t>
  </si>
  <si>
    <t>SAHLIBHFI</t>
  </si>
  <si>
    <t>Nila Infrastructures Ltd</t>
  </si>
  <si>
    <t>NILAINFRA</t>
  </si>
  <si>
    <t>International Conveyors Ltd</t>
  </si>
  <si>
    <t>INTLCONV</t>
  </si>
  <si>
    <t>Megasoft Ltd</t>
  </si>
  <si>
    <t>MEGASOFT</t>
  </si>
  <si>
    <t>Manomay Tex India Ltd</t>
  </si>
  <si>
    <t>MANOMAY</t>
  </si>
  <si>
    <t>Foce India Ltd</t>
  </si>
  <si>
    <t>FOCE</t>
  </si>
  <si>
    <t>Bharat Agri Fert &amp; Realty Ltd</t>
  </si>
  <si>
    <t>BHARATAGRI</t>
  </si>
  <si>
    <t>Shree Karni Fabcom Ltd</t>
  </si>
  <si>
    <t>SHREEKARNI</t>
  </si>
  <si>
    <t>Nephro Care India Ltd</t>
  </si>
  <si>
    <t>NEPHROCARE</t>
  </si>
  <si>
    <t>Kritika Wires Ltd</t>
  </si>
  <si>
    <t>KRITIKA</t>
  </si>
  <si>
    <t>Super Sales India Ltd</t>
  </si>
  <si>
    <t>SUPER</t>
  </si>
  <si>
    <t>Dhabriya Polywood Ltd</t>
  </si>
  <si>
    <t>DHABRIYA</t>
  </si>
  <si>
    <t>Raghuvir Synthetics Ltd</t>
  </si>
  <si>
    <t>RAGHUSYN</t>
  </si>
  <si>
    <t>Geekay Wires Ltd</t>
  </si>
  <si>
    <t>GEEKAYWIRE</t>
  </si>
  <si>
    <t>IFB Agro Industries Ltd</t>
  </si>
  <si>
    <t>IFBAGRO</t>
  </si>
  <si>
    <t>Orbit Exports Ltd</t>
  </si>
  <si>
    <t>ORBTEXP</t>
  </si>
  <si>
    <t>UFO Moviez India Ltd</t>
  </si>
  <si>
    <t>UFO</t>
  </si>
  <si>
    <t>Singer India Ltd</t>
  </si>
  <si>
    <t>SINGER</t>
  </si>
  <si>
    <t>Modison Ltd</t>
  </si>
  <si>
    <t>MODISONLTD</t>
  </si>
  <si>
    <t>Viviana Power Tech Ltd</t>
  </si>
  <si>
    <t>VIVIANA</t>
  </si>
  <si>
    <t>Valiant Communications Ltd</t>
  </si>
  <si>
    <t>VALIANT</t>
  </si>
  <si>
    <t>Meghna Infracon Infrastructure Ltd</t>
  </si>
  <si>
    <t>MIIL</t>
  </si>
  <si>
    <t>Vibhor Steel Tubes Ltd</t>
  </si>
  <si>
    <t>VSTL</t>
  </si>
  <si>
    <t>Krishival Foods Ltd</t>
  </si>
  <si>
    <t>KRISHIVAL</t>
  </si>
  <si>
    <t>Reliance Communications Ltd</t>
  </si>
  <si>
    <t>RCOM</t>
  </si>
  <si>
    <t>Vardhman Acrylics Ltd</t>
  </si>
  <si>
    <t>VARDHACRLC</t>
  </si>
  <si>
    <t>Integrated Industries Ltd</t>
  </si>
  <si>
    <t>IIL</t>
  </si>
  <si>
    <t>Electronic Components</t>
  </si>
  <si>
    <t>Swadeshi Polytex Ltd</t>
  </si>
  <si>
    <t>SWADPOL</t>
  </si>
  <si>
    <t>B&amp;B Triplewall Containers Ltd</t>
  </si>
  <si>
    <t>BBTCL</t>
  </si>
  <si>
    <t>Jost's Engineering Company Ltd</t>
  </si>
  <si>
    <t>JOSTS</t>
  </si>
  <si>
    <t>U Y Fincorp Ltd</t>
  </si>
  <si>
    <t>UYFINCORP</t>
  </si>
  <si>
    <t>Sadbhav Engineering Ltd</t>
  </si>
  <si>
    <t>SADBHAV</t>
  </si>
  <si>
    <t>United Drilling Tools Ltd</t>
  </si>
  <si>
    <t>UNIDT</t>
  </si>
  <si>
    <t>Rubfila International Ltd</t>
  </si>
  <si>
    <t>RUBFILA</t>
  </si>
  <si>
    <t>MIRC Electronics Ltd</t>
  </si>
  <si>
    <t>MIRCELECTR</t>
  </si>
  <si>
    <t>International Travel House Ltd</t>
  </si>
  <si>
    <t>ITHL</t>
  </si>
  <si>
    <t>Ador Fontech Ltd</t>
  </si>
  <si>
    <t>ADORFO</t>
  </si>
  <si>
    <t>Titan Biotech Ltd</t>
  </si>
  <si>
    <t>TITANBIO</t>
  </si>
  <si>
    <t>Prozone Realty Ltd</t>
  </si>
  <si>
    <t>PROZONER</t>
  </si>
  <si>
    <t>Synergy Green Industries Ltd</t>
  </si>
  <si>
    <t>SGIL</t>
  </si>
  <si>
    <t>Kothari Sugars and Chemicals Ltd</t>
  </si>
  <si>
    <t>KOTARISUG</t>
  </si>
  <si>
    <t>Manaksia Coated Metals &amp; Industries Ltd</t>
  </si>
  <si>
    <t>MANAKCOAT</t>
  </si>
  <si>
    <t>Akme Fintrade India Ltd</t>
  </si>
  <si>
    <t>AFIL</t>
  </si>
  <si>
    <t>Aditya BSL Nifty 50 ETF</t>
  </si>
  <si>
    <t>BSLNIFTY</t>
  </si>
  <si>
    <t>Pritika Auto Industries Ltd</t>
  </si>
  <si>
    <t>PRITIKAUTO</t>
  </si>
  <si>
    <t>Proventus Agrocom Ltd</t>
  </si>
  <si>
    <t>PROV</t>
  </si>
  <si>
    <t>Galaxy Bearings Ltd</t>
  </si>
  <si>
    <t>GALXBRG</t>
  </si>
  <si>
    <t>CL Educate Ltd</t>
  </si>
  <si>
    <t>CLEDUCATE</t>
  </si>
  <si>
    <t>BEW Engineering Ltd</t>
  </si>
  <si>
    <t>BEWLTD</t>
  </si>
  <si>
    <t>Euro Panel Products Ltd</t>
  </si>
  <si>
    <t>EUROBOND</t>
  </si>
  <si>
    <t>Saakshi Medtech and Panels Ltd</t>
  </si>
  <si>
    <t>SAAKSHI</t>
  </si>
  <si>
    <t>Bella Casa Fashion &amp; Retail Ltd</t>
  </si>
  <si>
    <t>BELLACASA</t>
  </si>
  <si>
    <t>Indo Us Bio-Tech Ltd</t>
  </si>
  <si>
    <t>INDOUS</t>
  </si>
  <si>
    <t>Kataria Industries Ltd</t>
  </si>
  <si>
    <t>KATARIA</t>
  </si>
  <si>
    <t>Industrial Investment Trust Ltd</t>
  </si>
  <si>
    <t>IITL</t>
  </si>
  <si>
    <t>Bombay Oxygen Investments Ltd</t>
  </si>
  <si>
    <t>BOMOXY-B1</t>
  </si>
  <si>
    <t>Gourmet Gateway India Ltd</t>
  </si>
  <si>
    <t>GOURMET</t>
  </si>
  <si>
    <t>Restaurants</t>
  </si>
  <si>
    <t>Refractory Shapes Ltd</t>
  </si>
  <si>
    <t>REFRACTORY</t>
  </si>
  <si>
    <t>Premier Polyfilm Ltd</t>
  </si>
  <si>
    <t>PREMIERPOL</t>
  </si>
  <si>
    <t>Markolines Pavement Technologies Ltd</t>
  </si>
  <si>
    <t>MARKOLINES</t>
  </si>
  <si>
    <t>Highways &amp; Railtracks</t>
  </si>
  <si>
    <t>Kapston Services Ltd</t>
  </si>
  <si>
    <t>KAPSTON</t>
  </si>
  <si>
    <t>Modi Naturals Ltd</t>
  </si>
  <si>
    <t>MODINATUR</t>
  </si>
  <si>
    <t>Menon Pistons Ltd</t>
  </si>
  <si>
    <t>MENNPIS</t>
  </si>
  <si>
    <t>Sakthi Sugars Ltd</t>
  </si>
  <si>
    <t>SAKHTISUG</t>
  </si>
  <si>
    <t>SoftTech Engineers Ltd</t>
  </si>
  <si>
    <t>SOFTTECH</t>
  </si>
  <si>
    <t>Aion-Tech Solutions Ltd</t>
  </si>
  <si>
    <t>GOLDTECH</t>
  </si>
  <si>
    <t>IL &amp; FS Investment Managers Ltd</t>
  </si>
  <si>
    <t>IVC</t>
  </si>
  <si>
    <t>Ponni Sugars (Erode) Ltd</t>
  </si>
  <si>
    <t>PONNIERODE</t>
  </si>
  <si>
    <t>Dynamic Services &amp; Security Ltd</t>
  </si>
  <si>
    <t>DYNAMIC</t>
  </si>
  <si>
    <t>Riddhi Siddhi Gluco Biols Ltd</t>
  </si>
  <si>
    <t>RIDDHI</t>
  </si>
  <si>
    <t>Thirdwave Financial Intermediaries Ltd</t>
  </si>
  <si>
    <t>THIRDFIN</t>
  </si>
  <si>
    <t>Delton Cables Ltd</t>
  </si>
  <si>
    <t>DLTNCBL</t>
  </si>
  <si>
    <t>Shish Industries Ltd</t>
  </si>
  <si>
    <t>SHISHIND</t>
  </si>
  <si>
    <t>Indian Bright Steel Co Ltd</t>
  </si>
  <si>
    <t>IBRIGST</t>
  </si>
  <si>
    <t>Thaai Casting Limited</t>
  </si>
  <si>
    <t>TCL</t>
  </si>
  <si>
    <t>Jet Airways (India) Ltd</t>
  </si>
  <si>
    <t>JETAIRWAYS</t>
  </si>
  <si>
    <t>Harrisons Malayalam Ltd</t>
  </si>
  <si>
    <t>HARRMALAYA</t>
  </si>
  <si>
    <t>Pradeep Metals Ltd</t>
  </si>
  <si>
    <t>PRADPME</t>
  </si>
  <si>
    <t>Le Merite Exports Ltd</t>
  </si>
  <si>
    <t>LEMERITE</t>
  </si>
  <si>
    <t>Pratham EPC Projects Ltd</t>
  </si>
  <si>
    <t>PRATHAM</t>
  </si>
  <si>
    <t>ELGI Rubber Co Ltd</t>
  </si>
  <si>
    <t>ELGIRUBCO</t>
  </si>
  <si>
    <t>M K Proteins Ltd</t>
  </si>
  <si>
    <t>MKPL</t>
  </si>
  <si>
    <t>Poddar Pigments Ltd</t>
  </si>
  <si>
    <t>PODDARMENT</t>
  </si>
  <si>
    <t>Dynemic Products Ltd</t>
  </si>
  <si>
    <t>DYNPRO</t>
  </si>
  <si>
    <t>Nath Bio-Genes (I) Ltd</t>
  </si>
  <si>
    <t>NATHBIOGEN</t>
  </si>
  <si>
    <t>Mawana Sugars Ltd</t>
  </si>
  <si>
    <t>MAWANASUG</t>
  </si>
  <si>
    <t>Emkay Global Financial Services Ltd</t>
  </si>
  <si>
    <t>EMKAY</t>
  </si>
  <si>
    <t>Triton Valves Ltd</t>
  </si>
  <si>
    <t>TRITONV</t>
  </si>
  <si>
    <t>DCM Nouvelle Ltd</t>
  </si>
  <si>
    <t>DCMNVL</t>
  </si>
  <si>
    <t>Suraj Ltd</t>
  </si>
  <si>
    <t>SURAJLTD</t>
  </si>
  <si>
    <t>SoftSol India Ltd</t>
  </si>
  <si>
    <t>SOFTSOL</t>
  </si>
  <si>
    <t>Hi-Green Carbon Ltd</t>
  </si>
  <si>
    <t>HIGREEN</t>
  </si>
  <si>
    <t>Sheetal Cool Products Ltd</t>
  </si>
  <si>
    <t>SCPL</t>
  </si>
  <si>
    <t>Logica Infoway Ltd</t>
  </si>
  <si>
    <t>LOGICA</t>
  </si>
  <si>
    <t>Shemaroo Entertainment Ltd</t>
  </si>
  <si>
    <t>SHEMAROO</t>
  </si>
  <si>
    <t>Byke Hospitality Ltd</t>
  </si>
  <si>
    <t>BYKE</t>
  </si>
  <si>
    <t>Cineline India Ltd</t>
  </si>
  <si>
    <t>CINELINE</t>
  </si>
  <si>
    <t>Amal Ltd</t>
  </si>
  <si>
    <t>AMAL</t>
  </si>
  <si>
    <t>Batliboi Ltd</t>
  </si>
  <si>
    <t>BATLIBOI</t>
  </si>
  <si>
    <t>Mangalam Industrial Finance Ltd</t>
  </si>
  <si>
    <t>MANGIND</t>
  </si>
  <si>
    <t>Sahyadri Industries Ltd</t>
  </si>
  <si>
    <t>SAHYADRI</t>
  </si>
  <si>
    <t>Building Products - Others</t>
  </si>
  <si>
    <t>Hitech Corporation Ltd</t>
  </si>
  <si>
    <t>HITECHCORP</t>
  </si>
  <si>
    <t>Addictive Learning Technology Ltd</t>
  </si>
  <si>
    <t>LAWSIKHO</t>
  </si>
  <si>
    <t>RM Drip &amp; Sprinklers Systems Ltd</t>
  </si>
  <si>
    <t>RMDRIP</t>
  </si>
  <si>
    <t>Shardul Securities Ltd</t>
  </si>
  <si>
    <t>SHARDUL</t>
  </si>
  <si>
    <t>Indo National Ltd</t>
  </si>
  <si>
    <t>NIPPOBATRY</t>
  </si>
  <si>
    <t>Winsol Engineers Ltd</t>
  </si>
  <si>
    <t>WINSOL</t>
  </si>
  <si>
    <t>Sudarshan Pharma Industries Ltd</t>
  </si>
  <si>
    <t>SUDARSHAN</t>
  </si>
  <si>
    <t>Lakshmi Mills Company Ltd</t>
  </si>
  <si>
    <t>LAKSHMIMIL</t>
  </si>
  <si>
    <t>Mangalam Global Enterprise Ltd</t>
  </si>
  <si>
    <t>MGEL</t>
  </si>
  <si>
    <t>Royal India Corporation Ltd</t>
  </si>
  <si>
    <t>ROYALIND</t>
  </si>
  <si>
    <t>Shera Energy Ltd</t>
  </si>
  <si>
    <t>SHERA</t>
  </si>
  <si>
    <t>Lyka Labs Ltd</t>
  </si>
  <si>
    <t>LYKALABS</t>
  </si>
  <si>
    <t>Milkfood Ltd</t>
  </si>
  <si>
    <t>MLKFOOD</t>
  </si>
  <si>
    <t>Lehar Footwears Ltd</t>
  </si>
  <si>
    <t>LEHAR</t>
  </si>
  <si>
    <t>Sunita Tools Ltd</t>
  </si>
  <si>
    <t>SUNITATOOL</t>
  </si>
  <si>
    <t>Kings Infra Ventures Ltd</t>
  </si>
  <si>
    <t>KINGSINFR</t>
  </si>
  <si>
    <t>Integra Essentia Ltd</t>
  </si>
  <si>
    <t>ESSENTIA</t>
  </si>
  <si>
    <t>RDB Realty &amp; Infrastructure Ltd</t>
  </si>
  <si>
    <t>RDBRIL</t>
  </si>
  <si>
    <t>Northern Spirits Ltd</t>
  </si>
  <si>
    <t>NSL</t>
  </si>
  <si>
    <t>Quint Digital Ltd</t>
  </si>
  <si>
    <t>QUINT</t>
  </si>
  <si>
    <t>Broadcasting</t>
  </si>
  <si>
    <t>Innovators Facade Systems Ltd</t>
  </si>
  <si>
    <t>INNOVATORS</t>
  </si>
  <si>
    <t>Kinetic Engineering Ltd</t>
  </si>
  <si>
    <t>KINETICENG</t>
  </si>
  <si>
    <t>Bharat Road Network Ltd</t>
  </si>
  <si>
    <t>BRNL</t>
  </si>
  <si>
    <t>Hindusthan Urban Infrastructure Ltd</t>
  </si>
  <si>
    <t>HUIL</t>
  </si>
  <si>
    <t>Indian Emulsifiers Ltd</t>
  </si>
  <si>
    <t>IEML</t>
  </si>
  <si>
    <t>Country Club Hospitality &amp; Holidays Ltd</t>
  </si>
  <si>
    <t>CCHHL</t>
  </si>
  <si>
    <t>Trust Fintech Ltd</t>
  </si>
  <si>
    <t>TRUST</t>
  </si>
  <si>
    <t>Gokul Refoils and Solvent Ltd</t>
  </si>
  <si>
    <t>GOKUL</t>
  </si>
  <si>
    <t>OK Play India Ltd</t>
  </si>
  <si>
    <t>OKPLA</t>
  </si>
  <si>
    <t>Variman Global Enterprises Ltd</t>
  </si>
  <si>
    <t>VARIMAN</t>
  </si>
  <si>
    <t>Technology Distributors</t>
  </si>
  <si>
    <t>Newjaisa Technologies Ltd</t>
  </si>
  <si>
    <t>NEWJAISA</t>
  </si>
  <si>
    <t>Tierra Agrotech Ltd</t>
  </si>
  <si>
    <t>TIERRA</t>
  </si>
  <si>
    <t>Agricultural Products &amp; Services</t>
  </si>
  <si>
    <t>Sigma Solve Ltd</t>
  </si>
  <si>
    <t>SIGMA</t>
  </si>
  <si>
    <t>Coastal Corporation Ltd</t>
  </si>
  <si>
    <t>COASTCORP</t>
  </si>
  <si>
    <t>Baroda Rayon Corporation Ltd</t>
  </si>
  <si>
    <t>BARODARY</t>
  </si>
  <si>
    <t>Aryaman Financial Services Ltd</t>
  </si>
  <si>
    <t>ARYAMAN</t>
  </si>
  <si>
    <t>Udayshivakumar Infra Ltd</t>
  </si>
  <si>
    <t>USK</t>
  </si>
  <si>
    <t>Plaza Wires Ltd</t>
  </si>
  <si>
    <t>PLAZACABLE</t>
  </si>
  <si>
    <t>Global Vectra Helicorp Ltd</t>
  </si>
  <si>
    <t>GLOBALVECT</t>
  </si>
  <si>
    <t>Goodricke Group Ltd</t>
  </si>
  <si>
    <t>GOODRICKE</t>
  </si>
  <si>
    <t>Universus Photo Imagings Ltd</t>
  </si>
  <si>
    <t>UNIVPHOTO</t>
  </si>
  <si>
    <t>Apollo Sindoori Hotels Ltd</t>
  </si>
  <si>
    <t>APOLSINHOT</t>
  </si>
  <si>
    <t>Atlantaa Ltd</t>
  </si>
  <si>
    <t>ATLANTAA</t>
  </si>
  <si>
    <t>Madhav Infra Projects Ltd</t>
  </si>
  <si>
    <t>MADHAVIPL</t>
  </si>
  <si>
    <t>Vishal Fabrics Ltd</t>
  </si>
  <si>
    <t>VISHAL</t>
  </si>
  <si>
    <t>Zenotech Laboratories Ltd</t>
  </si>
  <si>
    <t>ZENOTECH</t>
  </si>
  <si>
    <t>Ruchira Papers Ltd</t>
  </si>
  <si>
    <t>RUCHIRA</t>
  </si>
  <si>
    <t>Vintron Informatics Ltd</t>
  </si>
  <si>
    <t>VINTRON</t>
  </si>
  <si>
    <t>Jenburkt Pharmaceuticals Ltd</t>
  </si>
  <si>
    <t>JENBURPH</t>
  </si>
  <si>
    <t>Energy-Mission Machineries (India) Ltd</t>
  </si>
  <si>
    <t>EMMIL</t>
  </si>
  <si>
    <t>A-1 Acid Ltd</t>
  </si>
  <si>
    <t>AAL</t>
  </si>
  <si>
    <t>Trigyn Technologies Ltd</t>
  </si>
  <si>
    <t>TRIGYN</t>
  </si>
  <si>
    <t>Panasonic Energy India Co Ltd</t>
  </si>
  <si>
    <t>PANAENERG</t>
  </si>
  <si>
    <t>Shiv Aum Steels Ltd</t>
  </si>
  <si>
    <t>SHIVAUM</t>
  </si>
  <si>
    <t>Tiger Logistics (India) Ltd</t>
  </si>
  <si>
    <t>TIGERLOGS</t>
  </si>
  <si>
    <t>Creative Graphics Solutions India Ltd</t>
  </si>
  <si>
    <t>CGRAPHICS</t>
  </si>
  <si>
    <t>Exxaro Tiles Ltd</t>
  </si>
  <si>
    <t>EXXARO</t>
  </si>
  <si>
    <t>Shreyans Industries Ltd</t>
  </si>
  <si>
    <t>SHREYANIND</t>
  </si>
  <si>
    <t>Mangalam Organics Ltd</t>
  </si>
  <si>
    <t>MANORG</t>
  </si>
  <si>
    <t>Fredun Pharmaceuticals Ltd</t>
  </si>
  <si>
    <t>FREDUN</t>
  </si>
  <si>
    <t>Kerala Ayurveda Ltd</t>
  </si>
  <si>
    <t>KERALAYUR</t>
  </si>
  <si>
    <t>Keltech Energies Ltd</t>
  </si>
  <si>
    <t>KELENRG</t>
  </si>
  <si>
    <t>Quest Capital Markets Ltd</t>
  </si>
  <si>
    <t>QUESTCAP</t>
  </si>
  <si>
    <t>Asian Hotels (North) Ltd</t>
  </si>
  <si>
    <t>ASIANHOTNR</t>
  </si>
  <si>
    <t>Surani Steel Tubes Ltd</t>
  </si>
  <si>
    <t>SURANI</t>
  </si>
  <si>
    <t>Cool Caps Industries Ltd</t>
  </si>
  <si>
    <t>COOLCAPS</t>
  </si>
  <si>
    <t>Robust Hotels Ltd</t>
  </si>
  <si>
    <t>RHL</t>
  </si>
  <si>
    <t>Aries Agro Ltd (CN)</t>
  </si>
  <si>
    <t>ARIES</t>
  </si>
  <si>
    <t>Star Housing Finance Ltd</t>
  </si>
  <si>
    <t>STARHFL</t>
  </si>
  <si>
    <t>Commercial &amp; Residential Mortgage Finance</t>
  </si>
  <si>
    <t>Systango Technologies Ltd</t>
  </si>
  <si>
    <t>SYSTANGO</t>
  </si>
  <si>
    <t>Aban Offshore Ltd</t>
  </si>
  <si>
    <t>ABAN</t>
  </si>
  <si>
    <t>RNFI Services Ltd</t>
  </si>
  <si>
    <t>RNFI</t>
  </si>
  <si>
    <t>Panchmahal Steel Ltd</t>
  </si>
  <si>
    <t>PANCHMAHQ</t>
  </si>
  <si>
    <t>Alufluoride Ltd</t>
  </si>
  <si>
    <t>ALUFLUOR</t>
  </si>
  <si>
    <t>Lorenzini Apparels Ltd</t>
  </si>
  <si>
    <t>LAL</t>
  </si>
  <si>
    <t>GP Petroleums Ltd</t>
  </si>
  <si>
    <t>GULFPETRO</t>
  </si>
  <si>
    <t>Indowind Energy Ltd</t>
  </si>
  <si>
    <t>INDOWIND</t>
  </si>
  <si>
    <t>Rana Sugars Ltd</t>
  </si>
  <si>
    <t>RANASUG</t>
  </si>
  <si>
    <t>Chavda Infra Ltd</t>
  </si>
  <si>
    <t>CHAVDA</t>
  </si>
  <si>
    <t>Global Education Ltd</t>
  </si>
  <si>
    <t>GLOBAL</t>
  </si>
  <si>
    <t>Mahindra EPC Irrigation Ltd</t>
  </si>
  <si>
    <t>MAHEPC</t>
  </si>
  <si>
    <t>Esconet Technologies Ltd</t>
  </si>
  <si>
    <t>ESCONET</t>
  </si>
  <si>
    <t>Aelea Commodities Ltd</t>
  </si>
  <si>
    <t>ACLD</t>
  </si>
  <si>
    <t>Star Paper Mills Ltd</t>
  </si>
  <si>
    <t>STARPAPER</t>
  </si>
  <si>
    <t>Waterbase Ltd</t>
  </si>
  <si>
    <t>WATERBASE</t>
  </si>
  <si>
    <t>Shyam Century Ferrous Ltd</t>
  </si>
  <si>
    <t>SHYAMCENT</t>
  </si>
  <si>
    <t>Hindustan Organic Chemicals Ltd</t>
  </si>
  <si>
    <t>HOCL</t>
  </si>
  <si>
    <t>Il&amp;Fs Engineering and Construction Company Ltd</t>
  </si>
  <si>
    <t>IL&amp;FSENGG</t>
  </si>
  <si>
    <t>Bannari Amman Spinning Mills Ltd</t>
  </si>
  <si>
    <t>BASML</t>
  </si>
  <si>
    <t>K M Sugar Mills Ltd</t>
  </si>
  <si>
    <t>KMSUGAR</t>
  </si>
  <si>
    <t>Nippon India ETF Nifty Midcap 150</t>
  </si>
  <si>
    <t>MID150BEES</t>
  </si>
  <si>
    <t>Patels Airtemp (India) Ltd</t>
  </si>
  <si>
    <t>PATELSAI</t>
  </si>
  <si>
    <t>Rajnandini Metal Ltd</t>
  </si>
  <si>
    <t>RAJMET</t>
  </si>
  <si>
    <t>Euro India Fresh Foods Ltd</t>
  </si>
  <si>
    <t>EIFFL</t>
  </si>
  <si>
    <t>Karnika Industries Ltd</t>
  </si>
  <si>
    <t>KARNIKA</t>
  </si>
  <si>
    <t>VIP Clothing Ltd</t>
  </si>
  <si>
    <t>VIPCLOTHNG</t>
  </si>
  <si>
    <t>Airan Ltd</t>
  </si>
  <si>
    <t>AIRAN</t>
  </si>
  <si>
    <t>Majestic Auto Ltd</t>
  </si>
  <si>
    <t>MAJESAUT</t>
  </si>
  <si>
    <t>Nitin Castings Ltd</t>
  </si>
  <si>
    <t>NITINCAST</t>
  </si>
  <si>
    <t>Metals - Iron</t>
  </si>
  <si>
    <t>Scan Steels Ltd</t>
  </si>
  <si>
    <t>SCANSTL</t>
  </si>
  <si>
    <t>Manaksia Steels Ltd</t>
  </si>
  <si>
    <t>MANAKSTEEL</t>
  </si>
  <si>
    <t>Madhuveer Com 18 Network Ltd</t>
  </si>
  <si>
    <t>MADHUVEER</t>
  </si>
  <si>
    <t>Avonmore Capital &amp; Management Services Ltd</t>
  </si>
  <si>
    <t>AVONMORE</t>
  </si>
  <si>
    <t>NDL Ventures Ltd</t>
  </si>
  <si>
    <t>NDLVENTURE</t>
  </si>
  <si>
    <t>Kay Cee Energy &amp; Infra Ltd</t>
  </si>
  <si>
    <t>KCEIL</t>
  </si>
  <si>
    <t>Shree Rama Multi-Tech Ltd</t>
  </si>
  <si>
    <t>SHREERAMA</t>
  </si>
  <si>
    <t>A2z Infra Engineering Ltd</t>
  </si>
  <si>
    <t>A2ZINFRA</t>
  </si>
  <si>
    <t>Emami Realty Ltd</t>
  </si>
  <si>
    <t>EMAMIREAL</t>
  </si>
  <si>
    <t>Vaarad Ventures Ltd</t>
  </si>
  <si>
    <t>VAARAD</t>
  </si>
  <si>
    <t>UCAL Ltd</t>
  </si>
  <si>
    <t>UCAL</t>
  </si>
  <si>
    <t>Kaka Industries Ltd</t>
  </si>
  <si>
    <t>KAKA</t>
  </si>
  <si>
    <t>Building Products</t>
  </si>
  <si>
    <t>SKP Bearing Industries Ltd</t>
  </si>
  <si>
    <t>SKP</t>
  </si>
  <si>
    <t>Felix Industries Ltd</t>
  </si>
  <si>
    <t>FELIX</t>
  </si>
  <si>
    <t>Ruchi Infrastructure Ltd</t>
  </si>
  <si>
    <t>RUCHINFRA</t>
  </si>
  <si>
    <t>GP Eco Solutions India Ltd</t>
  </si>
  <si>
    <t>GPECO</t>
  </si>
  <si>
    <t>Intense Technologies Ltd</t>
  </si>
  <si>
    <t>INTENTECH</t>
  </si>
  <si>
    <t>Investment &amp; Precision Castings Ltd</t>
  </si>
  <si>
    <t>INVPRECQ</t>
  </si>
  <si>
    <t>AVP Infracon Ltd</t>
  </si>
  <si>
    <t>AVPINFRA</t>
  </si>
  <si>
    <t>Sejal Glass Ltd</t>
  </si>
  <si>
    <t>SEJALLTD</t>
  </si>
  <si>
    <t>North Eastern Carrying Corporation Ltd</t>
  </si>
  <si>
    <t>NECCLTD</t>
  </si>
  <si>
    <t>Vadilal Enterprises Ltd</t>
  </si>
  <si>
    <t>VADILENT</t>
  </si>
  <si>
    <t>Jay Shree Tea and Industries Ltd</t>
  </si>
  <si>
    <t>JAYSREETEA</t>
  </si>
  <si>
    <t>Pasupati Acrylon Ltd</t>
  </si>
  <si>
    <t>PASUPTAC</t>
  </si>
  <si>
    <t>Sintercom India Ltd</t>
  </si>
  <si>
    <t>SINTERCOM</t>
  </si>
  <si>
    <t>Z-Tech (India) Ltd</t>
  </si>
  <si>
    <t>ZTECH</t>
  </si>
  <si>
    <t>Panchsheel Organics Ltd</t>
  </si>
  <si>
    <t>PANCHSHEEL</t>
  </si>
  <si>
    <t>DRC Systems India Ltd</t>
  </si>
  <si>
    <t>DRCSYSTEMS</t>
  </si>
  <si>
    <t>Aditya BSL Gold ETF</t>
  </si>
  <si>
    <t>BSLGOLDETF</t>
  </si>
  <si>
    <t>Magnum Ventures Ltd</t>
  </si>
  <si>
    <t>MAGNUM</t>
  </si>
  <si>
    <t>Competent Automobiles Company Ltd</t>
  </si>
  <si>
    <t>COMPEAU</t>
  </si>
  <si>
    <t>Bhagyanagar India Ltd</t>
  </si>
  <si>
    <t>BHAGYANGR</t>
  </si>
  <si>
    <t>Bemco Hydraulics Ltd</t>
  </si>
  <si>
    <t>BEMHY</t>
  </si>
  <si>
    <t>Sayaji Hotels (Indore) Ltd</t>
  </si>
  <si>
    <t>SHILINDORE</t>
  </si>
  <si>
    <t>Vijay Solvex Ltd</t>
  </si>
  <si>
    <t>VIJSOLX</t>
  </si>
  <si>
    <t>Sumit Woods Ltd</t>
  </si>
  <si>
    <t>SUMIT</t>
  </si>
  <si>
    <t>Apollo Finvest (India) Ltd</t>
  </si>
  <si>
    <t>APOLLOFI</t>
  </si>
  <si>
    <t>Veer Global Infraconstruction Ltd</t>
  </si>
  <si>
    <t>VGIL</t>
  </si>
  <si>
    <t>Shri Keshav Cements and Infra Ltd</t>
  </si>
  <si>
    <t>SKCIL</t>
  </si>
  <si>
    <t>Mangalam Worldwide Ltd</t>
  </si>
  <si>
    <t>MWL</t>
  </si>
  <si>
    <t>Murudeshwar Ceramics Ltd</t>
  </si>
  <si>
    <t>MURUDCERA</t>
  </si>
  <si>
    <t>Virinchi Ltd</t>
  </si>
  <si>
    <t>VIRINCHI</t>
  </si>
  <si>
    <t>Seacoast Shipping Services Ltd</t>
  </si>
  <si>
    <t>SEACOAST</t>
  </si>
  <si>
    <t>Nila Spaces Ltd</t>
  </si>
  <si>
    <t>NILASPACES</t>
  </si>
  <si>
    <t>Talbros Engineering Ltd</t>
  </si>
  <si>
    <t>TALBROSENG</t>
  </si>
  <si>
    <t>Graviss Hospitality Ltd</t>
  </si>
  <si>
    <t>GRAVISSHO</t>
  </si>
  <si>
    <t>Exhicon Events Media Solutions Ltd</t>
  </si>
  <si>
    <t>EXHICON</t>
  </si>
  <si>
    <t>Shukra Pharmaceuticals Ltd</t>
  </si>
  <si>
    <t>SHUKRAPHAR</t>
  </si>
  <si>
    <t>POCL Enterprises Ltd</t>
  </si>
  <si>
    <t>POEL</t>
  </si>
  <si>
    <t>Ceenik Exports (India) Ltd</t>
  </si>
  <si>
    <t>CEENIK</t>
  </si>
  <si>
    <t>Surana Telecom and Power Ltd</t>
  </si>
  <si>
    <t>SURANAT&amp;P</t>
  </si>
  <si>
    <t>Zodiac Clothing Company Ltd</t>
  </si>
  <si>
    <t>ZODIACLOTH</t>
  </si>
  <si>
    <t>Zee Learn Ltd</t>
  </si>
  <si>
    <t>ZEELEARN</t>
  </si>
  <si>
    <t>Rama Phosphates Ltd</t>
  </si>
  <si>
    <t>RAMAPHO</t>
  </si>
  <si>
    <t>DJ Mediaprint &amp; Logistics Ltd</t>
  </si>
  <si>
    <t>DJML</t>
  </si>
  <si>
    <t>Trident Lifeline Ltd</t>
  </si>
  <si>
    <t>TLL</t>
  </si>
  <si>
    <t>Megastar Foods Ltd</t>
  </si>
  <si>
    <t>MEGASTAR</t>
  </si>
  <si>
    <t>VETO Switch Gears And Cables Ltd</t>
  </si>
  <si>
    <t>VETO</t>
  </si>
  <si>
    <t>Purv Flexipack Ltd</t>
  </si>
  <si>
    <t>PURVFLEXI</t>
  </si>
  <si>
    <t>Osia Hyper Retail Ltd</t>
  </si>
  <si>
    <t>OSIAHYPER</t>
  </si>
  <si>
    <t>Goyal Salt Ltd</t>
  </si>
  <si>
    <t>GOYALSALT</t>
  </si>
  <si>
    <t>Raj Television Network Ltd</t>
  </si>
  <si>
    <t>RAJTV</t>
  </si>
  <si>
    <t>Droneacharya Aerial Innovations Ltd</t>
  </si>
  <si>
    <t>DRONACHRYA</t>
  </si>
  <si>
    <t>Research &amp; Consulting Services</t>
  </si>
  <si>
    <t>Indian Toners &amp; Developers Ltd</t>
  </si>
  <si>
    <t>INDTONER</t>
  </si>
  <si>
    <t>Rajasthan Gases Ltd</t>
  </si>
  <si>
    <t>RAJGASES</t>
  </si>
  <si>
    <t>Oil &amp; Gas Storage &amp; Transportation</t>
  </si>
  <si>
    <t>Parin Furniture Ltd</t>
  </si>
  <si>
    <t>PARIN</t>
  </si>
  <si>
    <t>Suyog Gurbaxani Funicular Ropeways Ltd</t>
  </si>
  <si>
    <t>SGFRL</t>
  </si>
  <si>
    <t>Rajnish Wellness Ltd</t>
  </si>
  <si>
    <t>RAJNISH</t>
  </si>
  <si>
    <t>Capital Trade Links Ltd</t>
  </si>
  <si>
    <t>CTL</t>
  </si>
  <si>
    <t>India Finsec Ltd</t>
  </si>
  <si>
    <t>IFINSEC</t>
  </si>
  <si>
    <t>Gennex Laboratories Ltd</t>
  </si>
  <si>
    <t>GENNEX</t>
  </si>
  <si>
    <t>Essen Speciality Films Ltd</t>
  </si>
  <si>
    <t>ESFL</t>
  </si>
  <si>
    <t>BGR Energy Systems Ltd</t>
  </si>
  <si>
    <t>BGRENERGY</t>
  </si>
  <si>
    <t>Maral Overseas Ltd</t>
  </si>
  <si>
    <t>MARALOVER</t>
  </si>
  <si>
    <t>Vishwaraj Sugar Industries Ltd</t>
  </si>
  <si>
    <t>VISHWARAJ</t>
  </si>
  <si>
    <t>ABM Knowledgeware Ltd</t>
  </si>
  <si>
    <t>ABMKNO</t>
  </si>
  <si>
    <t>Fluidomat Ltd</t>
  </si>
  <si>
    <t>FLUIDOM</t>
  </si>
  <si>
    <t>Axis Gold ETF</t>
  </si>
  <si>
    <t>AXISGOLD</t>
  </si>
  <si>
    <t>Lancor Holdings Ltd</t>
  </si>
  <si>
    <t>LANCORHOL</t>
  </si>
  <si>
    <t>Multibase India Ltd</t>
  </si>
  <si>
    <t>MULTIBASE</t>
  </si>
  <si>
    <t>K2 Infragen Ltd</t>
  </si>
  <si>
    <t>K2INFRA</t>
  </si>
  <si>
    <t>Crown Lifters Ltd</t>
  </si>
  <si>
    <t>CROWN</t>
  </si>
  <si>
    <t>Emmforce Autotech Ltd</t>
  </si>
  <si>
    <t>EMMFORCE</t>
  </si>
  <si>
    <t>Automotive Parts &amp; Equipment</t>
  </si>
  <si>
    <t>Rockingdeals Circular Economy Ltd</t>
  </si>
  <si>
    <t>ROCKINGDCE</t>
  </si>
  <si>
    <t>Sundaram Brake Linings Ltd</t>
  </si>
  <si>
    <t>SUNDRMBRAK</t>
  </si>
  <si>
    <t>SBEC Sugar Ltd</t>
  </si>
  <si>
    <t>SBECSUG</t>
  </si>
  <si>
    <t>Jasch Gauging Technologies Ltd</t>
  </si>
  <si>
    <t>JGTL</t>
  </si>
  <si>
    <t>A B Infrabuild Ltd</t>
  </si>
  <si>
    <t>ABINFRA</t>
  </si>
  <si>
    <t>GEE Ltd</t>
  </si>
  <si>
    <t>GEE</t>
  </si>
  <si>
    <t>Chemcrux Enterprises Ltd</t>
  </si>
  <si>
    <t>CHEMCRUX</t>
  </si>
  <si>
    <t>Medico Remedies Ltd</t>
  </si>
  <si>
    <t>MEDICO</t>
  </si>
  <si>
    <t>Naga Dhunseri Group Ltd</t>
  </si>
  <si>
    <t>NDGL</t>
  </si>
  <si>
    <t>Baheti Recycling Industries Ltd</t>
  </si>
  <si>
    <t>BAHETI</t>
  </si>
  <si>
    <t>Pune E - Stock Broking Ltd</t>
  </si>
  <si>
    <t>PESB</t>
  </si>
  <si>
    <t>Gujarat Apollo Industries Ltd</t>
  </si>
  <si>
    <t>GUJAPOLLO</t>
  </si>
  <si>
    <t>Chemtech Industrial Valves Ltd</t>
  </si>
  <si>
    <t>CHEMTECH</t>
  </si>
  <si>
    <t>Evexia Lifecare Ltd</t>
  </si>
  <si>
    <t>EVEXIA</t>
  </si>
  <si>
    <t>Crayons Advertising Ltd</t>
  </si>
  <si>
    <t>CRAYONS</t>
  </si>
  <si>
    <t>Sharda Ispat Ltd</t>
  </si>
  <si>
    <t>SHRDAIS</t>
  </si>
  <si>
    <t>Welspun Investments and Commercials Ltd</t>
  </si>
  <si>
    <t>WELINV</t>
  </si>
  <si>
    <t>Sadhav Shipping Ltd</t>
  </si>
  <si>
    <t>SADHAV</t>
  </si>
  <si>
    <t>Rudrabhishek Enterprises Ltd</t>
  </si>
  <si>
    <t>REPL</t>
  </si>
  <si>
    <t>Inflame Appliances Ltd</t>
  </si>
  <si>
    <t>INFLAME</t>
  </si>
  <si>
    <t>Prime Industries Ltd</t>
  </si>
  <si>
    <t>PRIMIND</t>
  </si>
  <si>
    <t>Captain Polyplast Ltd</t>
  </si>
  <si>
    <t>CPL</t>
  </si>
  <si>
    <t>Pil Italica Lifestyle Ltd</t>
  </si>
  <si>
    <t>PILITA</t>
  </si>
  <si>
    <t>Shree Rama Newsprint Ltd</t>
  </si>
  <si>
    <t>RAMANEWS</t>
  </si>
  <si>
    <t>Oriental Carbon &amp; Chemicals Ltd</t>
  </si>
  <si>
    <t>OCCL</t>
  </si>
  <si>
    <t>Neelamalai Agro Industries Ltd</t>
  </si>
  <si>
    <t>NEAGI</t>
  </si>
  <si>
    <t>UMA Exports Ltd</t>
  </si>
  <si>
    <t>UMAEXPORTS</t>
  </si>
  <si>
    <t>Indian Terrain Fashions Ltd</t>
  </si>
  <si>
    <t>INDTERRAIN</t>
  </si>
  <si>
    <t>Kalyani Cast-Tech Ltd</t>
  </si>
  <si>
    <t>KALYANI</t>
  </si>
  <si>
    <t>Vipul Organics Ltd</t>
  </si>
  <si>
    <t>VIPULORG</t>
  </si>
  <si>
    <t>Maruti Infrastructure Ltd</t>
  </si>
  <si>
    <t>MAINFRA</t>
  </si>
  <si>
    <t>Digikore Studios Ltd</t>
  </si>
  <si>
    <t>DIGIKORE</t>
  </si>
  <si>
    <t>DEV Information Technology Ltd</t>
  </si>
  <si>
    <t>DEVIT</t>
  </si>
  <si>
    <t>Loyal Textile Mills Ltd</t>
  </si>
  <si>
    <t>LOYALTEX</t>
  </si>
  <si>
    <t>PPAP Automotive Ltd</t>
  </si>
  <si>
    <t>PPAP</t>
  </si>
  <si>
    <t>International Combustion (India) Ltd</t>
  </si>
  <si>
    <t>INTLCOMBQ</t>
  </si>
  <si>
    <t>Paragon Fine &amp; Speciality Chemical Ltd</t>
  </si>
  <si>
    <t>PARAGON</t>
  </si>
  <si>
    <t>Jay Ushin Ltd</t>
  </si>
  <si>
    <t>JAYUSH</t>
  </si>
  <si>
    <t>Sanjivani Paranteral Ltd</t>
  </si>
  <si>
    <t>SANJIVIN</t>
  </si>
  <si>
    <t>Smartlink Holdings Ltd</t>
  </si>
  <si>
    <t>SMARTLINK</t>
  </si>
  <si>
    <t>Caspian Corporate Services Ltd</t>
  </si>
  <si>
    <t>CASPIAN</t>
  </si>
  <si>
    <t>Axis Nifty AAA Bond Plus SDL Apr 2026 50:50 ETF</t>
  </si>
  <si>
    <t>AXISBPSETF</t>
  </si>
  <si>
    <t>Lords Chloro Alkali Ltd</t>
  </si>
  <si>
    <t>LORDSCHLO</t>
  </si>
  <si>
    <t>Alphageo (India) Ltd</t>
  </si>
  <si>
    <t>ALPHAGEO</t>
  </si>
  <si>
    <t>Inventure Growth &amp; Securities Ltd</t>
  </si>
  <si>
    <t>INVENTURE</t>
  </si>
  <si>
    <t>Mangalam Seeds Ltd</t>
  </si>
  <si>
    <t>MSL</t>
  </si>
  <si>
    <t>Chatha Foods Ltd</t>
  </si>
  <si>
    <t>CHATHA</t>
  </si>
  <si>
    <t>Premier Roadlines Ltd</t>
  </si>
  <si>
    <t>PRLIND</t>
  </si>
  <si>
    <t>Lagnam Spintex Ltd</t>
  </si>
  <si>
    <t>LAGNAM</t>
  </si>
  <si>
    <t>Bambino Agro Industries Ltd</t>
  </si>
  <si>
    <t>BAMBINO</t>
  </si>
  <si>
    <t>Jhaveri Credits and Capital Ltd</t>
  </si>
  <si>
    <t>JHACC</t>
  </si>
  <si>
    <t>Nitiraj Engineers Ltd</t>
  </si>
  <si>
    <t>NITIRAJ</t>
  </si>
  <si>
    <t>P.E. Analytics Ltd</t>
  </si>
  <si>
    <t>PROPEQUITY</t>
  </si>
  <si>
    <t>Natural Capsules Ltd</t>
  </si>
  <si>
    <t>NATCAPSUQ</t>
  </si>
  <si>
    <t>Aksharchem (India) Ltd</t>
  </si>
  <si>
    <t>AKSHARCHEM</t>
  </si>
  <si>
    <t>South West Pinnacle Exploration Ltd</t>
  </si>
  <si>
    <t>SOUTHWEST</t>
  </si>
  <si>
    <t>RDB Rasayans Ltd</t>
  </si>
  <si>
    <t>RDBRL</t>
  </si>
  <si>
    <t>Amba Enterprises Ltd</t>
  </si>
  <si>
    <t>AEL</t>
  </si>
  <si>
    <t>Maagh Advertising and Marketing Services Ltd</t>
  </si>
  <si>
    <t>MAAGHADV</t>
  </si>
  <si>
    <t>Par Drugs and Chemicals Ltd</t>
  </si>
  <si>
    <t>PAR</t>
  </si>
  <si>
    <t>E Factor Experiences Ltd</t>
  </si>
  <si>
    <t>EFACTOR</t>
  </si>
  <si>
    <t>Take Solutions Ltd</t>
  </si>
  <si>
    <t>TAKE</t>
  </si>
  <si>
    <t>SMS Lifesciences India Ltd</t>
  </si>
  <si>
    <t>SMSLIFE</t>
  </si>
  <si>
    <t>Shri Dinesh Mills Ltd</t>
  </si>
  <si>
    <t>SHRIDINE</t>
  </si>
  <si>
    <t>Aaron Industries Ltd</t>
  </si>
  <si>
    <t>AARON</t>
  </si>
  <si>
    <t>Cords Cable Industries Ltd</t>
  </si>
  <si>
    <t>CORDSCABLE</t>
  </si>
  <si>
    <t>Bhatia Communications &amp; Retail (India) Ltd</t>
  </si>
  <si>
    <t>BHATIA</t>
  </si>
  <si>
    <t>Shri Venkatesh Refineries Ltd</t>
  </si>
  <si>
    <t>SVRL</t>
  </si>
  <si>
    <t>Rox Hi-Tech Ltd</t>
  </si>
  <si>
    <t>ROXHITECH</t>
  </si>
  <si>
    <t>McLeod Russel India Ltd</t>
  </si>
  <si>
    <t>MCLEODRUSS</t>
  </si>
  <si>
    <t>Rane Engine Valve Ltd</t>
  </si>
  <si>
    <t>RANEENGINE</t>
  </si>
  <si>
    <t>Duroply Industries Ltd</t>
  </si>
  <si>
    <t>DUROPLY</t>
  </si>
  <si>
    <t>Mirae Asset Nifty 50 ETF</t>
  </si>
  <si>
    <t>NIFTYETF</t>
  </si>
  <si>
    <t>Omax Autos Ltd</t>
  </si>
  <si>
    <t>OMAXAUTO</t>
  </si>
  <si>
    <t>Purple Finance Ltd</t>
  </si>
  <si>
    <t>PURPLEFIN</t>
  </si>
  <si>
    <t>Kanoria Energy &amp; Infrastructure Limited</t>
  </si>
  <si>
    <t>KEIL</t>
  </si>
  <si>
    <t>Shradha Infraprojects Ltd</t>
  </si>
  <si>
    <t>SHRADHA</t>
  </si>
  <si>
    <t>Hindcon Chemicals Ltd</t>
  </si>
  <si>
    <t>HINDCON</t>
  </si>
  <si>
    <t>KPT Industries Ltd</t>
  </si>
  <si>
    <t>KPT</t>
  </si>
  <si>
    <t>CWD Limited</t>
  </si>
  <si>
    <t>CWD</t>
  </si>
  <si>
    <t>Consumer Electronics</t>
  </si>
  <si>
    <t>Infollion Research Services Ltd</t>
  </si>
  <si>
    <t>INFOLLION</t>
  </si>
  <si>
    <t>Commercial Syn Bags Ltd</t>
  </si>
  <si>
    <t>COMSYN</t>
  </si>
  <si>
    <t>Umang Dairies Ltd</t>
  </si>
  <si>
    <t>UMANGDAIRY</t>
  </si>
  <si>
    <t>LGB Forge Ltd</t>
  </si>
  <si>
    <t>LGBFORGE</t>
  </si>
  <si>
    <t>Konstelec Engineers Ltd</t>
  </si>
  <si>
    <t>KONSTELEC</t>
  </si>
  <si>
    <t>Anlon Technology Solutions Ltd</t>
  </si>
  <si>
    <t>ANLON</t>
  </si>
  <si>
    <t>Ravinder Heights Ltd</t>
  </si>
  <si>
    <t>RVHL</t>
  </si>
  <si>
    <t>Generic Engineering Construction and Projects Ltd</t>
  </si>
  <si>
    <t>GENCON</t>
  </si>
  <si>
    <t>Canarys Automations Ltd</t>
  </si>
  <si>
    <t>CANARYS</t>
  </si>
  <si>
    <t>On Door Concepts Ltd</t>
  </si>
  <si>
    <t>ONDOOR</t>
  </si>
  <si>
    <t>Retail - Online</t>
  </si>
  <si>
    <t>Mercantile Ventures Ltd</t>
  </si>
  <si>
    <t>MERCANTILE</t>
  </si>
  <si>
    <t>Captain Technocast Ltd</t>
  </si>
  <si>
    <t>CTCL</t>
  </si>
  <si>
    <t>VTM Ltd</t>
  </si>
  <si>
    <t>VTMLTD</t>
  </si>
  <si>
    <t>Uday Jewellery Industries Ltd</t>
  </si>
  <si>
    <t>UDAYJEW</t>
  </si>
  <si>
    <t>RKEC Projects Ltd</t>
  </si>
  <si>
    <t>RKEC</t>
  </si>
  <si>
    <t>KBC Global Ltd</t>
  </si>
  <si>
    <t>KBCGLOBAL</t>
  </si>
  <si>
    <t>Thomas Scott (India) Ltd</t>
  </si>
  <si>
    <t>THOMASCOTT</t>
  </si>
  <si>
    <t>Brooks Laboratories Ltd</t>
  </si>
  <si>
    <t>BROOKS</t>
  </si>
  <si>
    <t>NTC Industries Ltd</t>
  </si>
  <si>
    <t>NTCIND</t>
  </si>
  <si>
    <t>India Gelatine &amp; Chemicals Ltd</t>
  </si>
  <si>
    <t>INDGELA</t>
  </si>
  <si>
    <t>Standard Capital Markets Ltd</t>
  </si>
  <si>
    <t>STANCAP</t>
  </si>
  <si>
    <t>Tunwal E-Motors Ltd</t>
  </si>
  <si>
    <t>TUNWAL</t>
  </si>
  <si>
    <t>SAB Industries Ltd</t>
  </si>
  <si>
    <t>SAB</t>
  </si>
  <si>
    <t>Alphalogic Industries Ltd</t>
  </si>
  <si>
    <t>ALPHAIND</t>
  </si>
  <si>
    <t>Office Services &amp; Supplies</t>
  </si>
  <si>
    <t>Shraddha Prime Projects Ltd</t>
  </si>
  <si>
    <t>SHRADDHA</t>
  </si>
  <si>
    <t>Bhilwara Technical Textiles Ltd</t>
  </si>
  <si>
    <t>BTTL</t>
  </si>
  <si>
    <t>Brahmaputra Infrastructure Ltd</t>
  </si>
  <si>
    <t>BRAHMINFRA</t>
  </si>
  <si>
    <t>Brady And Morris Engineering Co Ltd</t>
  </si>
  <si>
    <t>BRADYM</t>
  </si>
  <si>
    <t>MK Exim (India) Ltd</t>
  </si>
  <si>
    <t>MKEXIM</t>
  </si>
  <si>
    <t>Indo Thai Securities Ltd</t>
  </si>
  <si>
    <t>INDOTHAI</t>
  </si>
  <si>
    <t>ASI Industries Ltd</t>
  </si>
  <si>
    <t>ASIIL</t>
  </si>
  <si>
    <t>Nureca Ltd</t>
  </si>
  <si>
    <t>NURECA</t>
  </si>
  <si>
    <t>Shree Ajit Pulp and Paper Ltd</t>
  </si>
  <si>
    <t>SAPPL</t>
  </si>
  <si>
    <t>Goldkart Jewels Ltd</t>
  </si>
  <si>
    <t>GOLDKART</t>
  </si>
  <si>
    <t>Goldstar Power Ltd</t>
  </si>
  <si>
    <t>GOLDSTAR</t>
  </si>
  <si>
    <t>Kanpur Plastipack Ltd</t>
  </si>
  <si>
    <t>KANPRPLA</t>
  </si>
  <si>
    <t>Rajshree Polypack Ltd</t>
  </si>
  <si>
    <t>RPPL</t>
  </si>
  <si>
    <t>Navkar Urbanstructure Ltd</t>
  </si>
  <si>
    <t>NAVKAR</t>
  </si>
  <si>
    <t>RRIL Ltd</t>
  </si>
  <si>
    <t>RRIL</t>
  </si>
  <si>
    <t>Visa Steel Ltd</t>
  </si>
  <si>
    <t>VISASTEEL</t>
  </si>
  <si>
    <t>Star Delta Transformers Ltd</t>
  </si>
  <si>
    <t>STARDELTA</t>
  </si>
  <si>
    <t>Ginni Filaments Ltd</t>
  </si>
  <si>
    <t>GINNIFILA</t>
  </si>
  <si>
    <t>T T Ltd</t>
  </si>
  <si>
    <t>TTL</t>
  </si>
  <si>
    <t>Prajay Engineers Syndicate Ltd</t>
  </si>
  <si>
    <t>PRAENG</t>
  </si>
  <si>
    <t>Indrayani Biotech Ltd</t>
  </si>
  <si>
    <t>INDRANIB</t>
  </si>
  <si>
    <t>Prime Fresh Ltd</t>
  </si>
  <si>
    <t>PRIMEFRESH</t>
  </si>
  <si>
    <t>Regis Industries Ltd</t>
  </si>
  <si>
    <t>REGIS</t>
  </si>
  <si>
    <t>Sicagen India Ltd</t>
  </si>
  <si>
    <t>SICAGEN</t>
  </si>
  <si>
    <t>Sayaji Hotels (Pune) Ltd</t>
  </si>
  <si>
    <t>SHPLPUNE</t>
  </si>
  <si>
    <t>Aashka Hospitals Ltd</t>
  </si>
  <si>
    <t>AASHKA</t>
  </si>
  <si>
    <t>Health Care Facilities</t>
  </si>
  <si>
    <t>Coral Laboratories Ltd</t>
  </si>
  <si>
    <t>CORALAB</t>
  </si>
  <si>
    <t>Starteck Finance Ltd</t>
  </si>
  <si>
    <t>STARTECK</t>
  </si>
  <si>
    <t>Halder Venture Ltd</t>
  </si>
  <si>
    <t>HALDER</t>
  </si>
  <si>
    <t>Shree Vasu Logistics Ltd</t>
  </si>
  <si>
    <t>SVLL</t>
  </si>
  <si>
    <t>CAPTAIN PIPES Ltd</t>
  </si>
  <si>
    <t>CAPPIPES</t>
  </si>
  <si>
    <t>Sarthak Metals Ltd</t>
  </si>
  <si>
    <t>SMLT</t>
  </si>
  <si>
    <t>Vardhman Polytex Ltd</t>
  </si>
  <si>
    <t>VARDMNPOLY</t>
  </si>
  <si>
    <t>Arihant Foundations &amp; Housing Ltd</t>
  </si>
  <si>
    <t>ARIHANT</t>
  </si>
  <si>
    <t>Rajshree Sugars &amp; Chemicals Ltd</t>
  </si>
  <si>
    <t>RAJSREESUG</t>
  </si>
  <si>
    <t>Inertia Steel Ltd</t>
  </si>
  <si>
    <t>INERTIAST</t>
  </si>
  <si>
    <t>LKP Finance Ltd</t>
  </si>
  <si>
    <t>LKPFIN</t>
  </si>
  <si>
    <t>Radix Industries (India) Ltd</t>
  </si>
  <si>
    <t>RADIXIND</t>
  </si>
  <si>
    <t>Trejhara Solutions Ltd</t>
  </si>
  <si>
    <t>TREJHARA</t>
  </si>
  <si>
    <t>Empower India Ltd</t>
  </si>
  <si>
    <t>EMPOWER</t>
  </si>
  <si>
    <t>Super House Ltd</t>
  </si>
  <si>
    <t>SUPERHOUSE</t>
  </si>
  <si>
    <t>Zeal Global Services Ltd</t>
  </si>
  <si>
    <t>ZEAL</t>
  </si>
  <si>
    <t>JK Agri Genetics Ltd</t>
  </si>
  <si>
    <t>JK AGRI</t>
  </si>
  <si>
    <t>Shah Metacorp Ltd</t>
  </si>
  <si>
    <t>SHAH</t>
  </si>
  <si>
    <t>Prithvi Exchange (India) Ltd</t>
  </si>
  <si>
    <t>PRITHVIEXCH</t>
  </si>
  <si>
    <t>Globus Power Generation Ltd</t>
  </si>
  <si>
    <t>GLOBUSCON</t>
  </si>
  <si>
    <t>Maximus International Ltd</t>
  </si>
  <si>
    <t>MAXIMUS</t>
  </si>
  <si>
    <t>Dindigul Farm Product Ltd</t>
  </si>
  <si>
    <t>DFPL</t>
  </si>
  <si>
    <t>Infinium Pharmachem Ltd</t>
  </si>
  <si>
    <t>INFINIUM</t>
  </si>
  <si>
    <t>Panasonic Carbon India Co Ltd</t>
  </si>
  <si>
    <t>PANCARBON</t>
  </si>
  <si>
    <t>ResGen Ltd</t>
  </si>
  <si>
    <t>RESGEN</t>
  </si>
  <si>
    <t>Coal &amp; Consumable Fuels</t>
  </si>
  <si>
    <t>Indiabulls Enterprises Ltd</t>
  </si>
  <si>
    <t>IEL</t>
  </si>
  <si>
    <t>Denis Chem Lab Ltd</t>
  </si>
  <si>
    <t>DENISCHEM</t>
  </si>
  <si>
    <t>Jullundur Motor Agency (Delhi) Ltd</t>
  </si>
  <si>
    <t>JMA</t>
  </si>
  <si>
    <t>G M Polyplast Ltd</t>
  </si>
  <si>
    <t>GMPL</t>
  </si>
  <si>
    <t>Delphi World Money Ltd</t>
  </si>
  <si>
    <t>DELPHIFX</t>
  </si>
  <si>
    <t>KCK Industries Ltd</t>
  </si>
  <si>
    <t>KCK</t>
  </si>
  <si>
    <t>Ashapuri Gold Ornament Ltd</t>
  </si>
  <si>
    <t>AGOL</t>
  </si>
  <si>
    <t>Madhusudan Masala Ltd</t>
  </si>
  <si>
    <t>MADHUSUDAN</t>
  </si>
  <si>
    <t>Samkrg Pistons and Rings Ltd</t>
  </si>
  <si>
    <t>SAMKRG</t>
  </si>
  <si>
    <t>Aurangabad Distillery Ltd</t>
  </si>
  <si>
    <t>AURDIS</t>
  </si>
  <si>
    <t>Narmada Gelatines Ltd</t>
  </si>
  <si>
    <t>SHAWGELTIN</t>
  </si>
  <si>
    <t>Indian Wood Products Co Ltd</t>
  </si>
  <si>
    <t>IWP</t>
  </si>
  <si>
    <t>Kimia Biosciences Ltd</t>
  </si>
  <si>
    <t>KIMIABL</t>
  </si>
  <si>
    <t>Ajanta Soya Ltd</t>
  </si>
  <si>
    <t>AJANTSOY</t>
  </si>
  <si>
    <t>Diksat Transworld Ltd</t>
  </si>
  <si>
    <t>DIKSAT</t>
  </si>
  <si>
    <t>Bimetal Bearings Ltd</t>
  </si>
  <si>
    <t>BIMETAL</t>
  </si>
  <si>
    <t>Equippp Social Impact Technologies Ltd</t>
  </si>
  <si>
    <t>EQUIPPP</t>
  </si>
  <si>
    <t xml:space="preserve"> IT Services &amp; Consulting</t>
  </si>
  <si>
    <t>Shiva Texyarn Ltd</t>
  </si>
  <si>
    <t>SHIVATEX</t>
  </si>
  <si>
    <t>Tirupati Forge Ltd</t>
  </si>
  <si>
    <t>TIRUPATIFL</t>
  </si>
  <si>
    <t>National Plastic Technologies Ltd</t>
  </si>
  <si>
    <t>NATPLASTI</t>
  </si>
  <si>
    <t>G G Engineering Ltd</t>
  </si>
  <si>
    <t>GGENG</t>
  </si>
  <si>
    <t>Paul Merchants Ltd</t>
  </si>
  <si>
    <t>PML</t>
  </si>
  <si>
    <t>Sona Machinery Ltd</t>
  </si>
  <si>
    <t>SONAMAC</t>
  </si>
  <si>
    <t>Modi Rubber Ltd</t>
  </si>
  <si>
    <t>MODIRUBBER</t>
  </si>
  <si>
    <t>Tembo Global Industries Ltd</t>
  </si>
  <si>
    <t>TEMBO</t>
  </si>
  <si>
    <t>Mason Infratech Ltd</t>
  </si>
  <si>
    <t>MASON</t>
  </si>
  <si>
    <t>Shri Bajrang Alliance Ltd</t>
  </si>
  <si>
    <t>SHBAJRG</t>
  </si>
  <si>
    <t>Swastika Investmart Ltd</t>
  </si>
  <si>
    <t>SWASTIKA</t>
  </si>
  <si>
    <t>Cochin Minerals and Rutile Ltd</t>
  </si>
  <si>
    <t>COCHINM</t>
  </si>
  <si>
    <t>MITCON Consultancy &amp; Engineering Services Ltd</t>
  </si>
  <si>
    <t>MITCON</t>
  </si>
  <si>
    <t>Lloyds Luxuries Ltd</t>
  </si>
  <si>
    <t>LLOYDS</t>
  </si>
  <si>
    <t>SBI Nifty Bank ETF</t>
  </si>
  <si>
    <t>SETFNIFBK</t>
  </si>
  <si>
    <t>ShreeOswal Seeds and Chemicals Ltd</t>
  </si>
  <si>
    <t>OSWALSEEDS</t>
  </si>
  <si>
    <t>Mangal Credit and Fincorp Ltd</t>
  </si>
  <si>
    <t>MANCREDIT</t>
  </si>
  <si>
    <t>Tarmat Ltd</t>
  </si>
  <si>
    <t>TARMAT</t>
  </si>
  <si>
    <t>Priti International Ltd</t>
  </si>
  <si>
    <t>PRITI</t>
  </si>
  <si>
    <t>Nettlinx Ltd</t>
  </si>
  <si>
    <t>NETTLINX</t>
  </si>
  <si>
    <t>Compucom Software Ltd</t>
  </si>
  <si>
    <t>COMPUSOFT</t>
  </si>
  <si>
    <t>Yash Optics &amp; Lens Ltd</t>
  </si>
  <si>
    <t>YASHOPTICS</t>
  </si>
  <si>
    <t>Alpine Housing Development Corporation Limited</t>
  </si>
  <si>
    <t>ALPINEHOU</t>
  </si>
  <si>
    <t>BSL Ltd</t>
  </si>
  <si>
    <t>BSL</t>
  </si>
  <si>
    <t>Edvenswa Enterprises Ltd</t>
  </si>
  <si>
    <t>EDVENSWA</t>
  </si>
  <si>
    <t>Salasar Exteriors and Contour Ltd</t>
  </si>
  <si>
    <t>SECL</t>
  </si>
  <si>
    <t>GSS Infotech Ltd</t>
  </si>
  <si>
    <t>GSS</t>
  </si>
  <si>
    <t>Spectrum Talent Management Ltd</t>
  </si>
  <si>
    <t>SPECTSTM</t>
  </si>
  <si>
    <t>Global Offshore Services Ltd</t>
  </si>
  <si>
    <t>GLOBOFFS</t>
  </si>
  <si>
    <t>Kovilpatti Lakshmi Roller Flour Mills Ltd</t>
  </si>
  <si>
    <t>KLRFM</t>
  </si>
  <si>
    <t>Refex Renewables &amp; Infrastructure Ltd</t>
  </si>
  <si>
    <t>REFEXRENEW</t>
  </si>
  <si>
    <t>Pmc Fincorp Ltd</t>
  </si>
  <si>
    <t>PMCFIN</t>
  </si>
  <si>
    <t>Cosmo Ferrites Ltd</t>
  </si>
  <si>
    <t>COSMOFE</t>
  </si>
  <si>
    <t>PG Foils Ltd</t>
  </si>
  <si>
    <t>PGFOILQ</t>
  </si>
  <si>
    <t>ICICI Prudential Nifty 100 Low Vol 30 ETF</t>
  </si>
  <si>
    <t>LOWVOLIETF</t>
  </si>
  <si>
    <t>Sanmit Infra Ltd</t>
  </si>
  <si>
    <t>SANINFRA</t>
  </si>
  <si>
    <t>IP Rings Ltd</t>
  </si>
  <si>
    <t>IPRINGLTD</t>
  </si>
  <si>
    <t>Shekhawati Industries Ltd</t>
  </si>
  <si>
    <t>SPYL</t>
  </si>
  <si>
    <t>Available Finance Ltd</t>
  </si>
  <si>
    <t>AVAILFC</t>
  </si>
  <si>
    <t>Dhunseri Tea &amp; Industries Ltd</t>
  </si>
  <si>
    <t>DTIL</t>
  </si>
  <si>
    <t>Sizemasters Technology Ltd</t>
  </si>
  <si>
    <t>SIZEMASTER</t>
  </si>
  <si>
    <t>Signet Industries Ltd</t>
  </si>
  <si>
    <t>SIGIND</t>
  </si>
  <si>
    <t>Flexituff Ventures International Ltd</t>
  </si>
  <si>
    <t>FLEXITUFF</t>
  </si>
  <si>
    <t>Asian Hotels (East) Ltd</t>
  </si>
  <si>
    <t>AHLEAST</t>
  </si>
  <si>
    <t>Arham Technologies Ltd</t>
  </si>
  <si>
    <t>ARHAM</t>
  </si>
  <si>
    <t>Aartech Solonics Ltd</t>
  </si>
  <si>
    <t>AARTECH</t>
  </si>
  <si>
    <t>DCG Cables &amp; Wires Ltd</t>
  </si>
  <si>
    <t>DCG</t>
  </si>
  <si>
    <t>Indbank Merchant Banking Services Ltd</t>
  </si>
  <si>
    <t>INDBANK</t>
  </si>
  <si>
    <t>Maheshwari Logistics Ltd</t>
  </si>
  <si>
    <t>MAHESHWARI</t>
  </si>
  <si>
    <t>LA Tim Metal &amp; Industries Ltd</t>
  </si>
  <si>
    <t>LATIMMETAL</t>
  </si>
  <si>
    <t>Duncan Engineering Ltd</t>
  </si>
  <si>
    <t>DUNCANENG</t>
  </si>
  <si>
    <t>AMJ Land Holdings Ltd</t>
  </si>
  <si>
    <t>AMJLAND</t>
  </si>
  <si>
    <t>Lovable Lingerie Ltd</t>
  </si>
  <si>
    <t>LOVABLE</t>
  </si>
  <si>
    <t>Organic Recycling Systems Ltd</t>
  </si>
  <si>
    <t>ORGANICREC</t>
  </si>
  <si>
    <t>Precision Electronics Ltd</t>
  </si>
  <si>
    <t>PRECISIO</t>
  </si>
  <si>
    <t>JSL Industries Ltd</t>
  </si>
  <si>
    <t>JSLINDL</t>
  </si>
  <si>
    <t>Maxposure Ltd</t>
  </si>
  <si>
    <t>MAXPOSURE</t>
  </si>
  <si>
    <t>Kanchi Karpooram Ltd</t>
  </si>
  <si>
    <t>KANCHI</t>
  </si>
  <si>
    <t>A B Cotspin India Ltd</t>
  </si>
  <si>
    <t>ABCOTS</t>
  </si>
  <si>
    <t>Akanksha Power and Infrastructure Ltd</t>
  </si>
  <si>
    <t>AKANKSHA</t>
  </si>
  <si>
    <t>Tahmar Enterprises Ltd</t>
  </si>
  <si>
    <t>TAHMARENT</t>
  </si>
  <si>
    <t>GVP Infotech Ltd</t>
  </si>
  <si>
    <t>GVPTECH</t>
  </si>
  <si>
    <t>Noida Toll Bridge Company Ltd</t>
  </si>
  <si>
    <t>NOIDATOLL</t>
  </si>
  <si>
    <t>Hindustan Adhesives Ltd</t>
  </si>
  <si>
    <t>HINDADH</t>
  </si>
  <si>
    <t>Shree Osfm E-Mobility Ltd</t>
  </si>
  <si>
    <t>SHREEOSFM</t>
  </si>
  <si>
    <t>S &amp; S Power Switchgear Ltd</t>
  </si>
  <si>
    <t>S&amp;SPOWER</t>
  </si>
  <si>
    <t>WAA Solar Ltd</t>
  </si>
  <si>
    <t>WAA</t>
  </si>
  <si>
    <t>Gujarat State Financial Corp</t>
  </si>
  <si>
    <t>GUJSTATFIN</t>
  </si>
  <si>
    <t>Capital Trust Ltd</t>
  </si>
  <si>
    <t>CAPTRUST</t>
  </si>
  <si>
    <t>Incredible Industries Ltd</t>
  </si>
  <si>
    <t>INCREDIBLE</t>
  </si>
  <si>
    <t>Rulka Electricals Ltd</t>
  </si>
  <si>
    <t>RULKA</t>
  </si>
  <si>
    <t>Maha Rashtra Apex Corporation Ltd</t>
  </si>
  <si>
    <t>MAHAPEXLTD</t>
  </si>
  <si>
    <t>LOYAL EQUIPMENTS Ltd</t>
  </si>
  <si>
    <t>LOYAL</t>
  </si>
  <si>
    <t>Modern Threads (India) Ltd</t>
  </si>
  <si>
    <t>MODTHREAD</t>
  </si>
  <si>
    <t>Nirman Agri Genetics Ltd</t>
  </si>
  <si>
    <t>NIRMAN</t>
  </si>
  <si>
    <t>delaPlex Ltd</t>
  </si>
  <si>
    <t>DELAPLEX</t>
  </si>
  <si>
    <t>Aspinwall and Company Ltd</t>
  </si>
  <si>
    <t>ASPINWALL</t>
  </si>
  <si>
    <t>Aryaman Capital Markets Ltd</t>
  </si>
  <si>
    <t>ARYACAPM</t>
  </si>
  <si>
    <t>Gayatri Rubbers and Chemicals Ltd</t>
  </si>
  <si>
    <t>GRCL</t>
  </si>
  <si>
    <t>Sylvan Plyboard (India) Ltd</t>
  </si>
  <si>
    <t>SYLVANPLY</t>
  </si>
  <si>
    <t>Supreme Holdings &amp; Hospitality (India) Ltd</t>
  </si>
  <si>
    <t>SUPREME</t>
  </si>
  <si>
    <t>GTL Ltd</t>
  </si>
  <si>
    <t>GTL</t>
  </si>
  <si>
    <t>Jaysynth Orgochem Ltd</t>
  </si>
  <si>
    <t>JDORGOCHEM</t>
  </si>
  <si>
    <t>BDH Industries Ltd</t>
  </si>
  <si>
    <t>BDH</t>
  </si>
  <si>
    <t>Cambridge Technology Enterprises Ltd</t>
  </si>
  <si>
    <t>CTE</t>
  </si>
  <si>
    <t>Coral India Finance and Housing Ltd</t>
  </si>
  <si>
    <t>CORALFINAC</t>
  </si>
  <si>
    <t>AKI India Ltd</t>
  </si>
  <si>
    <t>AKI</t>
  </si>
  <si>
    <t>Somi Conveyor Beltings Ltd</t>
  </si>
  <si>
    <t>SOMICONVEY</t>
  </si>
  <si>
    <t>Quest Laboratories Ltd</t>
  </si>
  <si>
    <t>QUESTLAB</t>
  </si>
  <si>
    <t>Sonam Ltd</t>
  </si>
  <si>
    <t>SONAMLTD</t>
  </si>
  <si>
    <t>Shahlon Silk Industries Ltd</t>
  </si>
  <si>
    <t>SHAHLON</t>
  </si>
  <si>
    <t>Universal Autofoundry Ltd</t>
  </si>
  <si>
    <t>UNIAUTO</t>
  </si>
  <si>
    <t>Texmo Pipes and Products Ltd</t>
  </si>
  <si>
    <t>TEXMOPIPES</t>
  </si>
  <si>
    <t>ACE Software Exports Ltd</t>
  </si>
  <si>
    <t>ACESOFT</t>
  </si>
  <si>
    <t>Garnet International Ltd</t>
  </si>
  <si>
    <t>GARNETINT</t>
  </si>
  <si>
    <t>Century Extrusions Ltd</t>
  </si>
  <si>
    <t>CENTEXT</t>
  </si>
  <si>
    <t>SAH Polymers Ltd</t>
  </si>
  <si>
    <t>SAH</t>
  </si>
  <si>
    <t>Emerald Finance Ltd</t>
  </si>
  <si>
    <t>EMERALD</t>
  </si>
  <si>
    <t>Beacon Trusteeship Ltd</t>
  </si>
  <si>
    <t>BEACON</t>
  </si>
  <si>
    <t>Hindustan Tin Works Ltd</t>
  </si>
  <si>
    <t>HINDTIN</t>
  </si>
  <si>
    <t>Esprit Stones Ltd</t>
  </si>
  <si>
    <t>ESPRIT</t>
  </si>
  <si>
    <t>Deep Polymers Ltd</t>
  </si>
  <si>
    <t>DEEP</t>
  </si>
  <si>
    <t>Confidence Futuristic Energetech Ltd</t>
  </si>
  <si>
    <t>CFEL</t>
  </si>
  <si>
    <t>Storage Technologies and Automation Ltd</t>
  </si>
  <si>
    <t>STAL</t>
  </si>
  <si>
    <t>Lactose (India) Ltd</t>
  </si>
  <si>
    <t>LACTOSE</t>
  </si>
  <si>
    <t>Tainwala Chemicals and Plastics (India) Ltd</t>
  </si>
  <si>
    <t>TAINWALCHM</t>
  </si>
  <si>
    <t>Enser Communications Ltd</t>
  </si>
  <si>
    <t>ENSER</t>
  </si>
  <si>
    <t>Tips Films Ltd</t>
  </si>
  <si>
    <t>TIPSFILMS</t>
  </si>
  <si>
    <t>Mahalaxmi Rubtech Ltd</t>
  </si>
  <si>
    <t>MHLXMIRU</t>
  </si>
  <si>
    <t>DHP India Ltd</t>
  </si>
  <si>
    <t>DHPIND</t>
  </si>
  <si>
    <t>Raghuvansh Agrofarms Ltd</t>
  </si>
  <si>
    <t>RAFL</t>
  </si>
  <si>
    <t>Ashika Credit Capital Ltd</t>
  </si>
  <si>
    <t>ASHIKA</t>
  </si>
  <si>
    <t>Dolfin Rubbers Ltd</t>
  </si>
  <si>
    <t>DOLFIN</t>
  </si>
  <si>
    <t>Standard Industries Ltd</t>
  </si>
  <si>
    <t>SIL</t>
  </si>
  <si>
    <t>Alacrity Securities Ltd</t>
  </si>
  <si>
    <t>ALSL</t>
  </si>
  <si>
    <t>Worth Peripherals Ltd</t>
  </si>
  <si>
    <t>Intrasoft Technologies Ltd</t>
  </si>
  <si>
    <t>ISFT</t>
  </si>
  <si>
    <t>Atam Valves Ltd</t>
  </si>
  <si>
    <t>ATAM</t>
  </si>
  <si>
    <t>Zeal Aqua Ltd</t>
  </si>
  <si>
    <t>Pansari Developers Ltd</t>
  </si>
  <si>
    <t>PANSARI</t>
  </si>
  <si>
    <t>Ducon Infratechnologies Ltd</t>
  </si>
  <si>
    <t>DUCON</t>
  </si>
  <si>
    <t>Shradha AI Technologies Ltd</t>
  </si>
  <si>
    <t>SHRAAITECH</t>
  </si>
  <si>
    <t>Oil &amp; Gas Drilling</t>
  </si>
  <si>
    <t>South India Paper Mills Ltd</t>
  </si>
  <si>
    <t>STHINPA</t>
  </si>
  <si>
    <t>Sadbhav Infrastructure Projects Ltd</t>
  </si>
  <si>
    <t>SADBHIN</t>
  </si>
  <si>
    <t>QMS Medical Allied Services Ltd</t>
  </si>
  <si>
    <t>QMSMEDI</t>
  </si>
  <si>
    <t>Aarvi Encon Ltd</t>
  </si>
  <si>
    <t>AARVI</t>
  </si>
  <si>
    <t>Prizor Viztech Ltd</t>
  </si>
  <si>
    <t>PRIZOR</t>
  </si>
  <si>
    <t>Univastu India Ltd</t>
  </si>
  <si>
    <t>UNIVASTU</t>
  </si>
  <si>
    <t>IL&amp;FS Transportation Networks Ltd</t>
  </si>
  <si>
    <t>IL&amp;FSTRANS</t>
  </si>
  <si>
    <t>Oil Country Tubular Ltd</t>
  </si>
  <si>
    <t>OILCOUNTUB</t>
  </si>
  <si>
    <t>HCP Plastene Bulkpack Ltd</t>
  </si>
  <si>
    <t>HPBL</t>
  </si>
  <si>
    <t>Paper &amp; Plastic Packaging Products &amp; Materials</t>
  </si>
  <si>
    <t>Espire Hospitality Ltd</t>
  </si>
  <si>
    <t>ESPIRE</t>
  </si>
  <si>
    <t>Aarnav Fashions Ltd</t>
  </si>
  <si>
    <t>AARNAV</t>
  </si>
  <si>
    <t>Praxis Home Retail Ltd</t>
  </si>
  <si>
    <t>PRAXIS</t>
  </si>
  <si>
    <t>Niraj Cement Structurals Ltd</t>
  </si>
  <si>
    <t>NIRAJ</t>
  </si>
  <si>
    <t>IVP Ltd</t>
  </si>
  <si>
    <t>IVP</t>
  </si>
  <si>
    <t>Magna Electro Castings Ltd</t>
  </si>
  <si>
    <t>MAGNAELQ</t>
  </si>
  <si>
    <t>Bafna Pharmaceuticals Ltd</t>
  </si>
  <si>
    <t>BAFNAPH</t>
  </si>
  <si>
    <t>CHL Ltd</t>
  </si>
  <si>
    <t>CHLLTD</t>
  </si>
  <si>
    <t>Toyam Sports Ltd</t>
  </si>
  <si>
    <t>TOYAMSL</t>
  </si>
  <si>
    <t>Arvee Laboratories (India) Ltd</t>
  </si>
  <si>
    <t>ARVEE</t>
  </si>
  <si>
    <t>Manaksia Aluminium Co Ltd</t>
  </si>
  <si>
    <t>MANAKALUCO</t>
  </si>
  <si>
    <t>Lambodhara Textiles Ltd</t>
  </si>
  <si>
    <t>LAMBODHARA</t>
  </si>
  <si>
    <t>Kalyani Forge Ltd</t>
  </si>
  <si>
    <t>KALYANIFRG</t>
  </si>
  <si>
    <t>Techknowgreen Solutions Ltd</t>
  </si>
  <si>
    <t>TECHKGREEN</t>
  </si>
  <si>
    <t>Odyssey Technologies Ltd</t>
  </si>
  <si>
    <t>ODYSSEY</t>
  </si>
  <si>
    <t>S V Global Mill Ltd</t>
  </si>
  <si>
    <t>SVGLOBAL</t>
  </si>
  <si>
    <t>Ovobel Foods Ltd</t>
  </si>
  <si>
    <t>OVOBELE</t>
  </si>
  <si>
    <t>GIR Natureview Resorts Ltd</t>
  </si>
  <si>
    <t>GIRRESORTS</t>
  </si>
  <si>
    <t>Mitsu Chem Plast Ltd</t>
  </si>
  <si>
    <t>MITSU</t>
  </si>
  <si>
    <t>Gretex Industries Ltd</t>
  </si>
  <si>
    <t>GRETEX</t>
  </si>
  <si>
    <t>Archidply Industries Ltd</t>
  </si>
  <si>
    <t>ARCHIDPLY</t>
  </si>
  <si>
    <t>Sharat Industries Ltd</t>
  </si>
  <si>
    <t>SHINDL</t>
  </si>
  <si>
    <t>Swati Projects Ltd</t>
  </si>
  <si>
    <t>SWATIPRO</t>
  </si>
  <si>
    <t>Surat Trade and Mercantile Ltd</t>
  </si>
  <si>
    <t>SURATRAML</t>
  </si>
  <si>
    <t>Reliance Home Finance Ltd</t>
  </si>
  <si>
    <t>RHFL</t>
  </si>
  <si>
    <t>Qualitek Labs Ltd</t>
  </si>
  <si>
    <t>QLL</t>
  </si>
  <si>
    <t>Prima Plastics Ltd</t>
  </si>
  <si>
    <t>PRIMAPLA</t>
  </si>
  <si>
    <t>Supreme Infrastructure India Ltd</t>
  </si>
  <si>
    <t>SUPREMEINF</t>
  </si>
  <si>
    <t>Fonebox Retail Ltd</t>
  </si>
  <si>
    <t>FONEBOX</t>
  </si>
  <si>
    <t>V R Infraspace Ltd</t>
  </si>
  <si>
    <t>VR</t>
  </si>
  <si>
    <t>Dcm Ltd</t>
  </si>
  <si>
    <t>DCM</t>
  </si>
  <si>
    <t>United Nilgiri Tea Estates Company Ltd</t>
  </si>
  <si>
    <t>UNITEDTEA</t>
  </si>
  <si>
    <t>Manglam Infra &amp; Engineering Ltd</t>
  </si>
  <si>
    <t>MIEL</t>
  </si>
  <si>
    <t>Dhoot Industrial Finance Ltd</t>
  </si>
  <si>
    <t>DHOOTIN</t>
  </si>
  <si>
    <t>Ramdevbaba Solvent Ltd</t>
  </si>
  <si>
    <t>RBS</t>
  </si>
  <si>
    <t>Chetana Education Ltd</t>
  </si>
  <si>
    <t>CHETANA</t>
  </si>
  <si>
    <t>Dhruv Consultancy Services Ltd</t>
  </si>
  <si>
    <t>DHRUV</t>
  </si>
  <si>
    <t>Upsurge Seeds Of Agriculture Ltd</t>
  </si>
  <si>
    <t>USASEEDS</t>
  </si>
  <si>
    <t>Anik Industries Ltd</t>
  </si>
  <si>
    <t>ANIKINDS</t>
  </si>
  <si>
    <t>Alpa Laboratories Ltd</t>
  </si>
  <si>
    <t>ALPA</t>
  </si>
  <si>
    <t>Pacific Industries Ltd</t>
  </si>
  <si>
    <t>PACIFICI</t>
  </si>
  <si>
    <t>Vital Chemtech Ltd</t>
  </si>
  <si>
    <t>VITAL</t>
  </si>
  <si>
    <t>United Polyfab Gujarat Ltd</t>
  </si>
  <si>
    <t>UNITEDPOLY</t>
  </si>
  <si>
    <t>Shigan Quantum Technologies Ltd</t>
  </si>
  <si>
    <t>SHIGAN</t>
  </si>
  <si>
    <t>Homesfy Realty Ltd</t>
  </si>
  <si>
    <t>HOMESFY</t>
  </si>
  <si>
    <t>Aveer Foods Ltd</t>
  </si>
  <si>
    <t>AVEER</t>
  </si>
  <si>
    <t>Rajnish Retail Ltd</t>
  </si>
  <si>
    <t>RRETAIL</t>
  </si>
  <si>
    <t>Krebs Biochemicals and Industries Ltd</t>
  </si>
  <si>
    <t>KREBSBIO</t>
  </si>
  <si>
    <t>Rungta Irrigation Ltd</t>
  </si>
  <si>
    <t>RUNGTAIR</t>
  </si>
  <si>
    <t>Lucent Industries Ltd</t>
  </si>
  <si>
    <t>LUCENT</t>
  </si>
  <si>
    <t>Phoenix Township Ltd</t>
  </si>
  <si>
    <t>PHOENIXTN</t>
  </si>
  <si>
    <t>Piccadily Sugar and Allied Industries Ltd</t>
  </si>
  <si>
    <t>PICCASUG</t>
  </si>
  <si>
    <t>Divine Power Energy Ltd</t>
  </si>
  <si>
    <t>DPEL</t>
  </si>
  <si>
    <t>Vaishali Pharma Ltd</t>
  </si>
  <si>
    <t>VAISHALI</t>
  </si>
  <si>
    <t>Airo Lam Ltd</t>
  </si>
  <si>
    <t>AIROLAM</t>
  </si>
  <si>
    <t>Shri Balaji Valve Components Ltd</t>
  </si>
  <si>
    <t>SBVCL</t>
  </si>
  <si>
    <t>Keynote Financial Services Ltd</t>
  </si>
  <si>
    <t>KEYFINSERV</t>
  </si>
  <si>
    <t>Silicon Rental Solutions Ltd</t>
  </si>
  <si>
    <t>SRSOLTD</t>
  </si>
  <si>
    <t>Emmbi Industries Ltd</t>
  </si>
  <si>
    <t>EMMBI</t>
  </si>
  <si>
    <t>Indian Infotech and Software Ltd</t>
  </si>
  <si>
    <t>INDINFO</t>
  </si>
  <si>
    <t>Ducol Organics &amp; Colours Ltd</t>
  </si>
  <si>
    <t>DUCOL</t>
  </si>
  <si>
    <t>CG VAK Software and Exports Ltd</t>
  </si>
  <si>
    <t>CGVAK</t>
  </si>
  <si>
    <t>Baid Finserv Ltd</t>
  </si>
  <si>
    <t>BAIDFIN</t>
  </si>
  <si>
    <t>Indian Sucrose Ltd</t>
  </si>
  <si>
    <t>INDSUCR</t>
  </si>
  <si>
    <t>Aayush Art and Bullion Ltd</t>
  </si>
  <si>
    <t>AAYUSHBULL</t>
  </si>
  <si>
    <t>Caprihans India Ltd</t>
  </si>
  <si>
    <t>CAPRIHANS</t>
  </si>
  <si>
    <t>RSD Finance Ltd</t>
  </si>
  <si>
    <t>RSDFIN</t>
  </si>
  <si>
    <t>Bal Pharma Ltd</t>
  </si>
  <si>
    <t>BALPHARMA</t>
  </si>
  <si>
    <t>Sikko Industries Ltd</t>
  </si>
  <si>
    <t>SIKKO</t>
  </si>
  <si>
    <t>Surana Solar Ltd</t>
  </si>
  <si>
    <t>SURANASOL</t>
  </si>
  <si>
    <t>Flex Foods Ltd</t>
  </si>
  <si>
    <t>FLEXFO</t>
  </si>
  <si>
    <t>Interiors &amp; More Ltd</t>
  </si>
  <si>
    <t>INM</t>
  </si>
  <si>
    <t>Sprayking Ltd</t>
  </si>
  <si>
    <t>SPRAYKING</t>
  </si>
  <si>
    <t>Kaushalya Logistics Ltd</t>
  </si>
  <si>
    <t>KLL</t>
  </si>
  <si>
    <t>Ground Freight &amp; Logistics</t>
  </si>
  <si>
    <t>Housing Development and Infrastructure Ltd</t>
  </si>
  <si>
    <t>HDIL</t>
  </si>
  <si>
    <t>Weizmann Limited</t>
  </si>
  <si>
    <t>WEIZMANIND</t>
  </si>
  <si>
    <t>Radhe Developers (India) Ltd</t>
  </si>
  <si>
    <t>RADHEDE</t>
  </si>
  <si>
    <t>Surya Lakshmi Cotton Mills Ltd</t>
  </si>
  <si>
    <t>SURYALAXMI</t>
  </si>
  <si>
    <t>Galaxy Cloud Kitchens Ltd</t>
  </si>
  <si>
    <t>GCKL</t>
  </si>
  <si>
    <t>Sel Manufacturing Company Ltd</t>
  </si>
  <si>
    <t>SELMC</t>
  </si>
  <si>
    <t>Hindusthan National Glass And Industries Ltd</t>
  </si>
  <si>
    <t>HINDNATGLS</t>
  </si>
  <si>
    <t>Vibrant Global Capital Ltd</t>
  </si>
  <si>
    <t>VGCL</t>
  </si>
  <si>
    <t>Tyche Industries Ltd</t>
  </si>
  <si>
    <t>TYCHE</t>
  </si>
  <si>
    <t>Anmol India Ltd</t>
  </si>
  <si>
    <t>ANMOL</t>
  </si>
  <si>
    <t>Eros International Media Ltd</t>
  </si>
  <si>
    <t>EROSMEDIA</t>
  </si>
  <si>
    <t>Metroglobal Ltd</t>
  </si>
  <si>
    <t>METROGLOBL</t>
  </si>
  <si>
    <t>Rts Power Corporation Ltd</t>
  </si>
  <si>
    <t>RTSPOWR</t>
  </si>
  <si>
    <t>Digicontent Ltd</t>
  </si>
  <si>
    <t>DGCONTENT</t>
  </si>
  <si>
    <t>Basant Agro Tech (India) Ltd</t>
  </si>
  <si>
    <t>BASANTGL</t>
  </si>
  <si>
    <t>Gillanders Arbuthnot &amp; Co Ltd</t>
  </si>
  <si>
    <t>GILLANDERS</t>
  </si>
  <si>
    <t>Prakash Steelage Ltd</t>
  </si>
  <si>
    <t>PRAKASHSTL</t>
  </si>
  <si>
    <t>Urban Enviro Waste Management Ltd</t>
  </si>
  <si>
    <t>URBAN</t>
  </si>
  <si>
    <t>SPL Industries Ltd</t>
  </si>
  <si>
    <t>SPLIL</t>
  </si>
  <si>
    <t>Globe International Carriers Ltd</t>
  </si>
  <si>
    <t>GICL</t>
  </si>
  <si>
    <t>Calcom Vision Ltd</t>
  </si>
  <si>
    <t>CALCOM</t>
  </si>
  <si>
    <t>Kesar Petroproducts Ltd</t>
  </si>
  <si>
    <t>KESARPE</t>
  </si>
  <si>
    <t>Khemani Distributors &amp; Marketing Ltd</t>
  </si>
  <si>
    <t>KDML</t>
  </si>
  <si>
    <t>Jyoti Ltd</t>
  </si>
  <si>
    <t>JYOTI</t>
  </si>
  <si>
    <t>Srestha Finvest Ltd</t>
  </si>
  <si>
    <t>SRESTHA</t>
  </si>
  <si>
    <t>Money Masters Leasing and Finance Ltd</t>
  </si>
  <si>
    <t>MMLF</t>
  </si>
  <si>
    <t>Accuracy Shipping Ltd</t>
  </si>
  <si>
    <t>ACCURACY</t>
  </si>
  <si>
    <t>Srivari Spices and Foods Ltd</t>
  </si>
  <si>
    <t>SSFL</t>
  </si>
  <si>
    <t>Abans Enterprises Ltd</t>
  </si>
  <si>
    <t>ABANSENT</t>
  </si>
  <si>
    <t>NipponINETFNifty SDL Apr 2026 Top 20 Equal Weight</t>
  </si>
  <si>
    <t>SDL26BEES</t>
  </si>
  <si>
    <t>Savera Industries Ltd</t>
  </si>
  <si>
    <t>SAVERA</t>
  </si>
  <si>
    <t>Syschem (India) Ltd</t>
  </si>
  <si>
    <t>SYSCHEM</t>
  </si>
  <si>
    <t>Shri Techtex Ltd</t>
  </si>
  <si>
    <t>SHRITECH</t>
  </si>
  <si>
    <t>B &amp; A Ltd</t>
  </si>
  <si>
    <t>BNALTD</t>
  </si>
  <si>
    <t>Hemant Surgical Industries Ltd</t>
  </si>
  <si>
    <t>HSIL</t>
  </si>
  <si>
    <t>Health Care Distributors</t>
  </si>
  <si>
    <t>Kakatiya Cement Sugar and Industries Ltd</t>
  </si>
  <si>
    <t>KAKATCEM</t>
  </si>
  <si>
    <t>Cenlub Industries Ltd</t>
  </si>
  <si>
    <t>CENLUB</t>
  </si>
  <si>
    <t>Hilton Metal Forging Ltd</t>
  </si>
  <si>
    <t>HILTON</t>
  </si>
  <si>
    <t>Dhatre Udyog Ltd</t>
  </si>
  <si>
    <t>DHATRE</t>
  </si>
  <si>
    <t>Unihealth Consultancy Ltd</t>
  </si>
  <si>
    <t>UNIHEALTH</t>
  </si>
  <si>
    <t>Hindprakash Industries Ltd</t>
  </si>
  <si>
    <t>HPIL</t>
  </si>
  <si>
    <t>Nagpur Power and Industries Ltd</t>
  </si>
  <si>
    <t>NAGPI</t>
  </si>
  <si>
    <t>Tirupati Starch &amp; Chemicals Ltd</t>
  </si>
  <si>
    <t>TIRUSTA</t>
  </si>
  <si>
    <t>Ascom Leasing &amp; Investments Ltd</t>
  </si>
  <si>
    <t>ASCOM</t>
  </si>
  <si>
    <t>Mangalam Drugs and Organics Ltd</t>
  </si>
  <si>
    <t>MANGALAM</t>
  </si>
  <si>
    <t>Avance Technologies Ltd</t>
  </si>
  <si>
    <t>AVANCE</t>
  </si>
  <si>
    <t>SAL Steel Ltd</t>
  </si>
  <si>
    <t>SALSTEEL</t>
  </si>
  <si>
    <t>Total Transport Systems Ltd</t>
  </si>
  <si>
    <t>TOTAL</t>
  </si>
  <si>
    <t>Sir Shadi Lal Enterprises Ltd</t>
  </si>
  <si>
    <t>SSLEL</t>
  </si>
  <si>
    <t>Machino Plastics Ltd</t>
  </si>
  <si>
    <t>MACPLASQ</t>
  </si>
  <si>
    <t>VJTF Eduservices Ltd</t>
  </si>
  <si>
    <t>VJTFEDU</t>
  </si>
  <si>
    <t>Polson Ltd</t>
  </si>
  <si>
    <t>POLSON</t>
  </si>
  <si>
    <t>Semac Consultants Ltd</t>
  </si>
  <si>
    <t>SEMAC</t>
  </si>
  <si>
    <t>Kaira Can Co Ltd</t>
  </si>
  <si>
    <t>KAIRA</t>
  </si>
  <si>
    <t>Reliance Chemotex Industries Ltd</t>
  </si>
  <si>
    <t>RELCHEMQ</t>
  </si>
  <si>
    <t>LKP Securities Ltd</t>
  </si>
  <si>
    <t>LKPSEC</t>
  </si>
  <si>
    <t>Smruthi Organics Ltd</t>
  </si>
  <si>
    <t>SMRUTHIORG</t>
  </si>
  <si>
    <t>Jocil Ltd</t>
  </si>
  <si>
    <t>JOCIL</t>
  </si>
  <si>
    <t>Setco Automotive Ltd</t>
  </si>
  <si>
    <t>SETCO</t>
  </si>
  <si>
    <t>Samor Reality Ltd</t>
  </si>
  <si>
    <t>SAMOR</t>
  </si>
  <si>
    <t>Landmark Property Development Co Ltd</t>
  </si>
  <si>
    <t>LPDC</t>
  </si>
  <si>
    <t>Gujarat Intrux Ltd</t>
  </si>
  <si>
    <t>GUJINTRX</t>
  </si>
  <si>
    <t>Amarjothi Spinning Mills Ltd</t>
  </si>
  <si>
    <t>AMARJOTHI</t>
  </si>
  <si>
    <t>Kesar Enterprises Ltd</t>
  </si>
  <si>
    <t>KESARENT</t>
  </si>
  <si>
    <t>Greenchef Appliances Ltd</t>
  </si>
  <si>
    <t>GREENCHEF</t>
  </si>
  <si>
    <t>Marvel Decor Ltd</t>
  </si>
  <si>
    <t>MDL</t>
  </si>
  <si>
    <t>JHS Svendgaard Laboratories Ltd</t>
  </si>
  <si>
    <t>JHS</t>
  </si>
  <si>
    <t>ATV Projects India Ltd</t>
  </si>
  <si>
    <t>ATVPR</t>
  </si>
  <si>
    <t>Eyantra Ventures Ltd</t>
  </si>
  <si>
    <t>EY</t>
  </si>
  <si>
    <t>Shreeji Translogistics Ltd</t>
  </si>
  <si>
    <t>STL</t>
  </si>
  <si>
    <t>Enfuse Solutions Ltd</t>
  </si>
  <si>
    <t>ENFUSE</t>
  </si>
  <si>
    <t>Ratnabhumi Developers Ltd</t>
  </si>
  <si>
    <t>RATNABHUMI</t>
  </si>
  <si>
    <t>Mahamaya Steel Industries Ltd</t>
  </si>
  <si>
    <t>MAHASTEEL</t>
  </si>
  <si>
    <t>Steelman Telecom Ltd</t>
  </si>
  <si>
    <t>STML</t>
  </si>
  <si>
    <t>Integrated Telecommunication Services</t>
  </si>
  <si>
    <t>B.A.G. Films and Media Ltd</t>
  </si>
  <si>
    <t>BAGFILMS</t>
  </si>
  <si>
    <t>Bharat Gears Ltd</t>
  </si>
  <si>
    <t>BHARATGEAR</t>
  </si>
  <si>
    <t>Indian Acrylics Ltd</t>
  </si>
  <si>
    <t>INDIANACRY</t>
  </si>
  <si>
    <t>Suryalata Spinning Mills Ltd</t>
  </si>
  <si>
    <t>SURYALA</t>
  </si>
  <si>
    <t>BCPL Railway Infrastructure Ltd</t>
  </si>
  <si>
    <t>BCPL</t>
  </si>
  <si>
    <t>Kifs Financial Services Ltd</t>
  </si>
  <si>
    <t>KIFS</t>
  </si>
  <si>
    <t>WeP Solutions Ltd</t>
  </si>
  <si>
    <t>WEPSOLN</t>
  </si>
  <si>
    <t>Ganges Securities Ltd</t>
  </si>
  <si>
    <t>GANGESSECU</t>
  </si>
  <si>
    <t>Visco Trade Associates Ltd</t>
  </si>
  <si>
    <t>VISCO</t>
  </si>
  <si>
    <t>Bihar Sponge Iron Ltd</t>
  </si>
  <si>
    <t>BIHSPONG</t>
  </si>
  <si>
    <t>Bhandari Hosiery Exports Ltd</t>
  </si>
  <si>
    <t>BHANDARI</t>
  </si>
  <si>
    <t>Ecoplast Ltd</t>
  </si>
  <si>
    <t>ECOPLAST</t>
  </si>
  <si>
    <t>Globe Textiles (India) Ltd</t>
  </si>
  <si>
    <t>GLOBE</t>
  </si>
  <si>
    <t>Siyaram Recycling Industries Ltd</t>
  </si>
  <si>
    <t>SIYARAM</t>
  </si>
  <si>
    <t>Fiberweb (India) Ltd</t>
  </si>
  <si>
    <t>FIBERWEB</t>
  </si>
  <si>
    <t>HIM Teknoforge Ltd</t>
  </si>
  <si>
    <t>HIMTEK</t>
  </si>
  <si>
    <t>B-Right RealEstate Ltd</t>
  </si>
  <si>
    <t>BRRL</t>
  </si>
  <si>
    <t>Cubex Tubings Ltd</t>
  </si>
  <si>
    <t>CUBEXTUB</t>
  </si>
  <si>
    <t>Metals - Copper</t>
  </si>
  <si>
    <t>BN Holdings Ltd</t>
  </si>
  <si>
    <t>BNHOLDINGS</t>
  </si>
  <si>
    <t>GV Films Ltd</t>
  </si>
  <si>
    <t>GVFILM</t>
  </si>
  <si>
    <t>Rishiroop Ltd</t>
  </si>
  <si>
    <t>RISHIROOP</t>
  </si>
  <si>
    <t>Reliance Naval and Engineering Ltd</t>
  </si>
  <si>
    <t>RNAVAL</t>
  </si>
  <si>
    <t>Winsome Textile Industries Ltd</t>
  </si>
  <si>
    <t>WINSOMTX</t>
  </si>
  <si>
    <t>Sera Investments &amp; Finance India Ltd</t>
  </si>
  <si>
    <t>SERA</t>
  </si>
  <si>
    <t>Vaswani Industries Ltd</t>
  </si>
  <si>
    <t>VASWANI</t>
  </si>
  <si>
    <t>Patel Integrated Logistics Ltd</t>
  </si>
  <si>
    <t>PATINTLOG</t>
  </si>
  <si>
    <t>Electro Force (India) Ltd</t>
  </si>
  <si>
    <t>EFORCE</t>
  </si>
  <si>
    <t>Electronic Equipment &amp; Parts</t>
  </si>
  <si>
    <t>DB (International) Stock Brokers Ltd</t>
  </si>
  <si>
    <t>DBSTOCKBRO</t>
  </si>
  <si>
    <t>Gayatri Projects Ltd</t>
  </si>
  <si>
    <t>GAYAPROJ</t>
  </si>
  <si>
    <t>De Neers Tools Ltd</t>
  </si>
  <si>
    <t>DENEERS</t>
  </si>
  <si>
    <t>Ambey Laboratories Ltd</t>
  </si>
  <si>
    <t>AMBEY</t>
  </si>
  <si>
    <t>Lakshmi Automatic Loom Works Ltd</t>
  </si>
  <si>
    <t>LXMIATO</t>
  </si>
  <si>
    <t>BN Rathi Securities Ltd</t>
  </si>
  <si>
    <t>BNRSEC</t>
  </si>
  <si>
    <t>Adtech Systems Ltd</t>
  </si>
  <si>
    <t>ADTECH</t>
  </si>
  <si>
    <t>Colab Cloud Platforms Ltd</t>
  </si>
  <si>
    <t>COLABCLOUD</t>
  </si>
  <si>
    <t>Mukta Arts Ltd</t>
  </si>
  <si>
    <t>MUKTAARTS</t>
  </si>
  <si>
    <t>Wardwizard Foods and Beverages Ltd</t>
  </si>
  <si>
    <t>WARDWIZFBL</t>
  </si>
  <si>
    <t>Parvati Sweetners and Power Ltd</t>
  </si>
  <si>
    <t>PARVATI</t>
  </si>
  <si>
    <t>Panyam Cements And Mineral Industrties Ltd</t>
  </si>
  <si>
    <t>PANCM</t>
  </si>
  <si>
    <t>Ansal Housing Ltd</t>
  </si>
  <si>
    <t>ANSALHSG</t>
  </si>
  <si>
    <t>Xelpmoc Design and Tech Ltd</t>
  </si>
  <si>
    <t>XELPMOC</t>
  </si>
  <si>
    <t>Baweja Studios Ltd</t>
  </si>
  <si>
    <t>BAWEJA</t>
  </si>
  <si>
    <t>Sonal Mercantile Ltd</t>
  </si>
  <si>
    <t>SONAL</t>
  </si>
  <si>
    <t>Sotac Pharmaceuticals Ltd</t>
  </si>
  <si>
    <t>SOTAC</t>
  </si>
  <si>
    <t>Pharmaids Pharmaceuticals Ltd</t>
  </si>
  <si>
    <t>PHARMAID</t>
  </si>
  <si>
    <t>Indian Card Clothing Company Ltd</t>
  </si>
  <si>
    <t>INDIANCARD</t>
  </si>
  <si>
    <t>Nippon India ETF Nifty PSU Bank BeES</t>
  </si>
  <si>
    <t>PSUBNKBEES</t>
  </si>
  <si>
    <t>Panache Digilife Ltd</t>
  </si>
  <si>
    <t>PANACHE</t>
  </si>
  <si>
    <t>DRS Dilip Roadlines Ltd</t>
  </si>
  <si>
    <t>DRSDILIP</t>
  </si>
  <si>
    <t>Art Nirman Ltd</t>
  </si>
  <si>
    <t>ARTNIRMAN</t>
  </si>
  <si>
    <t>DIGJAM Ltd</t>
  </si>
  <si>
    <t>DIGJAMLMTD</t>
  </si>
  <si>
    <t>Manas Properties Ltd</t>
  </si>
  <si>
    <t>MANAS</t>
  </si>
  <si>
    <t>Deepak Spinners Ltd</t>
  </si>
  <si>
    <t>DEEPAKSP</t>
  </si>
  <si>
    <t>Scanpoint Geomatics Ltd</t>
  </si>
  <si>
    <t>SCANPGEOM</t>
  </si>
  <si>
    <t>Ai Champdany Industries Ltd</t>
  </si>
  <si>
    <t>AICHAMP</t>
  </si>
  <si>
    <t>KHFM Hospitality and Facility Management Services Ltd</t>
  </si>
  <si>
    <t>KHFM</t>
  </si>
  <si>
    <t>Virat Crane Industries Ltd</t>
  </si>
  <si>
    <t>VIRATCRA</t>
  </si>
  <si>
    <t>Bodhi Tree Multimedia Ltd</t>
  </si>
  <si>
    <t>BTML</t>
  </si>
  <si>
    <t>Parshva Enterprises Ltd</t>
  </si>
  <si>
    <t>PARSHVA</t>
  </si>
  <si>
    <t>Thakkers Developers Ltd</t>
  </si>
  <si>
    <t>THAKDEV</t>
  </si>
  <si>
    <t>Athena Global Technologies Ltd</t>
  </si>
  <si>
    <t>ATHENAGLO</t>
  </si>
  <si>
    <t>Kohinoor Foods Ltd</t>
  </si>
  <si>
    <t>KOHINOOR</t>
  </si>
  <si>
    <t>Swastik Pipe Ltd</t>
  </si>
  <si>
    <t>SWASTIK</t>
  </si>
  <si>
    <t>Chaman Metallics Ltd</t>
  </si>
  <si>
    <t>CMNL</t>
  </si>
  <si>
    <t>W H Brady &amp; Company Ltd</t>
  </si>
  <si>
    <t>WHBRADY</t>
  </si>
  <si>
    <t>K I C Metaliks Ltd</t>
  </si>
  <si>
    <t>KAJARIR</t>
  </si>
  <si>
    <t>MPS Infotecnics Ltd</t>
  </si>
  <si>
    <t>VISESHINFO</t>
  </si>
  <si>
    <t>Simplex Castings Ltd</t>
  </si>
  <si>
    <t>SIMPLEXCAS</t>
  </si>
  <si>
    <t>Emerald Leisures Ltd</t>
  </si>
  <si>
    <t>EMERALL</t>
  </si>
  <si>
    <t>Ansal Properties and Infrastructure Ltd</t>
  </si>
  <si>
    <t>ANSALAPI</t>
  </si>
  <si>
    <t>Gayatri Sugars Ltd</t>
  </si>
  <si>
    <t>GAYATRI</t>
  </si>
  <si>
    <t>HB Estate Developers Ltd</t>
  </si>
  <si>
    <t>HBESD</t>
  </si>
  <si>
    <t>India Steel Works Ltd</t>
  </si>
  <si>
    <t>ISWL</t>
  </si>
  <si>
    <t>Fidel Softech Ltd</t>
  </si>
  <si>
    <t>FIDEL</t>
  </si>
  <si>
    <t>VMS Industries Ltd</t>
  </si>
  <si>
    <t>VMS</t>
  </si>
  <si>
    <t>Tulive Developers Ltd</t>
  </si>
  <si>
    <t>TULIVE</t>
  </si>
  <si>
    <t>Jainam Ferro Alloys (I) Ltd</t>
  </si>
  <si>
    <t>JAINAM</t>
  </si>
  <si>
    <t>7Seas Entertainment Ltd</t>
  </si>
  <si>
    <t>7SEASL</t>
  </si>
  <si>
    <t>Interactive Home Entertainment</t>
  </si>
  <si>
    <t>Stratmont Industries Ltd</t>
  </si>
  <si>
    <t>STRATMONT</t>
  </si>
  <si>
    <t>Transwarranty Finance Ltd</t>
  </si>
  <si>
    <t>TFL</t>
  </si>
  <si>
    <t>Salona Cotspin Ltd</t>
  </si>
  <si>
    <t>SALONA</t>
  </si>
  <si>
    <t>Munoth Capital Market Ltd</t>
  </si>
  <si>
    <t>MUNCAPM</t>
  </si>
  <si>
    <t>MEP Infrastructure Developers Ltd</t>
  </si>
  <si>
    <t>MEP</t>
  </si>
  <si>
    <t>Premco Global Ltd</t>
  </si>
  <si>
    <t>PREMCO</t>
  </si>
  <si>
    <t>Motor and General Finance Ltd</t>
  </si>
  <si>
    <t>MOTOGENFIN</t>
  </si>
  <si>
    <t>Rishi Laser Ltd</t>
  </si>
  <si>
    <t>RISHILASE</t>
  </si>
  <si>
    <t>Samrat Forgings Ltd</t>
  </si>
  <si>
    <t>SAMRATFORG</t>
  </si>
  <si>
    <t>Tanvi Foods (India) Ltd</t>
  </si>
  <si>
    <t>TANVI</t>
  </si>
  <si>
    <t>Shervani Industrial Syndicate Ltd</t>
  </si>
  <si>
    <t>SHERVANI</t>
  </si>
  <si>
    <t>Atishay Ltd</t>
  </si>
  <si>
    <t>ATISHAY</t>
  </si>
  <si>
    <t>Zenith Steel Pipes &amp; Industries Ltd</t>
  </si>
  <si>
    <t>ZENITHSTL</t>
  </si>
  <si>
    <t>ANI Integrated Services Ltd</t>
  </si>
  <si>
    <t>AISL</t>
  </si>
  <si>
    <t>VL Infraprojects Ltd</t>
  </si>
  <si>
    <t>VLINFRA</t>
  </si>
  <si>
    <t>Sagarsoft (India) Ltd</t>
  </si>
  <si>
    <t>SAGARSOFT</t>
  </si>
  <si>
    <t>Future Consumer Ltd</t>
  </si>
  <si>
    <t>FCONSUMER</t>
  </si>
  <si>
    <t>Skil Infrastructure Ltd</t>
  </si>
  <si>
    <t>SKIL</t>
  </si>
  <si>
    <t>New Swan Multitech Ltd</t>
  </si>
  <si>
    <t>SWANAGRO</t>
  </si>
  <si>
    <t>Barak Valley Cements Ltd</t>
  </si>
  <si>
    <t>BVCL</t>
  </si>
  <si>
    <t>Zenith Drugs Ltd</t>
  </si>
  <si>
    <t>ZENITHDRUG</t>
  </si>
  <si>
    <t>MRO-TEK Realty Ltd</t>
  </si>
  <si>
    <t>MRO-TEK</t>
  </si>
  <si>
    <t>Upsurge Investment and Finance Ltd</t>
  </si>
  <si>
    <t>UPSURGE</t>
  </si>
  <si>
    <t>Likhami Consulting Ltd</t>
  </si>
  <si>
    <t>LIKHAMI</t>
  </si>
  <si>
    <t>Sundaram Multi Pap Ltd</t>
  </si>
  <si>
    <t>SUNDARAM</t>
  </si>
  <si>
    <t>Touchwood Entertainment Ltd</t>
  </si>
  <si>
    <t>TOUCHWOOD</t>
  </si>
  <si>
    <t>Bhilwara Spinners Ltd</t>
  </si>
  <si>
    <t>BHILSPIN</t>
  </si>
  <si>
    <t>Milgrey Finance and Investments Ltd</t>
  </si>
  <si>
    <t>ZMILGFIN</t>
  </si>
  <si>
    <t>Saptarishi Agro Industries Ltd</t>
  </si>
  <si>
    <t>SPTRSHI</t>
  </si>
  <si>
    <t>Rexnord Electronics and Controls Ltd</t>
  </si>
  <si>
    <t>REXNORD</t>
  </si>
  <si>
    <t>Quadrant Televentures Ltd</t>
  </si>
  <si>
    <t>QUADRANT</t>
  </si>
  <si>
    <t>City Pulse Multiplex Ltd</t>
  </si>
  <si>
    <t>CPML</t>
  </si>
  <si>
    <t>Movies &amp; Entertainment</t>
  </si>
  <si>
    <t>Power and Instrumentation (Gujarat) Ltd</t>
  </si>
  <si>
    <t>PIGL</t>
  </si>
  <si>
    <t>Master Components Ltd</t>
  </si>
  <si>
    <t>MASTER</t>
  </si>
  <si>
    <t>Jhandewalas Foods Ltd</t>
  </si>
  <si>
    <t>JFL</t>
  </si>
  <si>
    <t>Naman In-Store (India) Ltd</t>
  </si>
  <si>
    <t>NAMAN</t>
  </si>
  <si>
    <t>Cadsys (India) Ltd</t>
  </si>
  <si>
    <t>CADSYS</t>
  </si>
  <si>
    <t>Indsil Hydro Power and Manganese Ltd</t>
  </si>
  <si>
    <t>INDSILHYD</t>
  </si>
  <si>
    <t>Srivasavi Adhesive Tapes Ltd</t>
  </si>
  <si>
    <t>SRIVASAVI</t>
  </si>
  <si>
    <t>Sal Automotive Ltd</t>
  </si>
  <si>
    <t>SALAUTO</t>
  </si>
  <si>
    <t>Cinerad Communications Ltd</t>
  </si>
  <si>
    <t>CINERAD</t>
  </si>
  <si>
    <t>Energy Development Company Ltd</t>
  </si>
  <si>
    <t>ENERGYDEV</t>
  </si>
  <si>
    <t>Pioneer Embroideries Ltd</t>
  </si>
  <si>
    <t>PIONEEREMB</t>
  </si>
  <si>
    <t>Zenith Exports Ltd</t>
  </si>
  <si>
    <t>ZENITHEXPO</t>
  </si>
  <si>
    <t>AAA Technologies Ltd</t>
  </si>
  <si>
    <t>AAATECH</t>
  </si>
  <si>
    <t>Kundan Edifice Ltd</t>
  </si>
  <si>
    <t>KEL</t>
  </si>
  <si>
    <t>Vishal Bearings Ltd</t>
  </si>
  <si>
    <t>VISHALBL</t>
  </si>
  <si>
    <t>3rd Rock Multimedia Ltd</t>
  </si>
  <si>
    <t>3RDROCK</t>
  </si>
  <si>
    <t>Jayant Infratech Ltd</t>
  </si>
  <si>
    <t>JAYANT</t>
  </si>
  <si>
    <t>Aksh Optifibre Ltd</t>
  </si>
  <si>
    <t>AKSHOPTFBR</t>
  </si>
  <si>
    <t>Teamo Productions HQ Ltd</t>
  </si>
  <si>
    <t>TPHQ</t>
  </si>
  <si>
    <t>Ahlada Engineers Ltd</t>
  </si>
  <si>
    <t>AHLADA</t>
  </si>
  <si>
    <t>Ultracab (India) Ltd</t>
  </si>
  <si>
    <t>ULTRACAB</t>
  </si>
  <si>
    <t>ITL Industries Ltd</t>
  </si>
  <si>
    <t>ITL</t>
  </si>
  <si>
    <t>Beardsell Ltd</t>
  </si>
  <si>
    <t>BEARDSELL</t>
  </si>
  <si>
    <t>Aluwind Architectural Ltd</t>
  </si>
  <si>
    <t>ALUWIND</t>
  </si>
  <si>
    <t>Aspire &amp; Innovative Advertising Ltd</t>
  </si>
  <si>
    <t>ASPIRE</t>
  </si>
  <si>
    <t>Raja Bahadur International Ltd</t>
  </si>
  <si>
    <t>RAJABAH</t>
  </si>
  <si>
    <t>Good Value Irrigation Ltd</t>
  </si>
  <si>
    <t>VUENOW</t>
  </si>
  <si>
    <t>Vedavaag Systems Ltd</t>
  </si>
  <si>
    <t>VEDAVAAG</t>
  </si>
  <si>
    <t>Active Clothing Co Ltd</t>
  </si>
  <si>
    <t>ACTIVE</t>
  </si>
  <si>
    <t>Kotak S&amp;P BSE Sensex ETF</t>
  </si>
  <si>
    <t>SENSEX1</t>
  </si>
  <si>
    <t>Credent Global Finance Ltd</t>
  </si>
  <si>
    <t>CGFL</t>
  </si>
  <si>
    <t>Gujchem Distillers India Ltd</t>
  </si>
  <si>
    <t>GUJCMDS</t>
  </si>
  <si>
    <t>Vaidya Sane Ayurved Laboratories Ltd</t>
  </si>
  <si>
    <t>MADHAVBAUG</t>
  </si>
  <si>
    <t>Bengal Tea &amp; Fabrics Ltd</t>
  </si>
  <si>
    <t>BENGALT</t>
  </si>
  <si>
    <t>Gujarat Toolroom Ltd</t>
  </si>
  <si>
    <t>GUJTLRM</t>
  </si>
  <si>
    <t>B &amp; A Packaging India Ltd</t>
  </si>
  <si>
    <t>BAPACK</t>
  </si>
  <si>
    <t>Golkunda Diamonds and Jewellery Ltd</t>
  </si>
  <si>
    <t>GOLKUNDIA</t>
  </si>
  <si>
    <t>ICICI Prudential Nifty Next 50 ETF</t>
  </si>
  <si>
    <t>NEXT50IETF</t>
  </si>
  <si>
    <t>Sampann Utpadan India Ltd</t>
  </si>
  <si>
    <t>SAMPANN</t>
  </si>
  <si>
    <t>United Van Der Horst Ltd</t>
  </si>
  <si>
    <t>UVDRHOR</t>
  </si>
  <si>
    <t>Aakash Exploration Services Ltd</t>
  </si>
  <si>
    <t>AAKASH</t>
  </si>
  <si>
    <t>Steel City Securities Ltd</t>
  </si>
  <si>
    <t>STEELCITY</t>
  </si>
  <si>
    <t>Transteel Seating Technologies Ltd</t>
  </si>
  <si>
    <t>TRANSTEEL</t>
  </si>
  <si>
    <t>Agri-Tech (India) Ltd</t>
  </si>
  <si>
    <t>AGRITECH</t>
  </si>
  <si>
    <t>Apis India Ltd</t>
  </si>
  <si>
    <t>APIS</t>
  </si>
  <si>
    <t>Nath Industries Ltd</t>
  </si>
  <si>
    <t>NATHIND</t>
  </si>
  <si>
    <t>Mauria Udyog Ltd</t>
  </si>
  <si>
    <t>MUL</t>
  </si>
  <si>
    <t>Maiden Forgings Ltd</t>
  </si>
  <si>
    <t>MAIDEN</t>
  </si>
  <si>
    <t>Sumuka Agro Industries Ltd</t>
  </si>
  <si>
    <t>SUMUKA</t>
  </si>
  <si>
    <t>B C C Fuba India Ltd</t>
  </si>
  <si>
    <t>BCCFUBA</t>
  </si>
  <si>
    <t>Pritika Engineering Components Ltd</t>
  </si>
  <si>
    <t>PRITIKA</t>
  </si>
  <si>
    <t>Aarey Drugs and Pharmaceuticals Ltd</t>
  </si>
  <si>
    <t>AAREYDRUGS</t>
  </si>
  <si>
    <t>Ind Swift Ltd</t>
  </si>
  <si>
    <t>INDSWFTLTD</t>
  </si>
  <si>
    <t>Saumya Consultants Ltd</t>
  </si>
  <si>
    <t>SAUMYA</t>
  </si>
  <si>
    <t>Bharat Immunologicals and Biologicals Corporation Ltd</t>
  </si>
  <si>
    <t>BIBCL</t>
  </si>
  <si>
    <t>Palash Securities Ltd</t>
  </si>
  <si>
    <t>PALASHSECU</t>
  </si>
  <si>
    <t>Cravatex Ltd</t>
  </si>
  <si>
    <t>CRAVATEX</t>
  </si>
  <si>
    <t>Diensten Tech Ltd</t>
  </si>
  <si>
    <t>DTL</t>
  </si>
  <si>
    <t>Shri Gang Industries and Allied Products Ltd</t>
  </si>
  <si>
    <t>SHRIGANG</t>
  </si>
  <si>
    <t>Bilcare Ltd</t>
  </si>
  <si>
    <t>BI</t>
  </si>
  <si>
    <t>Sharp Chucks and Machines Ltd</t>
  </si>
  <si>
    <t>SCML</t>
  </si>
  <si>
    <t>Lotus Eye Hospital and Institute Ltd</t>
  </si>
  <si>
    <t>LOTUSEYE</t>
  </si>
  <si>
    <t>Digidrive Distributors Ltd</t>
  </si>
  <si>
    <t>DIGIDRIVE</t>
  </si>
  <si>
    <t>GTV Engineering Ltd</t>
  </si>
  <si>
    <t>GTV</t>
  </si>
  <si>
    <t>Sanco Trans Ltd</t>
  </si>
  <si>
    <t>SANCTRN</t>
  </si>
  <si>
    <t>Eco Hotels and Resorts Ltd</t>
  </si>
  <si>
    <t>ECOHOTELS</t>
  </si>
  <si>
    <t>Western India Plywoods Ltd</t>
  </si>
  <si>
    <t>WIPL</t>
  </si>
  <si>
    <t>Facor Alloys Ltd</t>
  </si>
  <si>
    <t>FACORALL</t>
  </si>
  <si>
    <t>Binayak Tex Processors Ltd</t>
  </si>
  <si>
    <t>ZBINTXPP</t>
  </si>
  <si>
    <t>Garg Furnace Ltd</t>
  </si>
  <si>
    <t>GARGFUR</t>
  </si>
  <si>
    <t>AMD Industries Ltd</t>
  </si>
  <si>
    <t>AMDIND</t>
  </si>
  <si>
    <t>Suraj Industries Ltd</t>
  </si>
  <si>
    <t>SURJIND</t>
  </si>
  <si>
    <t>Prerna Infrabuild Ltd</t>
  </si>
  <si>
    <t>PRERINFRA</t>
  </si>
  <si>
    <t>Swashthik Plascon Ltd</t>
  </si>
  <si>
    <t>SPL</t>
  </si>
  <si>
    <t>Metal, Glass &amp; Plastic Containers</t>
  </si>
  <si>
    <t>Tamboli Industries Ltd</t>
  </si>
  <si>
    <t>TAMBOLIIN</t>
  </si>
  <si>
    <t>Bhagyanagar Properties Ltd</t>
  </si>
  <si>
    <t>BHAGYAPROP</t>
  </si>
  <si>
    <t>Bhagwati Autocast Ltd</t>
  </si>
  <si>
    <t>BGWTATO</t>
  </si>
  <si>
    <t>Regency Ceramics Ltd</t>
  </si>
  <si>
    <t>REGENCERAM</t>
  </si>
  <si>
    <t>Abhinav Capital Services Ltd</t>
  </si>
  <si>
    <t>ABHICAP</t>
  </si>
  <si>
    <t>Three M Paper Boards Ltd</t>
  </si>
  <si>
    <t>THREEMPAPE</t>
  </si>
  <si>
    <t>COSCO (India) Ltd</t>
  </si>
  <si>
    <t>COSCO</t>
  </si>
  <si>
    <t>Jamshri Realty Ltd</t>
  </si>
  <si>
    <t>JAMSHRI</t>
  </si>
  <si>
    <t>Real Estate Operating Companies</t>
  </si>
  <si>
    <t>Lahoti Overseas Ltd</t>
  </si>
  <si>
    <t>LAHOTIOV</t>
  </si>
  <si>
    <t>Accel Ltd</t>
  </si>
  <si>
    <t>ACCEL</t>
  </si>
  <si>
    <t>Ahasolar Technologies Ltd</t>
  </si>
  <si>
    <t>AHASOLAR</t>
  </si>
  <si>
    <t>Home Improvement Retail</t>
  </si>
  <si>
    <t>Goyal Aluminiums Ltd</t>
  </si>
  <si>
    <t>GOYALALUM</t>
  </si>
  <si>
    <t>Party Cruisers Ltd</t>
  </si>
  <si>
    <t>PARTYCRUS</t>
  </si>
  <si>
    <t>Nidhi Granites Ltd</t>
  </si>
  <si>
    <t>NIDHGRN</t>
  </si>
  <si>
    <t>Integrated Personnel Services Ltd</t>
  </si>
  <si>
    <t>IPSL</t>
  </si>
  <si>
    <t>IBL Finance Ltd</t>
  </si>
  <si>
    <t>IBLFL</t>
  </si>
  <si>
    <t>Financial Technology</t>
  </si>
  <si>
    <t>Ajooni Biotech Ltd</t>
  </si>
  <si>
    <t>AJOONI</t>
  </si>
  <si>
    <t>Banka BioLoo Ltd</t>
  </si>
  <si>
    <t>BANKA</t>
  </si>
  <si>
    <t>SNL Bearings Ltd</t>
  </si>
  <si>
    <t>SNL</t>
  </si>
  <si>
    <t>BLS Infotech Ltd</t>
  </si>
  <si>
    <t>BLSINFOTE</t>
  </si>
  <si>
    <t>Yarn Syndicate Ltd</t>
  </si>
  <si>
    <t>YARNSYN</t>
  </si>
  <si>
    <t>Paras Petrofils Ltd</t>
  </si>
  <si>
    <t>PARASPETRO</t>
  </si>
  <si>
    <t>WSFx Global Pay Ltd</t>
  </si>
  <si>
    <t>WSFX</t>
  </si>
  <si>
    <t>Relicab Cable Manufacturing Ltd</t>
  </si>
  <si>
    <t>RELICAB</t>
  </si>
  <si>
    <t>Suvidhaa Infoserve Ltd</t>
  </si>
  <si>
    <t>SUVIDHAA</t>
  </si>
  <si>
    <t>Quantum Gold Fund</t>
  </si>
  <si>
    <t>QGOLDHALF</t>
  </si>
  <si>
    <t>Kkalpana Industries (India) Ltd</t>
  </si>
  <si>
    <t>KKALPANAIND</t>
  </si>
  <si>
    <t>Virat Leasing Ltd</t>
  </si>
  <si>
    <t>VLL</t>
  </si>
  <si>
    <t>Winsome Breweries Ltd</t>
  </si>
  <si>
    <t>WINSOMBR</t>
  </si>
  <si>
    <t>Brewers</t>
  </si>
  <si>
    <t>Himalaya Food International Ltd</t>
  </si>
  <si>
    <t>HFIL</t>
  </si>
  <si>
    <t>Ishan Dyes and Chemicals Ltd</t>
  </si>
  <si>
    <t>ISHANCH</t>
  </si>
  <si>
    <t>HDFC S&amp;P BSE Sensex ETF</t>
  </si>
  <si>
    <t>HDFCSENSEX</t>
  </si>
  <si>
    <t>Alkali Metals Ltd</t>
  </si>
  <si>
    <t>ALKALI</t>
  </si>
  <si>
    <t>Latteys Industries Ltd</t>
  </si>
  <si>
    <t>LATTEYS</t>
  </si>
  <si>
    <t>TCI Industries Ltd</t>
  </si>
  <si>
    <t>TCIIND</t>
  </si>
  <si>
    <t>Peria Karamalai Tea and Produce Company Ltd</t>
  </si>
  <si>
    <t>PKTEA</t>
  </si>
  <si>
    <t>National Fittings Ltd</t>
  </si>
  <si>
    <t>NATFIT</t>
  </si>
  <si>
    <t>G. G. Automotive Gears Ltd</t>
  </si>
  <si>
    <t>GGAUTO</t>
  </si>
  <si>
    <t>Dhruva Capital Services Ltd</t>
  </si>
  <si>
    <t>DHRUVCA</t>
  </si>
  <si>
    <t>APM Industries Ltd</t>
  </si>
  <si>
    <t>APMIN</t>
  </si>
  <si>
    <t>Mysore Petro Chemicals Ltd</t>
  </si>
  <si>
    <t>MYSORPETRO</t>
  </si>
  <si>
    <t>Ausom Enterprise Ltd</t>
  </si>
  <si>
    <t>AUSOMENT</t>
  </si>
  <si>
    <t>HB Stockholdings Ltd</t>
  </si>
  <si>
    <t>HBSL</t>
  </si>
  <si>
    <t>Pramara Promotions Ltd</t>
  </si>
  <si>
    <t>PRAMARA</t>
  </si>
  <si>
    <t>Asarfi Hospital Ltd</t>
  </si>
  <si>
    <t>ASARFI</t>
  </si>
  <si>
    <t>Orissa Bengal Carrier Ltd</t>
  </si>
  <si>
    <t>OBCL</t>
  </si>
  <si>
    <t>Rudra Gas Enterprise Ltd</t>
  </si>
  <si>
    <t>RUDRAGAS</t>
  </si>
  <si>
    <t>Mehai Technology Ltd</t>
  </si>
  <si>
    <t>MEHAI</t>
  </si>
  <si>
    <t>Sharika Enterprises Ltd</t>
  </si>
  <si>
    <t>SHARIKA</t>
  </si>
  <si>
    <t>Ansal Buildwell Ltd</t>
  </si>
  <si>
    <t>ANSALBU</t>
  </si>
  <si>
    <t>Resonance Specialties Ltd</t>
  </si>
  <si>
    <t>RESONANCE</t>
  </si>
  <si>
    <t>Everest Organics Ltd</t>
  </si>
  <si>
    <t>EVERESTO</t>
  </si>
  <si>
    <t>Rainbow Foundations Ltd</t>
  </si>
  <si>
    <t>RAINBOWF</t>
  </si>
  <si>
    <t>Transcorp International Ltd</t>
  </si>
  <si>
    <t>TRANSCOR</t>
  </si>
  <si>
    <t>Kothari Fermentation and Biochem Ltd</t>
  </si>
  <si>
    <t>KFBL</t>
  </si>
  <si>
    <t>Varanium Cloud Ltd</t>
  </si>
  <si>
    <t>CLOUD</t>
  </si>
  <si>
    <t>Securekloud Technologies Ltd</t>
  </si>
  <si>
    <t>SECURKLOUD</t>
  </si>
  <si>
    <t>Palred Technologies Ltd</t>
  </si>
  <si>
    <t>PALREDTEC</t>
  </si>
  <si>
    <t>Nagreeka Exports Ltd</t>
  </si>
  <si>
    <t>NAGREEKEXP</t>
  </si>
  <si>
    <t>Arunjyoti Bio Ventures Ltd</t>
  </si>
  <si>
    <t>ABVL</t>
  </si>
  <si>
    <t>Rachana Infrastructure Ltd</t>
  </si>
  <si>
    <t>RILINFRA</t>
  </si>
  <si>
    <t>Pulz Electronics Ltd</t>
  </si>
  <si>
    <t>PULZ</t>
  </si>
  <si>
    <t>Arshiya Ltd</t>
  </si>
  <si>
    <t>ARSHIYA</t>
  </si>
  <si>
    <t>Advik Capital Ltd</t>
  </si>
  <si>
    <t>ADVIKCA</t>
  </si>
  <si>
    <t>Avro India Ltd</t>
  </si>
  <si>
    <t>AVROIND</t>
  </si>
  <si>
    <t>Akar Auto Industries Ltd</t>
  </si>
  <si>
    <t>AAIL</t>
  </si>
  <si>
    <t>Gujarat Natural Resources Ltd</t>
  </si>
  <si>
    <t>GNRL</t>
  </si>
  <si>
    <t>CIL Nova Petrochemicals Ltd</t>
  </si>
  <si>
    <t>CNOVAPETRO</t>
  </si>
  <si>
    <t>Veekayem Fashion &amp; Apparels Ltd</t>
  </si>
  <si>
    <t>VEEKAYEM</t>
  </si>
  <si>
    <t>Shetron Ltd</t>
  </si>
  <si>
    <t>SHETR</t>
  </si>
  <si>
    <t>Modern Dairies Ltd</t>
  </si>
  <si>
    <t>MODAIRY</t>
  </si>
  <si>
    <t>Debock Industries Ltd</t>
  </si>
  <si>
    <t>DIL</t>
  </si>
  <si>
    <t>Genpharmasec Ltd</t>
  </si>
  <si>
    <t>GENPHARMA</t>
  </si>
  <si>
    <t>Mercury Laboratories Ltd</t>
  </si>
  <si>
    <t>MERCURYLAB</t>
  </si>
  <si>
    <t>Tilak Ventures Ltd</t>
  </si>
  <si>
    <t>TILAK</t>
  </si>
  <si>
    <t>Asit C Mehta Financial Services Ltd</t>
  </si>
  <si>
    <t>ASITCFIN</t>
  </si>
  <si>
    <t>Lasa Supergenerics Ltd</t>
  </si>
  <si>
    <t>LASA</t>
  </si>
  <si>
    <t>Shine Fashions (India) Ltd</t>
  </si>
  <si>
    <t>SHINEFASH</t>
  </si>
  <si>
    <t>Chartered Logistics Ltd</t>
  </si>
  <si>
    <t>CHLOGIST</t>
  </si>
  <si>
    <t>Fortis Malar Hospitals Ltd</t>
  </si>
  <si>
    <t>FORTISMLR</t>
  </si>
  <si>
    <t>Shanti Spintex Ltd</t>
  </si>
  <si>
    <t>SHANTIDENM</t>
  </si>
  <si>
    <t>Aztec Fluids &amp; Machinery Ltd</t>
  </si>
  <si>
    <t>AZTEC</t>
  </si>
  <si>
    <t>Shah Alloys Ltd</t>
  </si>
  <si>
    <t>SHAHALLOYS</t>
  </si>
  <si>
    <t>Excel Realty N Infra Ltd</t>
  </si>
  <si>
    <t>EXCEL</t>
  </si>
  <si>
    <t>Parnax Lab Ltd</t>
  </si>
  <si>
    <t>PARNAXLAB</t>
  </si>
  <si>
    <t>Dynavision Ltd</t>
  </si>
  <si>
    <t>DYNAVSN</t>
  </si>
  <si>
    <t>Cerebra Integrated Technologies Ltd</t>
  </si>
  <si>
    <t>CEREBRAINT</t>
  </si>
  <si>
    <t>United Cotfab Ltd</t>
  </si>
  <si>
    <t>COTFAB</t>
  </si>
  <si>
    <t>Aditya Consumer Marketing Ltd</t>
  </si>
  <si>
    <t>ACML</t>
  </si>
  <si>
    <t>T &amp; I Global Ltd</t>
  </si>
  <si>
    <t>TIGLOB</t>
  </si>
  <si>
    <t>Times Guaranty Ltd</t>
  </si>
  <si>
    <t>TIMESGTY</t>
  </si>
  <si>
    <t>Reliable Data Services Ltd</t>
  </si>
  <si>
    <t>RELIABLE</t>
  </si>
  <si>
    <t>Arnold Holdings Ltd</t>
  </si>
  <si>
    <t>ARNOLD</t>
  </si>
  <si>
    <t>Mcon Rasayan India Ltd</t>
  </si>
  <si>
    <t>MCON</t>
  </si>
  <si>
    <t>Polychem Ltd</t>
  </si>
  <si>
    <t>POLYCHEM</t>
  </si>
  <si>
    <t>D &amp; H India Ltd</t>
  </si>
  <si>
    <t>DHINDIA</t>
  </si>
  <si>
    <t>Durlax Top Surface Ltd</t>
  </si>
  <si>
    <t>DURLAX</t>
  </si>
  <si>
    <t>Soma Textiles &amp; Industries Ltd</t>
  </si>
  <si>
    <t>SOMATEX</t>
  </si>
  <si>
    <t>Som Datt Finance Corporation Ltd</t>
  </si>
  <si>
    <t>SODFC</t>
  </si>
  <si>
    <t>Anjani Foods Ltd</t>
  </si>
  <si>
    <t>ANJANIFOODS</t>
  </si>
  <si>
    <t>Damodar Industries Ltd</t>
  </si>
  <si>
    <t>DAMODARIND</t>
  </si>
  <si>
    <t>Alfred Herbert (India) Ltd</t>
  </si>
  <si>
    <t>ALFREDHE</t>
  </si>
  <si>
    <t>Jasch Industries Ltd</t>
  </si>
  <si>
    <t>JASCH</t>
  </si>
  <si>
    <t>Samrat Pharmachem Ltd</t>
  </si>
  <si>
    <t>SAMRATPH</t>
  </si>
  <si>
    <t>Wallfort Financial Services Ltd</t>
  </si>
  <si>
    <t>WALLFORT</t>
  </si>
  <si>
    <t>Harshdeep Hortico Ltd</t>
  </si>
  <si>
    <t>HARSHDEEP</t>
  </si>
  <si>
    <t>Home Furnishings</t>
  </si>
  <si>
    <t>Maruti Interior Products Ltd</t>
  </si>
  <si>
    <t>SPITZE</t>
  </si>
  <si>
    <t>Pee Cee Cosma Sope Ltd</t>
  </si>
  <si>
    <t>PCCOSMA</t>
  </si>
  <si>
    <t>Narbada Gems and Jewellery Ltd</t>
  </si>
  <si>
    <t>NARBADA</t>
  </si>
  <si>
    <t>Shri Krishna Devcon Ltd</t>
  </si>
  <si>
    <t>SHRIKRISH</t>
  </si>
  <si>
    <t>CNI Research Ltd</t>
  </si>
  <si>
    <t>CNIRESLTD</t>
  </si>
  <si>
    <t>MKP Mobility Ltd</t>
  </si>
  <si>
    <t>MKPMOB</t>
  </si>
  <si>
    <t>Kemp and Company Ltd</t>
  </si>
  <si>
    <t>KEMP</t>
  </si>
  <si>
    <t>Promax Power Ltd</t>
  </si>
  <si>
    <t>PROMAX</t>
  </si>
  <si>
    <t>DRS Cargo Movers Ltd</t>
  </si>
  <si>
    <t>DRSCARGO</t>
  </si>
  <si>
    <t>Cian Agro Industries &amp; Infrastructure Ltd</t>
  </si>
  <si>
    <t>CIANAGRO</t>
  </si>
  <si>
    <t>Madhucon Projects Ltd</t>
  </si>
  <si>
    <t>MADHUCON</t>
  </si>
  <si>
    <t>HEC Infra Projects Ltd</t>
  </si>
  <si>
    <t>HECPROJECT</t>
  </si>
  <si>
    <t>SunGarner Energies Ltd</t>
  </si>
  <si>
    <t>SEL</t>
  </si>
  <si>
    <t>Oxygenta Pharmaceutical Ltd</t>
  </si>
  <si>
    <t>OXYGENTAPH</t>
  </si>
  <si>
    <t>Blue Pebble Ltd</t>
  </si>
  <si>
    <t>BLUEPEBBLE</t>
  </si>
  <si>
    <t>Raaj Medisafe India Ltd</t>
  </si>
  <si>
    <t>RAAJMEDI</t>
  </si>
  <si>
    <t>Holmarc Opto-Mechatronics Ltd</t>
  </si>
  <si>
    <t>HOLMARC</t>
  </si>
  <si>
    <t>Source Natural Foods and Herbal Supplements Ltd</t>
  </si>
  <si>
    <t>SOURCENTRL</t>
  </si>
  <si>
    <t>Sayaji Industries Ltd</t>
  </si>
  <si>
    <t>SAYAJIIND</t>
  </si>
  <si>
    <t>Dangee Dums Ltd</t>
  </si>
  <si>
    <t>DANGEE</t>
  </si>
  <si>
    <t>Astron Paper &amp; Board Mill Ltd</t>
  </si>
  <si>
    <t>ASTRON</t>
  </si>
  <si>
    <t>MRP Agro Ltd</t>
  </si>
  <si>
    <t>MRP</t>
  </si>
  <si>
    <t>Food Distributors</t>
  </si>
  <si>
    <t>Minal Industries Ltd</t>
  </si>
  <si>
    <t>MINALIND</t>
  </si>
  <si>
    <t>Aditya BSL Nifty Next 50 ETF</t>
  </si>
  <si>
    <t>ABSLNN50ET</t>
  </si>
  <si>
    <t>Sattrix Information Security Ltd</t>
  </si>
  <si>
    <t>SATTRIX</t>
  </si>
  <si>
    <t>KG Petrochem Ltd</t>
  </si>
  <si>
    <t>KGPETRO</t>
  </si>
  <si>
    <t>Chowgule Steamships Ltd</t>
  </si>
  <si>
    <t>CHOWGULSTM</t>
  </si>
  <si>
    <t>Tokyo Plast International Ltd</t>
  </si>
  <si>
    <t>TOKYOPLAST</t>
  </si>
  <si>
    <t>Grob Tea Co Ltd</t>
  </si>
  <si>
    <t>GROBTEA</t>
  </si>
  <si>
    <t>Bansal Roofing Products Ltd</t>
  </si>
  <si>
    <t>BRPL</t>
  </si>
  <si>
    <t>Thacker and Company Ltd</t>
  </si>
  <si>
    <t>THACKER</t>
  </si>
  <si>
    <t>Ludlow Jute &amp; Specialities Ltd</t>
  </si>
  <si>
    <t>LUDLOWJUT</t>
  </si>
  <si>
    <t>Royal Cushion Vinyl Products Ltd</t>
  </si>
  <si>
    <t>ROYALCU</t>
  </si>
  <si>
    <t>Womancart Ltd</t>
  </si>
  <si>
    <t>WOMANCART</t>
  </si>
  <si>
    <t>Gokak Textiles Ltd</t>
  </si>
  <si>
    <t>GOKAKTEX</t>
  </si>
  <si>
    <t>Archit Organosys Ltd</t>
  </si>
  <si>
    <t>ARCHITORG</t>
  </si>
  <si>
    <t>Hisar Metal Industries Ltd</t>
  </si>
  <si>
    <t>HISARMETAL</t>
  </si>
  <si>
    <t>Tree House Education and Accessories Ltd</t>
  </si>
  <si>
    <t>TREEHOUSE</t>
  </si>
  <si>
    <t>Creative Castings Ltd</t>
  </si>
  <si>
    <t>Super Tannery Ltd</t>
  </si>
  <si>
    <t>SUPTANERY</t>
  </si>
  <si>
    <t>Biofil Chemicals and Pharmaceuticals Ltd</t>
  </si>
  <si>
    <t>BIOFILCHEM</t>
  </si>
  <si>
    <t>Mayank Cattle Food Ltd</t>
  </si>
  <si>
    <t>MCFL</t>
  </si>
  <si>
    <t>Aplab Ltd</t>
  </si>
  <si>
    <t>APLAB</t>
  </si>
  <si>
    <t>Simbhaoli Sugars Ltd</t>
  </si>
  <si>
    <t>SIMBHALS</t>
  </si>
  <si>
    <t>Auro Laboratories Ltd</t>
  </si>
  <si>
    <t>AUROLAB</t>
  </si>
  <si>
    <t>Welcast Steels Ltd</t>
  </si>
  <si>
    <t>ZWELCAST</t>
  </si>
  <si>
    <t>Yaari Digital Integrated Services Ltd</t>
  </si>
  <si>
    <t>YAARI</t>
  </si>
  <si>
    <t>Haryana Capfin Ltd</t>
  </si>
  <si>
    <t>HARYNACAP</t>
  </si>
  <si>
    <t>ICICI Prudential Silver ETF</t>
  </si>
  <si>
    <t>SILVERIETF</t>
  </si>
  <si>
    <t>Nrb Industrial Bearings Ltd</t>
  </si>
  <si>
    <t>NIBL</t>
  </si>
  <si>
    <t>Srei Infrastructure Finance Ltd</t>
  </si>
  <si>
    <t>SREINFRA</t>
  </si>
  <si>
    <t>Dhanashree Electronics Ltd</t>
  </si>
  <si>
    <t>DEL</t>
  </si>
  <si>
    <t>Kesar Terminals &amp; Infrastructure Ltd</t>
  </si>
  <si>
    <t>KTIL</t>
  </si>
  <si>
    <t>Mangalam Alloys Ltd</t>
  </si>
  <si>
    <t>MAL</t>
  </si>
  <si>
    <t>Nilachal Refractories Ltd</t>
  </si>
  <si>
    <t>NILACHAL</t>
  </si>
  <si>
    <t>Trishakti Industries Ltd</t>
  </si>
  <si>
    <t>TRISHAKT</t>
  </si>
  <si>
    <t>Murae Organisor Ltd</t>
  </si>
  <si>
    <t>MURAE</t>
  </si>
  <si>
    <t>Mukesh Babu Financial Services Ltd</t>
  </si>
  <si>
    <t>MUKESHB</t>
  </si>
  <si>
    <t>Pressure Sensitive Systems (India) Ltd</t>
  </si>
  <si>
    <t>PRESSURS</t>
  </si>
  <si>
    <t>Lesha Industries Ltd</t>
  </si>
  <si>
    <t>LESHAIND</t>
  </si>
  <si>
    <t>Deepak Chemtex Ltd</t>
  </si>
  <si>
    <t>DEEPAKCHEM</t>
  </si>
  <si>
    <t>Freshtrop Fruits Ltd</t>
  </si>
  <si>
    <t>FRSHTRP</t>
  </si>
  <si>
    <t>McNally Bharat Engg Co Ltd</t>
  </si>
  <si>
    <t>MBECL</t>
  </si>
  <si>
    <t>Rajeshwari Cans Ltd</t>
  </si>
  <si>
    <t>RCAN</t>
  </si>
  <si>
    <t>Porwal Auto Components Ltd</t>
  </si>
  <si>
    <t>PORWAL</t>
  </si>
  <si>
    <t>One Global Service Provider Ltd</t>
  </si>
  <si>
    <t>ONEGLOBAL</t>
  </si>
  <si>
    <t>Mohini Health &amp; Hygiene Ltd</t>
  </si>
  <si>
    <t>MHHL</t>
  </si>
  <si>
    <t>Prolife Industries Ltd</t>
  </si>
  <si>
    <t>PROLIFE</t>
  </si>
  <si>
    <t>Yogi Ltd</t>
  </si>
  <si>
    <t>YOGI</t>
  </si>
  <si>
    <t>Marco Cables &amp; Conductors Ltd</t>
  </si>
  <si>
    <t>MARCO</t>
  </si>
  <si>
    <t>Krishanveer Forge Ltd</t>
  </si>
  <si>
    <t>KVFORGE</t>
  </si>
  <si>
    <t>Alstone Textiles (India) Ltd</t>
  </si>
  <si>
    <t>ALSTONE</t>
  </si>
  <si>
    <t>Ganga Papers India Ltd</t>
  </si>
  <si>
    <t>GANGAPA</t>
  </si>
  <si>
    <t>Kaizen Agro Infrabuild Ltd</t>
  </si>
  <si>
    <t>KAIZENAGRO</t>
  </si>
  <si>
    <t>Seya Industries Ltd</t>
  </si>
  <si>
    <t>SEYAIND</t>
  </si>
  <si>
    <t>Shalimar Wires Industries Ltd</t>
  </si>
  <si>
    <t>SHALIWIR</t>
  </si>
  <si>
    <t>Dutron Polymers Ltd</t>
  </si>
  <si>
    <t>DUTRON</t>
  </si>
  <si>
    <t>Gujarat Containers Ltd</t>
  </si>
  <si>
    <t>GUJCONT</t>
  </si>
  <si>
    <t>Sambhaav Media Ltd</t>
  </si>
  <si>
    <t>SAMBHAAV</t>
  </si>
  <si>
    <t>Sati Poly Plast Ltd</t>
  </si>
  <si>
    <t>SATIPOLY</t>
  </si>
  <si>
    <t>Cinevista Ltd</t>
  </si>
  <si>
    <t>CINEVISTA</t>
  </si>
  <si>
    <t>Vippy Spinpro Ltd</t>
  </si>
  <si>
    <t>VIPPYSP</t>
  </si>
  <si>
    <t>Goel Food Products Ltd</t>
  </si>
  <si>
    <t>GOEL</t>
  </si>
  <si>
    <t>Silkflex Polymers (India) Ltd</t>
  </si>
  <si>
    <t>SILKFLEX</t>
  </si>
  <si>
    <t>Trescon Ltd</t>
  </si>
  <si>
    <t>TRESCON</t>
  </si>
  <si>
    <t>Scoobee Day Garments (India) Ltd</t>
  </si>
  <si>
    <t>SCOOBEEDAY</t>
  </si>
  <si>
    <t>Celebrity Fashions Ltd</t>
  </si>
  <si>
    <t>CELEBRITY</t>
  </si>
  <si>
    <t>AIK Pipes and Polymers Ltd</t>
  </si>
  <si>
    <t>AIKPIPES</t>
  </si>
  <si>
    <t>SecMark Consultancy Ltd</t>
  </si>
  <si>
    <t>SECMARK</t>
  </si>
  <si>
    <t>Future Enterprises Ltd</t>
  </si>
  <si>
    <t>FELDVR</t>
  </si>
  <si>
    <t>Deem Roll Tech Ltd</t>
  </si>
  <si>
    <t>DEEM</t>
  </si>
  <si>
    <t>SKP Securities Ltd</t>
  </si>
  <si>
    <t>SKPSEC</t>
  </si>
  <si>
    <t>Simmonds Marshall Ltd</t>
  </si>
  <si>
    <t>SIMMOND</t>
  </si>
  <si>
    <t>Key Corp Ltd</t>
  </si>
  <si>
    <t>KEYCORP</t>
  </si>
  <si>
    <t>Delta Manufacturing Ltd</t>
  </si>
  <si>
    <t>DELTAMAGNT</t>
  </si>
  <si>
    <t>Southern Magnesium and Chemicals Ltd</t>
  </si>
  <si>
    <t>SOUTHMG</t>
  </si>
  <si>
    <t>Rasi Electrodes Ltd</t>
  </si>
  <si>
    <t>RASIELEC</t>
  </si>
  <si>
    <t>Constronics Infra Ltd</t>
  </si>
  <si>
    <t>CONSTRONIC</t>
  </si>
  <si>
    <t>AK Spintex Ltd</t>
  </si>
  <si>
    <t>AKSPINTEX</t>
  </si>
  <si>
    <t>Skyline Millars Ltd</t>
  </si>
  <si>
    <t>SKYLMILAR</t>
  </si>
  <si>
    <t>Shilp Gravures Ltd</t>
  </si>
  <si>
    <t>SHILGRAVQ</t>
  </si>
  <si>
    <t>Madhav Copper Ltd</t>
  </si>
  <si>
    <t>MCL</t>
  </si>
  <si>
    <t>Titan Securities Ltd</t>
  </si>
  <si>
    <t>TITANSEC</t>
  </si>
  <si>
    <t>Remi Edelstahl Tubulars Ltd</t>
  </si>
  <si>
    <t>REMIEDEL</t>
  </si>
  <si>
    <t>Sameera Agro and Infra Ltd</t>
  </si>
  <si>
    <t>SAIFL</t>
  </si>
  <si>
    <t>Homebuilding</t>
  </si>
  <si>
    <t>Karma Energy Ltd</t>
  </si>
  <si>
    <t>KARMAENG</t>
  </si>
  <si>
    <t>Vidli Restaurants Ltd</t>
  </si>
  <si>
    <t>VIDLI</t>
  </si>
  <si>
    <t>NCL Research and Financial Services Ltd</t>
  </si>
  <si>
    <t>NCLRESE</t>
  </si>
  <si>
    <t>Real Touch Finance Ltd</t>
  </si>
  <si>
    <t>RTFL</t>
  </si>
  <si>
    <t>Orient Press Ltd</t>
  </si>
  <si>
    <t>ORIENTLTD</t>
  </si>
  <si>
    <t>Retina Paints Ltd</t>
  </si>
  <si>
    <t>RETINA</t>
  </si>
  <si>
    <t>Acme Resources Ltd</t>
  </si>
  <si>
    <t>ACME</t>
  </si>
  <si>
    <t>Maitreya Medicare Ltd</t>
  </si>
  <si>
    <t>MAITREYA</t>
  </si>
  <si>
    <t>Pritish Nandy Communications Ltd</t>
  </si>
  <si>
    <t>PNC</t>
  </si>
  <si>
    <t>Baroda Extrusion Ltd</t>
  </si>
  <si>
    <t>BAROEXT</t>
  </si>
  <si>
    <t>Globesecure Technologies Ltd</t>
  </si>
  <si>
    <t>GSTL</t>
  </si>
  <si>
    <t>Gujarat Poly Electronics Ltd</t>
  </si>
  <si>
    <t>GUJARATPOLY</t>
  </si>
  <si>
    <t>Vinny Overseas Ltd</t>
  </si>
  <si>
    <t>VINNY</t>
  </si>
  <si>
    <t>Futuristic Solutions Ltd</t>
  </si>
  <si>
    <t>FUTSOL</t>
  </si>
  <si>
    <t>Mohite Industries Ltd</t>
  </si>
  <si>
    <t>MOHITE</t>
  </si>
  <si>
    <t>Macobs Technologies Ltd</t>
  </si>
  <si>
    <t>MACOBSTECH</t>
  </si>
  <si>
    <t>Rasandik Engineering Industries India Ltd</t>
  </si>
  <si>
    <t>RASANDIK</t>
  </si>
  <si>
    <t>KBS India Ltd</t>
  </si>
  <si>
    <t>KBSINDIA</t>
  </si>
  <si>
    <t>Hariyana Ship Breakers Ltd</t>
  </si>
  <si>
    <t>HRYNSHP</t>
  </si>
  <si>
    <t>Siddhika Coatings Ltd</t>
  </si>
  <si>
    <t>SIDDHIKA</t>
  </si>
  <si>
    <t>Krishna Ventures Ltd</t>
  </si>
  <si>
    <t>KRISHNA</t>
  </si>
  <si>
    <t>Ganga Forging Ltd</t>
  </si>
  <si>
    <t>GANGAFORGE</t>
  </si>
  <si>
    <t>Keerthi Industries Ltd</t>
  </si>
  <si>
    <t>KEERTHI</t>
  </si>
  <si>
    <t>Acknit Industries Ltd</t>
  </si>
  <si>
    <t>ACKNIT</t>
  </si>
  <si>
    <t>Everlon Financials Ltd</t>
  </si>
  <si>
    <t>EVERFIN</t>
  </si>
  <si>
    <t>Bright Brothers Ltd</t>
  </si>
  <si>
    <t>BRIGHTBR</t>
  </si>
  <si>
    <t>BSEL Algo Ltd</t>
  </si>
  <si>
    <t>BSELALGO</t>
  </si>
  <si>
    <t>LIC MF Nifty 8-13 yr G-Sec ETF</t>
  </si>
  <si>
    <t>LICNETFGSC</t>
  </si>
  <si>
    <t>Polylink Polymers (India) Ltd</t>
  </si>
  <si>
    <t>POLYLINK</t>
  </si>
  <si>
    <t>Shristi Infrastructure Development Corporation Ltd</t>
  </si>
  <si>
    <t>SHRISTI</t>
  </si>
  <si>
    <t>Krypton Industries Ltd</t>
  </si>
  <si>
    <t>KRYPTONQ</t>
  </si>
  <si>
    <t>TPI India Ltd</t>
  </si>
  <si>
    <t>TPINDIA</t>
  </si>
  <si>
    <t>Filtra Consultants and Engineers Ltd</t>
  </si>
  <si>
    <t>FILTRA</t>
  </si>
  <si>
    <t>Aayush Wellness Ltd</t>
  </si>
  <si>
    <t>AAYUSH</t>
  </si>
  <si>
    <t>IDBI Gold Exchange Traded Fund</t>
  </si>
  <si>
    <t>LICMFGOLD</t>
  </si>
  <si>
    <t>Arihant Academy Ltd</t>
  </si>
  <si>
    <t>ARIHANTACA</t>
  </si>
  <si>
    <t>Vasundhara Rasayans Ltd</t>
  </si>
  <si>
    <t>VRL</t>
  </si>
  <si>
    <t>Patdiam Jewellery Ltd</t>
  </si>
  <si>
    <t>PJL</t>
  </si>
  <si>
    <t>Tayo Rolls Ltd</t>
  </si>
  <si>
    <t>TATAYODOGA</t>
  </si>
  <si>
    <t>Rama Vision Ltd</t>
  </si>
  <si>
    <t>RAMAVISION</t>
  </si>
  <si>
    <t>Sanrhea Technical Textiles Ltd</t>
  </si>
  <si>
    <t>SANTETX</t>
  </si>
  <si>
    <t>Riddhi Corporate Services Ltd</t>
  </si>
  <si>
    <t>RIDDHICORP</t>
  </si>
  <si>
    <t>Shivam Chemicals Ltd</t>
  </si>
  <si>
    <t>SHIVAM</t>
  </si>
  <si>
    <t>Raminfo Ltd</t>
  </si>
  <si>
    <t>RAMINFO</t>
  </si>
  <si>
    <t>Ameya Precision Engineers Ltd</t>
  </si>
  <si>
    <t>AMEYA</t>
  </si>
  <si>
    <t>Sakthi Finance Ltd</t>
  </si>
  <si>
    <t>SAKTHIFIN</t>
  </si>
  <si>
    <t>Rapicut Carbides Ltd</t>
  </si>
  <si>
    <t>RAPICUT</t>
  </si>
  <si>
    <t>BLB Ltd</t>
  </si>
  <si>
    <t>BLBLIMITED</t>
  </si>
  <si>
    <t>Graphisads Ltd</t>
  </si>
  <si>
    <t>GRAPHISAD</t>
  </si>
  <si>
    <t>Auro Impex &amp; Chemicals Ltd</t>
  </si>
  <si>
    <t>AUROIMPEX</t>
  </si>
  <si>
    <t>Biogen Pharmachem Industries Ltd</t>
  </si>
  <si>
    <t>BIOGEN</t>
  </si>
  <si>
    <t>Independent Power Producers &amp; Energy Traders</t>
  </si>
  <si>
    <t>Pulsar International Ltd</t>
  </si>
  <si>
    <t>PULSRIN</t>
  </si>
  <si>
    <t>Healthy Life Agritec Ltd</t>
  </si>
  <si>
    <t>HEALTHYLIFE</t>
  </si>
  <si>
    <t>Royale Manor Hotels and Industries Ltd</t>
  </si>
  <si>
    <t>RAYALEMA</t>
  </si>
  <si>
    <t>Moksh Ornaments Ltd</t>
  </si>
  <si>
    <t>MOKSH</t>
  </si>
  <si>
    <t>Bheema Cements Ltd</t>
  </si>
  <si>
    <t>BHEEMACEM</t>
  </si>
  <si>
    <t>Gujarat Hotels Ltd</t>
  </si>
  <si>
    <t>GUJHOTE</t>
  </si>
  <si>
    <t>Aimco Pesticides Ltd</t>
  </si>
  <si>
    <t>AIMCOPEST</t>
  </si>
  <si>
    <t>Agro Phos (India) Ltd</t>
  </si>
  <si>
    <t>AGROPHOS</t>
  </si>
  <si>
    <t>Universal Starch Chem Allied Ltd</t>
  </si>
  <si>
    <t>UNIVSTAR</t>
  </si>
  <si>
    <t>Daikaffil Chemicals India Ltd</t>
  </si>
  <si>
    <t>DAIKAFFI</t>
  </si>
  <si>
    <t>Dollex Agrotech Ltd</t>
  </si>
  <si>
    <t>DOLLEX</t>
  </si>
  <si>
    <t>Hindustan Hardy Ltd</t>
  </si>
  <si>
    <t>HINDHARD</t>
  </si>
  <si>
    <t>Achyut Healthcare Ltd</t>
  </si>
  <si>
    <t>ACHYUT</t>
  </si>
  <si>
    <t>AVSL Industries Ltd</t>
  </si>
  <si>
    <t>AVSL</t>
  </si>
  <si>
    <t>Quicktouch Technologies Ltd</t>
  </si>
  <si>
    <t>QUICKTOUCH</t>
  </si>
  <si>
    <t>Kontor Space Ltd</t>
  </si>
  <si>
    <t>KONTOR</t>
  </si>
  <si>
    <t>Ravi Kumar Distilleries Ltd</t>
  </si>
  <si>
    <t>RKDL</t>
  </si>
  <si>
    <t>F Mec International Financial Services Ltd</t>
  </si>
  <si>
    <t>FMEC</t>
  </si>
  <si>
    <t>Global Pet Industries Ltd</t>
  </si>
  <si>
    <t>GLOBALPET</t>
  </si>
  <si>
    <t>Tera Software Ltd</t>
  </si>
  <si>
    <t>TERASOFT</t>
  </si>
  <si>
    <t>Kay Power and Paper Ltd</t>
  </si>
  <si>
    <t>KAYPOWR</t>
  </si>
  <si>
    <t>Expo Gas Containers Ltd</t>
  </si>
  <si>
    <t>EXPOGAS</t>
  </si>
  <si>
    <t>Lykis Ltd</t>
  </si>
  <si>
    <t>LYKISLTD</t>
  </si>
  <si>
    <t>Pentagon Rubber Ltd</t>
  </si>
  <si>
    <t>PENTAGON</t>
  </si>
  <si>
    <t>Superior Industrial Enterprises Ltd</t>
  </si>
  <si>
    <t>SIEL</t>
  </si>
  <si>
    <t>Mirae Asset S&amp;P 500 Top 50 ETF</t>
  </si>
  <si>
    <t>MASPTOP50</t>
  </si>
  <si>
    <t>Twentyfirst Century Management Services Ltd</t>
  </si>
  <si>
    <t>21STCENMGM</t>
  </si>
  <si>
    <t>Jeevan Scientific Technology Ltd</t>
  </si>
  <si>
    <t>JSTL</t>
  </si>
  <si>
    <t>SVP Global Textiles Ltd</t>
  </si>
  <si>
    <t>SVPGLOB</t>
  </si>
  <si>
    <t>Dharni Capital Services Ltd</t>
  </si>
  <si>
    <t>DHARNI</t>
  </si>
  <si>
    <t>Arabian Petroleum Ltd</t>
  </si>
  <si>
    <t>ARABIAN</t>
  </si>
  <si>
    <t>IFL Enterprises Ltd</t>
  </si>
  <si>
    <t>IFL</t>
  </si>
  <si>
    <t>Manoj Ceramic Ltd</t>
  </si>
  <si>
    <t>MCPL</t>
  </si>
  <si>
    <t>Alkosign Ltd</t>
  </si>
  <si>
    <t>ALKOSIGN</t>
  </si>
  <si>
    <t>Aro Granite Industries Ltd</t>
  </si>
  <si>
    <t>AROGRANITE</t>
  </si>
  <si>
    <t>Saboo Sodium Chloro Ltd</t>
  </si>
  <si>
    <t>SABOOSOD</t>
  </si>
  <si>
    <t>Marshall Machines Ltd</t>
  </si>
  <si>
    <t>MARSHALL</t>
  </si>
  <si>
    <t>Radiowalla Network Ltd</t>
  </si>
  <si>
    <t>RADIOWALLA</t>
  </si>
  <si>
    <t>Astal Laboratories Ltd</t>
  </si>
  <si>
    <t>ASTALLTD</t>
  </si>
  <si>
    <t>Aarvee Denims and Exports Ltd</t>
  </si>
  <si>
    <t>AARVEEDEN</t>
  </si>
  <si>
    <t>Supra Pacific Financial Services Ltd</t>
  </si>
  <si>
    <t>SUPRAPFSL</t>
  </si>
  <si>
    <t>Sangam Finserv Ltd</t>
  </si>
  <si>
    <t>SANGAMFIN</t>
  </si>
  <si>
    <t>Mahickra Chemicals Ltd</t>
  </si>
  <si>
    <t>MAHICKRA</t>
  </si>
  <si>
    <t>CMX Holdings Ltd</t>
  </si>
  <si>
    <t>SIELFNS</t>
  </si>
  <si>
    <t>Lexus Granito (India) Ltd</t>
  </si>
  <si>
    <t>LEXUS</t>
  </si>
  <si>
    <t>Banas Finance Ltd</t>
  </si>
  <si>
    <t>BANASFN</t>
  </si>
  <si>
    <t>Mirae Asset NYSE FANG+ ETF</t>
  </si>
  <si>
    <t>MAFANG</t>
  </si>
  <si>
    <t>TCFC Finance Ltd</t>
  </si>
  <si>
    <t>TCFCFINQ</t>
  </si>
  <si>
    <t>Growington Ventures India Ltd</t>
  </si>
  <si>
    <t>GROWINGTON</t>
  </si>
  <si>
    <t>Agni Green Power Ltd</t>
  </si>
  <si>
    <t>AGNI</t>
  </si>
  <si>
    <t>ITCONS e-Solutions Ltd</t>
  </si>
  <si>
    <t>ITCONS</t>
  </si>
  <si>
    <t>Human Resource &amp; Employment Services</t>
  </si>
  <si>
    <t>Baba Food Processing (India) Ltd</t>
  </si>
  <si>
    <t>BABAFP</t>
  </si>
  <si>
    <t>East West Freight Carriers Ltd</t>
  </si>
  <si>
    <t>EASTWEST</t>
  </si>
  <si>
    <t>Trans India House Impex Ltd</t>
  </si>
  <si>
    <t>TIHIL</t>
  </si>
  <si>
    <t>Innovative Tech Pack Ltd</t>
  </si>
  <si>
    <t>INNOVTEC</t>
  </si>
  <si>
    <t>Sky Industries Ltd</t>
  </si>
  <si>
    <t>SKYIND</t>
  </si>
  <si>
    <t>Vasudhagama Enterprises Ltd</t>
  </si>
  <si>
    <t>VASUDHAGAM</t>
  </si>
  <si>
    <t>Jindal Hotels Ltd</t>
  </si>
  <si>
    <t>JINDHOT</t>
  </si>
  <si>
    <t>Rajgor Castor Derivatives Ltd</t>
  </si>
  <si>
    <t>RCDL</t>
  </si>
  <si>
    <t>Aditya BSL Nifty Bank ETF</t>
  </si>
  <si>
    <t>ABSLBANETF</t>
  </si>
  <si>
    <t>Amrapali Industries Ltd</t>
  </si>
  <si>
    <t>AMRAPLIN</t>
  </si>
  <si>
    <t>Synoptics Technologies Ltd</t>
  </si>
  <si>
    <t>SYNOPTICS</t>
  </si>
  <si>
    <t>Archies Ltd</t>
  </si>
  <si>
    <t>ARCHIES</t>
  </si>
  <si>
    <t>Nova Iron and Steel Ltd</t>
  </si>
  <si>
    <t>NOVIS</t>
  </si>
  <si>
    <t>Hindustan Appliances Ltd</t>
  </si>
  <si>
    <t>HINDAPL</t>
  </si>
  <si>
    <t>Eiko Lifesciences Ltd</t>
  </si>
  <si>
    <t>EIKO</t>
  </si>
  <si>
    <t>ICICI Prudential S&amp;P BSE Liquid Rate ETF</t>
  </si>
  <si>
    <t>LIQUIDIETF</t>
  </si>
  <si>
    <t>Precision Metaliks Ltd</t>
  </si>
  <si>
    <t>PRECISION</t>
  </si>
  <si>
    <t>Presstonic Engineering Ltd</t>
  </si>
  <si>
    <t>PRESSTONIC</t>
  </si>
  <si>
    <t>Locomotive Engines &amp; Rolling Stock</t>
  </si>
  <si>
    <t>Alfa Transformers Ltd</t>
  </si>
  <si>
    <t>ALFATRAN</t>
  </si>
  <si>
    <t>Slone Infosystems Ltd</t>
  </si>
  <si>
    <t>SLONE</t>
  </si>
  <si>
    <t>Kiduja India Ltd</t>
  </si>
  <si>
    <t>KIDUJA</t>
  </si>
  <si>
    <t>Max Heights Infrastructure Ltd</t>
  </si>
  <si>
    <t>MAXHEIGHTS</t>
  </si>
  <si>
    <t>Perfectpac Ltd</t>
  </si>
  <si>
    <t>PERFEPA</t>
  </si>
  <si>
    <t>Sam Industries Ltd</t>
  </si>
  <si>
    <t>SAMINDUS</t>
  </si>
  <si>
    <t>Dev Labtech Venture Ltd</t>
  </si>
  <si>
    <t>DEVLAB</t>
  </si>
  <si>
    <t>Shree Krishna Infrastructure Ltd</t>
  </si>
  <si>
    <t>SKIFL</t>
  </si>
  <si>
    <t>M V K Agro Food Product Ltd</t>
  </si>
  <si>
    <t>MVKAGRO</t>
  </si>
  <si>
    <t>Kreon Finnancial Services Ltd</t>
  </si>
  <si>
    <t>KREONFIN</t>
  </si>
  <si>
    <t>HOV Services Ltd</t>
  </si>
  <si>
    <t>HOVS</t>
  </si>
  <si>
    <t>Medicamen Organics Ltd</t>
  </si>
  <si>
    <t>MEDIORG</t>
  </si>
  <si>
    <t>Dhanalaxmi Roto Spinners Ltd</t>
  </si>
  <si>
    <t>DHANROTO</t>
  </si>
  <si>
    <t>GACM Technologies Ltd</t>
  </si>
  <si>
    <t>GATECH</t>
  </si>
  <si>
    <t>Sunil Healthcare Ltd</t>
  </si>
  <si>
    <t>SUNLOC</t>
  </si>
  <si>
    <t>Optimus Finance Ltd</t>
  </si>
  <si>
    <t>OPTIFIN</t>
  </si>
  <si>
    <t>Popees Cares Ltd</t>
  </si>
  <si>
    <t>POPEES</t>
  </si>
  <si>
    <t>Raj Oil Mills Ltd</t>
  </si>
  <si>
    <t>ROML</t>
  </si>
  <si>
    <t>Sri KPR Industries Ltd</t>
  </si>
  <si>
    <t>SRIKPRIND</t>
  </si>
  <si>
    <t>Terai Tea Co Ltd</t>
  </si>
  <si>
    <t>TERAI</t>
  </si>
  <si>
    <t>Kalyan Capitals Ltd</t>
  </si>
  <si>
    <t>KALYANCAP</t>
  </si>
  <si>
    <t>Thinkink Picturez Ltd</t>
  </si>
  <si>
    <t>THINKINK</t>
  </si>
  <si>
    <t>Ambar Protein Industries Ltd</t>
  </si>
  <si>
    <t>AMBARPIL</t>
  </si>
  <si>
    <t>Makers Laboratories Ltd</t>
  </si>
  <si>
    <t>MAKERSL</t>
  </si>
  <si>
    <t>Evans Electric Ltd</t>
  </si>
  <si>
    <t>EVANS</t>
  </si>
  <si>
    <t>Elegant Marbles and Grani Industries Ltd</t>
  </si>
  <si>
    <t>ELEMARB</t>
  </si>
  <si>
    <t>Shiva Mills Ltd</t>
  </si>
  <si>
    <t>SHIVAMILLS</t>
  </si>
  <si>
    <t>Malu Paper Mills Ltd</t>
  </si>
  <si>
    <t>MALUPAPER</t>
  </si>
  <si>
    <t>Envair Electrodyne Ltd</t>
  </si>
  <si>
    <t>ENVAIREL</t>
  </si>
  <si>
    <t>Divyashakti Ltd</t>
  </si>
  <si>
    <t>DIVSHKT</t>
  </si>
  <si>
    <t>Ceejay Finance Ltd</t>
  </si>
  <si>
    <t>CEEJAY</t>
  </si>
  <si>
    <t>Modulex Construction Technologies Ltd</t>
  </si>
  <si>
    <t>MODULEX</t>
  </si>
  <si>
    <t>Titan Intech Ltd</t>
  </si>
  <si>
    <t>TITANIN</t>
  </si>
  <si>
    <t>HB Portfolio Ltd</t>
  </si>
  <si>
    <t>HBPOR</t>
  </si>
  <si>
    <t>Punjab Communications Ltd</t>
  </si>
  <si>
    <t>PUNJCOMMU</t>
  </si>
  <si>
    <t>Akiko Global Services Ltd</t>
  </si>
  <si>
    <t>AKIKO</t>
  </si>
  <si>
    <t>Balkrishna Paper Mills Ltd</t>
  </si>
  <si>
    <t>BALKRISHNA</t>
  </si>
  <si>
    <t>Kanishk Steel Industries Ltd</t>
  </si>
  <si>
    <t>KANSHST</t>
  </si>
  <si>
    <t>Vishwas Agri Seeds Ltd</t>
  </si>
  <si>
    <t>VISHWAS</t>
  </si>
  <si>
    <t>James Warren Tea Ltd</t>
  </si>
  <si>
    <t>JAMESWARREN</t>
  </si>
  <si>
    <t>Maestros Electronics &amp; Telecommunications Systems Ltd</t>
  </si>
  <si>
    <t>METSL</t>
  </si>
  <si>
    <t>Kranti Industries Ltd</t>
  </si>
  <si>
    <t>KRANTI</t>
  </si>
  <si>
    <t>Inter Globe Finance Ltd</t>
  </si>
  <si>
    <t>INTRGLB</t>
  </si>
  <si>
    <t>Diligent Media Corporation Ltd</t>
  </si>
  <si>
    <t>DNAMEDIA</t>
  </si>
  <si>
    <t>Escorp Asset Management Ltd</t>
  </si>
  <si>
    <t>ESCORP</t>
  </si>
  <si>
    <t>Phoenix International Ltd</t>
  </si>
  <si>
    <t>PHOENXINTL</t>
  </si>
  <si>
    <t>Ganesha Ecoverse Ltd</t>
  </si>
  <si>
    <t>GANVERSE</t>
  </si>
  <si>
    <t>Auto Pins (India) Ltd</t>
  </si>
  <si>
    <t>AUTOPINS</t>
  </si>
  <si>
    <t>Globalspace Technologies Ltd</t>
  </si>
  <si>
    <t>Virat Industries Ltd</t>
  </si>
  <si>
    <t>VIRAT</t>
  </si>
  <si>
    <t>Crop Life Science Ltd</t>
  </si>
  <si>
    <t>CLSL</t>
  </si>
  <si>
    <t>Joindre Capital Services Ltd</t>
  </si>
  <si>
    <t>JOINDRE</t>
  </si>
  <si>
    <t>Morarka Finance Ltd</t>
  </si>
  <si>
    <t>MORARKFI</t>
  </si>
  <si>
    <t>Clara Industries Ltd</t>
  </si>
  <si>
    <t>CLARA</t>
  </si>
  <si>
    <t>Shri Vasuprada Plantations Ltd</t>
  </si>
  <si>
    <t>VASUPRADA</t>
  </si>
  <si>
    <t>Riba Textiles Ltd</t>
  </si>
  <si>
    <t>RIBATEX</t>
  </si>
  <si>
    <t>LCC Infotech Ltd</t>
  </si>
  <si>
    <t>LCCINFOTEC</t>
  </si>
  <si>
    <t>Pattech Fitwell Tube Components Ltd</t>
  </si>
  <si>
    <t>PATTECH</t>
  </si>
  <si>
    <t>Orient Beverages Ltd</t>
  </si>
  <si>
    <t>ORIBEVER</t>
  </si>
  <si>
    <t>Motilal Oswal Midcap 100 ETF</t>
  </si>
  <si>
    <t>MOM100</t>
  </si>
  <si>
    <t>P B M Polytex Ltd</t>
  </si>
  <si>
    <t>PBMPOLY</t>
  </si>
  <si>
    <t>Bombay Cycle and Motor Agency Ltd</t>
  </si>
  <si>
    <t>BOMBCYC</t>
  </si>
  <si>
    <t>G-Tec Jainx Education Ltd</t>
  </si>
  <si>
    <t>GTECJAINX</t>
  </si>
  <si>
    <t>Service Care Ltd</t>
  </si>
  <si>
    <t>SERVICE</t>
  </si>
  <si>
    <t>Siti Networks Ltd</t>
  </si>
  <si>
    <t>SITINET</t>
  </si>
  <si>
    <t>Deccan Health Care Ltd</t>
  </si>
  <si>
    <t>DECCAN</t>
  </si>
  <si>
    <t>Kenvi Jewels Ltd</t>
  </si>
  <si>
    <t>KENVI</t>
  </si>
  <si>
    <t>Smiths &amp; Founders (India) Ltd</t>
  </si>
  <si>
    <t>SMFIL</t>
  </si>
  <si>
    <t>SM Auto Stamping Ltd</t>
  </si>
  <si>
    <t>SMAUTO</t>
  </si>
  <si>
    <t>PCS Technology Ltd</t>
  </si>
  <si>
    <t>PCS</t>
  </si>
  <si>
    <t>Technology Hardware, Storage &amp; Peripherals</t>
  </si>
  <si>
    <t>Sampre Nutritions Ltd</t>
  </si>
  <si>
    <t>SAMPRE</t>
  </si>
  <si>
    <t>Chrome Silicon Ltd</t>
  </si>
  <si>
    <t>CHROME</t>
  </si>
  <si>
    <t>Vadivarhe Speciality Chemicals Ltd</t>
  </si>
  <si>
    <t>VSCL</t>
  </si>
  <si>
    <t>Godavari Drugs Ltd</t>
  </si>
  <si>
    <t>GODAVARI</t>
  </si>
  <si>
    <t>Rex Pipes and Cables Industries Ltd</t>
  </si>
  <si>
    <t>REXPIPES</t>
  </si>
  <si>
    <t>Bombay Metrics Supply Chain Ltd</t>
  </si>
  <si>
    <t>BMETRICS</t>
  </si>
  <si>
    <t>Modipon Ltd</t>
  </si>
  <si>
    <t>MODIPON</t>
  </si>
  <si>
    <t>Royal Sense Ltd</t>
  </si>
  <si>
    <t>ROYAL</t>
  </si>
  <si>
    <t>Kotak Nifty PSU Bank ETF</t>
  </si>
  <si>
    <t>PSUBANK</t>
  </si>
  <si>
    <t>Vels Film International Ltd</t>
  </si>
  <si>
    <t>VELS</t>
  </si>
  <si>
    <t>Unifinz Capital India Ltd</t>
  </si>
  <si>
    <t>UCIL</t>
  </si>
  <si>
    <t>We Win Ltd</t>
  </si>
  <si>
    <t>WEWIN</t>
  </si>
  <si>
    <t>Le Lavoir Ltd</t>
  </si>
  <si>
    <t>LELAVOIR</t>
  </si>
  <si>
    <t>JFL Life Sciences Ltd</t>
  </si>
  <si>
    <t>JFLLIFE</t>
  </si>
  <si>
    <t>Elixir Capital Ltd</t>
  </si>
  <si>
    <t>ELIXIR</t>
  </si>
  <si>
    <t>BITS Ltd</t>
  </si>
  <si>
    <t>BITS</t>
  </si>
  <si>
    <t>Invesco India Gold Exchange Traded Fund</t>
  </si>
  <si>
    <t>IVZINGOLD</t>
  </si>
  <si>
    <t>Omfurn India Ltd</t>
  </si>
  <si>
    <t>OMFURN</t>
  </si>
  <si>
    <t>Kalahridhaan Trendz Ltd</t>
  </si>
  <si>
    <t>KTL</t>
  </si>
  <si>
    <t>Prospect Commodities Ltd</t>
  </si>
  <si>
    <t>PCL</t>
  </si>
  <si>
    <t>Austin Engineering Company Ltd</t>
  </si>
  <si>
    <t>AUSTENG</t>
  </si>
  <si>
    <t>Shreyas Intermediates Ltd</t>
  </si>
  <si>
    <t>SHREYASI</t>
  </si>
  <si>
    <t>Magson Retail and Distribution Ltd</t>
  </si>
  <si>
    <t>MAGSON</t>
  </si>
  <si>
    <t>Rathi Bars Ltd</t>
  </si>
  <si>
    <t>RATHIBAR</t>
  </si>
  <si>
    <t>Apoorva Leasing Finance and Investment Company Ltd</t>
  </si>
  <si>
    <t>APOORVA</t>
  </si>
  <si>
    <t>Cranes Software International Ltd</t>
  </si>
  <si>
    <t>CRANESSOFT</t>
  </si>
  <si>
    <t>UR Sugar Industries Ltd</t>
  </si>
  <si>
    <t>URSUGAR</t>
  </si>
  <si>
    <t>NAM Securities Ltd</t>
  </si>
  <si>
    <t>NAM</t>
  </si>
  <si>
    <t>Mono Pharmacare Ltd</t>
  </si>
  <si>
    <t>MONOPHARMA</t>
  </si>
  <si>
    <t>Riddhi Steel and Tube Ltd</t>
  </si>
  <si>
    <t>RSTL</t>
  </si>
  <si>
    <t>Golden Tobacco Ltd</t>
  </si>
  <si>
    <t>GOLDENTOBC</t>
  </si>
  <si>
    <t>Anand Rayons Ltd</t>
  </si>
  <si>
    <t>ARL</t>
  </si>
  <si>
    <t>Nhc Foods Ltd</t>
  </si>
  <si>
    <t>NHCFOODS</t>
  </si>
  <si>
    <t>Rollatainers Ltd</t>
  </si>
  <si>
    <t>ROLLT</t>
  </si>
  <si>
    <t>Gita Renewable Energy Ltd</t>
  </si>
  <si>
    <t>GITARENEW</t>
  </si>
  <si>
    <t>Akshar Spintex Ltd</t>
  </si>
  <si>
    <t>AKSHAR</t>
  </si>
  <si>
    <t>Khoobsurat Ltd</t>
  </si>
  <si>
    <t>KHOOBSURAT</t>
  </si>
  <si>
    <t>Arvind and Company Shipping Agencies Ltd</t>
  </si>
  <si>
    <t>ACSAL</t>
  </si>
  <si>
    <t>Tridhya Tech Ltd</t>
  </si>
  <si>
    <t>TRIDHYA</t>
  </si>
  <si>
    <t>AccelerateBS India Ltd</t>
  </si>
  <si>
    <t>ACCELERATE</t>
  </si>
  <si>
    <t>DSJ Keep Learning Ltd</t>
  </si>
  <si>
    <t>KEEPLEARN</t>
  </si>
  <si>
    <t>Burnpur Cement Ltd</t>
  </si>
  <si>
    <t>BURNPUR</t>
  </si>
  <si>
    <t>Vertexplus Technologies Ltd</t>
  </si>
  <si>
    <t>VERTEXPLUS</t>
  </si>
  <si>
    <t>Adroit Infotech Ltd</t>
  </si>
  <si>
    <t>ADROITINFO</t>
  </si>
  <si>
    <t>Prudential Sugar Corp Ltd</t>
  </si>
  <si>
    <t>PRUDMOULI</t>
  </si>
  <si>
    <t>Arex Industries Ltd</t>
  </si>
  <si>
    <t>AREXMIS</t>
  </si>
  <si>
    <t>Transgene Biotek Ltd</t>
  </si>
  <si>
    <t>TRABI</t>
  </si>
  <si>
    <t>Balgopal Commercial Ltd</t>
  </si>
  <si>
    <t>BALGOPAL</t>
  </si>
  <si>
    <t>Candour Techtex Ltd</t>
  </si>
  <si>
    <t>CANDOUR</t>
  </si>
  <si>
    <t>K G Denim Ltd</t>
  </si>
  <si>
    <t>KGDENIM</t>
  </si>
  <si>
    <t>Dhampure Speciality Sugars Ltd</t>
  </si>
  <si>
    <t>DHAMPURE</t>
  </si>
  <si>
    <t>Softrak Venture Investment Limited</t>
  </si>
  <si>
    <t>SOFTRAKV</t>
  </si>
  <si>
    <t>Milton Industries Ltd</t>
  </si>
  <si>
    <t>MILTON</t>
  </si>
  <si>
    <t>Bang Overseas Ltd</t>
  </si>
  <si>
    <t>BANG</t>
  </si>
  <si>
    <t>Sambandam Spinning Mills Ltd</t>
  </si>
  <si>
    <t>SAMBANDAM</t>
  </si>
  <si>
    <t>Lakshmi Finance and Industrial Corp Ltd</t>
  </si>
  <si>
    <t>LFIC</t>
  </si>
  <si>
    <t>Mirae Asset Nifty Financial Services ETF</t>
  </si>
  <si>
    <t>BFSI</t>
  </si>
  <si>
    <t>Ambo Agritec Ltd</t>
  </si>
  <si>
    <t>AMBOAGRI</t>
  </si>
  <si>
    <t>Ambani Orgochem Ltd</t>
  </si>
  <si>
    <t>AMBANIORGO</t>
  </si>
  <si>
    <t>Mish Designs Ltd</t>
  </si>
  <si>
    <t>MISHDESIGN</t>
  </si>
  <si>
    <t>Fundviser Capital (India) Ltd</t>
  </si>
  <si>
    <t>FUNDVISER</t>
  </si>
  <si>
    <t>Construction Materials</t>
  </si>
  <si>
    <t>Kabsons Industries Ltd</t>
  </si>
  <si>
    <t>KABSON</t>
  </si>
  <si>
    <t>Shree Marutinandan Tubes Ltd</t>
  </si>
  <si>
    <t>SHREE</t>
  </si>
  <si>
    <t>SVC Industries Ltd</t>
  </si>
  <si>
    <t>SVCIND</t>
  </si>
  <si>
    <t>Sunrise Efficient Marketing Ltd</t>
  </si>
  <si>
    <t>SEML</t>
  </si>
  <si>
    <t>Jagan Lamps Ltd</t>
  </si>
  <si>
    <t>JAGANLAM</t>
  </si>
  <si>
    <t>Gini Silk Mills Ltd</t>
  </si>
  <si>
    <t>GINISILK</t>
  </si>
  <si>
    <t>Kavveri Telecom Products Ltd</t>
  </si>
  <si>
    <t>KAVVERITEL</t>
  </si>
  <si>
    <t>Shree Krishna Paper Mills &amp; Industries Ltd</t>
  </si>
  <si>
    <t>SKPMIL</t>
  </si>
  <si>
    <t>Amkay Products Ltd</t>
  </si>
  <si>
    <t>AMKAY</t>
  </si>
  <si>
    <t>AKG Exim Ltd</t>
  </si>
  <si>
    <t>AKG</t>
  </si>
  <si>
    <t>Silgo Retail Ltd</t>
  </si>
  <si>
    <t>SILGO</t>
  </si>
  <si>
    <t>Walchand Peoplefirst Ltd</t>
  </si>
  <si>
    <t>WALCHPF</t>
  </si>
  <si>
    <t>Rolta India Ltd</t>
  </si>
  <si>
    <t>ROLTA</t>
  </si>
  <si>
    <t>Veeram Securities Ltd</t>
  </si>
  <si>
    <t>VSL</t>
  </si>
  <si>
    <t>G G Dandekar Properties Ltd</t>
  </si>
  <si>
    <t>GGDPROP</t>
  </si>
  <si>
    <t>Ahmedabad Steel Craft Ltd</t>
  </si>
  <si>
    <t>AHMDSTE</t>
  </si>
  <si>
    <t>Comrade Appliances Ltd</t>
  </si>
  <si>
    <t>COMRADE</t>
  </si>
  <si>
    <t>National Oxygen Ltd</t>
  </si>
  <si>
    <t>NOL</t>
  </si>
  <si>
    <t>Baba Arts Ltd</t>
  </si>
  <si>
    <t>BABA</t>
  </si>
  <si>
    <t>Viaz Tyres Ltd</t>
  </si>
  <si>
    <t>VIAZ</t>
  </si>
  <si>
    <t>Kshitij Polyline Ltd</t>
  </si>
  <si>
    <t>KSHITIJPOL</t>
  </si>
  <si>
    <t>Saven Technologies Ltd</t>
  </si>
  <si>
    <t>7TEC</t>
  </si>
  <si>
    <t>Real Eco Energy Ltd</t>
  </si>
  <si>
    <t>REALECO</t>
  </si>
  <si>
    <t>Agarwal Float Glass India Ltd</t>
  </si>
  <si>
    <t>AGARWALFT</t>
  </si>
  <si>
    <t>Shrydus Industries Ltd</t>
  </si>
  <si>
    <t>SHRYDUS</t>
  </si>
  <si>
    <t>3P Land Holdings Ltd</t>
  </si>
  <si>
    <t>3PLAND</t>
  </si>
  <si>
    <t>Vruddhi Engineering Works Ltd</t>
  </si>
  <si>
    <t>VRUDDHI</t>
  </si>
  <si>
    <t>Chartered Capital and Investment Ltd</t>
  </si>
  <si>
    <t>CHRTEDCA</t>
  </si>
  <si>
    <t>Mefcom Capital Markets Ltd</t>
  </si>
  <si>
    <t>MEFCOMCAP</t>
  </si>
  <si>
    <t>ANG Lifesciences India Ltd</t>
  </si>
  <si>
    <t>ANG</t>
  </si>
  <si>
    <t>Poddar Housing and Development Ltd</t>
  </si>
  <si>
    <t>PODDARHOUS</t>
  </si>
  <si>
    <t>Banaras Beads Ltd</t>
  </si>
  <si>
    <t>BANARBEADS</t>
  </si>
  <si>
    <t>G.S. Auto International Ltd</t>
  </si>
  <si>
    <t>GSAUTO</t>
  </si>
  <si>
    <t>Innovassynth Investments Ltd</t>
  </si>
  <si>
    <t>INOVSYNTH</t>
  </si>
  <si>
    <t>Associated Ceramics Ltd</t>
  </si>
  <si>
    <t>ASSOCER</t>
  </si>
  <si>
    <t>Oceanic Foods Ltd</t>
  </si>
  <si>
    <t>OCEANIC</t>
  </si>
  <si>
    <t>S &amp; T Corporation Ltd</t>
  </si>
  <si>
    <t>STCORP</t>
  </si>
  <si>
    <t>Ekansh Concepts Ltd</t>
  </si>
  <si>
    <t>EKANSH</t>
  </si>
  <si>
    <t>Katare Spinning Mills Ltd</t>
  </si>
  <si>
    <t>KATRSPG</t>
  </si>
  <si>
    <t>Olatech Solutions Ltd</t>
  </si>
  <si>
    <t>OLATECH</t>
  </si>
  <si>
    <t>AJR Infra and Tolling Ltd</t>
  </si>
  <si>
    <t>AJRINFRA</t>
  </si>
  <si>
    <t>Vista Pharmaceuticals Ltd</t>
  </si>
  <si>
    <t>VISTAPH</t>
  </si>
  <si>
    <t>Ashnoor Textile Mills Ltd</t>
  </si>
  <si>
    <t>ASHNOOR</t>
  </si>
  <si>
    <t>Sheetal Universal Ltd</t>
  </si>
  <si>
    <t>SHEETAL</t>
  </si>
  <si>
    <t>Uma Converter Ltd</t>
  </si>
  <si>
    <t>UMA</t>
  </si>
  <si>
    <t>Swasti Vinayaka Synthetics Ltd</t>
  </si>
  <si>
    <t>SWASTIVI</t>
  </si>
  <si>
    <t>Aristo Bio-Tech and Lifescience Ltd</t>
  </si>
  <si>
    <t>ARISTO</t>
  </si>
  <si>
    <t>Nandani Creation Ltd</t>
  </si>
  <si>
    <t>JAIPURKURT</t>
  </si>
  <si>
    <t>Manugraph India Ltd</t>
  </si>
  <si>
    <t>MANUGRAPH</t>
  </si>
  <si>
    <t>Jet Freight Logistics Ltd</t>
  </si>
  <si>
    <t>JETFREIGHT</t>
  </si>
  <si>
    <t>Omnitex Industries (India) Ltd</t>
  </si>
  <si>
    <t>OMNITEX</t>
  </si>
  <si>
    <t>Veejay Lakshmi Engineering Works Ltd</t>
  </si>
  <si>
    <t>VJLAXMIE</t>
  </si>
  <si>
    <t>Shreeshay Engineers Ltd</t>
  </si>
  <si>
    <t>SHREESHAY</t>
  </si>
  <si>
    <t>P H Capital Ltd</t>
  </si>
  <si>
    <t>PHCAP</t>
  </si>
  <si>
    <t>Micropro Software Solutions Ltd</t>
  </si>
  <si>
    <t>MICROPRO</t>
  </si>
  <si>
    <t>Vistar Amar Ltd</t>
  </si>
  <si>
    <t>VISTARAMAR</t>
  </si>
  <si>
    <t>Valencia Nutrition Ltd</t>
  </si>
  <si>
    <t>VALENCIA</t>
  </si>
  <si>
    <t>Soft Drinks &amp; Non-alcoholic Beverages</t>
  </si>
  <si>
    <t>Cell Point (India) Ltd</t>
  </si>
  <si>
    <t>CELLPOINT</t>
  </si>
  <si>
    <t>Greenhitech Ventures Ltd</t>
  </si>
  <si>
    <t>GVL</t>
  </si>
  <si>
    <t>Signoria Creation Ltd</t>
  </si>
  <si>
    <t>SIGNORIA</t>
  </si>
  <si>
    <t>Vivid Mercantile Ltd</t>
  </si>
  <si>
    <t>VIVIDM</t>
  </si>
  <si>
    <t>Ravalgaon Sugar Farm Ltd</t>
  </si>
  <si>
    <t>RAVALSUGAR</t>
  </si>
  <si>
    <t>SPS Finquest Ltd</t>
  </si>
  <si>
    <t>SPS</t>
  </si>
  <si>
    <t>Ankit Metal &amp; Power Ltd</t>
  </si>
  <si>
    <t>ANKITMETAL</t>
  </si>
  <si>
    <t>GTN Industries Ltd</t>
  </si>
  <si>
    <t>GTNINDS</t>
  </si>
  <si>
    <t>Regency Fincorp Ltd</t>
  </si>
  <si>
    <t>REGENCY</t>
  </si>
  <si>
    <t>Angel Fibers Ltd</t>
  </si>
  <si>
    <t>ANGEL</t>
  </si>
  <si>
    <t>Dmr Hydroengineering &amp; Infrastructures Ltd</t>
  </si>
  <si>
    <t>DMR</t>
  </si>
  <si>
    <t>Erp Soft Systems Ltd</t>
  </si>
  <si>
    <t>ERPSOFT</t>
  </si>
  <si>
    <t>Naapbooks Ltd</t>
  </si>
  <si>
    <t>NBL</t>
  </si>
  <si>
    <t>Metal Coatings (India) Ltd</t>
  </si>
  <si>
    <t>METALCO</t>
  </si>
  <si>
    <t>Comfort Fincap Ltd</t>
  </si>
  <si>
    <t>COMFINCAP</t>
  </si>
  <si>
    <t>Tarini International Ltd</t>
  </si>
  <si>
    <t>TARINI</t>
  </si>
  <si>
    <t>GSM Foils Ltd</t>
  </si>
  <si>
    <t>GSMFOILS</t>
  </si>
  <si>
    <t>Yudiz Solutions Ltd</t>
  </si>
  <si>
    <t>YUDIZ</t>
  </si>
  <si>
    <t>AmpVolts Ltd</t>
  </si>
  <si>
    <t>QUEST</t>
  </si>
  <si>
    <t>Kemistar Corporation Ltd</t>
  </si>
  <si>
    <t>KEMISTAR</t>
  </si>
  <si>
    <t>Akash Infra-Projects Ltd</t>
  </si>
  <si>
    <t>AKASH</t>
  </si>
  <si>
    <t>Mittal Life Style Ltd</t>
  </si>
  <si>
    <t>MITTAL</t>
  </si>
  <si>
    <t>Tirupati Tyres Ltd</t>
  </si>
  <si>
    <t>TTIL</t>
  </si>
  <si>
    <t>Medi-Caps Ltd</t>
  </si>
  <si>
    <t>MEDICAPQ</t>
  </si>
  <si>
    <t>Ushanti Colour Chem Ltd</t>
  </si>
  <si>
    <t>UCL</t>
  </si>
  <si>
    <t>Country Condo's Ltd</t>
  </si>
  <si>
    <t>COUNCODOS</t>
  </si>
  <si>
    <t>National Plastic Industries Ltd</t>
  </si>
  <si>
    <t>NATPLAS</t>
  </si>
  <si>
    <t>Diligent Industries Ltd</t>
  </si>
  <si>
    <t>DILIGENT</t>
  </si>
  <si>
    <t>Godha Cabcon &amp; Insulation Ltd</t>
  </si>
  <si>
    <t>GODHA</t>
  </si>
  <si>
    <t>Isl Consulting Ltd</t>
  </si>
  <si>
    <t>ISLCONSUL</t>
  </si>
  <si>
    <t>Hemadri Cements Ltd</t>
  </si>
  <si>
    <t>HEMACEM</t>
  </si>
  <si>
    <t>Eighty Jewellers Ltd</t>
  </si>
  <si>
    <t>EIGHTY</t>
  </si>
  <si>
    <t>Shelter Pharma Ltd</t>
  </si>
  <si>
    <t>SHELTER</t>
  </si>
  <si>
    <t>Mediaone Global Entertainment Ltd</t>
  </si>
  <si>
    <t>MEDIAONE</t>
  </si>
  <si>
    <t>AA Plus Tradelink Ltd</t>
  </si>
  <si>
    <t>AAPLUSTRAD</t>
  </si>
  <si>
    <t>Advance Metering Technology Ltd</t>
  </si>
  <si>
    <t>AMTL</t>
  </si>
  <si>
    <t>Aatmaj Healthcare Ltd</t>
  </si>
  <si>
    <t>AATMAJ</t>
  </si>
  <si>
    <t>Ultra Wiring Connectivity System Ltd</t>
  </si>
  <si>
    <t>UWCSL</t>
  </si>
  <si>
    <t>Lee &amp; Nee Softwares (Exports) Ltd</t>
  </si>
  <si>
    <t>LEENEE</t>
  </si>
  <si>
    <t>Bhatia Colour Chem Ltd</t>
  </si>
  <si>
    <t>BCCL</t>
  </si>
  <si>
    <t>Tamilnadu Telecommunication Ltd</t>
  </si>
  <si>
    <t>TNTELE</t>
  </si>
  <si>
    <t>Garment Mantra Lifestyle Ltd</t>
  </si>
  <si>
    <t>GARMNTMNTR</t>
  </si>
  <si>
    <t>Shree Pacetronix Ltd</t>
  </si>
  <si>
    <t>SHREEPAC</t>
  </si>
  <si>
    <t>ARCL Organics Ltd</t>
  </si>
  <si>
    <t>ARCL</t>
  </si>
  <si>
    <t>Anjani Synthetics Ltd</t>
  </si>
  <si>
    <t>ANJANI</t>
  </si>
  <si>
    <t>Mohit Paper Mills Ltd</t>
  </si>
  <si>
    <t>MOHITPPR</t>
  </si>
  <si>
    <t>Prismx Global Ventures Ltd</t>
  </si>
  <si>
    <t>PRISMX</t>
  </si>
  <si>
    <t>Johnson Pharmacare Ltd</t>
  </si>
  <si>
    <t>JOHNPHARMA</t>
  </si>
  <si>
    <t>Sintex Plastics Technology Ltd</t>
  </si>
  <si>
    <t>SPTL</t>
  </si>
  <si>
    <t>Dhanlaxmi Fabrics Ltd</t>
  </si>
  <si>
    <t>DHANFAB</t>
  </si>
  <si>
    <t>Kanani Industries Ltd</t>
  </si>
  <si>
    <t>KANANIIND</t>
  </si>
  <si>
    <t>Pioneer Investcorp Ltd</t>
  </si>
  <si>
    <t>PIONRINV</t>
  </si>
  <si>
    <t>Gujarat Craft Industries Ltd</t>
  </si>
  <si>
    <t>GUJCRAFT</t>
  </si>
  <si>
    <t>Goblin India Ltd</t>
  </si>
  <si>
    <t>GOBLIN</t>
  </si>
  <si>
    <t>Warren Tea Ltd</t>
  </si>
  <si>
    <t>WARRENTEA</t>
  </si>
  <si>
    <t>Mandeep Auto Industries Ltd</t>
  </si>
  <si>
    <t>MANDEEP</t>
  </si>
  <si>
    <t>Camex Ltd</t>
  </si>
  <si>
    <t>CAMEXLTD</t>
  </si>
  <si>
    <t>CCL International Ltd</t>
  </si>
  <si>
    <t>CCLINTER</t>
  </si>
  <si>
    <t>Monotype India Ltd</t>
  </si>
  <si>
    <t>MONOT</t>
  </si>
  <si>
    <t>Pace E-Commerce Ventures Ltd</t>
  </si>
  <si>
    <t>PACE</t>
  </si>
  <si>
    <t>Homefurnishing Retail</t>
  </si>
  <si>
    <t>Hardcastle and Waud Manufacturing Co Ltd</t>
  </si>
  <si>
    <t>HARDCAS</t>
  </si>
  <si>
    <t>MM Rubber Company Ltd</t>
  </si>
  <si>
    <t>MMRUBBR-B</t>
  </si>
  <si>
    <t>Swarnsarita Jewels India Ltd</t>
  </si>
  <si>
    <t>SWARNSAR</t>
  </si>
  <si>
    <t>Ashnisha Industries Ltd</t>
  </si>
  <si>
    <t>ASHNI</t>
  </si>
  <si>
    <t>Walpar Nutritions Ltd</t>
  </si>
  <si>
    <t>WALPAR</t>
  </si>
  <si>
    <t>Cranex Ltd</t>
  </si>
  <si>
    <t>CRANEX</t>
  </si>
  <si>
    <t>Construction Machinery &amp; Heavy Transportation Equipment</t>
  </si>
  <si>
    <t>Sylph Technologies Ltd</t>
  </si>
  <si>
    <t>SYLPH</t>
  </si>
  <si>
    <t>Sangani Hospitals Ltd</t>
  </si>
  <si>
    <t>SANGANI</t>
  </si>
  <si>
    <t>HOAC Foods India Ltd</t>
  </si>
  <si>
    <t>HOACFOODS</t>
  </si>
  <si>
    <t>VSF Projects Ltd</t>
  </si>
  <si>
    <t>VSFPROJ</t>
  </si>
  <si>
    <t>Orchasp Ltd</t>
  </si>
  <si>
    <t>ORCHASP</t>
  </si>
  <si>
    <t>ABC India Ltd</t>
  </si>
  <si>
    <t>ABCINDQ</t>
  </si>
  <si>
    <t>Aeonx Digital Technology Ltd</t>
  </si>
  <si>
    <t>AEONXDIGI</t>
  </si>
  <si>
    <t>Contil India Ltd</t>
  </si>
  <si>
    <t>CONTILI</t>
  </si>
  <si>
    <t>Restile Ceramics Ltd</t>
  </si>
  <si>
    <t>RESTILE</t>
  </si>
  <si>
    <t>Winny Immigration &amp; Education Services Ltd</t>
  </si>
  <si>
    <t>WINNY</t>
  </si>
  <si>
    <t>Academic &amp; Educational Services</t>
  </si>
  <si>
    <t>Committed Cargo Care Ltd</t>
  </si>
  <si>
    <t>COMMITTED</t>
  </si>
  <si>
    <t>AD- Manum Finance Ltd</t>
  </si>
  <si>
    <t>ADMANUM</t>
  </si>
  <si>
    <t>Atal Realtech Ltd</t>
  </si>
  <si>
    <t>ATALREAL</t>
  </si>
  <si>
    <t>Vineet Laboratories Ltd</t>
  </si>
  <si>
    <t>VINEETLAB</t>
  </si>
  <si>
    <t>BDR Buildcon Ltd</t>
  </si>
  <si>
    <t>BDR</t>
  </si>
  <si>
    <t>The Victoria Mills Ltd</t>
  </si>
  <si>
    <t>VICTMILL</t>
  </si>
  <si>
    <t>Super Crop Safe Ltd</t>
  </si>
  <si>
    <t>SUCROSA</t>
  </si>
  <si>
    <t>Galactico Corporate Services Ltd</t>
  </si>
  <si>
    <t>GALACTICO</t>
  </si>
  <si>
    <t>Shalimar Productions Ltd</t>
  </si>
  <si>
    <t>SHALPRO</t>
  </si>
  <si>
    <t>Unique Organics Ltd</t>
  </si>
  <si>
    <t>UNIQUEO</t>
  </si>
  <si>
    <t>Innokaiz India Ltd</t>
  </si>
  <si>
    <t>INNOKAIZ</t>
  </si>
  <si>
    <t>GKB Ophthalmics Ltd</t>
  </si>
  <si>
    <t>GKB</t>
  </si>
  <si>
    <t>Sandu Pharmaceuticals Ltd</t>
  </si>
  <si>
    <t>SANDUPHQ</t>
  </si>
  <si>
    <t>Teesta Agro Industries Ltd</t>
  </si>
  <si>
    <t>TEEAI</t>
  </si>
  <si>
    <t>Laxmi Cotspin Ltd</t>
  </si>
  <si>
    <t>LAXMICOT</t>
  </si>
  <si>
    <t>Response Informatics Ltd</t>
  </si>
  <si>
    <t>RESPONSINF</t>
  </si>
  <si>
    <t>Visaman Global Sales Ltd</t>
  </si>
  <si>
    <t>VISAMAN</t>
  </si>
  <si>
    <t>Phosphate Company Ltd</t>
  </si>
  <si>
    <t>PHOSPHATE</t>
  </si>
  <si>
    <t>Mehta Housing Finance Ltd</t>
  </si>
  <si>
    <t>MEHTAHG</t>
  </si>
  <si>
    <t>Telogica Ltd</t>
  </si>
  <si>
    <t>TELOGICA</t>
  </si>
  <si>
    <t>Communications Equipment</t>
  </si>
  <si>
    <t>Hawa Engineers Ltd</t>
  </si>
  <si>
    <t>HAWAENG</t>
  </si>
  <si>
    <t>FEL</t>
  </si>
  <si>
    <t>N G Industries Ltd</t>
  </si>
  <si>
    <t>NGIND</t>
  </si>
  <si>
    <t>Vivo Bio Tech Ltd</t>
  </si>
  <si>
    <t>VIVOBIOT</t>
  </si>
  <si>
    <t>Yamini Investments Company Ltd</t>
  </si>
  <si>
    <t>YAMNINV</t>
  </si>
  <si>
    <t>C P S Shapers Ltd</t>
  </si>
  <si>
    <t>CPS</t>
  </si>
  <si>
    <t>Nakoda Group of Industries Ltd</t>
  </si>
  <si>
    <t>NGIL</t>
  </si>
  <si>
    <t>ARC Finance Ltd</t>
  </si>
  <si>
    <t>ARCFIN</t>
  </si>
  <si>
    <t>Abm International Ltd</t>
  </si>
  <si>
    <t>ABMINTLLTD</t>
  </si>
  <si>
    <t>Cybele Industries Ltd</t>
  </si>
  <si>
    <t>CYBELEIND</t>
  </si>
  <si>
    <t>Inani Marbles and Industries Ltd</t>
  </si>
  <si>
    <t>INANI</t>
  </si>
  <si>
    <t>Artefact Projects Ltd</t>
  </si>
  <si>
    <t>ARTEFACT</t>
  </si>
  <si>
    <t>Gorani Industries Ltd</t>
  </si>
  <si>
    <t>GORANIN</t>
  </si>
  <si>
    <t>Ind Bank Housing Ltd</t>
  </si>
  <si>
    <t>INDBNK</t>
  </si>
  <si>
    <t>Ladderup Finance Ltd</t>
  </si>
  <si>
    <t>LADDERUP</t>
  </si>
  <si>
    <t>STL Global Ltd</t>
  </si>
  <si>
    <t>SGL</t>
  </si>
  <si>
    <t>Abhishek Integrations Ltd</t>
  </si>
  <si>
    <t>AILIMITED</t>
  </si>
  <si>
    <t>Axel Polymers Ltd</t>
  </si>
  <si>
    <t>AXELPOLY</t>
  </si>
  <si>
    <t>Yash Chemex Ltd</t>
  </si>
  <si>
    <t>YASHCHEM</t>
  </si>
  <si>
    <t>MSR India Ltd</t>
  </si>
  <si>
    <t>MSRINDIA</t>
  </si>
  <si>
    <t>Salem Erode Investments Ltd</t>
  </si>
  <si>
    <t>SALEM</t>
  </si>
  <si>
    <t>West Leisure Resorts Ltd</t>
  </si>
  <si>
    <t>WESTLEIRES</t>
  </si>
  <si>
    <t>H P Cotton Textile Mills Ltd</t>
  </si>
  <si>
    <t>HPCOTTON</t>
  </si>
  <si>
    <t>Tatia Global Vennture Ltd</t>
  </si>
  <si>
    <t>TATIAGLOB</t>
  </si>
  <si>
    <t>Nimbus Projects Ltd</t>
  </si>
  <si>
    <t>NIMBSPROJ</t>
  </si>
  <si>
    <t>Fervent Synergies Ltd</t>
  </si>
  <si>
    <t>FERVENTSYN</t>
  </si>
  <si>
    <t>Zodiac Ventures Ltd</t>
  </si>
  <si>
    <t>ZODIACVEN</t>
  </si>
  <si>
    <t>Ashoka Metcast Ltd</t>
  </si>
  <si>
    <t>ASHOKAMET</t>
  </si>
  <si>
    <t>ASL Industries Ltd</t>
  </si>
  <si>
    <t>ASLIND</t>
  </si>
  <si>
    <t>Grovy India Ltd</t>
  </si>
  <si>
    <t>GROVY</t>
  </si>
  <si>
    <t>Axis NIFTY IT ETF</t>
  </si>
  <si>
    <t>AXISTECETF</t>
  </si>
  <si>
    <t>Alfavision Overseas (India) Ltd</t>
  </si>
  <si>
    <t>ALFAVIO</t>
  </si>
  <si>
    <t>Sonu Infratech Ltd</t>
  </si>
  <si>
    <t>SONUINFRA</t>
  </si>
  <si>
    <t>Julien Agro Infratech Ltd</t>
  </si>
  <si>
    <t>JULIEN</t>
  </si>
  <si>
    <t>Ecoboard Industries Ltd</t>
  </si>
  <si>
    <t>ECOBOAR</t>
  </si>
  <si>
    <t>Prime Property Development Corp Ltd</t>
  </si>
  <si>
    <t>PRIMEPRO</t>
  </si>
  <si>
    <t>DK Enterprises Global Ltd</t>
  </si>
  <si>
    <t>DKEGL</t>
  </si>
  <si>
    <t>Haryana Leather Chemicals Ltd</t>
  </si>
  <si>
    <t>HARLETH</t>
  </si>
  <si>
    <t>Inland Printers Ltd</t>
  </si>
  <si>
    <t>INLANPR</t>
  </si>
  <si>
    <t>Sulabh Engineers and Services Ltd</t>
  </si>
  <si>
    <t>SULABEN</t>
  </si>
  <si>
    <t>Gujrat Credit Corporation Ltd</t>
  </si>
  <si>
    <t>GUJCRED</t>
  </si>
  <si>
    <t>Gogia Capital Services Ltd</t>
  </si>
  <si>
    <t>GOGIACAP</t>
  </si>
  <si>
    <t>Roopa Industries Ltd</t>
  </si>
  <si>
    <t>ROOPAIND</t>
  </si>
  <si>
    <t>Satchmo Holdings Ltd</t>
  </si>
  <si>
    <t>SATCH</t>
  </si>
  <si>
    <t>Chandra Bhagat Pharma Ltd</t>
  </si>
  <si>
    <t>CBPL</t>
  </si>
  <si>
    <t>ICICI Prudential S&amp;P BSE Sensex ETF</t>
  </si>
  <si>
    <t>SENSEXIETF</t>
  </si>
  <si>
    <t>Sagardeep Alloys Ltd</t>
  </si>
  <si>
    <t>SAGARDEEP</t>
  </si>
  <si>
    <t>DRA Consultants Ltd</t>
  </si>
  <si>
    <t>DRA</t>
  </si>
  <si>
    <t>Jigar Cables Ltd</t>
  </si>
  <si>
    <t>JIGAR</t>
  </si>
  <si>
    <t>Hindoostan Mills Ltd</t>
  </si>
  <si>
    <t>HINDMILL</t>
  </si>
  <si>
    <t>Kwality Ltd</t>
  </si>
  <si>
    <t>KWALITY</t>
  </si>
  <si>
    <t>Pearl Polymers Ltd</t>
  </si>
  <si>
    <t>PEARLPOLY</t>
  </si>
  <si>
    <t>Addi Industries Ltd</t>
  </si>
  <si>
    <t>ADDIND</t>
  </si>
  <si>
    <t>Salora International Ltd</t>
  </si>
  <si>
    <t>SALORAINTL</t>
  </si>
  <si>
    <t>Earthstahl &amp; Alloys Ltd</t>
  </si>
  <si>
    <t>EARTH</t>
  </si>
  <si>
    <t>Unison Metals Ltd</t>
  </si>
  <si>
    <t>UNISON</t>
  </si>
  <si>
    <t>Tapi Fruit Processing Ltd</t>
  </si>
  <si>
    <t>TAPIFRUIT</t>
  </si>
  <si>
    <t>Cyber Media (India) Ltd</t>
  </si>
  <si>
    <t>CYBERMEDIA</t>
  </si>
  <si>
    <t>Modern Engineering and Projects Ltd</t>
  </si>
  <si>
    <t>MEAPL</t>
  </si>
  <si>
    <t>Wires and Fabriks (SA) Ltd</t>
  </si>
  <si>
    <t>WIREFABR</t>
  </si>
  <si>
    <t>Simran Farms Ltd</t>
  </si>
  <si>
    <t>SIMRAN</t>
  </si>
  <si>
    <t>Franklin Industries Ltd</t>
  </si>
  <si>
    <t>FRANKLININD</t>
  </si>
  <si>
    <t>Mishka Exim Ltd</t>
  </si>
  <si>
    <t>MISHKA</t>
  </si>
  <si>
    <t>Kaiser Corporation Ltd</t>
  </si>
  <si>
    <t>KACL</t>
  </si>
  <si>
    <t>Visagar Financial Services Ltd</t>
  </si>
  <si>
    <t>VISAGAR</t>
  </si>
  <si>
    <t>Archidply Decor Ltd</t>
  </si>
  <si>
    <t>ADL</t>
  </si>
  <si>
    <t>Ashirwad Steels And Industries Ltd</t>
  </si>
  <si>
    <t>ASHSI</t>
  </si>
  <si>
    <t>Shantidoot Infra Services Ltd</t>
  </si>
  <si>
    <t>SISL</t>
  </si>
  <si>
    <t>Sumeet Industries Ltd</t>
  </si>
  <si>
    <t>SUMEETINDS</t>
  </si>
  <si>
    <t>KKV Agro Powers Limited</t>
  </si>
  <si>
    <t>KKVAPOW</t>
  </si>
  <si>
    <t>Sainik Finance &amp; Industries Ltd</t>
  </si>
  <si>
    <t>SAINIK</t>
  </si>
  <si>
    <t>Continental Seeds and Chemicals Ltd</t>
  </si>
  <si>
    <t>CONTI</t>
  </si>
  <si>
    <t>Pan India Corp Ltd</t>
  </si>
  <si>
    <t>PANINDIAC</t>
  </si>
  <si>
    <t>E L Forge Ltd</t>
  </si>
  <si>
    <t>ELFORGE</t>
  </si>
  <si>
    <t>Meera Industries Ltd</t>
  </si>
  <si>
    <t>MEERA</t>
  </si>
  <si>
    <t>Cian Healthcare Ltd</t>
  </si>
  <si>
    <t>CHCL</t>
  </si>
  <si>
    <t>Italian Edibles Ltd</t>
  </si>
  <si>
    <t>ITALIANE</t>
  </si>
  <si>
    <t>India Cements Capital Ltd</t>
  </si>
  <si>
    <t>INDCEMCAP</t>
  </si>
  <si>
    <t>Transchem Ltd</t>
  </si>
  <si>
    <t>TRANSCHEM</t>
  </si>
  <si>
    <t>Ceeta Industries Ltd</t>
  </si>
  <si>
    <t>CEETAIN</t>
  </si>
  <si>
    <t>Vandana Knitwear Ltd</t>
  </si>
  <si>
    <t>VANDANA</t>
  </si>
  <si>
    <t>Quality RO Industries Ltd</t>
  </si>
  <si>
    <t>QRIL</t>
  </si>
  <si>
    <t>Sacheta Metals Ltd</t>
  </si>
  <si>
    <t>SACHEMT</t>
  </si>
  <si>
    <t>Continental Petroleums Ltd</t>
  </si>
  <si>
    <t>CONTPTR</t>
  </si>
  <si>
    <t>Jet Knitwears Ltd</t>
  </si>
  <si>
    <t>JETKNIT</t>
  </si>
  <si>
    <t>Naturite Agro Products Ltd</t>
  </si>
  <si>
    <t>NAPL</t>
  </si>
  <si>
    <t>Pearl Green Clubs and Resorts Ltd</t>
  </si>
  <si>
    <t>PGCRL</t>
  </si>
  <si>
    <t>Super Spinning Mills Ltd</t>
  </si>
  <si>
    <t>SUPERSPIN</t>
  </si>
  <si>
    <t>TGB Banquets and Hotels Ltd</t>
  </si>
  <si>
    <t>TGBHOTELS</t>
  </si>
  <si>
    <t>Binani Industries Ltd</t>
  </si>
  <si>
    <t>BINANIIND</t>
  </si>
  <si>
    <t>ICDS Ltd</t>
  </si>
  <si>
    <t>ICDSLTD</t>
  </si>
  <si>
    <t>Sellwin Traders Ltd</t>
  </si>
  <si>
    <t>SELLWIN</t>
  </si>
  <si>
    <t>Next Mediaworks Ltd</t>
  </si>
  <si>
    <t>NEXTMEDIA</t>
  </si>
  <si>
    <t>Flomic Global Logistics Ltd</t>
  </si>
  <si>
    <t>FLOMIC</t>
  </si>
  <si>
    <t>SBEC Systems (India) Ltd</t>
  </si>
  <si>
    <t>SBECSYS</t>
  </si>
  <si>
    <t>Transvoy Logistics India Ltd</t>
  </si>
  <si>
    <t>TRANSVOY</t>
  </si>
  <si>
    <t>Air Freight &amp; Logistics</t>
  </si>
  <si>
    <t>Tirupati Foam Ltd</t>
  </si>
  <si>
    <t>TIRUFOAM</t>
  </si>
  <si>
    <t>India Home Loan Ltd</t>
  </si>
  <si>
    <t>INDIAHOME</t>
  </si>
  <si>
    <t>Supreme Engineering Ltd</t>
  </si>
  <si>
    <t>SUPREMEENG</t>
  </si>
  <si>
    <t>Hipolin Ltd</t>
  </si>
  <si>
    <t>HIPOLIN</t>
  </si>
  <si>
    <t>Household Products</t>
  </si>
  <si>
    <t>Medico Intercontinental Ltd</t>
  </si>
  <si>
    <t>MIL</t>
  </si>
  <si>
    <t>Uttam Galva Steels Ltd</t>
  </si>
  <si>
    <t>UTTAMSTL</t>
  </si>
  <si>
    <t>Tejnaksh Healthcare Ltd</t>
  </si>
  <si>
    <t>TEJNAKSH</t>
  </si>
  <si>
    <t>Maharashtra Corp Ltd</t>
  </si>
  <si>
    <t>MAHACORP</t>
  </si>
  <si>
    <t>Tirupati Sarjan Ltd</t>
  </si>
  <si>
    <t>TIRSARJ</t>
  </si>
  <si>
    <t>VAMA Industries Ltd</t>
  </si>
  <si>
    <t>VAMA</t>
  </si>
  <si>
    <t>Vivanta Industries Ltd</t>
  </si>
  <si>
    <t>VIVANTA</t>
  </si>
  <si>
    <t>Manjeera Constructions Ltd</t>
  </si>
  <si>
    <t>MANJEERA</t>
  </si>
  <si>
    <t>Rose Merc Ltd</t>
  </si>
  <si>
    <t>ROSEMER</t>
  </si>
  <si>
    <t>Manbro Industries Ltd</t>
  </si>
  <si>
    <t>MANBRO</t>
  </si>
  <si>
    <t>Sri Ramakrishna Mills (Coimbatore) Ltd</t>
  </si>
  <si>
    <t>SRMCL</t>
  </si>
  <si>
    <t>Emergent Industrial Solutions Ltd</t>
  </si>
  <si>
    <t>EMERGENT</t>
  </si>
  <si>
    <t>Morgan Ventures Ltd</t>
  </si>
  <si>
    <t>MORGAN</t>
  </si>
  <si>
    <t>Balurghat Technologies Ltd</t>
  </si>
  <si>
    <t>BALTE</t>
  </si>
  <si>
    <t>SPA Capital Advisors Limited</t>
  </si>
  <si>
    <t>SPACAPS</t>
  </si>
  <si>
    <t>Assam Entrade Ltd</t>
  </si>
  <si>
    <t>ASSAMENT</t>
  </si>
  <si>
    <t>Diversified Financial Services</t>
  </si>
  <si>
    <t>Containe Technologies Ltd</t>
  </si>
  <si>
    <t>CONTAINE</t>
  </si>
  <si>
    <t>Standard Batteries Ltd</t>
  </si>
  <si>
    <t>STDBAT</t>
  </si>
  <si>
    <t>Simplex Realty Ltd</t>
  </si>
  <si>
    <t>SIMPLXREA</t>
  </si>
  <si>
    <t>Standard Surfactants Ltd</t>
  </si>
  <si>
    <t>STDSFAC</t>
  </si>
  <si>
    <t>Indianivesh Ltd</t>
  </si>
  <si>
    <t>INDIANVSH</t>
  </si>
  <si>
    <t>Shree Ganesh Bio-Tech (India) Ltd</t>
  </si>
  <si>
    <t>SHREEGANES</t>
  </si>
  <si>
    <t>Sonal Adhesives Ltd</t>
  </si>
  <si>
    <t>SONALAD</t>
  </si>
  <si>
    <t>Veerhealth Care Ltd</t>
  </si>
  <si>
    <t>VEERHEALTH</t>
  </si>
  <si>
    <t>Perfect Infraengineers Ltd</t>
  </si>
  <si>
    <t>PERFECT</t>
  </si>
  <si>
    <t>Picturehouse Media Ltd</t>
  </si>
  <si>
    <t>PICTUREHS</t>
  </si>
  <si>
    <t>Chennai Ferrous Industries Ltd</t>
  </si>
  <si>
    <t>CHENFERRO</t>
  </si>
  <si>
    <t>Conart Engineers Ltd</t>
  </si>
  <si>
    <t>CONART</t>
  </si>
  <si>
    <t>Shrenik Ltd</t>
  </si>
  <si>
    <t>SHRENIK</t>
  </si>
  <si>
    <t>Qgo Finance Ltd</t>
  </si>
  <si>
    <t>QGO</t>
  </si>
  <si>
    <t>Nidan Laboratories and Healthcare Ltd</t>
  </si>
  <si>
    <t>NIDAN</t>
  </si>
  <si>
    <t>Prabhhans Industries Ltd</t>
  </si>
  <si>
    <t>PRABHHANS</t>
  </si>
  <si>
    <t>Choksi Laboratories Ltd</t>
  </si>
  <si>
    <t>CHOKSILA</t>
  </si>
  <si>
    <t>SP Refractories Ltd</t>
  </si>
  <si>
    <t>SPRL</t>
  </si>
  <si>
    <t>Khandwala Securities Ltd</t>
  </si>
  <si>
    <t>KHANDSE</t>
  </si>
  <si>
    <t>Luharuka Media &amp; Infra Ltd</t>
  </si>
  <si>
    <t>LUHARUKA</t>
  </si>
  <si>
    <t>Future Lifestyle Fashions Ltd</t>
  </si>
  <si>
    <t>FLFL</t>
  </si>
  <si>
    <t>Arigato Universe Ltd</t>
  </si>
  <si>
    <t>ARIGATO</t>
  </si>
  <si>
    <t>Dynamic Portfolio Management &amp; Services Ltd</t>
  </si>
  <si>
    <t>DYNAMICP</t>
  </si>
  <si>
    <t>Patspin India Ltd</t>
  </si>
  <si>
    <t>PATSPINLTD</t>
  </si>
  <si>
    <t>Crestchem Ltd</t>
  </si>
  <si>
    <t>CRSTCHM</t>
  </si>
  <si>
    <t>Ishan International Ltd</t>
  </si>
  <si>
    <t>ISHAN</t>
  </si>
  <si>
    <t>Diana Tea Co Ltd</t>
  </si>
  <si>
    <t>DIANATEA</t>
  </si>
  <si>
    <t>Bonlon Industries Ltd</t>
  </si>
  <si>
    <t>BONLON</t>
  </si>
  <si>
    <t>Copper</t>
  </si>
  <si>
    <t>Libas Consumer Products Ltd</t>
  </si>
  <si>
    <t>LIBAS</t>
  </si>
  <si>
    <t>Chandra Prabhu International Ltd</t>
  </si>
  <si>
    <t>CHANDRAP</t>
  </si>
  <si>
    <t>Suryaamba Spinning Mills Ltd</t>
  </si>
  <si>
    <t>SURYAAMBA</t>
  </si>
  <si>
    <t>Shiva Global Agro Industries Ltd</t>
  </si>
  <si>
    <t>SHIVAAGRO</t>
  </si>
  <si>
    <t>Rolcon Engineering Company Ltd</t>
  </si>
  <si>
    <t>ROLCOEN</t>
  </si>
  <si>
    <t>Swasti Vinayaka Art and Heritage Corporation Ltd</t>
  </si>
  <si>
    <t>SVARTCORP</t>
  </si>
  <si>
    <t>Uniinfo Telecom Services Ltd</t>
  </si>
  <si>
    <t>UNIINFO</t>
  </si>
  <si>
    <t>PVV Infra Ltd</t>
  </si>
  <si>
    <t>PVVINFRA</t>
  </si>
  <si>
    <t>Sunil Agro Foods Ltd</t>
  </si>
  <si>
    <t>SUNILAGR</t>
  </si>
  <si>
    <t>Tijaria Polypipes Ltd</t>
  </si>
  <si>
    <t>TIJARIA</t>
  </si>
  <si>
    <t>Yasons Chemex Care Ltd</t>
  </si>
  <si>
    <t>YCCL</t>
  </si>
  <si>
    <t>Sai Capital Ltd</t>
  </si>
  <si>
    <t>SAICAPI</t>
  </si>
  <si>
    <t>J Taparia Projects Ltd</t>
  </si>
  <si>
    <t>JTAPARIA</t>
  </si>
  <si>
    <t>Unick Fix-A-Form And Printers Ltd</t>
  </si>
  <si>
    <t>UNICK</t>
  </si>
  <si>
    <t>Hrh Next Services Ltd</t>
  </si>
  <si>
    <t>HRHNEXT</t>
  </si>
  <si>
    <t>Call Center Services</t>
  </si>
  <si>
    <t>Nippon India Nifty Pharma ETF</t>
  </si>
  <si>
    <t>PHARMABEES</t>
  </si>
  <si>
    <t>Ambica Agarbathies Aroma &amp; Industries Ltd</t>
  </si>
  <si>
    <t>AMBICAAGAR</t>
  </si>
  <si>
    <t>PS IT Infrastructure &amp; Services Ltd</t>
  </si>
  <si>
    <t>PSITINFRA</t>
  </si>
  <si>
    <t>Solitaire Machine Tools Ltd</t>
  </si>
  <si>
    <t>SOLIMAC</t>
  </si>
  <si>
    <t>Genus Prime Infra Ltd</t>
  </si>
  <si>
    <t>GENUSPRIME</t>
  </si>
  <si>
    <t>Gayatri BioOrganics Ltd</t>
  </si>
  <si>
    <t>GAYATRIBI</t>
  </si>
  <si>
    <t>Laxmipati Engineering Works Ltd</t>
  </si>
  <si>
    <t>LAXMIPATI</t>
  </si>
  <si>
    <t>Rishi Techtex Ltd</t>
  </si>
  <si>
    <t>RISHITECH</t>
  </si>
  <si>
    <t>Shreeram Proteins Ltd</t>
  </si>
  <si>
    <t>SRPL</t>
  </si>
  <si>
    <t>ARSS Infrastructure Projects Ltd</t>
  </si>
  <si>
    <t>ARSSINFRA</t>
  </si>
  <si>
    <t>Poojawestern Metaliks Ltd</t>
  </si>
  <si>
    <t>POOJA</t>
  </si>
  <si>
    <t>Ravileela Granites Ltd</t>
  </si>
  <si>
    <t>RALEGRA</t>
  </si>
  <si>
    <t>Libord Finance Ltd</t>
  </si>
  <si>
    <t>LIBORDFIN</t>
  </si>
  <si>
    <t>Indong Tea Company Ltd</t>
  </si>
  <si>
    <t>INDONG</t>
  </si>
  <si>
    <t>Yug Decor Ltd</t>
  </si>
  <si>
    <t>YUG</t>
  </si>
  <si>
    <t>Sanginita Chemicals Ltd</t>
  </si>
  <si>
    <t>SANGINITA</t>
  </si>
  <si>
    <t>Kridhan Infra Ltd</t>
  </si>
  <si>
    <t>KRIDHANINF</t>
  </si>
  <si>
    <t>Timescan Logistics (India) Ltd</t>
  </si>
  <si>
    <t>TIMESCAN</t>
  </si>
  <si>
    <t>Focus Business Solution Ltd</t>
  </si>
  <si>
    <t>Diversified Support Services</t>
  </si>
  <si>
    <t>B2B Software Technologies Ltd</t>
  </si>
  <si>
    <t>B2BSOFT</t>
  </si>
  <si>
    <t>Polyspin Exports Ltd</t>
  </si>
  <si>
    <t>POLYSPIN</t>
  </si>
  <si>
    <t>Kamadgiri Fashion Ltd</t>
  </si>
  <si>
    <t>KAMADGIRI</t>
  </si>
  <si>
    <t>Family Care Hospitals Ltd</t>
  </si>
  <si>
    <t>FAMILYCARE</t>
  </si>
  <si>
    <t>Health Care  Services</t>
  </si>
  <si>
    <t>Morarjee Textiles Ltd</t>
  </si>
  <si>
    <t>MORARJEE</t>
  </si>
  <si>
    <t>Integra Switchgear Ltd</t>
  </si>
  <si>
    <t>INTEGSW</t>
  </si>
  <si>
    <t>Ashirwad Capital Ltd</t>
  </si>
  <si>
    <t>ASHCAP</t>
  </si>
  <si>
    <t>Poona Dal and Oil Industries Ltd</t>
  </si>
  <si>
    <t>POONADAL</t>
  </si>
  <si>
    <t>Odyssey Corporation Ltd</t>
  </si>
  <si>
    <t>ODYCORP</t>
  </si>
  <si>
    <t>Inspire Films Ltd</t>
  </si>
  <si>
    <t>INSPIRE</t>
  </si>
  <si>
    <t>Misquita Engineering Ltd</t>
  </si>
  <si>
    <t>MISQUITA</t>
  </si>
  <si>
    <t>Marble City India Ltd</t>
  </si>
  <si>
    <t>MARBLE</t>
  </si>
  <si>
    <t>Acrow India Ltd</t>
  </si>
  <si>
    <t>ACROW</t>
  </si>
  <si>
    <t>Techindia Nirman Ltd</t>
  </si>
  <si>
    <t>TECHIN</t>
  </si>
  <si>
    <t>Nippon India Silver ETF</t>
  </si>
  <si>
    <t>SILVERBEES</t>
  </si>
  <si>
    <t>Madhav Marbles and Granites Ltd</t>
  </si>
  <si>
    <t>MADHAV</t>
  </si>
  <si>
    <t>Kallam Textiles Ltd</t>
  </si>
  <si>
    <t>KALLAM</t>
  </si>
  <si>
    <t>Infronics Systems Ltd</t>
  </si>
  <si>
    <t>INFRONICS</t>
  </si>
  <si>
    <t>Starlog Enterprises Ltd</t>
  </si>
  <si>
    <t>STARLOG</t>
  </si>
  <si>
    <t>Trident Texofab Ltd</t>
  </si>
  <si>
    <t>TTFL</t>
  </si>
  <si>
    <t>Cospower Engineering Ltd</t>
  </si>
  <si>
    <t>COSPOWER</t>
  </si>
  <si>
    <t>DECO MICA Ltd</t>
  </si>
  <si>
    <t>DECOMIC</t>
  </si>
  <si>
    <t>Anuroop Packaging Ltd</t>
  </si>
  <si>
    <t>ANUROOP</t>
  </si>
  <si>
    <t>Vapi Enterprise Ltd</t>
  </si>
  <si>
    <t>VAPIENTER</t>
  </si>
  <si>
    <t>Duropack Ltd</t>
  </si>
  <si>
    <t>DUROPACK</t>
  </si>
  <si>
    <t>Zodiac-JRD-MKJ Ltd</t>
  </si>
  <si>
    <t>ZODJRDMKJ</t>
  </si>
  <si>
    <t>Aruna Hotels Ltd</t>
  </si>
  <si>
    <t>ARUNAHTEL</t>
  </si>
  <si>
    <t>Khaitan (India) Ltd</t>
  </si>
  <si>
    <t>KHAITANLTD</t>
  </si>
  <si>
    <t>Sumedha Fiscal Services Ltd</t>
  </si>
  <si>
    <t>SUMEDHA</t>
  </si>
  <si>
    <t>Hemang Resources Ltd</t>
  </si>
  <si>
    <t>HEMANG</t>
  </si>
  <si>
    <t>Aditya Spinners Ltd</t>
  </si>
  <si>
    <t>ADITYASP</t>
  </si>
  <si>
    <t>Destiny Logistics &amp; Infra Ltd</t>
  </si>
  <si>
    <t>DESTINY</t>
  </si>
  <si>
    <t>Golden Crest Education &amp; Services Ltd</t>
  </si>
  <si>
    <t>GOLDENCREST</t>
  </si>
  <si>
    <t>Nippon India ETF Nifty 50 Value 20</t>
  </si>
  <si>
    <t>NV20BEES</t>
  </si>
  <si>
    <t>KMS Medisurgi Ltd</t>
  </si>
  <si>
    <t>KMSMEDI</t>
  </si>
  <si>
    <t>Veritaas Advertising Ltd</t>
  </si>
  <si>
    <t>VERITAAS</t>
  </si>
  <si>
    <t>Vera Synthetic Ltd</t>
  </si>
  <si>
    <t>VERA</t>
  </si>
  <si>
    <t>Sudal Industries Ltd</t>
  </si>
  <si>
    <t>SUDAI</t>
  </si>
  <si>
    <t>Aluminum</t>
  </si>
  <si>
    <t>Maks Energy Solutions India Ltd</t>
  </si>
  <si>
    <t>MAKS</t>
  </si>
  <si>
    <t>Grill Splendour Services Ltd</t>
  </si>
  <si>
    <t>BIRDYS</t>
  </si>
  <si>
    <t>Utique Enterprises Ltd</t>
  </si>
  <si>
    <t>UTIQUE</t>
  </si>
  <si>
    <t>Inducto Steels Ltd</t>
  </si>
  <si>
    <t>INDCTST</t>
  </si>
  <si>
    <t>VERTEX Securities Ltd</t>
  </si>
  <si>
    <t>VERTEX</t>
  </si>
  <si>
    <t>Bombay Wire Ropes Ltd</t>
  </si>
  <si>
    <t>BOMBWIR</t>
  </si>
  <si>
    <t>Vinyoflex Ltd</t>
  </si>
  <si>
    <t>VINYOFL</t>
  </si>
  <si>
    <t>Leading Leasing Finance and Investment Company Ltd</t>
  </si>
  <si>
    <t>LLFICL</t>
  </si>
  <si>
    <t>JMD Ventures Ltd</t>
  </si>
  <si>
    <t>JMDVL</t>
  </si>
  <si>
    <t>Faalcon Concepts Ltd</t>
  </si>
  <si>
    <t>FAALCON</t>
  </si>
  <si>
    <t>Cyber Media Research &amp; Services Ltd</t>
  </si>
  <si>
    <t>CMRSL</t>
  </si>
  <si>
    <t>Smart Finsec Ltd</t>
  </si>
  <si>
    <t>SMARTFIN</t>
  </si>
  <si>
    <t>Add-Shop E-Retail Ltd</t>
  </si>
  <si>
    <t>ASRL</t>
  </si>
  <si>
    <t>Five Core Electronics Ltd</t>
  </si>
  <si>
    <t>FIVECORE</t>
  </si>
  <si>
    <t>National General Industries Ltd</t>
  </si>
  <si>
    <t>NATGENI</t>
  </si>
  <si>
    <t>Betex India Ltd</t>
  </si>
  <si>
    <t>BETXIND</t>
  </si>
  <si>
    <t>Shahi Shipping Ltd</t>
  </si>
  <si>
    <t>SHAHISHIP</t>
  </si>
  <si>
    <t>Suumaya Industries Ltd</t>
  </si>
  <si>
    <t>SUULD</t>
  </si>
  <si>
    <t>Fortune International Ltd</t>
  </si>
  <si>
    <t>FORINTL</t>
  </si>
  <si>
    <t>Humming Bird Education Ltd</t>
  </si>
  <si>
    <t>HBEL</t>
  </si>
  <si>
    <t>Pecos Hotels and Pubs Ltd</t>
  </si>
  <si>
    <t>PECOS</t>
  </si>
  <si>
    <t>Williamson Magor and Co Ltd</t>
  </si>
  <si>
    <t>WILLAMAGOR</t>
  </si>
  <si>
    <t>Bizotic Commercial Ltd</t>
  </si>
  <si>
    <t>BIZOTIC</t>
  </si>
  <si>
    <t>Bhaskar Agro Chemicals Ltd</t>
  </si>
  <si>
    <t>BHASKAGR</t>
  </si>
  <si>
    <t>E-Land Apparel Ltd</t>
  </si>
  <si>
    <t>ELAND</t>
  </si>
  <si>
    <t>Indo Cotspin Ltd</t>
  </si>
  <si>
    <t>ICL</t>
  </si>
  <si>
    <t>Piotex Industries Ltd</t>
  </si>
  <si>
    <t>PIOTEX</t>
  </si>
  <si>
    <t>Megri Soft Ltd</t>
  </si>
  <si>
    <t>MEGRISOFT</t>
  </si>
  <si>
    <t>Jupiter Infomedia Ltd</t>
  </si>
  <si>
    <t>JUPITERIN</t>
  </si>
  <si>
    <t>City Crops Agro Ltd</t>
  </si>
  <si>
    <t>CCAL</t>
  </si>
  <si>
    <t>UTI Nifty Bank ETF</t>
  </si>
  <si>
    <t>UTIBANKETF</t>
  </si>
  <si>
    <t>Harshil Agrotech Ltd</t>
  </si>
  <si>
    <t>HARSHILAGR</t>
  </si>
  <si>
    <t>Shanthala FMCG Products Ltd</t>
  </si>
  <si>
    <t>SHANTHALA</t>
  </si>
  <si>
    <t>Rex Sealing &amp; Packing Industries Ltd</t>
  </si>
  <si>
    <t>REXSEAL</t>
  </si>
  <si>
    <t>Centenial Surgical Suture Ltd</t>
  </si>
  <si>
    <t>CSURGSU</t>
  </si>
  <si>
    <t>Sabar Flex India Ltd</t>
  </si>
  <si>
    <t>SABAR</t>
  </si>
  <si>
    <t>Hindustan Fluoro Carbons Ltd</t>
  </si>
  <si>
    <t>HINFLUR</t>
  </si>
  <si>
    <t>Mukand Engineers Ltd</t>
  </si>
  <si>
    <t>MUKANDENGG</t>
  </si>
  <si>
    <t>Mirae Asset Nifty India Manufacturing ETF</t>
  </si>
  <si>
    <t>MAKEINDIA</t>
  </si>
  <si>
    <t>Shree Hari Chemicals Export Ltd</t>
  </si>
  <si>
    <t>SHHARICH</t>
  </si>
  <si>
    <t>Benchmark Computer Solutions Ltd</t>
  </si>
  <si>
    <t>BENCHMARK</t>
  </si>
  <si>
    <t>Shree Rajasthan Syntex Ltd</t>
  </si>
  <si>
    <t>SHRAJSYNQ</t>
  </si>
  <si>
    <t>Polysil Irrigation Systems Ltd</t>
  </si>
  <si>
    <t>POLYSIL</t>
  </si>
  <si>
    <t>Sri Havisha Hospitality and Infrastructure Ltd</t>
  </si>
  <si>
    <t>HAVISHA</t>
  </si>
  <si>
    <t>Mohit Industries Ltd</t>
  </si>
  <si>
    <t>MOHITIND</t>
  </si>
  <si>
    <t>MPDLLtd</t>
  </si>
  <si>
    <t>MPDL</t>
  </si>
  <si>
    <t>Nivaka Fashions Ltd</t>
  </si>
  <si>
    <t>NIVAKA</t>
  </si>
  <si>
    <t>Mirae Asset Nifty Midcap 150 ETF</t>
  </si>
  <si>
    <t>MIDCAPETF</t>
  </si>
  <si>
    <t>Oasis Securities Ltd</t>
  </si>
  <si>
    <t>OASISEC</t>
  </si>
  <si>
    <t>Gujarat Petrosynthese Ltd</t>
  </si>
  <si>
    <t>GUJPETR</t>
  </si>
  <si>
    <t>Panjon Ltd</t>
  </si>
  <si>
    <t>PANJON</t>
  </si>
  <si>
    <t>Mega Flex Plastics Ltd</t>
  </si>
  <si>
    <t>MEGAFLEX</t>
  </si>
  <si>
    <t>Informed Technologies India Ltd</t>
  </si>
  <si>
    <t>INFORTEC</t>
  </si>
  <si>
    <t>Data Processing &amp; Outsourced Services</t>
  </si>
  <si>
    <t>Yuranus Infrastructure Ltd</t>
  </si>
  <si>
    <t>YURANUS</t>
  </si>
  <si>
    <t>Sobhaygya Mercantile Ltd</t>
  </si>
  <si>
    <t>SOBME</t>
  </si>
  <si>
    <t>Concord Drugs Ltd</t>
  </si>
  <si>
    <t>CONCORD</t>
  </si>
  <si>
    <t>Gothi Plascon (India) Ltd</t>
  </si>
  <si>
    <t>GOTHIPL</t>
  </si>
  <si>
    <t>Aastamangalam Finance Ltd</t>
  </si>
  <si>
    <t>AASTAFIN</t>
  </si>
  <si>
    <t>Suditi Industries Ltd</t>
  </si>
  <si>
    <t>SUDTIND-B</t>
  </si>
  <si>
    <t>Getalong Enterprise Ltd</t>
  </si>
  <si>
    <t>GETALONG</t>
  </si>
  <si>
    <t>Gabriel Pet Straps Ltd</t>
  </si>
  <si>
    <t>GPSL</t>
  </si>
  <si>
    <t>Hybrid Financial Services Ltd</t>
  </si>
  <si>
    <t>HYBRIDFIN</t>
  </si>
  <si>
    <t>Kanco Tea &amp; Industries Ltd</t>
  </si>
  <si>
    <t>KANCOTEA</t>
  </si>
  <si>
    <t>Lakhotia Polyesters (India) Ltd</t>
  </si>
  <si>
    <t>LAKHOTIA</t>
  </si>
  <si>
    <t>Sadhna Broadcast Ltd</t>
  </si>
  <si>
    <t>SADHNA</t>
  </si>
  <si>
    <t>Bandaram Pharma Packtech Ltd</t>
  </si>
  <si>
    <t>BANDARAM</t>
  </si>
  <si>
    <t>Nirmitee Robotics India Ltd</t>
  </si>
  <si>
    <t>NIRMITEE</t>
  </si>
  <si>
    <t>Hind Aluminium Industries Ltd</t>
  </si>
  <si>
    <t>HINDALUMI</t>
  </si>
  <si>
    <t>Ace Integrated Solutions Ltd</t>
  </si>
  <si>
    <t>ACEINTEG</t>
  </si>
  <si>
    <t>Gautam Gems Ltd</t>
  </si>
  <si>
    <t>GGL</t>
  </si>
  <si>
    <t>Moxsh Overseas Educon Ltd</t>
  </si>
  <si>
    <t>MOXSH</t>
  </si>
  <si>
    <t>HCKK Ventures Ltd</t>
  </si>
  <si>
    <t>HCKKVENTURE</t>
  </si>
  <si>
    <t>Future Market Networks Ltd</t>
  </si>
  <si>
    <t>FMNL</t>
  </si>
  <si>
    <t>Axis Nifty 50 ETF</t>
  </si>
  <si>
    <t>AXISNIFTY</t>
  </si>
  <si>
    <t>Raw Edge Industrial Solutions Ltd</t>
  </si>
  <si>
    <t>RAWEDGE</t>
  </si>
  <si>
    <t>Prakash Woollen &amp; Synthetic Mills Ltd</t>
  </si>
  <si>
    <t>PWASML</t>
  </si>
  <si>
    <t>Adeshwar Meditex Ltd</t>
  </si>
  <si>
    <t>ADESHWAR</t>
  </si>
  <si>
    <t>Frontier Capital Ltd</t>
  </si>
  <si>
    <t>FRONTCAP</t>
  </si>
  <si>
    <t>Ascensive Educare Ltd</t>
  </si>
  <si>
    <t>ASCENSIVE</t>
  </si>
  <si>
    <t>USG Tech Solutions Ltd</t>
  </si>
  <si>
    <t>USGTECH</t>
  </si>
  <si>
    <t>Hiliks Technologies Ltd</t>
  </si>
  <si>
    <t>HILIKS</t>
  </si>
  <si>
    <t>Virtual Global Education Ltd</t>
  </si>
  <si>
    <t>VIRTUALG</t>
  </si>
  <si>
    <t>Nippon India Nifty Auto ETF</t>
  </si>
  <si>
    <t>AUTOBEES</t>
  </si>
  <si>
    <t>Sahara Housingfina Corporation Ltd</t>
  </si>
  <si>
    <t>SAHARAHOUS</t>
  </si>
  <si>
    <t>Tecil Chemicals and Hydro Power Ltd</t>
  </si>
  <si>
    <t>TECILCHEM</t>
  </si>
  <si>
    <t>Global Capital Markets Ltd</t>
  </si>
  <si>
    <t>GLOBALCA</t>
  </si>
  <si>
    <t>Chordia Food Products Ltd</t>
  </si>
  <si>
    <t>CHORDIA</t>
  </si>
  <si>
    <t>Paragon Finance Ltd</t>
  </si>
  <si>
    <t>PARAGONF</t>
  </si>
  <si>
    <t>Arman Holdings Ltd</t>
  </si>
  <si>
    <t>ARMAN</t>
  </si>
  <si>
    <t>Kandarp Digi Smart Bpo Ltd</t>
  </si>
  <si>
    <t>KANDARP</t>
  </si>
  <si>
    <t>Thakral Services (India) Ltd</t>
  </si>
  <si>
    <t>THAKRAL</t>
  </si>
  <si>
    <t>Electronic Equipment &amp; Instruments</t>
  </si>
  <si>
    <t>Pratik Panels Ltd</t>
  </si>
  <si>
    <t>PRATIK</t>
  </si>
  <si>
    <t>Garnet Construction Ltd</t>
  </si>
  <si>
    <t>GARNET</t>
  </si>
  <si>
    <t>Diversified Real Estate Activities</t>
  </si>
  <si>
    <t>KK Shah Hospitals Limited</t>
  </si>
  <si>
    <t>KKSHL</t>
  </si>
  <si>
    <t>Orient Tradelink Ltd</t>
  </si>
  <si>
    <t>ORIENTTR</t>
  </si>
  <si>
    <t>Tyroon Tea Co Ltd</t>
  </si>
  <si>
    <t>TYROON</t>
  </si>
  <si>
    <t>Mindpool Technologies Ltd</t>
  </si>
  <si>
    <t>MINDPOOL</t>
  </si>
  <si>
    <t>Netlink Solutions (India) Ltd</t>
  </si>
  <si>
    <t>NETLINK</t>
  </si>
  <si>
    <t>Goenka Diamond And Jewels Ltd</t>
  </si>
  <si>
    <t>GOENKA</t>
  </si>
  <si>
    <t>Medinova Diagnostic Services Ltd</t>
  </si>
  <si>
    <t>MEDINOV</t>
  </si>
  <si>
    <t>Cargosol Logistics Ltd</t>
  </si>
  <si>
    <t>CARGOSOL</t>
  </si>
  <si>
    <t>Nalin Lease Finance Ltd</t>
  </si>
  <si>
    <t>NLFL</t>
  </si>
  <si>
    <t>Jiwanram Sheoduttrai Industries Ltd</t>
  </si>
  <si>
    <t>JIWANRAM</t>
  </si>
  <si>
    <t>Shashijit Infraprojects Ltd</t>
  </si>
  <si>
    <t>SHASHIJIT</t>
  </si>
  <si>
    <t>Vanta Bioscience Ltd</t>
  </si>
  <si>
    <t>VANTABIO</t>
  </si>
  <si>
    <t>Sawaca Business Machines Ltd</t>
  </si>
  <si>
    <t>SAWABUSI</t>
  </si>
  <si>
    <t>Sai Swami Metals and Alloys Ltd</t>
  </si>
  <si>
    <t>SAI</t>
  </si>
  <si>
    <t>Jetking Infotrain Ltd</t>
  </si>
  <si>
    <t>JETKINGQ</t>
  </si>
  <si>
    <t>N K Industries Ltd</t>
  </si>
  <si>
    <t>NKIND</t>
  </si>
  <si>
    <t>DSP NIFTY 1D Rate Liquid ETF</t>
  </si>
  <si>
    <t>LIQUIDETF</t>
  </si>
  <si>
    <t>Inditrade Capital Ltd</t>
  </si>
  <si>
    <t>INDICAP</t>
  </si>
  <si>
    <t>Shaival Reality Ltd</t>
  </si>
  <si>
    <t>SHAIVAL</t>
  </si>
  <si>
    <t>Varyaa Creations Ltd</t>
  </si>
  <si>
    <t>VARYAA</t>
  </si>
  <si>
    <t>Stanrose Mafatlal Investments and Finance Ltd</t>
  </si>
  <si>
    <t>STANROS</t>
  </si>
  <si>
    <t>Olympia Industries Ltd</t>
  </si>
  <si>
    <t>OLYMPTX</t>
  </si>
  <si>
    <t>Munoth Financial Services Ltd</t>
  </si>
  <si>
    <t>MUNOTHFI</t>
  </si>
  <si>
    <t>Greencrest Financial Services Ltd</t>
  </si>
  <si>
    <t>GREENCREST</t>
  </si>
  <si>
    <t>Sparc Electrex Ltd</t>
  </si>
  <si>
    <t>SPAR</t>
  </si>
  <si>
    <t>TCM Ltd</t>
  </si>
  <si>
    <t>TCMLMTD</t>
  </si>
  <si>
    <t>Tejassvi Aaharam Ltd</t>
  </si>
  <si>
    <t>TEJASSVI</t>
  </si>
  <si>
    <t>Blue Chip India Ltd</t>
  </si>
  <si>
    <t>BLUECHIP</t>
  </si>
  <si>
    <t>Gujarat Terce Laboratories Ltd</t>
  </si>
  <si>
    <t>GUJTERC</t>
  </si>
  <si>
    <t>Polymechplast Machines Ltd</t>
  </si>
  <si>
    <t>POLYCHMP</t>
  </si>
  <si>
    <t>Beekay Niryat Ltd</t>
  </si>
  <si>
    <t>BNL</t>
  </si>
  <si>
    <t>Shanti Guru Industries Ltd</t>
  </si>
  <si>
    <t>SHANTIGURU</t>
  </si>
  <si>
    <t>Food Retail</t>
  </si>
  <si>
    <t>Rithwik Facility Management Services Ltd</t>
  </si>
  <si>
    <t>RITHWIKFMS</t>
  </si>
  <si>
    <t>Frontline corporation Ltd</t>
  </si>
  <si>
    <t>FRONTCORP</t>
  </si>
  <si>
    <t>Arrowhead Seperation Engineering Ltd</t>
  </si>
  <si>
    <t>ARROWHEAD</t>
  </si>
  <si>
    <t>Texel Industries Ltd</t>
  </si>
  <si>
    <t>TEXELIN</t>
  </si>
  <si>
    <t>Parabolic Drugs Ltd</t>
  </si>
  <si>
    <t>PARABDRUGS</t>
  </si>
  <si>
    <t>Marinetrans India Ltd</t>
  </si>
  <si>
    <t>MARINETRAN</t>
  </si>
  <si>
    <t>KJMC Financial Services Ltd</t>
  </si>
  <si>
    <t>KJMCFIN</t>
  </si>
  <si>
    <t>Technopack Polymers Ltd</t>
  </si>
  <si>
    <t>TECHNOPACK</t>
  </si>
  <si>
    <t>Zenith Fibres Ltd</t>
  </si>
  <si>
    <t>ZENIFIB</t>
  </si>
  <si>
    <t>Chothani Foods Ltd</t>
  </si>
  <si>
    <t>CHOTHANI</t>
  </si>
  <si>
    <t>Ventura Textiles Ltd</t>
  </si>
  <si>
    <t>VENTURA</t>
  </si>
  <si>
    <t>A G Universal Ltd</t>
  </si>
  <si>
    <t>AGUL</t>
  </si>
  <si>
    <t>BC Power Controls Ltd</t>
  </si>
  <si>
    <t>BCP</t>
  </si>
  <si>
    <t>Nagreeka Capital &amp; Infrastructure Ltd</t>
  </si>
  <si>
    <t>NAGREEKCAP</t>
  </si>
  <si>
    <t>Kaushalya Infrastructure Development Corporation Ltd</t>
  </si>
  <si>
    <t>KAUSHALYA</t>
  </si>
  <si>
    <t>The Cochin Malabar Estates and Industries Ltd</t>
  </si>
  <si>
    <t>COCHMAL</t>
  </si>
  <si>
    <t>Falcon Technoprojects India Ltd</t>
  </si>
  <si>
    <t>FALCONTECH</t>
  </si>
  <si>
    <t>TTI Enterprise Ltd</t>
  </si>
  <si>
    <t>TTIENT</t>
  </si>
  <si>
    <t>Dhanlaxmi Cotex Ltd</t>
  </si>
  <si>
    <t>DHANCOT</t>
  </si>
  <si>
    <t>KCD Industries India Ltd</t>
  </si>
  <si>
    <t>KCDGROUP</t>
  </si>
  <si>
    <t>Vikas WSP Ltd</t>
  </si>
  <si>
    <t>VIKASWSP</t>
  </si>
  <si>
    <t>Jay Kailash Namkeen Ltd</t>
  </si>
  <si>
    <t>JAYKAILASH</t>
  </si>
  <si>
    <t>S P Capital Financing Ltd</t>
  </si>
  <si>
    <t>SPCAPIT</t>
  </si>
  <si>
    <t>Sagar Diamonds Ltd</t>
  </si>
  <si>
    <t>SAGAR</t>
  </si>
  <si>
    <t>Blue Chip Tex Industries Ltd</t>
  </si>
  <si>
    <t>BLUECHIPT</t>
  </si>
  <si>
    <t>Narendra Properties Ltd</t>
  </si>
  <si>
    <t>NARPROP</t>
  </si>
  <si>
    <t>Oriental Trimex Ltd</t>
  </si>
  <si>
    <t>ORIENTALTL</t>
  </si>
  <si>
    <t>Madhusudan Industries Ltd</t>
  </si>
  <si>
    <t>MADHUDIN</t>
  </si>
  <si>
    <t>Laffans Petrochemicals Ltd</t>
  </si>
  <si>
    <t>LAFFANSQ</t>
  </si>
  <si>
    <t>SMIFS Capital Markets Ltd</t>
  </si>
  <si>
    <t>SMIFS</t>
  </si>
  <si>
    <t>Infomedia Press Ltd</t>
  </si>
  <si>
    <t>INFOMEDIA</t>
  </si>
  <si>
    <t>Incap Ltd</t>
  </si>
  <si>
    <t>INCAP</t>
  </si>
  <si>
    <t>Spectrum Foods Ltd</t>
  </si>
  <si>
    <t>SPECFOOD</t>
  </si>
  <si>
    <t>Spenta International Ltd</t>
  </si>
  <si>
    <t>SPENTA</t>
  </si>
  <si>
    <t>Global Longlife Hospital and Research Ltd</t>
  </si>
  <si>
    <t>GLHRL</t>
  </si>
  <si>
    <t>Ashiana Ispat Ltd</t>
  </si>
  <si>
    <t>ASHIS</t>
  </si>
  <si>
    <t>COSYN Ltd</t>
  </si>
  <si>
    <t>COSYN</t>
  </si>
  <si>
    <t>Quadpro Ites Ltd</t>
  </si>
  <si>
    <t>QUADPRO</t>
  </si>
  <si>
    <t>Natural Biocon (India) Ltd</t>
  </si>
  <si>
    <t>NATURAL</t>
  </si>
  <si>
    <t>Markobenz Ventures Ltd</t>
  </si>
  <si>
    <t>MARKOBENZ</t>
  </si>
  <si>
    <t>Adarsh Plant Protect Ltd</t>
  </si>
  <si>
    <t>ADARSHPL</t>
  </si>
  <si>
    <t>Net Avenue Technologies Ltd</t>
  </si>
  <si>
    <t>CBAZAAR</t>
  </si>
  <si>
    <t>Kapil Cotex Ltd</t>
  </si>
  <si>
    <t>KAPILCO</t>
  </si>
  <si>
    <t>Pan Electronics (India) Ltd</t>
  </si>
  <si>
    <t>PANELEC</t>
  </si>
  <si>
    <t>Miven Machine Tools Ltd</t>
  </si>
  <si>
    <t>MIVENMACH</t>
  </si>
  <si>
    <t>Impex Ferro Tech Ltd</t>
  </si>
  <si>
    <t>IMPEXFERRO</t>
  </si>
  <si>
    <t>Pentokey Organy (India) Ltd</t>
  </si>
  <si>
    <t>PNTKYOR</t>
  </si>
  <si>
    <t>Garden Silk Mills Ltd</t>
  </si>
  <si>
    <t>GARDENSILK</t>
  </si>
  <si>
    <t>TV Vision Ltd</t>
  </si>
  <si>
    <t>TVVISION</t>
  </si>
  <si>
    <t>DSP Nifty50 Equal weight ETF</t>
  </si>
  <si>
    <t>EQUAL50ADD</t>
  </si>
  <si>
    <t>Epuja Spiritech Ltd</t>
  </si>
  <si>
    <t>EPUJA</t>
  </si>
  <si>
    <t>JHS Svendgaard Retail Ventures Ltd</t>
  </si>
  <si>
    <t>RETAIL</t>
  </si>
  <si>
    <t>Scarnose International Ltd</t>
  </si>
  <si>
    <t>SCARNOSE</t>
  </si>
  <si>
    <t>Aspira Pathlab &amp; Diagnostics Ltd</t>
  </si>
  <si>
    <t>ASPIRA</t>
  </si>
  <si>
    <t>Benara Bearings and Pistons Ltd</t>
  </si>
  <si>
    <t>BENARA</t>
  </si>
  <si>
    <t>Colorchips New Media Ltd</t>
  </si>
  <si>
    <t>COLORCHIPS</t>
  </si>
  <si>
    <t>Oneclick Logistics India Ltd</t>
  </si>
  <si>
    <t>OLIL</t>
  </si>
  <si>
    <t>Phaarmasia Ltd</t>
  </si>
  <si>
    <t>PHRMASI</t>
  </si>
  <si>
    <t>SBI Nifty 200 Quality 30 ETF</t>
  </si>
  <si>
    <t>SBIETFQLTY</t>
  </si>
  <si>
    <t>Quality Foils (India) Ltd</t>
  </si>
  <si>
    <t>QFIL</t>
  </si>
  <si>
    <t>Maris Spinners Ltd</t>
  </si>
  <si>
    <t>MARIS</t>
  </si>
  <si>
    <t>Gayatri Highways Ltd</t>
  </si>
  <si>
    <t>GAYAHWS</t>
  </si>
  <si>
    <t>Palco Metals Ltd</t>
  </si>
  <si>
    <t>PALCO</t>
  </si>
  <si>
    <t>Motilal Oswal M50 ETF</t>
  </si>
  <si>
    <t>MOM50</t>
  </si>
  <si>
    <t>Intec Capital Ltd</t>
  </si>
  <si>
    <t>INTECCAP</t>
  </si>
  <si>
    <t>Asian Tea &amp; Exports Ltd</t>
  </si>
  <si>
    <t>ASIANTNE</t>
  </si>
  <si>
    <t>Neil Industries Ltd</t>
  </si>
  <si>
    <t>NEIL</t>
  </si>
  <si>
    <t>Abirami Financial Services (India) Ltd</t>
  </si>
  <si>
    <t>ABIRAFN</t>
  </si>
  <si>
    <t>Educomp Solutions Ltd</t>
  </si>
  <si>
    <t>EDUCOMP</t>
  </si>
  <si>
    <t>Sangal Papers Ltd</t>
  </si>
  <si>
    <t>SANPA</t>
  </si>
  <si>
    <t>Swojas Energy Foods Ltd</t>
  </si>
  <si>
    <t>SWOEF</t>
  </si>
  <si>
    <t>Nippon India ETF Nifty 5 yr Benchmark G-Sec</t>
  </si>
  <si>
    <t>GILT5YBEES</t>
  </si>
  <si>
    <t>J A Finance Ltd</t>
  </si>
  <si>
    <t>JAFINANCE</t>
  </si>
  <si>
    <t>Gconnect Logitech and Supply Chain Ltd</t>
  </si>
  <si>
    <t>GCONNECT</t>
  </si>
  <si>
    <t>Cargo Ground Transportation</t>
  </si>
  <si>
    <t>Invigorated Business Consulting Ltd</t>
  </si>
  <si>
    <t>INVIGO</t>
  </si>
  <si>
    <t>Veer Energy &amp; Infrastructure Ltd</t>
  </si>
  <si>
    <t>VEERENRGY</t>
  </si>
  <si>
    <t>Zenith Healthcare Ltd</t>
  </si>
  <si>
    <t>ZENITHHE</t>
  </si>
  <si>
    <t>Safa Systems &amp; Technologies Ltd</t>
  </si>
  <si>
    <t>SSTL</t>
  </si>
  <si>
    <t>SVS Ventures Ltd</t>
  </si>
  <si>
    <t>SVS</t>
  </si>
  <si>
    <t>Pasupati Spinning and Weaving Mills Ltd</t>
  </si>
  <si>
    <t>PASUSPG</t>
  </si>
  <si>
    <t>Kratos Energy &amp; Infrastructure Ltd</t>
  </si>
  <si>
    <t>KRATOSENER</t>
  </si>
  <si>
    <t>New Light Apparels Ltd</t>
  </si>
  <si>
    <t>NEWLIGHT</t>
  </si>
  <si>
    <t>EP Biocomposites Ltd</t>
  </si>
  <si>
    <t>EPBIO</t>
  </si>
  <si>
    <t>Winro Commercial (India) Ltd</t>
  </si>
  <si>
    <t>WINROC</t>
  </si>
  <si>
    <t>Mukat Pipes Ltd</t>
  </si>
  <si>
    <t>MUKATPIP</t>
  </si>
  <si>
    <t>Mini Diamonds (India) Ltd</t>
  </si>
  <si>
    <t>MINID</t>
  </si>
  <si>
    <t>Citadel Realty and Developers Ltd</t>
  </si>
  <si>
    <t>CITADEL</t>
  </si>
  <si>
    <t>Samyak International Ltd</t>
  </si>
  <si>
    <t>SAMYAKINT</t>
  </si>
  <si>
    <t>Visagar Polytex Ltd</t>
  </si>
  <si>
    <t>VIVIDHA</t>
  </si>
  <si>
    <t>Viji Finance Ltd</t>
  </si>
  <si>
    <t>VIJIFIN</t>
  </si>
  <si>
    <t>Best Eastern Hotels Ltd</t>
  </si>
  <si>
    <t>BESTEAST</t>
  </si>
  <si>
    <t>Sinnar Bidi Udyog Ltd</t>
  </si>
  <si>
    <t>SINNAR</t>
  </si>
  <si>
    <t>Winsome Yarns Ltd</t>
  </si>
  <si>
    <t>WINSOME</t>
  </si>
  <si>
    <t>Castex Technologies Ltd</t>
  </si>
  <si>
    <t>CASTEXTECH</t>
  </si>
  <si>
    <t>RRP Semiconductor Ltd</t>
  </si>
  <si>
    <t>GDTRAGN</t>
  </si>
  <si>
    <t>KJMC Corporate Advisors (India) Ltd</t>
  </si>
  <si>
    <t>KJMCCORP</t>
  </si>
  <si>
    <t>S V J Enterprises Ltd</t>
  </si>
  <si>
    <t>SVJ</t>
  </si>
  <si>
    <t>BAMPSL Securities Ltd</t>
  </si>
  <si>
    <t>BAMPSL</t>
  </si>
  <si>
    <t>H S India Ltd</t>
  </si>
  <si>
    <t>HOTLSILV</t>
  </si>
  <si>
    <t>Purshottam Investofin Ltd</t>
  </si>
  <si>
    <t>PURSHOTTAM</t>
  </si>
  <si>
    <t>Rodium Realty Ltd</t>
  </si>
  <si>
    <t>RODIUM</t>
  </si>
  <si>
    <t>Bangalore Fort Farms Ltd</t>
  </si>
  <si>
    <t>BFFL</t>
  </si>
  <si>
    <t>Suncare Traders Ltd</t>
  </si>
  <si>
    <t>SCTL</t>
  </si>
  <si>
    <t>Adhbhut Infrastructure Ltd</t>
  </si>
  <si>
    <t>ADHBHUTIN</t>
  </si>
  <si>
    <t>Gujarat Raffia Industries Ltd</t>
  </si>
  <si>
    <t>GUJRAFFIA</t>
  </si>
  <si>
    <t>Machhar Industries Ltd</t>
  </si>
  <si>
    <t>MACIND</t>
  </si>
  <si>
    <t>Roni Households Ltd</t>
  </si>
  <si>
    <t>RONI</t>
  </si>
  <si>
    <t>Aditya BSL Nifty IT ETF</t>
  </si>
  <si>
    <t>TECH</t>
  </si>
  <si>
    <t>Shree Securities Ltd</t>
  </si>
  <si>
    <t>SHREESEC</t>
  </si>
  <si>
    <t>Steel Strips Infrastructures Ltd</t>
  </si>
  <si>
    <t>STLSTRINF</t>
  </si>
  <si>
    <t>Shubhlaxmi Jewel Art Ltd</t>
  </si>
  <si>
    <t>SHUBHLAXMI</t>
  </si>
  <si>
    <t>Lead Reclaim and Rubber Products Ltd</t>
  </si>
  <si>
    <t>LRRPL</t>
  </si>
  <si>
    <t>Challani Capital Ltd</t>
  </si>
  <si>
    <t>CHALLANI</t>
  </si>
  <si>
    <t>Alfa Ica (India) Ltd</t>
  </si>
  <si>
    <t>ALFAICA</t>
  </si>
  <si>
    <t>ICICI Prudential S&amp;P BSE Midcap Select ETF</t>
  </si>
  <si>
    <t>MIDSELIETF</t>
  </si>
  <si>
    <t>K K Fincorp Ltd</t>
  </si>
  <si>
    <t>KKFIN</t>
  </si>
  <si>
    <t>NMS Global Ltd</t>
  </si>
  <si>
    <t>NMSRESRC</t>
  </si>
  <si>
    <t>Mega Corp Ltd</t>
  </si>
  <si>
    <t>MEGACOR</t>
  </si>
  <si>
    <t>MPIL Corporation Ltd</t>
  </si>
  <si>
    <t>MPILCORPL</t>
  </si>
  <si>
    <t>Mask Investments Ltd</t>
  </si>
  <si>
    <t>MASKINVEST</t>
  </si>
  <si>
    <t>Sunil Industries Ltd</t>
  </si>
  <si>
    <t>SUNILTX</t>
  </si>
  <si>
    <t>Venlon Enterprises Ltd</t>
  </si>
  <si>
    <t>VENLONENT</t>
  </si>
  <si>
    <t>Sanwaria Consumer Ltd</t>
  </si>
  <si>
    <t>SANWARIA</t>
  </si>
  <si>
    <t>Roselabs Finance Ltd</t>
  </si>
  <si>
    <t>ROSELABS</t>
  </si>
  <si>
    <t>Sreechem Resins Ltd</t>
  </si>
  <si>
    <t>SRECR</t>
  </si>
  <si>
    <t>Veerkrupa Jewellers Ltd</t>
  </si>
  <si>
    <t>VEERKRUPA</t>
  </si>
  <si>
    <t>DocMode Health Technologies Ltd</t>
  </si>
  <si>
    <t>DHTL</t>
  </si>
  <si>
    <t>Martin Burn Ltd</t>
  </si>
  <si>
    <t>MARBU</t>
  </si>
  <si>
    <t>Narmada Agrobase Ltd</t>
  </si>
  <si>
    <t>NARMADA</t>
  </si>
  <si>
    <t>SBI Nifty 10 yr Benchmark G-Sec ETF</t>
  </si>
  <si>
    <t>SETF10GILT</t>
  </si>
  <si>
    <t>Roopshri Resorts Ltd</t>
  </si>
  <si>
    <t>ROOPSHRI</t>
  </si>
  <si>
    <t>Danube Industries Ltd</t>
  </si>
  <si>
    <t>DANUBE</t>
  </si>
  <si>
    <t>MFL India Ltd</t>
  </si>
  <si>
    <t>MFLINDIA</t>
  </si>
  <si>
    <t>Lex Nimble Solutions Ltd</t>
  </si>
  <si>
    <t>LEX</t>
  </si>
  <si>
    <t>Tradewell Holdings Ltd</t>
  </si>
  <si>
    <t>TRADEWELL</t>
  </si>
  <si>
    <t>Madhusudan Securities Ltd</t>
  </si>
  <si>
    <t>MADHUSE</t>
  </si>
  <si>
    <t>Shubham Polyspin Ltd</t>
  </si>
  <si>
    <t>SHUBHAM</t>
  </si>
  <si>
    <t>Brisk Technovision Ltd</t>
  </si>
  <si>
    <t>BRISK</t>
  </si>
  <si>
    <t>Associated Coaters Ltd</t>
  </si>
  <si>
    <t>ASSOCIATED</t>
  </si>
  <si>
    <t>Diversified Metals &amp; Mining</t>
  </si>
  <si>
    <t>VR Films &amp; Studios Ltd</t>
  </si>
  <si>
    <t>VRFILMS</t>
  </si>
  <si>
    <t>Chennai Meenakshi Multispeciality Hospital Ltd</t>
  </si>
  <si>
    <t>CMMHOSP</t>
  </si>
  <si>
    <t>Compuage Infocom Ltd</t>
  </si>
  <si>
    <t>COMPINFO</t>
  </si>
  <si>
    <t>Innovative Ideals and Services (India) Ltd</t>
  </si>
  <si>
    <t>INNOVATIVE</t>
  </si>
  <si>
    <t>Kotak Nifty IT ETF</t>
  </si>
  <si>
    <t>IT</t>
  </si>
  <si>
    <t>Deep Diamond India Ltd</t>
  </si>
  <si>
    <t>DDIL</t>
  </si>
  <si>
    <t>Ashish Polyplast Ltd</t>
  </si>
  <si>
    <t>ASHISHPO</t>
  </si>
  <si>
    <t>Nanavati Ventures Ltd</t>
  </si>
  <si>
    <t>NVENTURES</t>
  </si>
  <si>
    <t>Advance Lifestyles Ltd</t>
  </si>
  <si>
    <t>ADVLIFE</t>
  </si>
  <si>
    <t>Grand Foundry Ltd</t>
  </si>
  <si>
    <t>GFSTEELS</t>
  </si>
  <si>
    <t>Secur Credentials Ltd</t>
  </si>
  <si>
    <t>SECURCRED</t>
  </si>
  <si>
    <t>Paos Industries Ltd</t>
  </si>
  <si>
    <t>PAOS</t>
  </si>
  <si>
    <t>Lerthai Finance Ltd</t>
  </si>
  <si>
    <t>LERTHAI</t>
  </si>
  <si>
    <t>Popular Estate Management Ltd</t>
  </si>
  <si>
    <t>POPULARES</t>
  </si>
  <si>
    <t>Croissance Ltd</t>
  </si>
  <si>
    <t>CROISSANCE</t>
  </si>
  <si>
    <t>Jayshree Chemicals Ltd</t>
  </si>
  <si>
    <t>JAYCH</t>
  </si>
  <si>
    <t>Continental Securities Ltd</t>
  </si>
  <si>
    <t>CSL</t>
  </si>
  <si>
    <t>Triveni Glass Ltd</t>
  </si>
  <si>
    <t>TRIVENIGQ</t>
  </si>
  <si>
    <t>Adcon Capital Services Ltd</t>
  </si>
  <si>
    <t>ADCON</t>
  </si>
  <si>
    <t>NIKS Technology Ltd</t>
  </si>
  <si>
    <t>NIKSTECH</t>
  </si>
  <si>
    <t>Apex Capital and Finance Ltd</t>
  </si>
  <si>
    <t>ACFL</t>
  </si>
  <si>
    <t>Sahaj Fashions Ltd</t>
  </si>
  <si>
    <t>SAHAJ</t>
  </si>
  <si>
    <t>Axis NIFTY Healthcare ETF</t>
  </si>
  <si>
    <t>AXISHCETF</t>
  </si>
  <si>
    <t>HDFC Nifty IT ETF</t>
  </si>
  <si>
    <t>HDFCNIFIT</t>
  </si>
  <si>
    <t>Heads UP Ventures Limited</t>
  </si>
  <si>
    <t>HEADSUP</t>
  </si>
  <si>
    <t>Grandma Trading and Agencies Ltd</t>
  </si>
  <si>
    <t>GRANDMA</t>
  </si>
  <si>
    <t>Vikas Proppant &amp; Granite Ltd</t>
  </si>
  <si>
    <t>VIKASPROP</t>
  </si>
  <si>
    <t>Elnet Technologies Ltd</t>
  </si>
  <si>
    <t>ELNET</t>
  </si>
  <si>
    <t>Sterling Powergensys Ltd</t>
  </si>
  <si>
    <t>STERPOW</t>
  </si>
  <si>
    <t>Ajel Ltd</t>
  </si>
  <si>
    <t>AJEL</t>
  </si>
  <si>
    <t>Sunrest Lifescience Ltd</t>
  </si>
  <si>
    <t>SUNREST</t>
  </si>
  <si>
    <t>Prime Urban Development India Ltd</t>
  </si>
  <si>
    <t>PRIMEURB</t>
  </si>
  <si>
    <t>Ajcon Global Services Ltd</t>
  </si>
  <si>
    <t>AJCON</t>
  </si>
  <si>
    <t>Osiajee Texfab Ltd</t>
  </si>
  <si>
    <t>OSIAJEE</t>
  </si>
  <si>
    <t>Tarapur Transformers Ltd</t>
  </si>
  <si>
    <t>TARAPUR</t>
  </si>
  <si>
    <t>JMJ Fintech Ltd</t>
  </si>
  <si>
    <t>JMJFIN</t>
  </si>
  <si>
    <t>Modern Steel Ltd</t>
  </si>
  <si>
    <t>MDRNSTL</t>
  </si>
  <si>
    <t>Sancode Technologies Ltd</t>
  </si>
  <si>
    <t>SANCODE</t>
  </si>
  <si>
    <t>Magenta Lifecare Ltd</t>
  </si>
  <si>
    <t>MAGENTA</t>
  </si>
  <si>
    <t>Onesource Ideas Venture Ltd</t>
  </si>
  <si>
    <t>OIVL</t>
  </si>
  <si>
    <t>California Software Company Ltd</t>
  </si>
  <si>
    <t>CALSOFT</t>
  </si>
  <si>
    <t>Clinitech Laboratory Ltd</t>
  </si>
  <si>
    <t>CTLLAB</t>
  </si>
  <si>
    <t>Choksi Imaging Ltd</t>
  </si>
  <si>
    <t>CHOKSI</t>
  </si>
  <si>
    <t>Amin Tannery Ltd</t>
  </si>
  <si>
    <t>AMINTAN</t>
  </si>
  <si>
    <t>Jagjanani Textiles Ltd</t>
  </si>
  <si>
    <t>JAGJANANI</t>
  </si>
  <si>
    <t>BNR Udyog Ltd</t>
  </si>
  <si>
    <t>BNRUDY</t>
  </si>
  <si>
    <t>Richirich Inventures Ltd</t>
  </si>
  <si>
    <t>KISAAN</t>
  </si>
  <si>
    <t>Zenlabs Ethica Ltd</t>
  </si>
  <si>
    <t>ZENLABS</t>
  </si>
  <si>
    <t>Parshwanath Corp Ltd</t>
  </si>
  <si>
    <t>PARSHWANA</t>
  </si>
  <si>
    <t>Naturo Indiabull Ltd</t>
  </si>
  <si>
    <t>NATURO</t>
  </si>
  <si>
    <t>CIL Securities Ltd</t>
  </si>
  <si>
    <t>CILSEC</t>
  </si>
  <si>
    <t>MY Money Securities Ltd</t>
  </si>
  <si>
    <t>MYMONEY</t>
  </si>
  <si>
    <t>Sanblue Corporation Ltd</t>
  </si>
  <si>
    <t>SANBLUE</t>
  </si>
  <si>
    <t>ACI Infocom Ltd</t>
  </si>
  <si>
    <t>ACIIN</t>
  </si>
  <si>
    <t>Prima Industries Ltd</t>
  </si>
  <si>
    <t>PRIMAIN</t>
  </si>
  <si>
    <t>SSPDL Ltd</t>
  </si>
  <si>
    <t>SSPDL</t>
  </si>
  <si>
    <t>Command Polymers Ltd</t>
  </si>
  <si>
    <t>COMMAND</t>
  </si>
  <si>
    <t>Bhakti Gems and Jewellery Ltd</t>
  </si>
  <si>
    <t>BGJL</t>
  </si>
  <si>
    <t>Cargotrans Maritime Ltd</t>
  </si>
  <si>
    <t>CARGOTRANS</t>
  </si>
  <si>
    <t>Vrundavan Plantation Ltd</t>
  </si>
  <si>
    <t>VPL</t>
  </si>
  <si>
    <t>White Organic Agro Ltd</t>
  </si>
  <si>
    <t>WHITEORG</t>
  </si>
  <si>
    <t>Plada Infotech Services Ltd</t>
  </si>
  <si>
    <t>PLADAINFO</t>
  </si>
  <si>
    <t>Nirav Commercials Ltd</t>
  </si>
  <si>
    <t>NIRAVCOM</t>
  </si>
  <si>
    <t>Ecs Biztech Ltd</t>
  </si>
  <si>
    <t>ECS</t>
  </si>
  <si>
    <t>Comfort Commotrade Ltd</t>
  </si>
  <si>
    <t>COMCL</t>
  </si>
  <si>
    <t>Valson Industries Ltd</t>
  </si>
  <si>
    <t>VALSONQ</t>
  </si>
  <si>
    <t>Bervin Investment and Leasing Ltd</t>
  </si>
  <si>
    <t>BERVINL</t>
  </si>
  <si>
    <t>Indergiri Finance Ltd</t>
  </si>
  <si>
    <t>INDERGR</t>
  </si>
  <si>
    <t>Tuni Textile Mills Ltd</t>
  </si>
  <si>
    <t>TUNITEX</t>
  </si>
  <si>
    <t>Janus Corporation Ltd</t>
  </si>
  <si>
    <t>JANUSCORP</t>
  </si>
  <si>
    <t>Tai Industries Ltd</t>
  </si>
  <si>
    <t>TAIIND</t>
  </si>
  <si>
    <t>Jindal Capital Ltd</t>
  </si>
  <si>
    <t>JINDCAP</t>
  </si>
  <si>
    <t>Glance Finance Ltd</t>
  </si>
  <si>
    <t>GLANCE</t>
  </si>
  <si>
    <t>Rishabh Digha Steel and Allied Products Ltd</t>
  </si>
  <si>
    <t>RISHDIGA</t>
  </si>
  <si>
    <t>Flora Textiles Ltd</t>
  </si>
  <si>
    <t>FLORATX</t>
  </si>
  <si>
    <t>Gian Life Care Ltd</t>
  </si>
  <si>
    <t>GIANLIFE</t>
  </si>
  <si>
    <t>Gajanan Securities Services Ltd</t>
  </si>
  <si>
    <t>GAJANANSEC</t>
  </si>
  <si>
    <t>PlatinumOne Business Services Ltd</t>
  </si>
  <si>
    <t>POBS</t>
  </si>
  <si>
    <t>Kunststoffe Industries Ltd</t>
  </si>
  <si>
    <t>KUNSTOFF</t>
  </si>
  <si>
    <t>Reliable Ventures India Ltd</t>
  </si>
  <si>
    <t>RELIABVEN</t>
  </si>
  <si>
    <t>Paramount Cosmetics (India) Ltd</t>
  </si>
  <si>
    <t>PARMCOS-B</t>
  </si>
  <si>
    <t>Ishita Drugs and Industries Ltd</t>
  </si>
  <si>
    <t>ISHITADR</t>
  </si>
  <si>
    <t>Indifra Ltd</t>
  </si>
  <si>
    <t>INDIFRA</t>
  </si>
  <si>
    <t>Cella Space Ltd</t>
  </si>
  <si>
    <t>CELLA</t>
  </si>
  <si>
    <t>SBI Nifty Next 50 ETF</t>
  </si>
  <si>
    <t>SETFNN50</t>
  </si>
  <si>
    <t>MT Educare Ltd</t>
  </si>
  <si>
    <t>MTEDUCARE</t>
  </si>
  <si>
    <t>Amco India Ltd</t>
  </si>
  <si>
    <t>AMCOIND</t>
  </si>
  <si>
    <t>Yash Management &amp; Satellite Ltd.</t>
  </si>
  <si>
    <t>YASHMGM</t>
  </si>
  <si>
    <t>LWS Knitwear Ltd</t>
  </si>
  <si>
    <t>LWSKNIT</t>
  </si>
  <si>
    <t>Sharma East India Hospitals and Medical Research Ltd</t>
  </si>
  <si>
    <t>SHARMEH</t>
  </si>
  <si>
    <t>Aditya BSL Nifty Healthcare ETF</t>
  </si>
  <si>
    <t>HEALTHY</t>
  </si>
  <si>
    <t>Karnavati Finance Ltd</t>
  </si>
  <si>
    <t>KARNAVATI</t>
  </si>
  <si>
    <t>Kapil Raj Finance Ltd</t>
  </si>
  <si>
    <t>KAPILRAJ</t>
  </si>
  <si>
    <t>Caprolactam Chemicals Ltd</t>
  </si>
  <si>
    <t>CAPRO</t>
  </si>
  <si>
    <t>Suvidha Infraestate Corporation Ltd</t>
  </si>
  <si>
    <t>SICL</t>
  </si>
  <si>
    <t>Samsrita Labs Ltd</t>
  </si>
  <si>
    <t>SAMSRITA</t>
  </si>
  <si>
    <t>Life Sciences Tools &amp; Services</t>
  </si>
  <si>
    <t>Yaan Enterprises Ltd</t>
  </si>
  <si>
    <t>YAANENT</t>
  </si>
  <si>
    <t>Computer Point Ltd</t>
  </si>
  <si>
    <t>COMPUPN</t>
  </si>
  <si>
    <t>Sanghvi Forging and Engineering Ltd</t>
  </si>
  <si>
    <t>SANGHVIFOR</t>
  </si>
  <si>
    <t>Kcl Infra Projects Ltd</t>
  </si>
  <si>
    <t>KCLINFRA</t>
  </si>
  <si>
    <t>Sungold Media and Entertainment Ltd</t>
  </si>
  <si>
    <t>SMEL</t>
  </si>
  <si>
    <t>Jaihind Synthetics Ltd</t>
  </si>
  <si>
    <t>JAIHINDS</t>
  </si>
  <si>
    <t>Antarctica Ltd</t>
  </si>
  <si>
    <t>ANTGRAPHIC</t>
  </si>
  <si>
    <t>Anupam Finserv Ltd</t>
  </si>
  <si>
    <t>ANUPAM</t>
  </si>
  <si>
    <t>Silly Monks Entertainment Ltd</t>
  </si>
  <si>
    <t>SILLYMONKS</t>
  </si>
  <si>
    <t>Eastern Treads Ltd</t>
  </si>
  <si>
    <t>EASTRED</t>
  </si>
  <si>
    <t>Alan Scott Enterprises Ltd</t>
  </si>
  <si>
    <t>ALAN SCOTT</t>
  </si>
  <si>
    <t>Bhanderi Infracon Ltd</t>
  </si>
  <si>
    <t>BHANDERI</t>
  </si>
  <si>
    <t>Kamanwala Housing Construction Ltd</t>
  </si>
  <si>
    <t>KAMANWALA</t>
  </si>
  <si>
    <t>Nagarjuna Agri Tech Ltd</t>
  </si>
  <si>
    <t>NAGTECH</t>
  </si>
  <si>
    <t>Mahaan Foods Ltd</t>
  </si>
  <si>
    <t>MAHAANF</t>
  </si>
  <si>
    <t>Dynamic Archistructures Ltd</t>
  </si>
  <si>
    <t>DAL</t>
  </si>
  <si>
    <t>EVOQ Remedies Ltd</t>
  </si>
  <si>
    <t>EVOQ</t>
  </si>
  <si>
    <t>Vilin Bio Med Ltd</t>
  </si>
  <si>
    <t>VILINBIO</t>
  </si>
  <si>
    <t>3C IT Solutions &amp; Telecoms (India) Ltd</t>
  </si>
  <si>
    <t>3CIT</t>
  </si>
  <si>
    <t>Internet Services &amp; Infrastructure</t>
  </si>
  <si>
    <t>N D A Securities Ltd</t>
  </si>
  <si>
    <t>NDASEC</t>
  </si>
  <si>
    <t>Darshan Orna Ltd</t>
  </si>
  <si>
    <t>DARSHANORNA</t>
  </si>
  <si>
    <t>A F Enterprises Ltd</t>
  </si>
  <si>
    <t>AFEL</t>
  </si>
  <si>
    <t>HB Leasing and Finance Co Ltd</t>
  </si>
  <si>
    <t>HBLEAS</t>
  </si>
  <si>
    <t>MRC Agrotech Ltd</t>
  </si>
  <si>
    <t>MRCAGRO</t>
  </si>
  <si>
    <t>HDFC Silver ETF</t>
  </si>
  <si>
    <t>HDFCSILVER</t>
  </si>
  <si>
    <t>Shree Bhavya Fabrics Ltd</t>
  </si>
  <si>
    <t>SBFL</t>
  </si>
  <si>
    <t>BKV Industries Ltd</t>
  </si>
  <si>
    <t>BKV</t>
  </si>
  <si>
    <t>Yogi Infra Projects Ltd</t>
  </si>
  <si>
    <t>YOGISUNG</t>
  </si>
  <si>
    <t>Daulat Securities Ltd</t>
  </si>
  <si>
    <t>DAULAT</t>
  </si>
  <si>
    <t>Onelife Capital Advisors Ltd</t>
  </si>
  <si>
    <t>ONELIFECAP</t>
  </si>
  <si>
    <t>WINPRO INDUSTRIES LIMITED</t>
  </si>
  <si>
    <t>WINPRO</t>
  </si>
  <si>
    <t>Sanghvi Brands Ltd</t>
  </si>
  <si>
    <t>SBRANDS</t>
  </si>
  <si>
    <t>Mihika Industries Ltd</t>
  </si>
  <si>
    <t>MIHIKA</t>
  </si>
  <si>
    <t>Easy Fincorp Ltd</t>
  </si>
  <si>
    <t>EASYFIN</t>
  </si>
  <si>
    <t>Jaipan Industries Ltd</t>
  </si>
  <si>
    <t>JAIPAN</t>
  </si>
  <si>
    <t>Jackson Investments Ltd</t>
  </si>
  <si>
    <t>JACKSON</t>
  </si>
  <si>
    <t>Prag Bosimi Synthetics Ltd</t>
  </si>
  <si>
    <t>PRAGBOS</t>
  </si>
  <si>
    <t>Octavius Plantations Ltd</t>
  </si>
  <si>
    <t>OCTAVIUSPL</t>
  </si>
  <si>
    <t>Trans Freight Containers Ltd</t>
  </si>
  <si>
    <t>TRANSFRE</t>
  </si>
  <si>
    <t>TGIF Agribusiness Ltd</t>
  </si>
  <si>
    <t>TGIF</t>
  </si>
  <si>
    <t>Sibar Auto Parts Ltd</t>
  </si>
  <si>
    <t>SIBARAUT</t>
  </si>
  <si>
    <t>Labelkraft Technologies Ltd</t>
  </si>
  <si>
    <t>LABELKRAFT</t>
  </si>
  <si>
    <t>Indus Finance Ltd</t>
  </si>
  <si>
    <t>INDUSFINL</t>
  </si>
  <si>
    <t>Emmessar Biotech and Nutrition Ltd</t>
  </si>
  <si>
    <t>EMMESSA</t>
  </si>
  <si>
    <t>RICHA INFO SYSTEMS LIMITED</t>
  </si>
  <si>
    <t>RICHA</t>
  </si>
  <si>
    <t>Ritesh International Ltd</t>
  </si>
  <si>
    <t>RITESHIN</t>
  </si>
  <si>
    <t>Easun Capital Markets Ltd</t>
  </si>
  <si>
    <t>EASUN</t>
  </si>
  <si>
    <t>Neeraj Paper Marketing Ltd</t>
  </si>
  <si>
    <t>NEERAJ</t>
  </si>
  <si>
    <t>Usha Martin Education And Solutions Ltd</t>
  </si>
  <si>
    <t>UMESLTD</t>
  </si>
  <si>
    <t>Axis NIFTY India Consumption ETF</t>
  </si>
  <si>
    <t>AXISCETF</t>
  </si>
  <si>
    <t>IITL Projects Ltd</t>
  </si>
  <si>
    <t>IITLPROJ</t>
  </si>
  <si>
    <t>Marg Techno-Projects Ltd</t>
  </si>
  <si>
    <t>MTPL</t>
  </si>
  <si>
    <t>Shree Metalloys Ltd</t>
  </si>
  <si>
    <t>SHREMETAL</t>
  </si>
  <si>
    <t>Groarc Industries India Ltd</t>
  </si>
  <si>
    <t>TELESYS</t>
  </si>
  <si>
    <t>Sarthak Industries Ltd</t>
  </si>
  <si>
    <t>SARTHAKIND</t>
  </si>
  <si>
    <t>Pro Fin Capital Services Ltd</t>
  </si>
  <si>
    <t>PROFINC</t>
  </si>
  <si>
    <t>ICICI Pru Nifty 5 yr Benchmark G-SEC ETF</t>
  </si>
  <si>
    <t>GSEC5IETF</t>
  </si>
  <si>
    <t>IB Infotech Enterprises Ltd</t>
  </si>
  <si>
    <t>IBINFO</t>
  </si>
  <si>
    <t>Novateor Research Laboratories Ltd</t>
  </si>
  <si>
    <t>NOVATEOR</t>
  </si>
  <si>
    <t>Jainex Aamcol Ltd</t>
  </si>
  <si>
    <t>JAINEX</t>
  </si>
  <si>
    <t>Ranjeet Mechatronics Ltd</t>
  </si>
  <si>
    <t>RANJEET</t>
  </si>
  <si>
    <t>Shreevatsaa Finance and Leasing Ltd</t>
  </si>
  <si>
    <t>SHVFL</t>
  </si>
  <si>
    <t>Yunik Managing Advisors Ltd</t>
  </si>
  <si>
    <t>YUNIKM</t>
  </si>
  <si>
    <t>Howard Hotels Ltd</t>
  </si>
  <si>
    <t>HOWARHO</t>
  </si>
  <si>
    <t>RTCL Ltd</t>
  </si>
  <si>
    <t>RAGHUTOB</t>
  </si>
  <si>
    <t>Harish Textile Engineers Ltd</t>
  </si>
  <si>
    <t>HARISH</t>
  </si>
  <si>
    <t>Octaware Technologies Ltd</t>
  </si>
  <si>
    <t>OCTAWARE</t>
  </si>
  <si>
    <t>Nippon India ETF Nifty IT</t>
  </si>
  <si>
    <t>ITBEES</t>
  </si>
  <si>
    <t>Innovatus Entertainment Networks Ltd</t>
  </si>
  <si>
    <t>INNOVATUS</t>
  </si>
  <si>
    <t>Dynamic Industries Ltd</t>
  </si>
  <si>
    <t>DYNAMIND</t>
  </si>
  <si>
    <t>7NR Retail Ltd</t>
  </si>
  <si>
    <t>7NR</t>
  </si>
  <si>
    <t>O P Chains Ltd</t>
  </si>
  <si>
    <t>OPCHAINS</t>
  </si>
  <si>
    <t>Duke Offshore Ltd</t>
  </si>
  <si>
    <t>DUKEOFS</t>
  </si>
  <si>
    <t>Vamshi Rubber Ltd</t>
  </si>
  <si>
    <t>VAMSHIRU</t>
  </si>
  <si>
    <t>RO Jewels Ltd</t>
  </si>
  <si>
    <t>ROJL</t>
  </si>
  <si>
    <t>Gautam Exim Ltd</t>
  </si>
  <si>
    <t>GEL</t>
  </si>
  <si>
    <t>Margo Finance Ltd</t>
  </si>
  <si>
    <t>MARGOFIN</t>
  </si>
  <si>
    <t>Reetech International Cargo and Courier Ltd</t>
  </si>
  <si>
    <t>REETECH</t>
  </si>
  <si>
    <t>IEL Ltd</t>
  </si>
  <si>
    <t>INDXTRA</t>
  </si>
  <si>
    <t>Cindrella Hotels Ltd</t>
  </si>
  <si>
    <t>CINDHO</t>
  </si>
  <si>
    <t>Nippon India ETF Nifty India Consumption</t>
  </si>
  <si>
    <t>CONSUMBEES</t>
  </si>
  <si>
    <t>Asian Warehousing Ltd</t>
  </si>
  <si>
    <t>ASIAN</t>
  </si>
  <si>
    <t>Gujarat Lease Financing Ltd</t>
  </si>
  <si>
    <t>GLFL</t>
  </si>
  <si>
    <t>Padam Cotton Yarns Ltd</t>
  </si>
  <si>
    <t>PADAMCO</t>
  </si>
  <si>
    <t>Sugal and Damani Share Brokers Ltd</t>
  </si>
  <si>
    <t>SUGALDAM</t>
  </si>
  <si>
    <t>Palm Jewels Limited</t>
  </si>
  <si>
    <t>PALMJEWELS</t>
  </si>
  <si>
    <t>Adinath Textiles Ltd</t>
  </si>
  <si>
    <t>ADINATH</t>
  </si>
  <si>
    <t>Gem Spinners India Ltd</t>
  </si>
  <si>
    <t>GEMSPIN</t>
  </si>
  <si>
    <t>Franklin Leasing and Finance Ltd</t>
  </si>
  <si>
    <t>FRANKLIN</t>
  </si>
  <si>
    <t>Hindustan Agrigentics Ltd</t>
  </si>
  <si>
    <t>HINDUST</t>
  </si>
  <si>
    <t>DSP Silver ETF</t>
  </si>
  <si>
    <t>SILVERADD</t>
  </si>
  <si>
    <t>Asian Petro Products and Exports Ltd</t>
  </si>
  <si>
    <t>ASINPET</t>
  </si>
  <si>
    <t>Tasty Dairy Specialities Ltd</t>
  </si>
  <si>
    <t>TDSL</t>
  </si>
  <si>
    <t>Titaanium Ten Enterprise Ltd</t>
  </si>
  <si>
    <t>TITAANIUM</t>
  </si>
  <si>
    <t>R R Financial Consultants Ltd</t>
  </si>
  <si>
    <t>RRFIN</t>
  </si>
  <si>
    <t>Stampede Capital Ltd</t>
  </si>
  <si>
    <t>GATECHDVR</t>
  </si>
  <si>
    <t>Shyam Telecom Ltd</t>
  </si>
  <si>
    <t>SHYAMTEL</t>
  </si>
  <si>
    <t>Classic Filaments Ltd</t>
  </si>
  <si>
    <t>CFL</t>
  </si>
  <si>
    <t>Suncity Synthetics Ltd</t>
  </si>
  <si>
    <t>SUNCITYSY</t>
  </si>
  <si>
    <t>Brandbucket Media &amp; Technology Ltd</t>
  </si>
  <si>
    <t>BRANDBUCKT</t>
  </si>
  <si>
    <t>Northlink Fiscal and Capital Services Ltd</t>
  </si>
  <si>
    <t>NORTHLINK</t>
  </si>
  <si>
    <t>Sujala Trading &amp; Holdings Ltd</t>
  </si>
  <si>
    <t>SUJALA</t>
  </si>
  <si>
    <t>Sterling Guaranty &amp; Finance Ltd</t>
  </si>
  <si>
    <t>STRLGUA</t>
  </si>
  <si>
    <t>Sarvottam Finvest Ltd</t>
  </si>
  <si>
    <t>SARVOTTAM</t>
  </si>
  <si>
    <t>S R G Securities Finance Ltd</t>
  </si>
  <si>
    <t>SRGSFL</t>
  </si>
  <si>
    <t>Shricon Industries Ltd</t>
  </si>
  <si>
    <t>SHRICON</t>
  </si>
  <si>
    <t>Gujarat Hy Spin Ltd</t>
  </si>
  <si>
    <t>GUJHYSPIN</t>
  </si>
  <si>
    <t>G K P Printing &amp; Packaging Ltd</t>
  </si>
  <si>
    <t>GKP</t>
  </si>
  <si>
    <t>Regent Enterprises Ltd</t>
  </si>
  <si>
    <t>REGENTRP</t>
  </si>
  <si>
    <t>Richfield Financial Services Ltd</t>
  </si>
  <si>
    <t>RFSL</t>
  </si>
  <si>
    <t>Bhudevi Infra Projects Ltd</t>
  </si>
  <si>
    <t>BHUDEVI</t>
  </si>
  <si>
    <t>Scan Projects Ltd</t>
  </si>
  <si>
    <t>SCANPRO</t>
  </si>
  <si>
    <t>Indiabulls NIFTY50 Exchange Traded Fund</t>
  </si>
  <si>
    <t>IBMFNIFTY</t>
  </si>
  <si>
    <t>Samtex Fashions Ltd</t>
  </si>
  <si>
    <t>SAMTEX</t>
  </si>
  <si>
    <t>Kahan Packaging Ltd</t>
  </si>
  <si>
    <t>KAHAN</t>
  </si>
  <si>
    <t>Jai Mata Glass Ltd</t>
  </si>
  <si>
    <t>JAIMATAG</t>
  </si>
  <si>
    <t>Kkalpana Plastick Limited</t>
  </si>
  <si>
    <t>KKPLASTICK</t>
  </si>
  <si>
    <t>Nippon India ETF S&amp;P BSE Sensex Next 50</t>
  </si>
  <si>
    <t>SNXT50BEES</t>
  </si>
  <si>
    <t>Fruition venture Ltd</t>
  </si>
  <si>
    <t>FRUTION</t>
  </si>
  <si>
    <t>ETT Ltd</t>
  </si>
  <si>
    <t>ETT</t>
  </si>
  <si>
    <t>Velan Hotels Ltd</t>
  </si>
  <si>
    <t>VELHO</t>
  </si>
  <si>
    <t>Diggi Multitrade Ltd</t>
  </si>
  <si>
    <t>DML</t>
  </si>
  <si>
    <t>Spice Islands Industries Ltd</t>
  </si>
  <si>
    <t>SPICEISLIN</t>
  </si>
  <si>
    <t>Ironwood Education Ltd</t>
  </si>
  <si>
    <t>IRONWOOD</t>
  </si>
  <si>
    <t>Ind Renewable Energy Ltd</t>
  </si>
  <si>
    <t>INDRENEW</t>
  </si>
  <si>
    <t>Solid Stone Co Ltd</t>
  </si>
  <si>
    <t>SOLIDSTON</t>
  </si>
  <si>
    <t>Crane Infrastructure Ltd</t>
  </si>
  <si>
    <t>CRANEINFRA</t>
  </si>
  <si>
    <t>Sanathnagar Enterprises Ltd</t>
  </si>
  <si>
    <t>Nyssa Corporation Ltd</t>
  </si>
  <si>
    <t>NYSSACORP</t>
  </si>
  <si>
    <t>Shree Karthik Papers Ltd</t>
  </si>
  <si>
    <t>SHKARTP</t>
  </si>
  <si>
    <t>ICICI Prudential Nifty FMCG ETF</t>
  </si>
  <si>
    <t>FMCGIETF</t>
  </si>
  <si>
    <t>Tci Finance Ltd</t>
  </si>
  <si>
    <t>TCIFINANCE</t>
  </si>
  <si>
    <t>Finelistings Technologies Ltd</t>
  </si>
  <si>
    <t>FTL</t>
  </si>
  <si>
    <t>Automotive Retail</t>
  </si>
  <si>
    <t>Husys Consulting Ltd</t>
  </si>
  <si>
    <t>HUSYSLTD</t>
  </si>
  <si>
    <t>Shree Hanuman Sugar &amp; Industries Ltd</t>
  </si>
  <si>
    <t>HANSUGAR</t>
  </si>
  <si>
    <t>Euphoria Infotech (India) Ltd</t>
  </si>
  <si>
    <t>EUPHORIAIT</t>
  </si>
  <si>
    <t>Bright Solar Ltd</t>
  </si>
  <si>
    <t>Patron Exim Ltd</t>
  </si>
  <si>
    <t>PATRON</t>
  </si>
  <si>
    <t>Uniroyal Industries Ltd</t>
  </si>
  <si>
    <t>UNIROYAL</t>
  </si>
  <si>
    <t>Omkar Speciality Chemicals Ltd</t>
  </si>
  <si>
    <t>OMKARCHEM</t>
  </si>
  <si>
    <t>Southern Latex Ltd</t>
  </si>
  <si>
    <t>SOUTLAT</t>
  </si>
  <si>
    <t>Super Fine Knitters Ltd</t>
  </si>
  <si>
    <t>SKL</t>
  </si>
  <si>
    <t>Tirth Plastic Ltd</t>
  </si>
  <si>
    <t>TIRTPLS</t>
  </si>
  <si>
    <t>Link Pharmachem Ltd</t>
  </si>
  <si>
    <t>LINKPH</t>
  </si>
  <si>
    <t>ICICI Prudential Nifty 100 ETF</t>
  </si>
  <si>
    <t>NIF100IETF</t>
  </si>
  <si>
    <t>Econo Trade (India) Ltd</t>
  </si>
  <si>
    <t>ETIL</t>
  </si>
  <si>
    <t>Silver Oak (India) Ltd</t>
  </si>
  <si>
    <t>SILVOAK</t>
  </si>
  <si>
    <t>Mansi Finance (Chennai) Ltd</t>
  </si>
  <si>
    <t>MANSIFIN</t>
  </si>
  <si>
    <t>Garbi Finvest Ltd</t>
  </si>
  <si>
    <t>GARBIFIN</t>
  </si>
  <si>
    <t>Saroja Pharma Industries India Ltd</t>
  </si>
  <si>
    <t>SAROJA</t>
  </si>
  <si>
    <t>Rajkamal Synthetics Ltd</t>
  </si>
  <si>
    <t>RAJKSYN</t>
  </si>
  <si>
    <t>Gala Global Products Ltd</t>
  </si>
  <si>
    <t>GGPL</t>
  </si>
  <si>
    <t>Polymac Thermoformers Ltd</t>
  </si>
  <si>
    <t>POLYMAC</t>
  </si>
  <si>
    <t>Bohra Industries Ltd</t>
  </si>
  <si>
    <t>BOHRAIND</t>
  </si>
  <si>
    <t>Hira Automobiles Ltd</t>
  </si>
  <si>
    <t>HIRAUTO</t>
  </si>
  <si>
    <t>KMG Milk Food Ltd</t>
  </si>
  <si>
    <t>KMGMILK</t>
  </si>
  <si>
    <t>Prism Finance Ltd</t>
  </si>
  <si>
    <t>PRISMFN</t>
  </si>
  <si>
    <t>Golechha Global Finance Ltd</t>
  </si>
  <si>
    <t>GOLECHA</t>
  </si>
  <si>
    <t>U H Zaveri Ltd</t>
  </si>
  <si>
    <t>UHZAVERI</t>
  </si>
  <si>
    <t>Polo Hotels Ltd</t>
  </si>
  <si>
    <t>POLOHOT</t>
  </si>
  <si>
    <t>Shiva Granito Export Ltd</t>
  </si>
  <si>
    <t>SHIVAEXPO</t>
  </si>
  <si>
    <t>Natraj Proteins Ltd</t>
  </si>
  <si>
    <t>NATRAJPR</t>
  </si>
  <si>
    <t>Interstate Oil Carrier Ltd</t>
  </si>
  <si>
    <t>INTSTOIL</t>
  </si>
  <si>
    <t>Billwin Industries Ltd</t>
  </si>
  <si>
    <t>BILLWIN</t>
  </si>
  <si>
    <t>ISF Ltd</t>
  </si>
  <si>
    <t>ISFL</t>
  </si>
  <si>
    <t>Vivanza Biosciences Ltd</t>
  </si>
  <si>
    <t>VIVANZA</t>
  </si>
  <si>
    <t>Rita Finance and Leasing Ltd</t>
  </si>
  <si>
    <t>RFLL</t>
  </si>
  <si>
    <t>Garware Marine Industries Ltd</t>
  </si>
  <si>
    <t>GARWAMAR</t>
  </si>
  <si>
    <t>Lime Chemicals Ltd</t>
  </si>
  <si>
    <t>LIMECHM</t>
  </si>
  <si>
    <t>Helpage Finlease Ltd</t>
  </si>
  <si>
    <t>HELPAGE</t>
  </si>
  <si>
    <t>Nippon India ETF Nifty Infrastructure BeES</t>
  </si>
  <si>
    <t>INFRABEES</t>
  </si>
  <si>
    <t>Premier Capital Services Ltd</t>
  </si>
  <si>
    <t>PREMCAP</t>
  </si>
  <si>
    <t>Decipher Labs Ltd</t>
  </si>
  <si>
    <t>DECIPHER</t>
  </si>
  <si>
    <t>MPL Plastics Ltd</t>
  </si>
  <si>
    <t>MPL</t>
  </si>
  <si>
    <t>Advance Petrochemicals Ltd</t>
  </si>
  <si>
    <t>ADVPETR-B</t>
  </si>
  <si>
    <t>Madhya Pradesh Today Media Ltd</t>
  </si>
  <si>
    <t>MPTODAY</t>
  </si>
  <si>
    <t>Tarai Foods Ltd</t>
  </si>
  <si>
    <t>TARAI</t>
  </si>
  <si>
    <t>Vishvprabha Ventures Ltd</t>
  </si>
  <si>
    <t>VISVEN</t>
  </si>
  <si>
    <t>Milestone Global Limited</t>
  </si>
  <si>
    <t>MILESTONE</t>
  </si>
  <si>
    <t>Dipna Pharmachem Ltd</t>
  </si>
  <si>
    <t>DPL</t>
  </si>
  <si>
    <t>Skyline Ventures India Ltd</t>
  </si>
  <si>
    <t>SKILVEN</t>
  </si>
  <si>
    <t>EPIC Energy Ltd</t>
  </si>
  <si>
    <t>EPIC</t>
  </si>
  <si>
    <t>Sahara Maritime Ltd</t>
  </si>
  <si>
    <t>SMARITIME</t>
  </si>
  <si>
    <t>Amrapali Capital and Finance Services Ltd</t>
  </si>
  <si>
    <t>ACFSL</t>
  </si>
  <si>
    <t>Lypsa Gems &amp; Jewellery Ltd</t>
  </si>
  <si>
    <t>LYPSAGEMS</t>
  </si>
  <si>
    <t>Shanti Overseas (India) Ltd</t>
  </si>
  <si>
    <t>SHANTI</t>
  </si>
  <si>
    <t>PBA Infrastructure Ltd</t>
  </si>
  <si>
    <t>PBAINFRA</t>
  </si>
  <si>
    <t>Metalyst Forgings Ltd</t>
  </si>
  <si>
    <t>METALFORGE</t>
  </si>
  <si>
    <t>Perfect-Octave Media Projects Ltd</t>
  </si>
  <si>
    <t>OCTAVE</t>
  </si>
  <si>
    <t>Bloom Industries Ltd</t>
  </si>
  <si>
    <t>BLOIN</t>
  </si>
  <si>
    <t>Unistar Multimedia Ltd</t>
  </si>
  <si>
    <t>UNISTRMU</t>
  </si>
  <si>
    <t>Sonalis Consumer Products Ltd</t>
  </si>
  <si>
    <t>SONALIS</t>
  </si>
  <si>
    <t>Ras Resorts and Apart Hotels Ltd</t>
  </si>
  <si>
    <t>RASRESOR</t>
  </si>
  <si>
    <t>Mid India Industries Ltd</t>
  </si>
  <si>
    <t>MIDINDIA</t>
  </si>
  <si>
    <t>Rite Zone Chemcon India Ltd</t>
  </si>
  <si>
    <t>RITEZONE</t>
  </si>
  <si>
    <t>Mayukh Dealtrade Ltd</t>
  </si>
  <si>
    <t>MAYUKH</t>
  </si>
  <si>
    <t>Garware Synthetics Ltd</t>
  </si>
  <si>
    <t>GARWSYN</t>
  </si>
  <si>
    <t>Deccan Bearings Ltd</t>
  </si>
  <si>
    <t>DECANBRG</t>
  </si>
  <si>
    <t>Muller and Phipps (India) Ltd</t>
  </si>
  <si>
    <t>MULLER</t>
  </si>
  <si>
    <t>APT Packaging Ltd</t>
  </si>
  <si>
    <t>APTPACK</t>
  </si>
  <si>
    <t>Ace men engg works Ltd</t>
  </si>
  <si>
    <t>ACEMEN</t>
  </si>
  <si>
    <t>GCM Securities Ltd</t>
  </si>
  <si>
    <t>GCMSECU</t>
  </si>
  <si>
    <t>Switching Technologies Gunther Ltd</t>
  </si>
  <si>
    <t>SWITCHTE</t>
  </si>
  <si>
    <t>Aditya BSL Silver ETF</t>
  </si>
  <si>
    <t>SILVER</t>
  </si>
  <si>
    <t>United Credit Ltd</t>
  </si>
  <si>
    <t>UNITDCR</t>
  </si>
  <si>
    <t>Coastal Roadways Ltd</t>
  </si>
  <si>
    <t>COARO</t>
  </si>
  <si>
    <t>ICICI Prudential Nifty Healthcare ETF</t>
  </si>
  <si>
    <t>HEALTHIETF</t>
  </si>
  <si>
    <t>Mehta Integrated Finance Ltd</t>
  </si>
  <si>
    <t>MEHIF</t>
  </si>
  <si>
    <t>Amrapali Fincap Ltd</t>
  </si>
  <si>
    <t>AMRAFIN</t>
  </si>
  <si>
    <t>Rajdarshan Industries Ltd</t>
  </si>
  <si>
    <t>ARENTERP</t>
  </si>
  <si>
    <t>ICICI Prudential Nifty Auto ETF</t>
  </si>
  <si>
    <t>AUTOIETF</t>
  </si>
  <si>
    <t>Ortin Global Ltd</t>
  </si>
  <si>
    <t>ORTINLAB</t>
  </si>
  <si>
    <t>Amforge Industries Ltd</t>
  </si>
  <si>
    <t>AMFORG</t>
  </si>
  <si>
    <t>Hisar Spinning Mills Ltd</t>
  </si>
  <si>
    <t>HISARSP</t>
  </si>
  <si>
    <t>United Interactive Ltd</t>
  </si>
  <si>
    <t>UNITEDINT</t>
  </si>
  <si>
    <t>Meyer Apparel Ltd</t>
  </si>
  <si>
    <t>Bothra Metals and Alloys Ltd</t>
  </si>
  <si>
    <t>BMAL</t>
  </si>
  <si>
    <t>Vaxtex Cotfab Ltd</t>
  </si>
  <si>
    <t>VCL</t>
  </si>
  <si>
    <t>Dhanuka Realty Ltd</t>
  </si>
  <si>
    <t>DRL</t>
  </si>
  <si>
    <t>Prism Medico and Pharmacy Ltd</t>
  </si>
  <si>
    <t>PRISMMEDI</t>
  </si>
  <si>
    <t>Square Four Projects India Ltd</t>
  </si>
  <si>
    <t>SFPIL</t>
  </si>
  <si>
    <t>S M Gold Ltd</t>
  </si>
  <si>
    <t>SMGOLD</t>
  </si>
  <si>
    <t>Genomic Valley Biotech Ltd</t>
  </si>
  <si>
    <t>GVBL</t>
  </si>
  <si>
    <t>Colinz Laboratories Ltd</t>
  </si>
  <si>
    <t>COLINZ</t>
  </si>
  <si>
    <t>Vivo Collaboration Solutions Ltd</t>
  </si>
  <si>
    <t>VIVO</t>
  </si>
  <si>
    <t>DAPS Advertising Ltd</t>
  </si>
  <si>
    <t>DAPS</t>
  </si>
  <si>
    <t>Mitshi India Ltd</t>
  </si>
  <si>
    <t>MITSHI</t>
  </si>
  <si>
    <t>BFL Asset Finvest Ltd</t>
  </si>
  <si>
    <t>BFLAFL</t>
  </si>
  <si>
    <t>SBI Nifty Consumption ETF</t>
  </si>
  <si>
    <t>SBIETFCON</t>
  </si>
  <si>
    <t>Sovereign Diamonds Ltd</t>
  </si>
  <si>
    <t>SOVERDIA</t>
  </si>
  <si>
    <t>RAP Media Ltd</t>
  </si>
  <si>
    <t>RAP</t>
  </si>
  <si>
    <t>Hathway Bhawani Cabletel and Datacom Ltd</t>
  </si>
  <si>
    <t>HATHWAYB</t>
  </si>
  <si>
    <t>Koura Fine Diamond Jewelry Ltd</t>
  </si>
  <si>
    <t>KOURA</t>
  </si>
  <si>
    <t>DSP Nifty Midcap 150 Quality 50 ETF</t>
  </si>
  <si>
    <t>MIDQ50ADD</t>
  </si>
  <si>
    <t>Continental Chemicals Ltd</t>
  </si>
  <si>
    <t>CONTCHM</t>
  </si>
  <si>
    <t>White Organic Retail Ltd</t>
  </si>
  <si>
    <t>WORL</t>
  </si>
  <si>
    <t>Indo-City Infotech Ltd</t>
  </si>
  <si>
    <t>INDOCITY</t>
  </si>
  <si>
    <t>Ador Multi Products Ltd</t>
  </si>
  <si>
    <t>ADORMUL</t>
  </si>
  <si>
    <t>Vivaa Tradecom Ltd</t>
  </si>
  <si>
    <t>VIVAA</t>
  </si>
  <si>
    <t>Span Divergent Ltd</t>
  </si>
  <si>
    <t>SDL</t>
  </si>
  <si>
    <t>Manraj Housing Finance Ltd</t>
  </si>
  <si>
    <t>MANRAJH</t>
  </si>
  <si>
    <t>Kothari Industrial Corp Ltd</t>
  </si>
  <si>
    <t>KOTIC</t>
  </si>
  <si>
    <t>Enbee Trade and Finance Ltd</t>
  </si>
  <si>
    <t>ENBETRD</t>
  </si>
  <si>
    <t>Sita Enterprises Ltd</t>
  </si>
  <si>
    <t>SITAENT</t>
  </si>
  <si>
    <t>Octal Credit Capital Ltd</t>
  </si>
  <si>
    <t>OCTAL</t>
  </si>
  <si>
    <t>Beryl Drugs Ltd</t>
  </si>
  <si>
    <t>BERLDRG</t>
  </si>
  <si>
    <t>Parle Industries Ltd</t>
  </si>
  <si>
    <t>PARLEIND</t>
  </si>
  <si>
    <t>HDFC Nifty50 Value 20 ETF</t>
  </si>
  <si>
    <t>HDFCVALUE</t>
  </si>
  <si>
    <t>Rajasthan Tube Manufacturing Co Ltd</t>
  </si>
  <si>
    <t>RAJTUBE</t>
  </si>
  <si>
    <t>SOFCOM Systems Ltd</t>
  </si>
  <si>
    <t>SOFCOM</t>
  </si>
  <si>
    <t>Neueon Towers Ltd</t>
  </si>
  <si>
    <t>NTL</t>
  </si>
  <si>
    <t>Chandni Machines Ltd</t>
  </si>
  <si>
    <t>CHANDNIMACH</t>
  </si>
  <si>
    <t>First Custodian Fund (India) Ltd</t>
  </si>
  <si>
    <t>1STCUS</t>
  </si>
  <si>
    <t>Shree Ganesh Elastoplast Ltd</t>
  </si>
  <si>
    <t>SHGANEL</t>
  </si>
  <si>
    <t>Neelkanth Ltd</t>
  </si>
  <si>
    <t>NEELKANTH</t>
  </si>
  <si>
    <t>Orosil Smiths India Ltd</t>
  </si>
  <si>
    <t>OROSMITHS</t>
  </si>
  <si>
    <t>Yash Innoventures Ltd</t>
  </si>
  <si>
    <t>YASHINNO</t>
  </si>
  <si>
    <t>SRM Energy Ltd</t>
  </si>
  <si>
    <t>SRMENERGY</t>
  </si>
  <si>
    <t>GTN Textiles Ltd</t>
  </si>
  <si>
    <t>GTNTEX</t>
  </si>
  <si>
    <t>Maitri Enterprises Ltd</t>
  </si>
  <si>
    <t>MAITRI</t>
  </si>
  <si>
    <t>Kachchh Minerals Ltd</t>
  </si>
  <si>
    <t>KACHCHH</t>
  </si>
  <si>
    <t>Tata Nifty India Digital Exchange Traded Fund</t>
  </si>
  <si>
    <t>TNIDETF</t>
  </si>
  <si>
    <t>Future Supply Chain Solutions Ltd</t>
  </si>
  <si>
    <t>FSC</t>
  </si>
  <si>
    <t>Saianand Commercial Ltd</t>
  </si>
  <si>
    <t>SAICOM</t>
  </si>
  <si>
    <t>Svaraj Trading and Agencies Ltd</t>
  </si>
  <si>
    <t>ZSVARAJT</t>
  </si>
  <si>
    <t>R J Shah and Company Ltd</t>
  </si>
  <si>
    <t>RJSHAH</t>
  </si>
  <si>
    <t>Pasari Spinning Mills Ltd</t>
  </si>
  <si>
    <t>PASARI</t>
  </si>
  <si>
    <t>Tokyo Finance Ltd</t>
  </si>
  <si>
    <t>TOKYOFIN</t>
  </si>
  <si>
    <t>Modern Shares and Stockbrokers Ltd</t>
  </si>
  <si>
    <t>MODRNSH</t>
  </si>
  <si>
    <t>Gemstone Investments Ltd</t>
  </si>
  <si>
    <t>GEMSI</t>
  </si>
  <si>
    <t>HDFC Nifty 100 ETF</t>
  </si>
  <si>
    <t>HDFCNIF100</t>
  </si>
  <si>
    <t>Kotak Nifty Midcap 50 ETF</t>
  </si>
  <si>
    <t>MIDCAP</t>
  </si>
  <si>
    <t>Midwest Gold Ltd</t>
  </si>
  <si>
    <t>MIDWEST</t>
  </si>
  <si>
    <t>Swarna Securities Ltd</t>
  </si>
  <si>
    <t>SWRNASE</t>
  </si>
  <si>
    <t>Vikalp Securities Ltd</t>
  </si>
  <si>
    <t>VIKALPS</t>
  </si>
  <si>
    <t>Premier Ltd</t>
  </si>
  <si>
    <t>PREMIER</t>
  </si>
  <si>
    <t>Sri Nachammai Cotton Mills Ltd</t>
  </si>
  <si>
    <t>SRINACHA</t>
  </si>
  <si>
    <t>Step Two Corporation Ltd</t>
  </si>
  <si>
    <t>STEP2COR</t>
  </si>
  <si>
    <t>Moongipa Capital Finance Ltd</t>
  </si>
  <si>
    <t>MONGIPA</t>
  </si>
  <si>
    <t>Bharat Bhushan Finance And Commodity Brokers Ltd</t>
  </si>
  <si>
    <t>BHARAT</t>
  </si>
  <si>
    <t>Padmanabh Alloys and Polymers Ltd</t>
  </si>
  <si>
    <t>PADALPO</t>
  </si>
  <si>
    <t>Norben Tea and Exports Ltd</t>
  </si>
  <si>
    <t>NORBTEAEXP</t>
  </si>
  <si>
    <t>Dalal Street Investments Ltd</t>
  </si>
  <si>
    <t>DSINVEST</t>
  </si>
  <si>
    <t>Integrated Capital Services Ltd</t>
  </si>
  <si>
    <t>ICSL</t>
  </si>
  <si>
    <t>Kush Industries Ltd</t>
  </si>
  <si>
    <t>KUSHIND</t>
  </si>
  <si>
    <t>Jindal Leasefin Ltd</t>
  </si>
  <si>
    <t>JLL</t>
  </si>
  <si>
    <t>Beryl Securities Ltd</t>
  </si>
  <si>
    <t>BERYLSE</t>
  </si>
  <si>
    <t>Gilada Finance and Investments Ltd</t>
  </si>
  <si>
    <t>GILADAFINS</t>
  </si>
  <si>
    <t>Anna Infrastructures Ltd</t>
  </si>
  <si>
    <t>ANNAINFRA</t>
  </si>
  <si>
    <t>Rajputana Investment &amp; Finance Ltd</t>
  </si>
  <si>
    <t>RAJPUTANA</t>
  </si>
  <si>
    <t>Photoquip India Ltd</t>
  </si>
  <si>
    <t>PHOTOQUP</t>
  </si>
  <si>
    <t>Libord Securities Ltd</t>
  </si>
  <si>
    <t>LIBORD</t>
  </si>
  <si>
    <t>Sri Lakshmi Saraswathi Textiles (Arni) Ltd</t>
  </si>
  <si>
    <t>SLSTLQ</t>
  </si>
  <si>
    <t>Objectone Information Systems Ltd</t>
  </si>
  <si>
    <t>OONE</t>
  </si>
  <si>
    <t>Bridge Securities Ltd</t>
  </si>
  <si>
    <t>BRIDGESE</t>
  </si>
  <si>
    <t>Raama Paper Mills Ltd</t>
  </si>
  <si>
    <t>RAMAPPR-B</t>
  </si>
  <si>
    <t>Kretto Syscon Ltd</t>
  </si>
  <si>
    <t>KRETTOSYS</t>
  </si>
  <si>
    <t>Kotia Enterprises Ltd</t>
  </si>
  <si>
    <t>Southern Infosys Ltd</t>
  </si>
  <si>
    <t>SOUTHERNIN</t>
  </si>
  <si>
    <t>Triveni Enterprises Ltd</t>
  </si>
  <si>
    <t>TRIVENIENT</t>
  </si>
  <si>
    <t>Opal Luxury Time Products Ltd</t>
  </si>
  <si>
    <t>OPAL</t>
  </si>
  <si>
    <t>CRP Risk Management Ltd</t>
  </si>
  <si>
    <t>CRPRISK</t>
  </si>
  <si>
    <t>Rapid Investments Ltd</t>
  </si>
  <si>
    <t>RAPIDIN</t>
  </si>
  <si>
    <t>Sterling Greenwoods Ltd</t>
  </si>
  <si>
    <t>STRGRENWO</t>
  </si>
  <si>
    <t>Pradhin Ltd</t>
  </si>
  <si>
    <t>PRADHIN</t>
  </si>
  <si>
    <t>Jattashankar Industries Ltd</t>
  </si>
  <si>
    <t>JATTAINDUS</t>
  </si>
  <si>
    <t>Mirae Asset Hang Seng TECH ETF</t>
  </si>
  <si>
    <t>MAHKTECH</t>
  </si>
  <si>
    <t>Olympic Oil Industries Ltd</t>
  </si>
  <si>
    <t>OLYOI</t>
  </si>
  <si>
    <t>Amiable Logistics (India) Ltd</t>
  </si>
  <si>
    <t>AMIABLE</t>
  </si>
  <si>
    <t>Amarnath Securities Ltd</t>
  </si>
  <si>
    <t>AMARSEC</t>
  </si>
  <si>
    <t>Sun Retail Ltd</t>
  </si>
  <si>
    <t>SUNRETAIL</t>
  </si>
  <si>
    <t>Suryavanshi Spinning Mills Ltd</t>
  </si>
  <si>
    <t>SURYVANSP</t>
  </si>
  <si>
    <t>Abhishek Finlease Ltd</t>
  </si>
  <si>
    <t>ABHIFIN</t>
  </si>
  <si>
    <t>Parmax Pharma Ltd</t>
  </si>
  <si>
    <t>PARMAX</t>
  </si>
  <si>
    <t>Lords Ishwar Hotels Ltd</t>
  </si>
  <si>
    <t>LORDSHOTL</t>
  </si>
  <si>
    <t>Seven Hill Industries Ltd</t>
  </si>
  <si>
    <t>SEVENHILL</t>
  </si>
  <si>
    <t>Amalgamated Electricity Company Ltd</t>
  </si>
  <si>
    <t>AMALGAM</t>
  </si>
  <si>
    <t>Prima Agro Ltd</t>
  </si>
  <si>
    <t>PRIMAGR</t>
  </si>
  <si>
    <t>Delta Industrial Resources Ltd</t>
  </si>
  <si>
    <t>DELTA</t>
  </si>
  <si>
    <t>Supreme (India) Impex Ltd</t>
  </si>
  <si>
    <t>SIIL</t>
  </si>
  <si>
    <t>Yashraj Containeurs Ltd</t>
  </si>
  <si>
    <t>YASHRAJC</t>
  </si>
  <si>
    <t>Alexander Stamps and Coin Ltd</t>
  </si>
  <si>
    <t>ALEXANDER</t>
  </si>
  <si>
    <t>Manav Infra Projects Ltd</t>
  </si>
  <si>
    <t>MANAV</t>
  </si>
  <si>
    <t>Eastcoast Steel Ltd</t>
  </si>
  <si>
    <t>ECSTSTL</t>
  </si>
  <si>
    <t>Jakharia Fabric Ltd</t>
  </si>
  <si>
    <t>JAKHARIA</t>
  </si>
  <si>
    <t>ICICI Prudential Nifty50 Value 20 ETF</t>
  </si>
  <si>
    <t>NV20IETF</t>
  </si>
  <si>
    <t>Longview Tea Co Ltd</t>
  </si>
  <si>
    <t>LONTE</t>
  </si>
  <si>
    <t>Asia Pack Ltd</t>
  </si>
  <si>
    <t>ASIAPAK</t>
  </si>
  <si>
    <t>Rander Corp Ltd</t>
  </si>
  <si>
    <t>RANDER</t>
  </si>
  <si>
    <t>Radaan Media Works India Ltd</t>
  </si>
  <si>
    <t>RADAAN</t>
  </si>
  <si>
    <t>Radha Madhav Corp Ltd</t>
  </si>
  <si>
    <t>RMCL</t>
  </si>
  <si>
    <t>India Lease Development Ltd</t>
  </si>
  <si>
    <t>INDLEASE</t>
  </si>
  <si>
    <t>Raj Packaging Industries Ltd</t>
  </si>
  <si>
    <t>RAJPACK</t>
  </si>
  <si>
    <t>Amraworld Agrico Ltd</t>
  </si>
  <si>
    <t>AMRAAGRI</t>
  </si>
  <si>
    <t>Ekennis Software Service Ltd</t>
  </si>
  <si>
    <t>EKENNIS</t>
  </si>
  <si>
    <t>Velox Industries Ltd</t>
  </si>
  <si>
    <t>VELOXIND</t>
  </si>
  <si>
    <t>SMVD Poly Pack Ltd</t>
  </si>
  <si>
    <t>SMVD</t>
  </si>
  <si>
    <t>Uniroyal Marine Exports Ltd</t>
  </si>
  <si>
    <t>UNRYLMA</t>
  </si>
  <si>
    <t>Rich Universe Network Ltd</t>
  </si>
  <si>
    <t>RICHUNV</t>
  </si>
  <si>
    <t>Organic Coatings Ltd</t>
  </si>
  <si>
    <t>ORGCOAT</t>
  </si>
  <si>
    <t>Stellar Capital Services Ltd</t>
  </si>
  <si>
    <t>STELLAR</t>
  </si>
  <si>
    <t>Indo Euro Indchem Ltd</t>
  </si>
  <si>
    <t>INDOEURO</t>
  </si>
  <si>
    <t>Shukra Bullions Ltd</t>
  </si>
  <si>
    <t>SKRABUL</t>
  </si>
  <si>
    <t>Eurotex Industries and Exports Ltd</t>
  </si>
  <si>
    <t>EUROTEXIND</t>
  </si>
  <si>
    <t>Norris Medicines Ltd</t>
  </si>
  <si>
    <t>NORRIS</t>
  </si>
  <si>
    <t>NB Footwear Ltd</t>
  </si>
  <si>
    <t>NBFOOT</t>
  </si>
  <si>
    <t>Disha Resources Ltd</t>
  </si>
  <si>
    <t>Anka India Ltd</t>
  </si>
  <si>
    <t>ANKIN</t>
  </si>
  <si>
    <t>Globe Multi Ventures Ltd</t>
  </si>
  <si>
    <t>GLCL</t>
  </si>
  <si>
    <t>Sumeru Industries Ltd</t>
  </si>
  <si>
    <t>SUMERUIND</t>
  </si>
  <si>
    <t>NPR Finance Ltd</t>
  </si>
  <si>
    <t>NPRFIN</t>
  </si>
  <si>
    <t>Alps Industries Ltd</t>
  </si>
  <si>
    <t>ALPSINDUS</t>
  </si>
  <si>
    <t>Transwind Infrastructures Ltd</t>
  </si>
  <si>
    <t>TRANSWIND</t>
  </si>
  <si>
    <t>SK International Export Ltd</t>
  </si>
  <si>
    <t>SKIEL</t>
  </si>
  <si>
    <t>Raunaq lnternational Ltd</t>
  </si>
  <si>
    <t>RAUNAQEPC</t>
  </si>
  <si>
    <t>Jet infraventure Ltd</t>
  </si>
  <si>
    <t>JETINFRA</t>
  </si>
  <si>
    <t>Esha Media Research Ltd</t>
  </si>
  <si>
    <t>ESHAMEDIA</t>
  </si>
  <si>
    <t>ICICI Prudential Nifty India Consumption ETF</t>
  </si>
  <si>
    <t>CONSUMIETF</t>
  </si>
  <si>
    <t>Cubical Financial Services Ltd</t>
  </si>
  <si>
    <t>CUBIFIN</t>
  </si>
  <si>
    <t>Times Green Energy (India) Ltd</t>
  </si>
  <si>
    <t>TIMESGREEN</t>
  </si>
  <si>
    <t>Kakatiya Textiles Ltd</t>
  </si>
  <si>
    <t>KAKTEX</t>
  </si>
  <si>
    <t>Panth Infinity Ltd</t>
  </si>
  <si>
    <t>PANTH</t>
  </si>
  <si>
    <t>Prabhat Dairy Ltd</t>
  </si>
  <si>
    <t>PRABHAT</t>
  </si>
  <si>
    <t>Panafic Industrials Ltd</t>
  </si>
  <si>
    <t>PANAFIC</t>
  </si>
  <si>
    <t>DCM Financial Services Ltd</t>
  </si>
  <si>
    <t>DCMFINSERV</t>
  </si>
  <si>
    <t>Creative Eye Ltd</t>
  </si>
  <si>
    <t>CREATIVEYE</t>
  </si>
  <si>
    <t>Risa International Ltd</t>
  </si>
  <si>
    <t>RISAINTL</t>
  </si>
  <si>
    <t>Catvision Ltd</t>
  </si>
  <si>
    <t>CATVISION</t>
  </si>
  <si>
    <t>Elegant Floriculture &amp; Agrotech (India) Ltd</t>
  </si>
  <si>
    <t>ELEFLOR</t>
  </si>
  <si>
    <t>Transpact Enterprises Ltd</t>
  </si>
  <si>
    <t>TRANSPACT</t>
  </si>
  <si>
    <t>Sailani Tours N Travel Limited</t>
  </si>
  <si>
    <t>SAILANI</t>
  </si>
  <si>
    <t>DSP Nifty 50 ETF</t>
  </si>
  <si>
    <t>NIFTY50ADD</t>
  </si>
  <si>
    <t>HDFC Nifty Private Bank ETF</t>
  </si>
  <si>
    <t>HDFCPVTBAN</t>
  </si>
  <si>
    <t>Surya India Ltd</t>
  </si>
  <si>
    <t>SURYAINDIA</t>
  </si>
  <si>
    <t>Phyto Chem (India) Ltd</t>
  </si>
  <si>
    <t>PHYTO</t>
  </si>
  <si>
    <t>Arunis Abode Ltd</t>
  </si>
  <si>
    <t>ARUNIS</t>
  </si>
  <si>
    <t>Supertex Industries Ltd</t>
  </si>
  <si>
    <t>SUPERTEX</t>
  </si>
  <si>
    <t>Aditya BSL S&amp;P BSE Sensex ETF</t>
  </si>
  <si>
    <t>BSLSENETFG</t>
  </si>
  <si>
    <t>Glittek Granites Ltd</t>
  </si>
  <si>
    <t>GLITTEKG</t>
  </si>
  <si>
    <t>Trinity League India Ltd</t>
  </si>
  <si>
    <t>TRINITYLEA</t>
  </si>
  <si>
    <t>Euro-Leder Fashion Ltd</t>
  </si>
  <si>
    <t>EUROLED</t>
  </si>
  <si>
    <t>Sharpline Broadcast Ltd</t>
  </si>
  <si>
    <t>SHARPLINE</t>
  </si>
  <si>
    <t>Lippi Systems Ltd</t>
  </si>
  <si>
    <t>LIPPISYS</t>
  </si>
  <si>
    <t>Shree Steel Wire Ropes Ltd</t>
  </si>
  <si>
    <t>SSWRL</t>
  </si>
  <si>
    <t>Harmony Capital Services Ltd</t>
  </si>
  <si>
    <t>HRMNYCP</t>
  </si>
  <si>
    <t>Nippon IN ETF Nifty 8-13 yr G-Sec Long Term Gilt</t>
  </si>
  <si>
    <t>LTGILTBEES</t>
  </si>
  <si>
    <t>S V Trading and Agencies Ltd</t>
  </si>
  <si>
    <t>ZSVTRADI</t>
  </si>
  <si>
    <t>Pratiksha Chemicals Ltd</t>
  </si>
  <si>
    <t>PRATIKSH</t>
  </si>
  <si>
    <t>Shah Foods Ltd</t>
  </si>
  <si>
    <t>SHAHFOOD</t>
  </si>
  <si>
    <t>Synthiko Foils Ltd</t>
  </si>
  <si>
    <t>SYNTHFO</t>
  </si>
  <si>
    <t>BCL Enterprises Ltd</t>
  </si>
  <si>
    <t>BCLENTERPR</t>
  </si>
  <si>
    <t>Polycon International Ltd</t>
  </si>
  <si>
    <t>POLYCON</t>
  </si>
  <si>
    <t>Mac Hotels Ltd</t>
  </si>
  <si>
    <t>MACH</t>
  </si>
  <si>
    <t>Swagtam Trading and Services Ltd</t>
  </si>
  <si>
    <t>SWAGTAM</t>
  </si>
  <si>
    <t>Rajasthan Cylinders and Containers Ltd</t>
  </si>
  <si>
    <t>RCCL</t>
  </si>
  <si>
    <t>Sirohia &amp; Sons Ltd</t>
  </si>
  <si>
    <t>SIROHIA</t>
  </si>
  <si>
    <t>Simplex Mills Company Ltd</t>
  </si>
  <si>
    <t>SIMPLXMIL</t>
  </si>
  <si>
    <t>Market Creators Ltd</t>
  </si>
  <si>
    <t>MKTCREAT</t>
  </si>
  <si>
    <t>Galaxy Agrico Exports Ltd</t>
  </si>
  <si>
    <t>GALAGEX</t>
  </si>
  <si>
    <t>SC Agrotech Ltd</t>
  </si>
  <si>
    <t>SCAGRO</t>
  </si>
  <si>
    <t>Senthil Infotek Ltd</t>
  </si>
  <si>
    <t>SENINFO</t>
  </si>
  <si>
    <t>Quantum Nifty 50 ETF</t>
  </si>
  <si>
    <t>QNIFTY</t>
  </si>
  <si>
    <t>Gowra Leasing and Finance Ltd</t>
  </si>
  <si>
    <t>GOWRALE</t>
  </si>
  <si>
    <t>Esaar (India) Ltd</t>
  </si>
  <si>
    <t>ESARIND</t>
  </si>
  <si>
    <t>Soma Papers and Industries Ltd</t>
  </si>
  <si>
    <t>SOMAPPR</t>
  </si>
  <si>
    <t>Motilal Oswal S&amp;P BSE Low Volatility ETF</t>
  </si>
  <si>
    <t>MOLOWVOL</t>
  </si>
  <si>
    <t>Munoth Communication Ltd</t>
  </si>
  <si>
    <t>MCLTD</t>
  </si>
  <si>
    <t>UTL Industries Ltd</t>
  </si>
  <si>
    <t>UTLINDS</t>
  </si>
  <si>
    <t>Vani Commercials Ltd</t>
  </si>
  <si>
    <t>VANICOM</t>
  </si>
  <si>
    <t>Longspur International Ventures Ltd</t>
  </si>
  <si>
    <t>CONFINT</t>
  </si>
  <si>
    <t>SI Capital &amp; Financial Services Ltd</t>
  </si>
  <si>
    <t>SICAPIT</t>
  </si>
  <si>
    <t>Seasons Textiles Ltd</t>
  </si>
  <si>
    <t>SEASONST</t>
  </si>
  <si>
    <t>York Exports Ltd</t>
  </si>
  <si>
    <t>YORKEXP</t>
  </si>
  <si>
    <t>Ganga Pharmaceuticals Ltd</t>
  </si>
  <si>
    <t>GANGAPHARM</t>
  </si>
  <si>
    <t>Kalyani Commercials Ltd</t>
  </si>
  <si>
    <t>Consecutive Investments &amp; Trading Co Ltd</t>
  </si>
  <si>
    <t>CITL</t>
  </si>
  <si>
    <t>SRU Steels Ltd</t>
  </si>
  <si>
    <t>SRUSTEELS</t>
  </si>
  <si>
    <t>Shivagrico Implements Ltd</t>
  </si>
  <si>
    <t>SHIVAGR</t>
  </si>
  <si>
    <t>Navigant Corporate Advisors Ltd</t>
  </si>
  <si>
    <t>NAVIGANT</t>
  </si>
  <si>
    <t>Blue Coast Hotels Ltd</t>
  </si>
  <si>
    <t>BLUECOAST</t>
  </si>
  <si>
    <t>Kuwer Industries Ltd</t>
  </si>
  <si>
    <t>KUWERIN</t>
  </si>
  <si>
    <t>Shree Manufacturing Co Ltd</t>
  </si>
  <si>
    <t>SHRMFGC</t>
  </si>
  <si>
    <t>Bacil Pharma Ltd</t>
  </si>
  <si>
    <t>BACPHAR</t>
  </si>
  <si>
    <t>Soni Medicare Ltd</t>
  </si>
  <si>
    <t>SML</t>
  </si>
  <si>
    <t>Unjha Formulations Ltd</t>
  </si>
  <si>
    <t>UNJHAFOR</t>
  </si>
  <si>
    <t>Konark Synthetic Ltd</t>
  </si>
  <si>
    <t>KONARKSY</t>
  </si>
  <si>
    <t>Mahan Industries Ltd</t>
  </si>
  <si>
    <t>MAHANIN</t>
  </si>
  <si>
    <t>Kotak Nifty Alpha 50 ETF</t>
  </si>
  <si>
    <t>ALPHA</t>
  </si>
  <si>
    <t>Millennium Online Solutions (India) Ltd</t>
  </si>
  <si>
    <t>MILLENNIUM</t>
  </si>
  <si>
    <t>Aanchal Ispat Ltd</t>
  </si>
  <si>
    <t>AANCHALISP</t>
  </si>
  <si>
    <t>Niraj Ispat Industries Ltd</t>
  </si>
  <si>
    <t>NIRAJISPAT</t>
  </si>
  <si>
    <t>Anjani Finance Ltd</t>
  </si>
  <si>
    <t>ANJANIFIN</t>
  </si>
  <si>
    <t>GCM Capital Advisors Ltd</t>
  </si>
  <si>
    <t>GCMCAPI</t>
  </si>
  <si>
    <t>Univa Foods Ltd</t>
  </si>
  <si>
    <t>UNIVAFOODS</t>
  </si>
  <si>
    <t>Arihant's Securities Ltd</t>
  </si>
  <si>
    <t>ARISE</t>
  </si>
  <si>
    <t>Kotak Nifty 100 Low Volatility 30 ETF</t>
  </si>
  <si>
    <t>LOWVOL1</t>
  </si>
  <si>
    <t>Jointeca Education Solutions Ltd</t>
  </si>
  <si>
    <t>JOINTECAED</t>
  </si>
  <si>
    <t>Gallops Enterprise Ltd</t>
  </si>
  <si>
    <t>GALLOPENT</t>
  </si>
  <si>
    <t>Nippon India ETF Nifty 100</t>
  </si>
  <si>
    <t>NIF100BEES</t>
  </si>
  <si>
    <t>RGF Capital Markets Ltd</t>
  </si>
  <si>
    <t>RGF</t>
  </si>
  <si>
    <t>Pyxis Finvest Ltd</t>
  </si>
  <si>
    <t>PYXISFIN</t>
  </si>
  <si>
    <t>National Plywood Industries Ltd</t>
  </si>
  <si>
    <t>NATPLY</t>
  </si>
  <si>
    <t>Shyamkamal Investments Ltd</t>
  </si>
  <si>
    <t>SHYMINV</t>
  </si>
  <si>
    <t>Shakti Press Ltd</t>
  </si>
  <si>
    <t>SHAKTIPR</t>
  </si>
  <si>
    <t>Panabyte Technologies Ltd</t>
  </si>
  <si>
    <t>PANABYTE</t>
  </si>
  <si>
    <t>Kashyap Tele-Medicines Ltd</t>
  </si>
  <si>
    <t>KASHYAP</t>
  </si>
  <si>
    <t>Bisil Plast Ltd</t>
  </si>
  <si>
    <t>BISIL</t>
  </si>
  <si>
    <t>Artificial Electronics Intelligent Material Ltd</t>
  </si>
  <si>
    <t>AEIM</t>
  </si>
  <si>
    <t>Rajasthan Petro Synthetics Ltd</t>
  </si>
  <si>
    <t>RAJSPTR</t>
  </si>
  <si>
    <t>Nippon India ETF Hang Seng BeES</t>
  </si>
  <si>
    <t>HNGSNGBEES</t>
  </si>
  <si>
    <t>Ashtasidhhi Industries Ltd</t>
  </si>
  <si>
    <t>GUJINV</t>
  </si>
  <si>
    <t>Raconteur Global Resources Ltd</t>
  </si>
  <si>
    <t>RACONTEUR</t>
  </si>
  <si>
    <t>Goenka Business &amp; Finance Ltd</t>
  </si>
  <si>
    <t>GBFL</t>
  </si>
  <si>
    <t>Jagsonpal Finance and Leasing Ltd</t>
  </si>
  <si>
    <t>JAGSONFI</t>
  </si>
  <si>
    <t>Motilal Oswal Nasdaq Q50 ETF</t>
  </si>
  <si>
    <t>MONQ50</t>
  </si>
  <si>
    <t>Pankaj Piyush Trade and Investment Ltd</t>
  </si>
  <si>
    <t>PANKAJPIYUS</t>
  </si>
  <si>
    <t>Vedant Asset Ltd</t>
  </si>
  <si>
    <t>VEDANTASSET</t>
  </si>
  <si>
    <t>Haria Exports Ltd</t>
  </si>
  <si>
    <t>HARIAEXPO</t>
  </si>
  <si>
    <t>Bhagawati Oxygen Ltd</t>
  </si>
  <si>
    <t>BHAGWOX</t>
  </si>
  <si>
    <t>Gagan Gases Ltd</t>
  </si>
  <si>
    <t>GAGAN</t>
  </si>
  <si>
    <t>HDFC Nifty100 Quality 30 ETF</t>
  </si>
  <si>
    <t>HDFCQUAL</t>
  </si>
  <si>
    <t>C J Gelatine Products Ltd</t>
  </si>
  <si>
    <t>CJGEL</t>
  </si>
  <si>
    <t>Tulasee Bio-Ethanol Ltd</t>
  </si>
  <si>
    <t>TULASEEBIOE</t>
  </si>
  <si>
    <t>Oil &amp; Gas Refining &amp; Marketing</t>
  </si>
  <si>
    <t>Subhash Silk Mills Ltd</t>
  </si>
  <si>
    <t>SUBSM</t>
  </si>
  <si>
    <t>Sanchay Finvest Ltd</t>
  </si>
  <si>
    <t>SANCF</t>
  </si>
  <si>
    <t>Inani Securities Ltd</t>
  </si>
  <si>
    <t>INANISEC</t>
  </si>
  <si>
    <t>First Fintec Ltd</t>
  </si>
  <si>
    <t>FIRSTFIN</t>
  </si>
  <si>
    <t>F G P Ltd</t>
  </si>
  <si>
    <t>FGP</t>
  </si>
  <si>
    <t>Sea TV Network Ltd</t>
  </si>
  <si>
    <t>SEATV</t>
  </si>
  <si>
    <t>Integrated Proteins Ltd</t>
  </si>
  <si>
    <t>INTEGFD</t>
  </si>
  <si>
    <t>Dr Lalchandani Labs Ltd</t>
  </si>
  <si>
    <t>DLCL</t>
  </si>
  <si>
    <t>Abhinav Leasing &amp; Finance Ltd</t>
  </si>
  <si>
    <t>ALFL</t>
  </si>
  <si>
    <t>KMF Builders and Developers Ltd</t>
  </si>
  <si>
    <t>KMFBLDR</t>
  </si>
  <si>
    <t>Bindal Exports Ltd</t>
  </si>
  <si>
    <t>BINDALEXPO</t>
  </si>
  <si>
    <t>Brijlaxmi Leasing &amp; Finance Ltd</t>
  </si>
  <si>
    <t>BRIJLEAS</t>
  </si>
  <si>
    <t>Shoora Designs Ltd</t>
  </si>
  <si>
    <t>SHOORA</t>
  </si>
  <si>
    <t>VCU Data Management Ltd</t>
  </si>
  <si>
    <t>VCU</t>
  </si>
  <si>
    <t>Zinema Media and Entertainment Ltd</t>
  </si>
  <si>
    <t>ZINEMA</t>
  </si>
  <si>
    <t>GSB Finance Ltd</t>
  </si>
  <si>
    <t>GSBFIN</t>
  </si>
  <si>
    <t>K Z Leasing and Finance Ltd</t>
  </si>
  <si>
    <t>KZLFIN</t>
  </si>
  <si>
    <t>Quantum Build-Tech Ltd</t>
  </si>
  <si>
    <t>QUANTBUILD</t>
  </si>
  <si>
    <t>Adinath Exim Resources Ltd</t>
  </si>
  <si>
    <t>ADIEXRE</t>
  </si>
  <si>
    <t>RLF Ltd</t>
  </si>
  <si>
    <t>RLF</t>
  </si>
  <si>
    <t>Net Pix Shorts Digital Media Ltd</t>
  </si>
  <si>
    <t>NETPIX</t>
  </si>
  <si>
    <t>Suumaya Corporation Ltd</t>
  </si>
  <si>
    <t>SUUMAYA</t>
  </si>
  <si>
    <t>Chemo Pharma Laboratories Ltd</t>
  </si>
  <si>
    <t>CHEMOPH</t>
  </si>
  <si>
    <t>Shangar Decor Ltd</t>
  </si>
  <si>
    <t>SHANGAR</t>
  </si>
  <si>
    <t>Photon Capital Advisors Ltd</t>
  </si>
  <si>
    <t>PHOTON</t>
  </si>
  <si>
    <t>Prime Capital Market Ltd</t>
  </si>
  <si>
    <t>PRIMECAPM</t>
  </si>
  <si>
    <t>Nexus Surgical and Medicare Ltd</t>
  </si>
  <si>
    <t>NEXUSSURGL</t>
  </si>
  <si>
    <t>Ladam Affordable Housing Ltd</t>
  </si>
  <si>
    <t>LAHL</t>
  </si>
  <si>
    <t>Flora Corporation Ltd</t>
  </si>
  <si>
    <t>FLORACORP</t>
  </si>
  <si>
    <t>OTCO International Ltd</t>
  </si>
  <si>
    <t>OTCO</t>
  </si>
  <si>
    <t>Premier Synthetics Ltd</t>
  </si>
  <si>
    <t>PREMSYN</t>
  </si>
  <si>
    <t>Virgo Global Ltd</t>
  </si>
  <si>
    <t>VIRGOGLOB</t>
  </si>
  <si>
    <t>Vaksons Automobiles Ltd</t>
  </si>
  <si>
    <t>NAKSH</t>
  </si>
  <si>
    <t>Integra Capital Ltd</t>
  </si>
  <si>
    <t>INTCAPL</t>
  </si>
  <si>
    <t>ANS Industries Ltd</t>
  </si>
  <si>
    <t>ANSINDUS</t>
  </si>
  <si>
    <t>Triliance Polymers Ltd</t>
  </si>
  <si>
    <t>TRILIANCE</t>
  </si>
  <si>
    <t>VR Woodart Ltd</t>
  </si>
  <si>
    <t>VRWODAR</t>
  </si>
  <si>
    <t>Shukra Jewellery Ltd</t>
  </si>
  <si>
    <t>SHUKJEW</t>
  </si>
  <si>
    <t>MPAgro Industries Ltd</t>
  </si>
  <si>
    <t>MPAGI</t>
  </si>
  <si>
    <t>Chemiesynth (Vapi) Ltd</t>
  </si>
  <si>
    <t>CHEMIESYNT</t>
  </si>
  <si>
    <t>HDFC Nifty Growth Sectors 15 ETF</t>
  </si>
  <si>
    <t>HDFCGROWTH</t>
  </si>
  <si>
    <t>Bazel International Ltd</t>
  </si>
  <si>
    <t>BAZELINTER</t>
  </si>
  <si>
    <t>Dhanvantri Jeevan Rekha Ltd</t>
  </si>
  <si>
    <t>ZDHJERK</t>
  </si>
  <si>
    <t>Setubandhan Infrastructure Ltd</t>
  </si>
  <si>
    <t>SETUINFRA</t>
  </si>
  <si>
    <t>Ushakiran Finance Ltd</t>
  </si>
  <si>
    <t>USHAKIRA</t>
  </si>
  <si>
    <t>Kandagiri Spinning Millis Ltd</t>
  </si>
  <si>
    <t>KANDAGIRI</t>
  </si>
  <si>
    <t>BKM Industries Ltd</t>
  </si>
  <si>
    <t>BKMINDST</t>
  </si>
  <si>
    <t>Jayatma Industries Ltd</t>
  </si>
  <si>
    <t>JAYIND</t>
  </si>
  <si>
    <t>KOBO Biotech Ltd</t>
  </si>
  <si>
    <t>KOBO</t>
  </si>
  <si>
    <t>Monind Ltd</t>
  </si>
  <si>
    <t>MONIND</t>
  </si>
  <si>
    <t>Adline Chem Lab Ltd</t>
  </si>
  <si>
    <t>ADLINE</t>
  </si>
  <si>
    <t>Goyal Associates Ltd</t>
  </si>
  <si>
    <t>GOYALASS</t>
  </si>
  <si>
    <t>Nouveau Global Ventures Ltd</t>
  </si>
  <si>
    <t>NOUVEAU</t>
  </si>
  <si>
    <t>Foundry Fuel Products Ltd</t>
  </si>
  <si>
    <t>FFPL</t>
  </si>
  <si>
    <t>Haria Apparels Ltd</t>
  </si>
  <si>
    <t>HARIAAPL</t>
  </si>
  <si>
    <t>Mount Housing and Infrastructure Ltd</t>
  </si>
  <si>
    <t>MOUNT</t>
  </si>
  <si>
    <t>Sab Events &amp; Governance Now Media Ltd</t>
  </si>
  <si>
    <t>SABEVENTS</t>
  </si>
  <si>
    <t>Taparia Tools Ltd</t>
  </si>
  <si>
    <t>TAPARIA</t>
  </si>
  <si>
    <t>Siddha Ventures Ltd</t>
  </si>
  <si>
    <t>SIDDHA</t>
  </si>
  <si>
    <t>Mystic Electronics Ltd</t>
  </si>
  <si>
    <t>MYSTICELE</t>
  </si>
  <si>
    <t>Mukta Agriculture Ltd</t>
  </si>
  <si>
    <t>MUKTA</t>
  </si>
  <si>
    <t>Vision Cinemas Ltd</t>
  </si>
  <si>
    <t>VISIONCINE</t>
  </si>
  <si>
    <t>Sanco Industries Ltd</t>
  </si>
  <si>
    <t>SANCO</t>
  </si>
  <si>
    <t>Chadha Papers Ltd</t>
  </si>
  <si>
    <t>CHADPAP</t>
  </si>
  <si>
    <t>Narmada Macplast Drip Irrigation Systems Ltd</t>
  </si>
  <si>
    <t>NARMP</t>
  </si>
  <si>
    <t>Symbiox Investment &amp; Trading Co Ltd</t>
  </si>
  <si>
    <t>SYMBIOX</t>
  </si>
  <si>
    <t>Shashwat Furnishing Solutions Ltd</t>
  </si>
  <si>
    <t>SFSL</t>
  </si>
  <si>
    <t>Sabrimala Industries India Ltd</t>
  </si>
  <si>
    <t>Universal Office Automation Ltd</t>
  </si>
  <si>
    <t>UNIOFFICE</t>
  </si>
  <si>
    <t>Peeti Securities Ltd</t>
  </si>
  <si>
    <t>PEETISEC</t>
  </si>
  <si>
    <t>Amit International Ltd</t>
  </si>
  <si>
    <t>AMITINT</t>
  </si>
  <si>
    <t>Kiran Print Pack Ltd</t>
  </si>
  <si>
    <t>KIRANPR</t>
  </si>
  <si>
    <t>Dhyaani Tradeventtures Ltd</t>
  </si>
  <si>
    <t>DHYAANITR</t>
  </si>
  <si>
    <t>Tamil Nadu Steel Tubes Ltd</t>
  </si>
  <si>
    <t>TNSTLTU</t>
  </si>
  <si>
    <t>Jonjua Overseas Ltd</t>
  </si>
  <si>
    <t>JONJUA</t>
  </si>
  <si>
    <t>Industrial Conglomerates</t>
  </si>
  <si>
    <t>Rajath Finance Ltd</t>
  </si>
  <si>
    <t>RAJATH</t>
  </si>
  <si>
    <t>Retro Green Revolution Ltd</t>
  </si>
  <si>
    <t>RGRL</t>
  </si>
  <si>
    <t>Accord Synergy Ltd</t>
  </si>
  <si>
    <t>ACCORD</t>
  </si>
  <si>
    <t>J J Finance Corporation Ltd</t>
  </si>
  <si>
    <t>JJFINCOR</t>
  </si>
  <si>
    <t>Tashi India Ltd</t>
  </si>
  <si>
    <t>TASHIND</t>
  </si>
  <si>
    <t>CDG Petchem Ltd</t>
  </si>
  <si>
    <t>CDG</t>
  </si>
  <si>
    <t>Agio Paper &amp; Industries Ltd</t>
  </si>
  <si>
    <t>AGIOPAPER</t>
  </si>
  <si>
    <t>Parker Agro Chem Exports Ltd</t>
  </si>
  <si>
    <t>PARKERAC</t>
  </si>
  <si>
    <t>Hindustan Bio Sciences Ltd</t>
  </si>
  <si>
    <t>HINDBIO</t>
  </si>
  <si>
    <t>HDFC Nifty NEXT 50 ETF</t>
  </si>
  <si>
    <t>HDFCNEXT50</t>
  </si>
  <si>
    <t>Kumbhat Financial Services Ltd</t>
  </si>
  <si>
    <t>KUMPFIN</t>
  </si>
  <si>
    <t>G K Consultants Ltd</t>
  </si>
  <si>
    <t>GKCONS</t>
  </si>
  <si>
    <t>Ramsons Projects Ltd</t>
  </si>
  <si>
    <t>RAMSONS</t>
  </si>
  <si>
    <t>AMS Polymers Ltd</t>
  </si>
  <si>
    <t>AMS</t>
  </si>
  <si>
    <t>Neo Infracon Ltd</t>
  </si>
  <si>
    <t>NEOINFRA</t>
  </si>
  <si>
    <t>Gujarat Cotex Ltd</t>
  </si>
  <si>
    <t>GUJCOTEX</t>
  </si>
  <si>
    <t>Hasti Finance Ltd</t>
  </si>
  <si>
    <t>HASTIFIN</t>
  </si>
  <si>
    <t>Bloom Dekor Ltd</t>
  </si>
  <si>
    <t>BLOOM</t>
  </si>
  <si>
    <t>Aravali Securities and Finance Ltd</t>
  </si>
  <si>
    <t>ARAVALIS</t>
  </si>
  <si>
    <t>UTI S&amp;P BSE Sensex Next 50 Exchange Traded Fund</t>
  </si>
  <si>
    <t>UTISXN50</t>
  </si>
  <si>
    <t>Super Bakers Ltd</t>
  </si>
  <si>
    <t>SUPERBAK</t>
  </si>
  <si>
    <t>iStreet Network Ltd</t>
  </si>
  <si>
    <t>ISTRNETWK</t>
  </si>
  <si>
    <t>Lexoraa Industries Ltd</t>
  </si>
  <si>
    <t>SERVOTEACH</t>
  </si>
  <si>
    <t>Promact Impex Ltd</t>
  </si>
  <si>
    <t>PROMACT</t>
  </si>
  <si>
    <t>Shree Salasar Investments Ltd</t>
  </si>
  <si>
    <t>SALSAIN</t>
  </si>
  <si>
    <t>Sybly Industries Ltd</t>
  </si>
  <si>
    <t>SYBLY</t>
  </si>
  <si>
    <t>Shri Niwas Leasing and Finance Ltd</t>
  </si>
  <si>
    <t>SHRINIWAS</t>
  </si>
  <si>
    <t>Indra Industries Ltd</t>
  </si>
  <si>
    <t>INDRAIND</t>
  </si>
  <si>
    <t>Vaxfab Enterprises Ltd</t>
  </si>
  <si>
    <t>VEL</t>
  </si>
  <si>
    <t>Kore Foods Ltd</t>
  </si>
  <si>
    <t>IGC Industries Ltd</t>
  </si>
  <si>
    <t>IGCIL</t>
  </si>
  <si>
    <t>IEC Education Ltd</t>
  </si>
  <si>
    <t>IECEDU</t>
  </si>
  <si>
    <t>Space Incubatrics Technologies Ltd</t>
  </si>
  <si>
    <t>SPACEINCUBA</t>
  </si>
  <si>
    <t>Khandelwal Extractions Ltd</t>
  </si>
  <si>
    <t>ZKHANDEN</t>
  </si>
  <si>
    <t>Vinayak Polycon International Ltd</t>
  </si>
  <si>
    <t>VINAYAKPOL</t>
  </si>
  <si>
    <t>Axis Silver ETF</t>
  </si>
  <si>
    <t>AXISILVER</t>
  </si>
  <si>
    <t>Tranway Technologies Ltd</t>
  </si>
  <si>
    <t>TRANWAY</t>
  </si>
  <si>
    <t>Hittco Tools Ltd</t>
  </si>
  <si>
    <t>HITTCO</t>
  </si>
  <si>
    <t>Wherrelz IT Solutions Ltd</t>
  </si>
  <si>
    <t>WITS</t>
  </si>
  <si>
    <t>Worldwide Aluminium Limited</t>
  </si>
  <si>
    <t>WWALUM</t>
  </si>
  <si>
    <t>VB Industries Ltd</t>
  </si>
  <si>
    <t>VBIND</t>
  </si>
  <si>
    <t>V B Desai Financial Services Ltd</t>
  </si>
  <si>
    <t>VBDESAI</t>
  </si>
  <si>
    <t>Sri Amarnath Finance Ltd</t>
  </si>
  <si>
    <t>AMARNATH</t>
  </si>
  <si>
    <t>Ramgopal Polytex Ltd</t>
  </si>
  <si>
    <t>RAMGOPOLY</t>
  </si>
  <si>
    <t>Ashiana Agro Industries Ltd</t>
  </si>
  <si>
    <t>ASHAI</t>
  </si>
  <si>
    <t>Continental Controls Ltd</t>
  </si>
  <si>
    <t>CONTICON</t>
  </si>
  <si>
    <t>Silver Pearl Hospitality &amp; Luxury Spaces Ltd</t>
  </si>
  <si>
    <t>SILVERPRL</t>
  </si>
  <si>
    <t>Sheshadri Industries Ltd</t>
  </si>
  <si>
    <t>SHESHAINDS</t>
  </si>
  <si>
    <t>Golkonda Aluminium Extrusions Ltd</t>
  </si>
  <si>
    <t>GOLKONDA</t>
  </si>
  <si>
    <t>Minolta Finance Ltd</t>
  </si>
  <si>
    <t>MINOLTAF</t>
  </si>
  <si>
    <t>NCC Blue Water Products Ltd</t>
  </si>
  <si>
    <t>NCCBLUE</t>
  </si>
  <si>
    <t>Krishna Capital and Securities Ltd</t>
  </si>
  <si>
    <t>KRISHNACAP</t>
  </si>
  <si>
    <t>Neelkanth Rock-Minerals Ltd</t>
  </si>
  <si>
    <t>NEELKAN</t>
  </si>
  <si>
    <t>Oswal Yarns Ltd</t>
  </si>
  <si>
    <t>OSWAYRN</t>
  </si>
  <si>
    <t>Kabra Commercial Ltd</t>
  </si>
  <si>
    <t>KCL</t>
  </si>
  <si>
    <t>Agarwal Fortune India Ltd</t>
  </si>
  <si>
    <t>AGARWAL</t>
  </si>
  <si>
    <t>Stanpacks (India) Ltd</t>
  </si>
  <si>
    <t>STANPACK</t>
  </si>
  <si>
    <t>Enterprise International Ltd</t>
  </si>
  <si>
    <t>ENTRINT</t>
  </si>
  <si>
    <t>Melstar Information Technologies Ltd</t>
  </si>
  <si>
    <t>MELSTAR</t>
  </si>
  <si>
    <t>Vision Corporation Ltd</t>
  </si>
  <si>
    <t>VISIONCO</t>
  </si>
  <si>
    <t>BGIL Films &amp; Technologies Ltd</t>
  </si>
  <si>
    <t>BGIL</t>
  </si>
  <si>
    <t>Milestone Furniture Ltd</t>
  </si>
  <si>
    <t>MILEFUR</t>
  </si>
  <si>
    <t>Fone4 Communications(India) Ltd</t>
  </si>
  <si>
    <t>FONE4</t>
  </si>
  <si>
    <t>Shantai Industries Ltd</t>
  </si>
  <si>
    <t>SHANTAI</t>
  </si>
  <si>
    <t>Chandrima Mercantiles Ltd</t>
  </si>
  <si>
    <t>CHANDRIMA</t>
  </si>
  <si>
    <t>S G N Telecoms Ltd</t>
  </si>
  <si>
    <t>SGNTE</t>
  </si>
  <si>
    <t>Ramchandra Leasing and Finance Ltd</t>
  </si>
  <si>
    <t>RLFL</t>
  </si>
  <si>
    <t>CMI Ltd</t>
  </si>
  <si>
    <t>CMICABLES</t>
  </si>
  <si>
    <t>Clio Infotech Ltd</t>
  </si>
  <si>
    <t>CLIOINFO</t>
  </si>
  <si>
    <t>SDC Techmedia Ltd</t>
  </si>
  <si>
    <t>SDC</t>
  </si>
  <si>
    <t>Interactive Financial Services Ltd</t>
  </si>
  <si>
    <t>IFINSER</t>
  </si>
  <si>
    <t>Trio Mercantile And Trading Ltd</t>
  </si>
  <si>
    <t>TRIOMERC</t>
  </si>
  <si>
    <t>Jain Marmo Industries Ltd</t>
  </si>
  <si>
    <t>JAINMARMO</t>
  </si>
  <si>
    <t>Rahul Merchandising Ltd</t>
  </si>
  <si>
    <t>RAHME</t>
  </si>
  <si>
    <t>Mercury Trade Links Ltd</t>
  </si>
  <si>
    <t>MERCTRD</t>
  </si>
  <si>
    <t>Amanaya Ventures Ltd</t>
  </si>
  <si>
    <t>AMANAYA</t>
  </si>
  <si>
    <t>Mafia Trends Ltd</t>
  </si>
  <si>
    <t>MAFIA</t>
  </si>
  <si>
    <t>Filmcity Media Ltd</t>
  </si>
  <si>
    <t>FILME</t>
  </si>
  <si>
    <t>Chambal Breweries and Distilleries Ltd</t>
  </si>
  <si>
    <t>CHMBBRW</t>
  </si>
  <si>
    <t>Vardhman Concrete Ltd</t>
  </si>
  <si>
    <t>VARDHMAN</t>
  </si>
  <si>
    <t>Svarnim Trade Udyog Ltd</t>
  </si>
  <si>
    <t>SNIM</t>
  </si>
  <si>
    <t>Decillion Finance Ltd</t>
  </si>
  <si>
    <t>DFL</t>
  </si>
  <si>
    <t>Welterman International Ltd</t>
  </si>
  <si>
    <t>WELTI</t>
  </si>
  <si>
    <t>Integrated Hitech Ltd</t>
  </si>
  <si>
    <t>INTEGHIT</t>
  </si>
  <si>
    <t>Beeyu Overseas Ltd</t>
  </si>
  <si>
    <t>BEEYU</t>
  </si>
  <si>
    <t>AVI Products India Ltd</t>
  </si>
  <si>
    <t>APIL</t>
  </si>
  <si>
    <t>Shree Precoated Steels Ltd</t>
  </si>
  <si>
    <t>SPSL</t>
  </si>
  <si>
    <t>Sree Jayalakshmi Autospin Ltd</t>
  </si>
  <si>
    <t>SREEJAYA</t>
  </si>
  <si>
    <t>Unishire Urban Infra Ltd</t>
  </si>
  <si>
    <t>UNISHIRE</t>
  </si>
  <si>
    <t>Wagend Infra Venture Ltd</t>
  </si>
  <si>
    <t>WAGEND</t>
  </si>
  <si>
    <t>VXL Instruments Ltd</t>
  </si>
  <si>
    <t>VXLINSTR</t>
  </si>
  <si>
    <t>Umiya Tubes Ltd</t>
  </si>
  <si>
    <t>UMIYA</t>
  </si>
  <si>
    <t>Bijoy Hans Ltd</t>
  </si>
  <si>
    <t>BIJHANS</t>
  </si>
  <si>
    <t>Thirani Projects Ltd</t>
  </si>
  <si>
    <t>TPROJECT</t>
  </si>
  <si>
    <t>Ashram Online.com Ltd</t>
  </si>
  <si>
    <t>ASHRAM</t>
  </si>
  <si>
    <t>Kanungo Financiers Ltd</t>
  </si>
  <si>
    <t>KANUNGO</t>
  </si>
  <si>
    <t>Vintage Securities Ltd</t>
  </si>
  <si>
    <t>VINTAGES</t>
  </si>
  <si>
    <t>CHD Chemicals Ltd</t>
  </si>
  <si>
    <t>CHDCHEM</t>
  </si>
  <si>
    <t>HDFC Nifty200 Momentum 30 ETF</t>
  </si>
  <si>
    <t>HDFCMOMENT</t>
  </si>
  <si>
    <t>Quasar India Ltd</t>
  </si>
  <si>
    <t>QUASAR</t>
  </si>
  <si>
    <t>Omnipotent Industries Ltd</t>
  </si>
  <si>
    <t>OMNIPOTENT</t>
  </si>
  <si>
    <t>Athena Constructions Ltd</t>
  </si>
  <si>
    <t>ATHCON</t>
  </si>
  <si>
    <t>Ramasigns Industries Ltd</t>
  </si>
  <si>
    <t>RAMASIGNS</t>
  </si>
  <si>
    <t>Mahalaxmi Seamless Ltd</t>
  </si>
  <si>
    <t>MAHALXSE</t>
  </si>
  <si>
    <t>Satiate Agri Ltd</t>
  </si>
  <si>
    <t>SATAGRI</t>
  </si>
  <si>
    <t>Sharanam Infraproject and Trading Ltd</t>
  </si>
  <si>
    <t>SIPTL</t>
  </si>
  <si>
    <t>GSL Securities Ltd</t>
  </si>
  <si>
    <t>GSLSEC</t>
  </si>
  <si>
    <t>Aananda Lakshmi Spinning Mills Ltd</t>
  </si>
  <si>
    <t>AANANDALAK</t>
  </si>
  <si>
    <t>Oswal Overseas Ltd</t>
  </si>
  <si>
    <t>OSWALOR</t>
  </si>
  <si>
    <t>Jetmall Spices and Masala Ltd</t>
  </si>
  <si>
    <t>JETMALL</t>
  </si>
  <si>
    <t>Ambassador Intra Holdings Ltd</t>
  </si>
  <si>
    <t>AIHL</t>
  </si>
  <si>
    <t>TeleCanor Global Ltd</t>
  </si>
  <si>
    <t>TELECANOR</t>
  </si>
  <si>
    <t>Mathew Easow Research Securities Ltd</t>
  </si>
  <si>
    <t>MATHEWE</t>
  </si>
  <si>
    <t>Lakshmi Precision Screws Ltd</t>
  </si>
  <si>
    <t>LAKPRE</t>
  </si>
  <si>
    <t>Olympic Cards Ltd</t>
  </si>
  <si>
    <t>OLPCL</t>
  </si>
  <si>
    <t>Commercial Printing</t>
  </si>
  <si>
    <t>Incon Engineers Ltd</t>
  </si>
  <si>
    <t>INCON</t>
  </si>
  <si>
    <t>Hanman Fit Ltd</t>
  </si>
  <si>
    <t>HANMAN</t>
  </si>
  <si>
    <t>Suryo Foods and Industries Ltd</t>
  </si>
  <si>
    <t>SURFI</t>
  </si>
  <si>
    <t>Gratex Industries Ltd</t>
  </si>
  <si>
    <t>GRATEXI</t>
  </si>
  <si>
    <t>Sophia Traexpo Ltd</t>
  </si>
  <si>
    <t>STRAEXPO</t>
  </si>
  <si>
    <t>Pankaj Polymers Ltd</t>
  </si>
  <si>
    <t>PANKAJPO</t>
  </si>
  <si>
    <t>Modella Woollens Ltd</t>
  </si>
  <si>
    <t>MODWOOL</t>
  </si>
  <si>
    <t>ICICI Prudential Nifty Infrastructure ETF</t>
  </si>
  <si>
    <t>INFRAIETF</t>
  </si>
  <si>
    <t>Shri Ram Switchgears Ltd</t>
  </si>
  <si>
    <t>SRIRAM</t>
  </si>
  <si>
    <t>Manor Estates and Industries Ltd</t>
  </si>
  <si>
    <t>KARANWO</t>
  </si>
  <si>
    <t>Classic Leasing &amp; Finance Ltd</t>
  </si>
  <si>
    <t>CLFL</t>
  </si>
  <si>
    <t>Motilal Oswal S&amp;P BSE Enhanced Value ETF</t>
  </si>
  <si>
    <t>MOVALUE</t>
  </si>
  <si>
    <t>ADITYA BSL Nifty 200 Momentum 30 ETF</t>
  </si>
  <si>
    <t>MOMENTUM</t>
  </si>
  <si>
    <t>United Leasing &amp; Industries Ltd</t>
  </si>
  <si>
    <t>UNTTEMI</t>
  </si>
  <si>
    <t>Saffron Industries Ltd</t>
  </si>
  <si>
    <t>SAFFRON</t>
  </si>
  <si>
    <t>Jainco Projects (India) Ltd</t>
  </si>
  <si>
    <t>JAINCO</t>
  </si>
  <si>
    <t>Williamson Financial Services Ltd</t>
  </si>
  <si>
    <t>WILLIMFI</t>
  </si>
  <si>
    <t>Aryan Share &amp; Stock Brokers Ltd</t>
  </si>
  <si>
    <t>ARYAN</t>
  </si>
  <si>
    <t>SW Investments Ltd</t>
  </si>
  <si>
    <t>SW1</t>
  </si>
  <si>
    <t>Quantum Digital Vision (India) Ltd</t>
  </si>
  <si>
    <t>QUANTDIA</t>
  </si>
  <si>
    <t>Aditya Ispat Ltd</t>
  </si>
  <si>
    <t>ADITYA</t>
  </si>
  <si>
    <t>Nutech Global Ltd</t>
  </si>
  <si>
    <t>NUTECGLOB</t>
  </si>
  <si>
    <t>Brawn Biotech Ltd</t>
  </si>
  <si>
    <t>BRAWN</t>
  </si>
  <si>
    <t>Mayur Floorings Ltd</t>
  </si>
  <si>
    <t>MAYURFL</t>
  </si>
  <si>
    <t>Ganon Products Ltd</t>
  </si>
  <si>
    <t>GANONPRO</t>
  </si>
  <si>
    <t>Sunraj Diamond Exports Ltd</t>
  </si>
  <si>
    <t>SUNRAJDI</t>
  </si>
  <si>
    <t>Omni AX's Software Ltd</t>
  </si>
  <si>
    <t>OMNIAX</t>
  </si>
  <si>
    <t>Aadi Industries Ltd</t>
  </si>
  <si>
    <t>AADIIND</t>
  </si>
  <si>
    <t>Konndor Industries Ltd</t>
  </si>
  <si>
    <t>KONNDOR</t>
  </si>
  <si>
    <t>Raghunath International Ltd</t>
  </si>
  <si>
    <t>RAGHUNAT</t>
  </si>
  <si>
    <t>Vas Infrastructure Ltd (cn)</t>
  </si>
  <si>
    <t>VASINFRA</t>
  </si>
  <si>
    <t>Unitech International Ltd</t>
  </si>
  <si>
    <t>UNITINT</t>
  </si>
  <si>
    <t>Motilal Oswal S&amp;P BSE Quality ETF</t>
  </si>
  <si>
    <t>MOQUALITY</t>
  </si>
  <si>
    <t>Motilal Oswal S&amp;P BSE Healthcare ETF</t>
  </si>
  <si>
    <t>MOHEALTH</t>
  </si>
  <si>
    <t>Typhoon Financial Services Ltd</t>
  </si>
  <si>
    <t>TFSL</t>
  </si>
  <si>
    <t>Galada Finance Ltd</t>
  </si>
  <si>
    <t>GALADAFIN</t>
  </si>
  <si>
    <t>HDFC Nifty100 Low Volatility 30 ETF</t>
  </si>
  <si>
    <t>HDFCLOWVOL</t>
  </si>
  <si>
    <t>Fabino Enterprises Ltd</t>
  </si>
  <si>
    <t>FABINO</t>
  </si>
  <si>
    <t>Looks Health Services Ltd</t>
  </si>
  <si>
    <t>LOOKS</t>
  </si>
  <si>
    <t>Progrex Ventures Ltd</t>
  </si>
  <si>
    <t>PROGREXV</t>
  </si>
  <si>
    <t>Pradip Overseas Ltd</t>
  </si>
  <si>
    <t>PRADIP</t>
  </si>
  <si>
    <t>Gyan Developers and Builders Ltd</t>
  </si>
  <si>
    <t>GYANDEV</t>
  </si>
  <si>
    <t>Relic Technologies Ltd</t>
  </si>
  <si>
    <t>RELICTEC</t>
  </si>
  <si>
    <t>Penta Gold Ltd</t>
  </si>
  <si>
    <t>PENTAGOLD</t>
  </si>
  <si>
    <t>Voltaire Leasing and Finance Ltd</t>
  </si>
  <si>
    <t>VOLLF</t>
  </si>
  <si>
    <t>Prashant India Ltd</t>
  </si>
  <si>
    <t>PRSNTIN</t>
  </si>
  <si>
    <t>International Data Management Ltd</t>
  </si>
  <si>
    <t>IDM</t>
  </si>
  <si>
    <t>Corporate Merchant Bankers Ltd</t>
  </si>
  <si>
    <t>CMBL</t>
  </si>
  <si>
    <t>52 Weeks Entertainment Ltd</t>
  </si>
  <si>
    <t>SHAQUAK</t>
  </si>
  <si>
    <t>Mega Nirman &amp; Industries Ltd</t>
  </si>
  <si>
    <t>MNIL</t>
  </si>
  <si>
    <t>Navoday Enterprises Ltd</t>
  </si>
  <si>
    <t>NAVODAYENT</t>
  </si>
  <si>
    <t>Nihar Info Global Ltd</t>
  </si>
  <si>
    <t>NIHARINF</t>
  </si>
  <si>
    <t>Patidar Buildcon Ltd</t>
  </si>
  <si>
    <t>PATIDAR</t>
  </si>
  <si>
    <t>Sungold Capital Ltd</t>
  </si>
  <si>
    <t>SUNGOLD</t>
  </si>
  <si>
    <t>Afloat Enterprises Ltd</t>
  </si>
  <si>
    <t>ADISHAKTI</t>
  </si>
  <si>
    <t>Shyama Infosys Ltd</t>
  </si>
  <si>
    <t>SHYAMAINFO</t>
  </si>
  <si>
    <t>Gleam Fabmat Ltd</t>
  </si>
  <si>
    <t>GLEAM</t>
  </si>
  <si>
    <t>Kotak Nifty MNC ETF</t>
  </si>
  <si>
    <t>MNC</t>
  </si>
  <si>
    <t>Ontic Finserve Ltd</t>
  </si>
  <si>
    <t>ONTIC</t>
  </si>
  <si>
    <t>Ganesh Holdings Ltd</t>
  </si>
  <si>
    <t>GANHOLD</t>
  </si>
  <si>
    <t>Simplex Papers Ltd</t>
  </si>
  <si>
    <t>SIMPLXPAP</t>
  </si>
  <si>
    <t>Kotak Nifty India Consumption ETF</t>
  </si>
  <si>
    <t>CONS</t>
  </si>
  <si>
    <t>ADITYA BSL Nifty 200 Quality 30 ETF</t>
  </si>
  <si>
    <t>NIFTYQLITY</t>
  </si>
  <si>
    <t>Sikozy Realtors Ltd</t>
  </si>
  <si>
    <t>SIKOZY</t>
  </si>
  <si>
    <t>Cindrella Financial Services Ltd</t>
  </si>
  <si>
    <t>CINDRELL</t>
  </si>
  <si>
    <t>Svam Software Ltd</t>
  </si>
  <si>
    <t>SVAMSOF</t>
  </si>
  <si>
    <t>Scintilla Commercial &amp; Credit Ltd</t>
  </si>
  <si>
    <t>SCC</t>
  </si>
  <si>
    <t>P M Telelinnks Ltd</t>
  </si>
  <si>
    <t>PMTELELIN</t>
  </si>
  <si>
    <t>Kaarya Facilities &amp; Services Ltd</t>
  </si>
  <si>
    <t>KAARYAFSL</t>
  </si>
  <si>
    <t>Bharatiya Global Infomedia Ltd</t>
  </si>
  <si>
    <t>BGLOBAL</t>
  </si>
  <si>
    <t>Explicit Finance Ltd</t>
  </si>
  <si>
    <t>EXPLICITFIN</t>
  </si>
  <si>
    <t>Karnimata Cold Storage Ltd</t>
  </si>
  <si>
    <t>KCSL</t>
  </si>
  <si>
    <t>Multipurpose Trading and Agencies Ltd</t>
  </si>
  <si>
    <t>ZMULTIPU</t>
  </si>
  <si>
    <t>Dhenu Buildcon Infra Ltd</t>
  </si>
  <si>
    <t>DHENUBUILD</t>
  </si>
  <si>
    <t>Citi Port Financial Services Ltd</t>
  </si>
  <si>
    <t>CITIPOR</t>
  </si>
  <si>
    <t>Quintegra Solutions Ltd</t>
  </si>
  <si>
    <t>QUINTEGRA</t>
  </si>
  <si>
    <t>Checkpoint Trends Ltd</t>
  </si>
  <si>
    <t>CHECKPOINT</t>
  </si>
  <si>
    <t>Asia Capital Ltd</t>
  </si>
  <si>
    <t>ASIACAP</t>
  </si>
  <si>
    <t>Sashwat Technocrats Ltd</t>
  </si>
  <si>
    <t>SASHWAT</t>
  </si>
  <si>
    <t>Padmalaya Telefilms Ltd</t>
  </si>
  <si>
    <t>PADMALAYAT</t>
  </si>
  <si>
    <t>JMG Corporation Ltd</t>
  </si>
  <si>
    <t>JMGCORP</t>
  </si>
  <si>
    <t>Siddheswari Garments Ltd</t>
  </si>
  <si>
    <t>SIDDHEGA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</si>
  <si>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</si>
  <si>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</si>
  <si>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</si>
  <si>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</si>
  <si>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</si>
  <si>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</si>
  <si>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Shamrock Industrial Company Ltd</t>
  </si>
  <si>
    <t>SHAMROIN</t>
  </si>
  <si>
    <t>AVI Polymers Ltd</t>
  </si>
  <si>
    <t>AVI</t>
  </si>
  <si>
    <t>Datiware Maritime Infra Ltd</t>
  </si>
  <si>
    <t>DATIWARE</t>
  </si>
  <si>
    <t>Innocorp Ltd</t>
  </si>
  <si>
    <t>INNOCORP</t>
  </si>
  <si>
    <t>Vallabh Steels Ltd</t>
  </si>
  <si>
    <t>VALLABHSQ</t>
  </si>
  <si>
    <t>Mahasagar Travels Ltd</t>
  </si>
  <si>
    <t>MHSGRMS</t>
  </si>
  <si>
    <t>Elango Industries Ltd</t>
  </si>
  <si>
    <t>ELANGO</t>
  </si>
  <si>
    <t>Pro Clb Global Ltd</t>
  </si>
  <si>
    <t>PROCLB</t>
  </si>
  <si>
    <t>IMP Powers Ltd</t>
  </si>
  <si>
    <t>INDLMETER</t>
  </si>
  <si>
    <t>Universal Arts Ltd</t>
  </si>
  <si>
    <t>UNIVARTS</t>
  </si>
  <si>
    <t>Epsom Properties Ltd</t>
  </si>
  <si>
    <t>EPSOMPRO</t>
  </si>
  <si>
    <t>Superior Finlease Ltd</t>
  </si>
  <si>
    <t>SUPERIOR</t>
  </si>
  <si>
    <t>Coral Newsprints Ltd</t>
  </si>
  <si>
    <t>CORNE</t>
  </si>
  <si>
    <t>Ambitious Plastomac Company Ltd</t>
  </si>
  <si>
    <t>AMBIT</t>
  </si>
  <si>
    <t>Ishaan Infrastructures and Shelters Ltd</t>
  </si>
  <si>
    <t>IISL</t>
  </si>
  <si>
    <t>Futuristic Securities Ltd</t>
  </si>
  <si>
    <t>FUTURSEC</t>
  </si>
  <si>
    <t>Jyothi Infraventures Ltd</t>
  </si>
  <si>
    <t>JYOTHI</t>
  </si>
  <si>
    <t>Ortel Communications Ltd</t>
  </si>
  <si>
    <t>ORTEL</t>
  </si>
  <si>
    <t>Jayabharat Credit Ltd</t>
  </si>
  <si>
    <t>JAYBHCR</t>
  </si>
  <si>
    <t>Pioneer Agro Extracts Ltd</t>
  </si>
  <si>
    <t>PIONAGR</t>
  </si>
  <si>
    <t>Jalan Transolutions (India) Ltd</t>
  </si>
  <si>
    <t>JALAN</t>
  </si>
  <si>
    <t>Ken Financial Services Ltd</t>
  </si>
  <si>
    <t>KENFIN</t>
  </si>
  <si>
    <t>Amerise Biosciences Ltd</t>
  </si>
  <si>
    <t>AMERISE</t>
  </si>
  <si>
    <t>Atharv Enterprises Ltd</t>
  </si>
  <si>
    <t>ATHARVENT</t>
  </si>
  <si>
    <t>Tridev Infraestates Ltd</t>
  </si>
  <si>
    <t>ASHUTPM</t>
  </si>
  <si>
    <t>Priya Ltd</t>
  </si>
  <si>
    <t>PRIYALT</t>
  </si>
  <si>
    <t>Khyati Multimedia Entertainment Ltd</t>
  </si>
  <si>
    <t>KHYATI</t>
  </si>
  <si>
    <t>Rajkot Investment Trust Ltd</t>
  </si>
  <si>
    <t>RAJKOTINV</t>
  </si>
  <si>
    <t>Kuber Udyog Ltd</t>
  </si>
  <si>
    <t>KUBERJI</t>
  </si>
  <si>
    <t>Desh Rakshak Aushdhalaya Ltd</t>
  </si>
  <si>
    <t>DESHRAK</t>
  </si>
  <si>
    <t>Gangotri Textiles Ltd</t>
  </si>
  <si>
    <t>GANGOTRI</t>
  </si>
  <si>
    <t>S K S Textiles Ltd</t>
  </si>
  <si>
    <t>SKSTEXTILE</t>
  </si>
  <si>
    <t>Ekam Leasing and Finance Co Ltd</t>
  </si>
  <si>
    <t>EKAMLEA</t>
  </si>
  <si>
    <t>Jauss Polymers Ltd</t>
  </si>
  <si>
    <t>JAUSPOL</t>
  </si>
  <si>
    <t>GCM Commodity &amp; Derivatives Ltd</t>
  </si>
  <si>
    <t>GCMCOMM</t>
  </si>
  <si>
    <t>Manipal Finance Corp Ltd</t>
  </si>
  <si>
    <t>MNPLFIN</t>
  </si>
  <si>
    <t>Mahaveer Infoway Ltd</t>
  </si>
  <si>
    <t>MINFY</t>
  </si>
  <si>
    <t>Garodia Chemicals Ltd</t>
  </si>
  <si>
    <t>GARODCH</t>
  </si>
  <si>
    <t>Ashoka Refineries Ltd</t>
  </si>
  <si>
    <t>ASHOKRE</t>
  </si>
  <si>
    <t>Lead Financial Services Ltd</t>
  </si>
  <si>
    <t>LEADFIN</t>
  </si>
  <si>
    <t>Crimson Metal Engineering Company Ltd</t>
  </si>
  <si>
    <t>CRIMSON</t>
  </si>
  <si>
    <t>Aarcon Facilities Ltd</t>
  </si>
  <si>
    <t>RBGUPTA</t>
  </si>
  <si>
    <t>Mideast Portfolio Management Ltd</t>
  </si>
  <si>
    <t>MIDEASTP</t>
  </si>
  <si>
    <t>Encode Packaging India Ltd</t>
  </si>
  <si>
    <t>ENCODE</t>
  </si>
  <si>
    <t>Ahimsa Industries Ltd</t>
  </si>
  <si>
    <t>AHIMSA</t>
  </si>
  <si>
    <t>Shelter Infra Projects Ltd</t>
  </si>
  <si>
    <t>SIPL</t>
  </si>
  <si>
    <t>Purple Entertainment Ltd</t>
  </si>
  <si>
    <t>PURPLE</t>
  </si>
  <si>
    <t>Autoriders International Ltd</t>
  </si>
  <si>
    <t>AUTOINT</t>
  </si>
  <si>
    <t>B J Duplex Boards Ltd</t>
  </si>
  <si>
    <t>BJDUP</t>
  </si>
  <si>
    <t>Capricorn Systems Global Solutions Ltd</t>
  </si>
  <si>
    <t>CAPRICORN</t>
  </si>
  <si>
    <t>Richa Industries Ltd</t>
  </si>
  <si>
    <t>RICHAIND</t>
  </si>
  <si>
    <t>Adjia Technologies Ltd</t>
  </si>
  <si>
    <t>ADJIA</t>
  </si>
  <si>
    <t>Gravity (India) Ltd</t>
  </si>
  <si>
    <t>GRAVITY</t>
  </si>
  <si>
    <t>Dharani Finance Ltd</t>
  </si>
  <si>
    <t>DHARFIN</t>
  </si>
  <si>
    <t>T Spiritual World Ltd</t>
  </si>
  <si>
    <t>TSPIRITUAL</t>
  </si>
  <si>
    <t>MFS Intercorp Ltd</t>
  </si>
  <si>
    <t>MFSINTRCRP</t>
  </si>
  <si>
    <t>CKP Leisure Ltd</t>
  </si>
  <si>
    <t>CKPLEISURE</t>
  </si>
  <si>
    <t>Nippon India ETF Nifty 50 Shariah BeES</t>
  </si>
  <si>
    <t>SHARIABEES</t>
  </si>
  <si>
    <t>Vasa Retail and Overseas Ltd</t>
  </si>
  <si>
    <t>VASA</t>
  </si>
  <si>
    <t>Pagaria Energy Ltd</t>
  </si>
  <si>
    <t>WOMENNET</t>
  </si>
  <si>
    <t>Gopal Iron and Steels Company (Gujarat) Ltd</t>
  </si>
  <si>
    <t>GOPAIST</t>
  </si>
  <si>
    <t>Fraser and Co Ltd</t>
  </si>
  <si>
    <t>FRASER</t>
  </si>
  <si>
    <t>SS Infrastructure Development Consultants Ltd</t>
  </si>
  <si>
    <t>SSINFRA</t>
  </si>
  <si>
    <t>Heera Ispat Ltd</t>
  </si>
  <si>
    <t>HEERAISP</t>
  </si>
  <si>
    <t>Jumbo Bag Ltd</t>
  </si>
  <si>
    <t>JUMBO</t>
  </si>
  <si>
    <t>Padmanabh Industries Ltd</t>
  </si>
  <si>
    <t>PADMAIND</t>
  </si>
  <si>
    <t>EMA India Ltd</t>
  </si>
  <si>
    <t>EMAINDIA</t>
  </si>
  <si>
    <t>R R Securities Ltd</t>
  </si>
  <si>
    <t>RRSECUR</t>
  </si>
  <si>
    <t>Source Industries (India) Ltd</t>
  </si>
  <si>
    <t>SOURCEIND</t>
  </si>
  <si>
    <t>Shiva Suitings Ltd</t>
  </si>
  <si>
    <t>SHVSUIT</t>
  </si>
  <si>
    <t>Regency Trust Ltd</t>
  </si>
  <si>
    <t>REGTRUS</t>
  </si>
  <si>
    <t>Kiran Syntex Ltd</t>
  </si>
  <si>
    <t>KIRANSY-B</t>
  </si>
  <si>
    <t>CMM Infraprojects Ltd</t>
  </si>
  <si>
    <t>CMMIPL</t>
  </si>
  <si>
    <t>Edelweiss Nifty 50 ETF</t>
  </si>
  <si>
    <t>NIFTYEES</t>
  </si>
  <si>
    <t>Hi-Klass Trading and Investment Ltd</t>
  </si>
  <si>
    <t>HIKLASS</t>
  </si>
  <si>
    <t>Natura Hue Chem Ltd</t>
  </si>
  <si>
    <t>NATHUEC</t>
  </si>
  <si>
    <t>Diksha Greens Ltd</t>
  </si>
  <si>
    <t>DGL</t>
  </si>
  <si>
    <t>Spectra Industries Ltd</t>
  </si>
  <si>
    <t>SPECTRA</t>
  </si>
  <si>
    <t>Adarsh Mercantile Ltd</t>
  </si>
  <si>
    <t>ADARSH</t>
  </si>
  <si>
    <t>Abhishek Infraventures Ltd</t>
  </si>
  <si>
    <t>ABHIINFRA</t>
  </si>
  <si>
    <t>Hemo Organic Ltd</t>
  </si>
  <si>
    <t>HEMORGANIC</t>
  </si>
  <si>
    <t>Systematix Securities Ltd</t>
  </si>
  <si>
    <t>SYTIXSE</t>
  </si>
  <si>
    <t>Invesco India Nifty 50 ETF</t>
  </si>
  <si>
    <t>IVZINNIFTY</t>
  </si>
  <si>
    <t>People's Investment Ltd</t>
  </si>
  <si>
    <t>PEOPLIN</t>
  </si>
  <si>
    <t>City Online Services Ltd</t>
  </si>
  <si>
    <t>CITYONLINE</t>
  </si>
  <si>
    <t>Arcee Industries Ltd</t>
  </si>
  <si>
    <t>ARCEEIN</t>
  </si>
  <si>
    <t>Krishna Filament Industries Ltd</t>
  </si>
  <si>
    <t>KRIFILIND</t>
  </si>
  <si>
    <t>Radhagobind Commercial Ltd</t>
  </si>
  <si>
    <t>RCL</t>
  </si>
  <si>
    <t>Kuberan Global Edu Solutions Ltd</t>
  </si>
  <si>
    <t>KGES</t>
  </si>
  <si>
    <t>SSPN Finance Ltd</t>
  </si>
  <si>
    <t>SSPNFIN</t>
  </si>
  <si>
    <t>Eureka Industries Ltd</t>
  </si>
  <si>
    <t>EUREKAI</t>
  </si>
  <si>
    <t>S R Industries Ltd</t>
  </si>
  <si>
    <t>SRIND</t>
  </si>
  <si>
    <t>Nippon India ETF Nifty Dividend Opportunities 50</t>
  </si>
  <si>
    <t>DIVOPPBEES</t>
  </si>
  <si>
    <t>Shri Kalyan Holdings Ltd</t>
  </si>
  <si>
    <t>SHKALYN</t>
  </si>
  <si>
    <t>Nikki Global Finance Ltd</t>
  </si>
  <si>
    <t>NIKKIGL</t>
  </si>
  <si>
    <t>Decorous Investment and Trading Co Ltd</t>
  </si>
  <si>
    <t>DITCO</t>
  </si>
  <si>
    <t>Rajvir Industries Ltd</t>
  </si>
  <si>
    <t>RAJVIR</t>
  </si>
  <si>
    <t>SBL Infratech Ltd</t>
  </si>
  <si>
    <t>SBLI</t>
  </si>
  <si>
    <t>Capfin India Ltd</t>
  </si>
  <si>
    <t>CAPFIN</t>
  </si>
  <si>
    <t>Kovalam Investment and Trading Co Ltd</t>
  </si>
  <si>
    <t>ZKOVALIN</t>
  </si>
  <si>
    <t>Tricom Fruit Products Ltd</t>
  </si>
  <si>
    <t>TRICOMFRU</t>
  </si>
  <si>
    <t>Tiaan Consumer Ltd</t>
  </si>
  <si>
    <t>TIAANC</t>
  </si>
  <si>
    <t>Saptak Chem and Business Ltd</t>
  </si>
  <si>
    <t>SCBL</t>
  </si>
  <si>
    <t>Thakkers Group Limited</t>
  </si>
  <si>
    <t>THAKKERS</t>
  </si>
  <si>
    <t>AAR Shyam India Investment Company Ltd</t>
  </si>
  <si>
    <t>AARSHYAM</t>
  </si>
  <si>
    <t>IDFC Nifty 50 ETF</t>
  </si>
  <si>
    <t>IDFNIFTYET</t>
  </si>
  <si>
    <t>Shivansh Finserve Ltd</t>
  </si>
  <si>
    <t>SHIVA</t>
  </si>
  <si>
    <t>Bansisons Tea Industries Ltd</t>
  </si>
  <si>
    <t>BANSTEA</t>
  </si>
  <si>
    <t>Kanel Industries Ltd</t>
  </si>
  <si>
    <t>KANELIND</t>
  </si>
  <si>
    <t>Pasupati Fincap Ltd</t>
  </si>
  <si>
    <t>PASUFIN</t>
  </si>
  <si>
    <t>SPV Global Trading Ltd</t>
  </si>
  <si>
    <t>SPVGLOBAL</t>
  </si>
  <si>
    <t>SVA India Ltd</t>
  </si>
  <si>
    <t>SVAINDIA</t>
  </si>
  <si>
    <t>Euro Asia Exports Ltd</t>
  </si>
  <si>
    <t>EUROASIA</t>
  </si>
  <si>
    <t>JLA Infraville Shoppers Ltd</t>
  </si>
  <si>
    <t>JSHL</t>
  </si>
  <si>
    <t>Broadline Retail</t>
  </si>
  <si>
    <t>G D L Leasing and Finance Ltd</t>
  </si>
  <si>
    <t>GDLLEAS</t>
  </si>
  <si>
    <t>Gaekwar Mills Ltd</t>
  </si>
  <si>
    <t>ZGAEKWAR</t>
  </si>
  <si>
    <t>Transglobe Foods Ltd</t>
  </si>
  <si>
    <t>TRANSFD</t>
  </si>
  <si>
    <t>Stellant Securities (India) Ltd</t>
  </si>
  <si>
    <t>STELLANT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</si>
  <si>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</si>
  <si>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</si>
  <si>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</si>
  <si>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</si>
  <si>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</si>
  <si>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</si>
  <si>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</si>
  <si>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</si>
  <si>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</si>
  <si>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</si>
  <si>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</si>
  <si>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</si>
  <si>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</si>
  <si>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</si>
  <si>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Goldcoin Health Foods Ltd</t>
  </si>
  <si>
    <t>GOLDCOINHF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</si>
  <si>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</si>
  <si>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</si>
  <si>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</si>
  <si>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</si>
  <si>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</si>
  <si>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</si>
  <si>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</si>
  <si>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</si>
  <si>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</si>
  <si>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</si>
  <si>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</si>
  <si>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</si>
  <si>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</si>
  <si>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</si>
  <si>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</si>
  <si>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</si>
  <si>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</si>
  <si>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</si>
  <si>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MPF Systems Ltd</t>
  </si>
  <si>
    <t>MPFSL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</si>
  <si>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</si>
  <si>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</si>
  <si>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</si>
  <si>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</si>
  <si>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</si>
  <si>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</si>
  <si>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</si>
  <si>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</si>
  <si>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</si>
  <si>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</si>
  <si>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</si>
  <si>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</si>
  <si>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</si>
  <si>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</si>
  <si>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Silveroak Commercials Ltd</t>
  </si>
  <si>
    <t>SILVERO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</si>
  <si>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</si>
  <si>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</si>
  <si>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</si>
  <si>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</si>
  <si>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</si>
  <si>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</si>
  <si>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</si>
  <si>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</si>
  <si>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</si>
  <si>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</si>
  <si>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</si>
  <si>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</si>
  <si>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</si>
  <si>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</si>
  <si>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</si>
  <si>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</si>
  <si>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</si>
  <si>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</si>
  <si>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</si>
  <si>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</si>
  <si>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</si>
  <si>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</si>
  <si>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</si>
  <si>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</si>
  <si>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</si>
  <si>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</si>
  <si>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</si>
  <si>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</si>
  <si>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</si>
  <si>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</si>
  <si>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</si>
  <si>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</si>
  <si>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</si>
  <si>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</si>
  <si>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</si>
  <si>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</si>
  <si>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</si>
  <si>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</si>
  <si>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</si>
  <si>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</si>
  <si>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</si>
  <si>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</si>
  <si>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</si>
  <si>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</si>
  <si>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</si>
  <si>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</si>
  <si>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</si>
  <si>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</si>
  <si>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</si>
  <si>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</si>
  <si>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</si>
  <si>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</si>
  <si>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</si>
  <si>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</si>
  <si>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</si>
  <si>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</si>
  <si>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</si>
  <si>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</si>
  <si>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</si>
  <si>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</si>
  <si>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</si>
  <si>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</si>
  <si>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</si>
  <si>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</si>
  <si>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</si>
  <si>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</si>
  <si>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</si>
  <si>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</si>
  <si>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</si>
  <si>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</si>
  <si>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</si>
  <si>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</si>
  <si>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</si>
  <si>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</si>
  <si>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</si>
  <si>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</si>
  <si>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</si>
  <si>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</si>
  <si>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</si>
  <si>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</si>
  <si>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</si>
  <si>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</si>
  <si>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</si>
  <si>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</si>
  <si>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</si>
  <si>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</si>
  <si>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</si>
  <si>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</si>
  <si>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</si>
  <si>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</si>
  <si>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</si>
  <si>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</si>
  <si>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</si>
  <si>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</si>
  <si>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</si>
  <si>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</si>
  <si>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</si>
  <si>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</si>
  <si>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</si>
  <si>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</si>
  <si>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</si>
  <si>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</si>
  <si>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</si>
  <si>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</si>
  <si>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</si>
  <si>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</si>
  <si>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</si>
  <si>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</si>
  <si>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</si>
  <si>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</si>
  <si>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</si>
  <si>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</si>
  <si>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</si>
  <si>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</si>
  <si>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</si>
  <si>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</si>
  <si>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</si>
  <si>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</si>
  <si>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</si>
  <si>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</si>
  <si>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</si>
  <si>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</si>
  <si>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</si>
  <si>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</si>
  <si>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</si>
  <si>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</si>
  <si>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</si>
  <si>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</si>
  <si>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</si>
  <si>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</si>
  <si>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</si>
  <si>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</si>
  <si>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</si>
  <si>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</si>
  <si>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</si>
  <si>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</si>
  <si>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</si>
  <si>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</si>
  <si>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</si>
  <si>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</si>
  <si>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</si>
  <si>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</si>
  <si>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</si>
  <si>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</si>
  <si>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</si>
  <si>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</si>
  <si>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</si>
  <si>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</si>
  <si>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</si>
  <si>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</si>
  <si>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</si>
  <si>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</si>
  <si>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</si>
  <si>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</si>
  <si>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</si>
  <si>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</si>
  <si>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</si>
  <si>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</si>
  <si>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</si>
  <si>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</si>
  <si>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</si>
  <si>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</si>
  <si>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</si>
  <si>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</si>
  <si>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</si>
  <si>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</si>
  <si>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</si>
  <si>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</si>
  <si>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</si>
  <si>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</si>
  <si>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</si>
  <si>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</si>
  <si>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</si>
  <si>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</si>
  <si>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</si>
  <si>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</si>
  <si>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</si>
  <si>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</si>
  <si>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</si>
  <si>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</si>
  <si>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</si>
  <si>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</si>
  <si>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</si>
  <si>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</si>
  <si>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</si>
  <si>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</si>
  <si>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</si>
  <si>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</si>
  <si>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</si>
  <si>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</si>
  <si>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</si>
  <si>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</si>
  <si>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</si>
  <si>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</si>
  <si>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</si>
  <si>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</si>
  <si>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</si>
  <si>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</si>
  <si>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</si>
  <si>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</si>
  <si>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</si>
  <si>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</si>
  <si>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</si>
  <si>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</si>
  <si>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</si>
  <si>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</si>
  <si>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</si>
  <si>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</si>
  <si>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</si>
  <si>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</si>
  <si>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</si>
  <si>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</si>
  <si>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</si>
  <si>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</si>
  <si>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</si>
  <si>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</si>
  <si>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</si>
  <si>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</si>
  <si>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</si>
  <si>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</si>
  <si>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</si>
  <si>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</si>
  <si>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</si>
  <si>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</si>
  <si>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</si>
  <si>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</si>
  <si>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</si>
  <si>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</si>
  <si>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</si>
  <si>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</si>
  <si>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</si>
  <si>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</si>
  <si>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</si>
  <si>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</si>
  <si>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</si>
  <si>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</si>
  <si>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</si>
  <si>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</si>
  <si>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</si>
  <si>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</si>
  <si>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</si>
  <si>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</si>
  <si>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</si>
  <si>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</si>
  <si>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</si>
  <si>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</si>
  <si>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</si>
  <si>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</si>
  <si>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</si>
  <si>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</si>
  <si>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</si>
  <si>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</si>
  <si>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</si>
  <si>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</si>
  <si>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</si>
  <si>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</si>
  <si>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</si>
  <si>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</si>
  <si>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</si>
  <si>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</si>
  <si>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</si>
  <si>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</si>
  <si>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</si>
  <si>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</si>
  <si>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</si>
  <si>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</si>
  <si>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</si>
  <si>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</si>
  <si>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</si>
  <si>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</si>
  <si>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</si>
  <si>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</si>
  <si>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</si>
  <si>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</si>
  <si>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</si>
  <si>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</si>
  <si>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</si>
  <si>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</si>
  <si>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</si>
  <si>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</si>
  <si>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</si>
  <si>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</si>
  <si>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</si>
  <si>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</si>
  <si>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</si>
  <si>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</si>
  <si>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</si>
  <si>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</si>
  <si>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</si>
  <si>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</si>
  <si>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</si>
  <si>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</si>
  <si>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</si>
  <si>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</si>
  <si>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</si>
  <si>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</si>
  <si>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</si>
  <si>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</si>
  <si>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</si>
  <si>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</si>
  <si>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</si>
  <si>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</si>
  <si>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</si>
  <si>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</si>
  <si>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</si>
  <si>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</si>
  <si>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</si>
  <si>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</si>
  <si>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</si>
  <si>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</si>
  <si>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</si>
  <si>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</si>
  <si>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</si>
  <si>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</si>
  <si>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</si>
  <si>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</si>
  <si>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</si>
  <si>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</si>
  <si>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</si>
  <si>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</si>
  <si>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</si>
  <si>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</si>
  <si>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</si>
  <si>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</si>
  <si>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</si>
  <si>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</si>
  <si>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</si>
  <si>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</si>
  <si>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</si>
  <si>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</si>
  <si>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</si>
  <si>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</si>
  <si>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</si>
  <si>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</si>
  <si>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</si>
  <si>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</si>
  <si>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</si>
  <si>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</si>
  <si>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</si>
  <si>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</si>
  <si>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</si>
  <si>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</si>
  <si>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</si>
  <si>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</si>
  <si>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</si>
  <si>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</si>
  <si>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</si>
  <si>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</si>
  <si>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</si>
  <si>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</si>
  <si>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</si>
  <si>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</si>
  <si>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</si>
  <si>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</si>
  <si>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</si>
  <si>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</si>
  <si>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</si>
  <si>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</si>
  <si>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</si>
  <si>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</si>
  <si>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</si>
  <si>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</si>
  <si>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</si>
  <si>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</si>
  <si>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</si>
  <si>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</si>
  <si>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</si>
  <si>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</si>
  <si>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</si>
  <si>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</si>
  <si>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</si>
  <si>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</si>
  <si>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</si>
  <si>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</si>
  <si>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</si>
  <si>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</si>
  <si>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</si>
  <si>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</si>
  <si>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</si>
  <si>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</si>
  <si>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</si>
  <si>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</si>
  <si>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</si>
  <si>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</si>
  <si>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</si>
  <si>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</si>
  <si>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</si>
  <si>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</si>
  <si>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</si>
  <si>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</si>
  <si>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</si>
  <si>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</si>
  <si>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</si>
  <si>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</si>
  <si>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</si>
  <si>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</si>
  <si>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</si>
  <si>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</si>
  <si>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</si>
  <si>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</si>
  <si>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</si>
  <si>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</si>
  <si>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</si>
  <si>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</si>
  <si>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</si>
  <si>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</si>
  <si>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</si>
  <si>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</si>
  <si>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</si>
  <si>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</si>
  <si>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</si>
  <si>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</si>
  <si>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</si>
  <si>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</si>
  <si>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</si>
  <si>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</si>
  <si>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</si>
  <si>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</si>
  <si>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</si>
  <si>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</si>
  <si>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</si>
  <si>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</si>
  <si>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</si>
  <si>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</si>
  <si>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</si>
  <si>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</si>
  <si>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</si>
  <si>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</si>
  <si>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</si>
  <si>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</si>
  <si>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</si>
  <si>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</si>
  <si>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</si>
  <si>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</si>
  <si>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</si>
  <si>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</si>
  <si>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</si>
  <si>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</si>
  <si>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</si>
  <si>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</si>
  <si>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</si>
  <si>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</si>
  <si>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</si>
  <si>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</si>
  <si>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</si>
  <si>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Trom Industries Ltd</t>
  </si>
  <si>
    <t>TROM</t>
  </si>
  <si>
    <t>Aprameya Engineering Ltd</t>
  </si>
  <si>
    <t>APRAMEYA</t>
  </si>
  <si>
    <t>S A Tech Software India Ltd</t>
  </si>
  <si>
    <t>SATECH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</si>
  <si>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</si>
  <si>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</si>
  <si>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</si>
  <si>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</si>
  <si>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</si>
  <si>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</si>
  <si>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</si>
  <si>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</si>
  <si>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</si>
  <si>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</si>
  <si>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</si>
  <si>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Services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</si>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</sst>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0117E9-0094-463B-9F92-AB8FD5650EB3}" name="Table3" displayName="Table3" ref="A1:Z122" totalsRowShown="0">
  <autoFilter ref="A1:Z122" xr:uid="{2F0117E9-0094-463B-9F92-AB8FD5650EB3}"/>
  <sortState xmlns:xlrd2="http://schemas.microsoft.com/office/spreadsheetml/2017/richdata2" ref="A2:Z122">
    <sortCondition ref="Z1:Z122"/>
  </sortState>
  <tableColumns count="26">
    <tableColumn id="1" xr3:uid="{C797E899-D1FF-4DC4-A0E4-A5609F78094D}" name="Sub-Sector"/>
    <tableColumn id="2" xr3:uid="{EF0B72E7-028A-4712-8576-F0EDE1BA5AB5}" name="Count" dataDxfId="56">
      <calculatedColumnFormula>COUNTIFS(Table2[Sub-Sector],Table3[[#This Row],[Sub-Sector]])</calculatedColumnFormula>
    </tableColumn>
    <tableColumn id="3" xr3:uid="{D01D2442-FAC9-4BCE-B2D0-05E46242E953}" name="Uptrend" dataDxfId="55">
      <calculatedColumnFormula>COUNTIFS(Table2[Sub-Sector],Table3[[#This Row],[Sub-Sector]],Table2[Uptrend],"Uptrend")/Table3[[#This Row],[Count]]</calculatedColumnFormula>
    </tableColumn>
    <tableColumn id="4" xr3:uid="{849BABB9-0A4E-4AE5-B558-CFCD64F53106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2A0FEE3B-752A-4BEE-BB3A-87AB6B34D127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EC441767-F0A2-4E89-9021-BA4CD047C6AB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C3984F9C-7982-48DF-8037-3E88A2EC6F67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383E2144-7984-46DF-AA40-1483F471DAD4}" name="RSI" dataDxfId="50">
      <calculatedColumnFormula>COUNTIFS(Table2[Sub-Sector],Table3[[#This Row],[Sub-Sector]],Table2[RSI Exponential â€“ 14D],"&gt;=50")/Table3[[#This Row],[Count]]</calculatedColumnFormula>
    </tableColumn>
    <tableColumn id="9" xr3:uid="{0BE9506A-82C6-486B-902D-F80E8A02FD15}" name="Relative Volume" dataDxfId="49">
      <calculatedColumnFormula>COUNTIFS(Table2[Sub-Sector],Table3[[#This Row],[Sub-Sector]],Table2[Relative Volume],"&gt;=1")/Table3[[#This Row],[Count]]</calculatedColumnFormula>
    </tableColumn>
    <tableColumn id="10" xr3:uid="{B373CDDD-AC89-436B-9171-C8432FC16813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11B70D25-CCAD-4736-88EA-F81003F76ECB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53D1DB0A-2EA1-4D93-A783-927A5D388941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2A4D648A-60EA-42F2-8439-C883B7AE47D9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873FA86A-7605-44A2-B073-1D0FA17C152D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C38B2710-CED8-424E-B818-BD146141DE00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4512A77F-8EAB-4277-9CAC-7268CEA548EC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F2C0FD54-592F-4330-A45D-E290EC2D45A9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41BEB74A-87A9-4049-AA21-70FA3538A960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15F0D5CB-78BD-40F7-BE79-8C573358C6AB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78786005-A9E4-48C7-8C2D-C7F0F6ACE636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B4C8A35A-83AB-4928-9288-0B527752FE6B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BE5CD1D3-E0E4-457D-9B24-C7AB241C9D35}" name="Sharpe Ratio" dataDxfId="36">
      <calculatedColumnFormula>COUNTIFS(Table2[Sub-Sector],Table3[[#This Row],[Sub-Sector]],Table2[Sharpe Ratio],"&gt;=0.10")/Table3[[#This Row],[Count]]</calculatedColumnFormula>
    </tableColumn>
    <tableColumn id="23" xr3:uid="{865C0A0D-5A6B-4CA5-8831-76D7D12B5D7E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60DFC18-8E00-4398-8B09-C0D79974CAD1}" name="Rank" dataDxfId="34">
      <calculatedColumnFormula>_xlfn.RANK.AVG(Table3[[#This Row],[Score]],Table3[Score],1)</calculatedColumnFormula>
    </tableColumn>
    <tableColumn id="25" xr3:uid="{61D5804B-3A7B-4E51-8F42-750FA1896D33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CAC9ED0-BB64-4EAD-8F14-578ACE7CEDFA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87A7D-9A1F-412F-A120-479B6EF047EA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604B7E29-4470-48D3-B353-19D78A6041FA}" name="Name"/>
    <tableColumn id="2" xr3:uid="{7B5A4AFB-708C-4FEC-9E5E-8F3BBCF7AD11}" name="Ticker"/>
    <tableColumn id="3" xr3:uid="{7ED45837-59B0-4CC0-8048-551558889785}" name="Industry"/>
    <tableColumn id="4" xr3:uid="{FC512A20-591F-4973-9585-F36A9EE7CFC1}" name="Sub-Sector"/>
    <tableColumn id="5" xr3:uid="{60C46183-F84A-46A7-8507-C25DCC8CB66A}" name="Market Cap"/>
    <tableColumn id="6" xr3:uid="{B906E454-2402-423C-A7F2-9A347B4D466B}" name="Close Price"/>
    <tableColumn id="7" xr3:uid="{229D73E4-92EA-411B-A23C-D0B85808F379}" name="1Y Return vs Nifty"/>
    <tableColumn id="18" xr3:uid="{1FCEB567-84A4-4A20-BDAD-0DF4CDF543F6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6BEB8CF9-A895-428B-B84A-10241A03A36A}" name="1M Return vs Nifty"/>
    <tableColumn id="19" xr3:uid="{1941C65A-1B6B-4538-B34D-DCB8A4BF617B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F4DC37B-9108-46EF-8261-CF825AF8DAD3}" name="6M Return vs Nifty"/>
    <tableColumn id="20" xr3:uid="{56AE0F05-6C44-4C8F-B81F-9ED2D2912252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F304D41A-92C6-40F7-99FD-44D623204808}" name="1W Return vs Nifty"/>
    <tableColumn id="22" xr3:uid="{5CE1E8F6-6257-4270-A5A1-640E1D739825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E1937389-C739-4CD6-B1FA-48C4FED245DB}" name="20D EMA" dataDxfId="27"/>
    <tableColumn id="11" xr3:uid="{F5B55782-CB56-41D5-A4E0-B22CB046B7C1}" name="50D EMA"/>
    <tableColumn id="12" xr3:uid="{379AEB94-3441-48B4-972E-D616BE989D7F}" name="200D EMA"/>
    <tableColumn id="13" xr3:uid="{FB97B51F-483D-4FDA-8763-0C7ED137FD2F}" name="RSI Exponential â€“ 14D"/>
    <tableColumn id="25" xr3:uid="{A0EBD944-F0C7-44BB-8139-BCF08C264EE3}" name="% Price above 20 EMA" dataDxfId="26">
      <calculatedColumnFormula>(Table2[[#This Row],[Close Price]]-Table2[[#This Row],[20D EMA]])/Table2[[#This Row],[20D EMA]]</calculatedColumnFormula>
    </tableColumn>
    <tableColumn id="24" xr3:uid="{C14B9A34-E7EA-4963-AA74-D527DBDD43D6}" name="% Price above 50 EMA" dataDxfId="25">
      <calculatedColumnFormula>(Table2[[#This Row],[Close Price]]-Table2[[#This Row],[50D EMA]])/Table2[[#This Row],[50D EMA]]</calculatedColumnFormula>
    </tableColumn>
    <tableColumn id="23" xr3:uid="{DD261DBF-9681-4F90-81F3-5A8379B00304}" name="% Price above 200 EMA" dataDxfId="24">
      <calculatedColumnFormula>(Table2[[#This Row],[Close Price]]-Table2[[#This Row],[200D EMA]])/Table2[[#This Row],[200D EMA]]</calculatedColumnFormula>
    </tableColumn>
    <tableColumn id="14" xr3:uid="{40B5E64B-5A5B-4DBC-A264-AF7CF8EAE442}" name="Relative Volume"/>
    <tableColumn id="37" xr3:uid="{596D9EE4-0C8E-4578-9CBC-5922FA9E8C70}" name="Day Low" dataDxfId="23"/>
    <tableColumn id="36" xr3:uid="{AB3FD51A-4B67-434E-92DF-0A385DA36D13}" name="Day High" dataDxfId="22"/>
    <tableColumn id="35" xr3:uid="{CE2A0C58-A666-4B01-962E-AE56EAC3704C}" name="Current Week Low" dataDxfId="21"/>
    <tableColumn id="34" xr3:uid="{6EE481C0-EFD7-4C29-A61C-2B643395F8AF}" name="Current Week High" dataDxfId="20"/>
    <tableColumn id="33" xr3:uid="{C9B79089-0A3D-440D-AAC4-6E897DF71850}" name="Current Month Low" dataDxfId="19"/>
    <tableColumn id="32" xr3:uid="{D364DA71-2D7E-4F09-97D2-D66C7EFAF38A}" name="Current Month High" dataDxfId="18"/>
    <tableColumn id="31" xr3:uid="{07460CF5-9EEB-4BDE-B9BA-C253614DFBAC}" name="% Away From Day Low" dataDxfId="17">
      <calculatedColumnFormula>(Table2[[#This Row],[Close Price]]/Table2[[#This Row],[Day Low]])-1</calculatedColumnFormula>
    </tableColumn>
    <tableColumn id="30" xr3:uid="{A80D726D-714D-41C2-BEC0-879CF65799AF}" name="% Away From Day High" dataDxfId="16">
      <calculatedColumnFormula>(Table2[[#This Row],[Day High]]/Table2[[#This Row],[Close Price]])-1</calculatedColumnFormula>
    </tableColumn>
    <tableColumn id="29" xr3:uid="{5BCB655D-8D69-45D6-BCE0-36D723C1A90C}" name="% Away From Current Week Low" dataDxfId="15">
      <calculatedColumnFormula>(Table2[[#This Row],[Close Price]]/Table2[[#This Row],[Current Week Low]])-1</calculatedColumnFormula>
    </tableColumn>
    <tableColumn id="28" xr3:uid="{9430B834-E07F-4B11-BC51-358627996797}" name="% Away From Current Week High" dataDxfId="14">
      <calculatedColumnFormula>(Table2[[#This Row],[Current Week High]]/Table2[[#This Row],[Close Price]])-1</calculatedColumnFormula>
    </tableColumn>
    <tableColumn id="27" xr3:uid="{5CB95C48-3AA3-4D5B-B14C-72EB7CD21D4B}" name="% Away From Current Month Low" dataDxfId="13">
      <calculatedColumnFormula>(Table2[[#This Row],[Close Price]]/Table2[[#This Row],[Current Month Low]])-1</calculatedColumnFormula>
    </tableColumn>
    <tableColumn id="26" xr3:uid="{D7D555B0-133D-46CE-B5DD-E996867EA578}" name="% Away From Current Month High" dataDxfId="12">
      <calculatedColumnFormula>(Table2[[#This Row],[Current Month High]]/Table2[[#This Row],[Close Price]])-1</calculatedColumnFormula>
    </tableColumn>
    <tableColumn id="15" xr3:uid="{D659F8D9-0CD3-480A-9AA4-9858596364F6}" name="% Away From 52W High"/>
    <tableColumn id="16" xr3:uid="{255FFA0D-3579-40BB-A4FB-A4E2ADEDB4D0}" name="% Away From 52W Low"/>
    <tableColumn id="38" xr3:uid="{4AA89BF1-DF80-4170-B686-4CA4CC490722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C287DD03-7889-4E17-9BDD-DA1DEE1C8436}" name="Relative Strength Sector Index" dataDxfId="10"/>
    <tableColumn id="41" xr3:uid="{24FD0346-C0CF-47C6-A00E-81C9004E4620}" name="Relative Strength Sector Index - Zone" dataDxfId="9"/>
    <tableColumn id="40" xr3:uid="{EA1E17F3-0E08-457B-862E-EE7FBF856192}" name="Rate of Change" dataDxfId="8"/>
    <tableColumn id="39" xr3:uid="{A740F68C-9753-49BE-86D6-4FDEBB8B9A1F}" name="Rate of Change - Zone" dataDxfId="7"/>
    <tableColumn id="17" xr3:uid="{5481DCF8-8931-42E5-8166-7F82E40F7122}" name="Sharpe Ratio"/>
    <tableColumn id="43" xr3:uid="{C7852114-7F78-4D8C-80C9-190FEED71E3C}" name="Sharpe Ratio Z-Score" dataDxfId="6">
      <calculatedColumnFormula>(Table2[[#This Row],[Sharpe Ratio]]-AVERAGE(Table2[Sharpe Ratio]))/_xlfn.STDEV.P(Table2[Sharpe Ratio])</calculatedColumnFormula>
    </tableColumn>
    <tableColumn id="44" xr3:uid="{0CBD57E2-7E2D-49E6-B256-C96A31CF20B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1281AF7-9F87-428C-8E7D-601E5D1327D2}" name="Rank 1Y" dataDxfId="4">
      <calculatedColumnFormula>_xlfn.RANK.AVG(Table2[[#This Row],[1Y Return vs Nifty Z-Score]],Table2[1Y Return vs Nifty Z-Score])</calculatedColumnFormula>
    </tableColumn>
    <tableColumn id="46" xr3:uid="{355FE4EF-A699-494B-AA0C-0870EE0F88B0}" name="Rank 6M" dataDxfId="3">
      <calculatedColumnFormula>_xlfn.RANK.AVG(Table2[[#This Row],[6M Return vs Nifty Z-Score]],Table2[6M Return vs Nifty Z-Score])</calculatedColumnFormula>
    </tableColumn>
    <tableColumn id="47" xr3:uid="{2AF8D949-1478-40C7-ABB4-962B6B34FD36}" name="Rank Sharpe" dataDxfId="2">
      <calculatedColumnFormula>_xlfn.RANK.AVG(Table2[[#This Row],[Sharpe Ratio Z-Score]],Table2[Sharpe Ratio Z-Score])</calculatedColumnFormula>
    </tableColumn>
    <tableColumn id="48" xr3:uid="{CC55A466-6BFA-49A5-AD1C-18F9B3D3E844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A90F9-61A0-43F9-978A-BDD38E4A7F68}" name="Table1" displayName="Table1" ref="A1:Q5008" totalsRowShown="0">
  <autoFilter ref="A1:Q5008" xr:uid="{F7AA90F9-61A0-43F9-978A-BDD38E4A7F68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4B9AD61-5347-4CC3-86C0-8262888A4F37}" name="Name"/>
    <tableColumn id="2" xr3:uid="{A4AE1DC6-944E-4D1C-B374-3A616FCDE7C4}" name="Ticker"/>
    <tableColumn id="17" xr3:uid="{DD924612-710D-4632-BDF8-D31D4AA47126}" name="Industry" dataDxfId="0">
      <calculatedColumnFormula>IFERROR(VLOOKUP(Table1[[#This Row],[Ticker]],[1]!Table2[[Symbol]:[Industry]],2,FALSE),"-")</calculatedColumnFormula>
    </tableColumn>
    <tableColumn id="3" xr3:uid="{373AB51D-8C75-4CB8-8F46-4DA5084F31CE}" name="Sub-Sector"/>
    <tableColumn id="4" xr3:uid="{BBD2DE79-0D10-48B8-BE07-71E47A1755E5}" name="Market Cap"/>
    <tableColumn id="5" xr3:uid="{BB495A8F-4DFF-4185-B309-032AE6CFC8E3}" name="Close Price"/>
    <tableColumn id="6" xr3:uid="{C2674D0D-8934-4C7D-8A82-36FBB485982B}" name="1Y Return vs Nifty"/>
    <tableColumn id="7" xr3:uid="{B33CD156-7DBB-4580-B082-B1C6EFF657C8}" name="1M Return vs Nifty"/>
    <tableColumn id="8" xr3:uid="{BF45E3EE-AEE7-4921-9FFD-2A5C7DB70179}" name="6M Return vs Nifty"/>
    <tableColumn id="9" xr3:uid="{FCDEEFEE-CEA4-4CC7-BE82-CDF5DEC6F913}" name="1W Return vs Nifty"/>
    <tableColumn id="10" xr3:uid="{1ACDF0F6-F1FC-4271-B4B0-E778D71054A3}" name="50D EMA"/>
    <tableColumn id="11" xr3:uid="{B6B62885-443A-4B54-931A-E82EF7D568BE}" name="200D EMA"/>
    <tableColumn id="12" xr3:uid="{33BFBB9B-13D2-422A-AB3F-195A614F95E9}" name="RSI Exponential â€“ 14D"/>
    <tableColumn id="13" xr3:uid="{DFFB12B0-BC39-4755-8302-83ECDA12111B}" name="Relative Volume"/>
    <tableColumn id="14" xr3:uid="{22095ADC-951D-460C-9A6B-1549EC419C8C}" name="% Away From 52W High"/>
    <tableColumn id="15" xr3:uid="{26CAFAFB-4E3D-4D4C-8355-43673AB7A1A4}" name="% Away From 52W Low"/>
    <tableColumn id="16" xr3:uid="{92FE7DA1-B63D-4EA5-944D-AAB93ECD2C0E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DA8E-5807-43F9-BCAE-E00F8B1A04BB}">
  <dimension ref="A1:Z122"/>
  <sheetViews>
    <sheetView topLeftCell="P1" workbookViewId="0">
      <selection activeCell="Z1" sqref="Z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10302</v>
      </c>
      <c r="C1" t="s">
        <v>10288</v>
      </c>
      <c r="D1" t="s">
        <v>10303</v>
      </c>
      <c r="E1" t="s">
        <v>10304</v>
      </c>
      <c r="F1" t="s">
        <v>7</v>
      </c>
      <c r="G1" t="s">
        <v>5</v>
      </c>
      <c r="H1" t="s">
        <v>10305</v>
      </c>
      <c r="I1" t="s">
        <v>12</v>
      </c>
      <c r="J1" t="s">
        <v>10282</v>
      </c>
      <c r="K1" t="s">
        <v>10283</v>
      </c>
      <c r="L1" t="s">
        <v>10284</v>
      </c>
      <c r="M1" t="s">
        <v>10285</v>
      </c>
      <c r="N1" t="s">
        <v>10286</v>
      </c>
      <c r="O1" t="s">
        <v>10287</v>
      </c>
      <c r="P1" t="s">
        <v>13</v>
      </c>
      <c r="Q1" t="s">
        <v>14</v>
      </c>
      <c r="R1" t="s">
        <v>10306</v>
      </c>
      <c r="S1" t="s">
        <v>10274</v>
      </c>
      <c r="T1" t="s">
        <v>10275</v>
      </c>
      <c r="U1" t="s">
        <v>10292</v>
      </c>
      <c r="V1" t="s">
        <v>15</v>
      </c>
      <c r="W1" t="s">
        <v>10297</v>
      </c>
      <c r="X1" t="s">
        <v>10307</v>
      </c>
      <c r="Y1" t="s">
        <v>10308</v>
      </c>
      <c r="Z1" t="s">
        <v>10309</v>
      </c>
    </row>
    <row r="2" spans="1:26" x14ac:dyDescent="0.3">
      <c r="A2" t="s">
        <v>1598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46.5</v>
      </c>
      <c r="Z2">
        <f>_xlfn.RANK.AVG(Table3[[#This Row],[Score 2 ]],Table3[[Score 2 ]],1)</f>
        <v>2</v>
      </c>
    </row>
    <row r="3" spans="1:26" x14ac:dyDescent="0.3">
      <c r="A3" t="s">
        <v>1109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</v>
      </c>
      <c r="X3">
        <f>_xlfn.RANK.AVG(Table3[[#This Row],[Score]],Table3[Score],1)</f>
        <v>2.5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46.5</v>
      </c>
      <c r="Z3">
        <f>_xlfn.RANK.AVG(Table3[[#This Row],[Score 2 ]],Table3[[Score 2 ]],1)</f>
        <v>2</v>
      </c>
    </row>
    <row r="4" spans="1:26" x14ac:dyDescent="0.3">
      <c r="A4" t="s">
        <v>1299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1</v>
      </c>
      <c r="E4" s="2">
        <f>COUNTIFS(Table2[Sub-Sector],Table3[[#This Row],[Sub-Sector]],Table2[1M Return vs Nifty],"&gt;=5")/Table3[[#This Row],[Count]]</f>
        <v>0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0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177</v>
      </c>
      <c r="X4">
        <f>_xlfn.RANK.AVG(Table3[[#This Row],[Score]],Table3[Score],1)</f>
        <v>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46.5</v>
      </c>
      <c r="Z4">
        <f>_xlfn.RANK.AVG(Table3[[#This Row],[Score 2 ]],Table3[[Score 2 ]],1)</f>
        <v>2</v>
      </c>
    </row>
    <row r="5" spans="1:26" x14ac:dyDescent="0.3">
      <c r="A5" t="s">
        <v>1169</v>
      </c>
      <c r="B5">
        <f>COUNTIFS(Table2[Sub-Sector],Table3[[#This Row],[Sub-Sector]])</f>
        <v>2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0.5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0.5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0</v>
      </c>
      <c r="N5" s="2">
        <f>COUNTIFS(Table2[Sub-Sector],Table3[[#This Row],[Sub-Sector]],Table2[% Away From Current Month Low],"&gt;=0.05")/Table3[[#This Row],[Count]]</f>
        <v>0</v>
      </c>
      <c r="O5" s="2">
        <f>COUNTIFS(Table2[Sub-Sector],Table3[[#This Row],[Sub-Sector]],Table2[% Away From Current Month High],"&lt;=0.05")/Table3[[#This Row],[Count]]</f>
        <v>0</v>
      </c>
      <c r="P5" s="2">
        <f>COUNTIFS(Table2[Sub-Sector],Table3[[#This Row],[Sub-Sector]],Table2[% Away From 52W High],"&lt;=10")/Table3[[#This Row],[Count]]</f>
        <v>0.5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0.5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</v>
      </c>
      <c r="X5">
        <f>_xlfn.RANK.AVG(Table3[[#This Row],[Score]],Table3[Score],1)</f>
        <v>8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76.5</v>
      </c>
      <c r="Z5">
        <f>_xlfn.RANK.AVG(Table3[[#This Row],[Score 2 ]],Table3[[Score 2 ]],1)</f>
        <v>4</v>
      </c>
    </row>
    <row r="6" spans="1:26" x14ac:dyDescent="0.3">
      <c r="A6" t="s">
        <v>81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1</v>
      </c>
      <c r="E6" s="2">
        <f>COUNTIFS(Table2[Sub-Sector],Table3[[#This Row],[Sub-Sector]],Table2[1M Return vs Nifty],"&gt;=5")/Table3[[#This Row],[Count]]</f>
        <v>0.66666666666666663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0.66666666666666663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132</v>
      </c>
      <c r="X6">
        <f>_xlfn.RANK.AVG(Table3[[#This Row],[Score]],Table3[Score],1)</f>
        <v>1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82</v>
      </c>
      <c r="Z6">
        <f>_xlfn.RANK.AVG(Table3[[#This Row],[Score 2 ]],Table3[[Score 2 ]],1)</f>
        <v>5</v>
      </c>
    </row>
    <row r="7" spans="1:26" x14ac:dyDescent="0.3">
      <c r="A7" t="s">
        <v>204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0.5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0.5</v>
      </c>
      <c r="N7" s="2">
        <f>COUNTIFS(Table2[Sub-Sector],Table3[[#This Row],[Sub-Sector]],Table2[% Away From Current Month Low],"&gt;=0.05")/Table3[[#This Row],[Count]]</f>
        <v>0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0.5</v>
      </c>
      <c r="S7" s="2">
        <f>COUNTIFS(Table2[Sub-Sector],Table3[[#This Row],[Sub-Sector]],Table2[% Price above 50 EMA],"&gt;=0")/Table3[[#This Row],[Count]]</f>
        <v>0.5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0.5</v>
      </c>
      <c r="V7" s="2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242.5</v>
      </c>
      <c r="X7">
        <f>_xlfn.RANK.AVG(Table3[[#This Row],[Score]],Table3[Score],1)</f>
        <v>12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97</v>
      </c>
      <c r="Z7">
        <f>_xlfn.RANK.AVG(Table3[[#This Row],[Score 2 ]],Table3[[Score 2 ]],1)</f>
        <v>6</v>
      </c>
    </row>
    <row r="8" spans="1:26" x14ac:dyDescent="0.3">
      <c r="A8" t="s">
        <v>60</v>
      </c>
      <c r="B8">
        <f>COUNTIFS(Table2[Sub-Sector],Table3[[#This Row],[Sub-Sector]])</f>
        <v>6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0.83333333333333337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0.83333333333333337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0.16666666666666666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0.83333333333333337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0.16666666666666666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0.66666666666666663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0.83333333333333337</v>
      </c>
      <c r="V8" s="2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174.5</v>
      </c>
      <c r="X8">
        <f>_xlfn.RANK.AVG(Table3[[#This Row],[Score]],Table3[Score],1)</f>
        <v>4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111.5</v>
      </c>
      <c r="Z8">
        <f>_xlfn.RANK.AVG(Table3[[#This Row],[Score 2 ]],Table3[[Score 2 ]],1)</f>
        <v>7</v>
      </c>
    </row>
    <row r="9" spans="1:26" x14ac:dyDescent="0.3">
      <c r="A9" t="s">
        <v>57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0.33333333333333331</v>
      </c>
      <c r="E9" s="2">
        <f>COUNTIFS(Table2[Sub-Sector],Table3[[#This Row],[Sub-Sector]],Table2[1M Return vs Nifty],"&gt;=5")/Table3[[#This Row],[Count]]</f>
        <v>1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0.66666666666666663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0.66666666666666663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0.66666666666666663</v>
      </c>
      <c r="V9" s="2">
        <f>COUNTIFS(Table2[Sub-Sector],Table3[[#This Row],[Sub-Sector]],Table2[Sharpe Ratio],"&gt;=0.10")/Table3[[#This Row],[Count]]</f>
        <v>0.66666666666666663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186.5</v>
      </c>
      <c r="X9">
        <f>_xlfn.RANK.AVG(Table3[[#This Row],[Score]],Table3[Score],1)</f>
        <v>7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118.5</v>
      </c>
      <c r="Z9">
        <f>_xlfn.RANK.AVG(Table3[[#This Row],[Score 2 ]],Table3[[Score 2 ]],1)</f>
        <v>8</v>
      </c>
    </row>
    <row r="10" spans="1:26" x14ac:dyDescent="0.3">
      <c r="A10" t="s">
        <v>63</v>
      </c>
      <c r="B10">
        <f>COUNTIFS(Table2[Sub-Sector],Table3[[#This Row],[Sub-Sector]])</f>
        <v>4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0.25</v>
      </c>
      <c r="E10" s="2">
        <f>COUNTIFS(Table2[Sub-Sector],Table3[[#This Row],[Sub-Sector]],Table2[1M Return vs Nifty],"&gt;=5")/Table3[[#This Row],[Count]]</f>
        <v>0.75</v>
      </c>
      <c r="F10" s="2">
        <f>COUNTIFS(Table2[Sub-Sector],Table3[[#This Row],[Sub-Sector]],Table2[6M Return vs Nifty],"&gt;=10")/Table3[[#This Row],[Count]]</f>
        <v>0.75</v>
      </c>
      <c r="G10" s="2">
        <f>COUNTIFS(Table2[Sub-Sector],Table3[[#This Row],[Sub-Sector]],Table2[1Y Return vs Nifty],"&gt;=10")/Table3[[#This Row],[Count]]</f>
        <v>0.75</v>
      </c>
      <c r="H10" s="2">
        <f>COUNTIFS(Table2[Sub-Sector],Table3[[#This Row],[Sub-Sector]],Table2[RSI Exponential â€“ 14D],"&gt;=50")/Table3[[#This Row],[Count]]</f>
        <v>0.25</v>
      </c>
      <c r="I10" s="2">
        <f>COUNTIFS(Table2[Sub-Sector],Table3[[#This Row],[Sub-Sector]],Table2[Relative Volume],"&gt;=1")/Table3[[#This Row],[Count]]</f>
        <v>0.75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</v>
      </c>
      <c r="N10" s="2">
        <f>COUNTIFS(Table2[Sub-Sector],Table3[[#This Row],[Sub-Sector]],Table2[% Away From Current Month Low],"&gt;=0.05")/Table3[[#This Row],[Count]]</f>
        <v>0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0.75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0.75</v>
      </c>
      <c r="V10" s="2">
        <f>COUNTIFS(Table2[Sub-Sector],Table3[[#This Row],[Sub-Sector]],Table2[Sharpe Ratio],"&gt;=0.10")/Table3[[#This Row],[Count]]</f>
        <v>0.75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205.5</v>
      </c>
      <c r="X10">
        <f>_xlfn.RANK.AVG(Table3[[#This Row],[Score]],Table3[Score],1)</f>
        <v>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10">
        <f>_xlfn.RANK.AVG(Table3[[#This Row],[Score 2 ]],Table3[[Score 2 ]],1)</f>
        <v>9</v>
      </c>
    </row>
    <row r="11" spans="1:26" x14ac:dyDescent="0.3">
      <c r="A11" t="s">
        <v>584</v>
      </c>
      <c r="B11">
        <f>COUNTIFS(Table2[Sub-Sector],Table3[[#This Row],[Sub-Sector]])</f>
        <v>4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1</v>
      </c>
      <c r="E11" s="2">
        <f>COUNTIFS(Table2[Sub-Sector],Table3[[#This Row],[Sub-Sector]],Table2[1M Return vs Nifty],"&gt;=5")/Table3[[#This Row],[Count]]</f>
        <v>0.75</v>
      </c>
      <c r="F11" s="2">
        <f>COUNTIFS(Table2[Sub-Sector],Table3[[#This Row],[Sub-Sector]],Table2[6M Return vs Nifty],"&gt;=10")/Table3[[#This Row],[Count]]</f>
        <v>0.5</v>
      </c>
      <c r="G11" s="2">
        <f>COUNTIFS(Table2[Sub-Sector],Table3[[#This Row],[Sub-Sector]],Table2[1Y Return vs Nifty],"&gt;=10")/Table3[[#This Row],[Count]]</f>
        <v>0.75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0.75</v>
      </c>
      <c r="J11" s="2">
        <f>COUNTIFS(Table2[Sub-Sector],Table3[[#This Row],[Sub-Sector]],Table2[% Away From Day Low],"&gt;=0.05")/Table3[[#This Row],[Count]]</f>
        <v>0.25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0.5</v>
      </c>
      <c r="M11" s="2">
        <f>COUNTIFS(Table2[Sub-Sector],Table3[[#This Row],[Sub-Sector]],Table2[% Away From Current Week High],"&lt;=0.05")/Table3[[#This Row],[Count]]</f>
        <v>0.5</v>
      </c>
      <c r="N11" s="2">
        <f>COUNTIFS(Table2[Sub-Sector],Table3[[#This Row],[Sub-Sector]],Table2[% Away From Current Month Low],"&gt;=0.05")/Table3[[#This Row],[Count]]</f>
        <v>0.25</v>
      </c>
      <c r="O11" s="2">
        <f>COUNTIFS(Table2[Sub-Sector],Table3[[#This Row],[Sub-Sector]],Table2[% Away From Current Month High],"&lt;=0.05")/Table3[[#This Row],[Count]]</f>
        <v>0.75</v>
      </c>
      <c r="P11" s="2">
        <f>COUNTIFS(Table2[Sub-Sector],Table3[[#This Row],[Sub-Sector]],Table2[% Away From 52W High],"&lt;=10")/Table3[[#This Row],[Count]]</f>
        <v>0.25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0.75</v>
      </c>
      <c r="V11" s="2">
        <f>COUNTIFS(Table2[Sub-Sector],Table3[[#This Row],[Sub-Sector]],Table2[Sharpe Ratio],"&gt;=0.10")/Table3[[#This Row],[Count]]</f>
        <v>0.25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1">
        <f>_xlfn.RANK.AVG(Table3[[#This Row],[Score]],Table3[Score],1)</f>
        <v>14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1">
        <f>_xlfn.RANK.AVG(Table3[[#This Row],[Score 2 ]],Table3[[Score 2 ]],1)</f>
        <v>10</v>
      </c>
    </row>
    <row r="12" spans="1:26" x14ac:dyDescent="0.3">
      <c r="A12" t="s">
        <v>86</v>
      </c>
      <c r="B12">
        <f>COUNTIFS(Table2[Sub-Sector],Table3[[#This Row],[Sub-Sector]])</f>
        <v>1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1</v>
      </c>
      <c r="E12" s="2">
        <f>COUNTIFS(Table2[Sub-Sector],Table3[[#This Row],[Sub-Sector]],Table2[1M Return vs Nifty],"&gt;=5")/Table3[[#This Row],[Count]]</f>
        <v>1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12">
        <f>_xlfn.RANK.AVG(Table3[[#This Row],[Score]],Table3[Score],1)</f>
        <v>6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2">
        <f>_xlfn.RANK.AVG(Table3[[#This Row],[Score 2 ]],Table3[[Score 2 ]],1)</f>
        <v>12.5</v>
      </c>
    </row>
    <row r="13" spans="1:26" x14ac:dyDescent="0.3">
      <c r="A13" t="s">
        <v>233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0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0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13">
        <f>_xlfn.RANK.AVG(Table3[[#This Row],[Score]],Table3[Score],1)</f>
        <v>18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3">
        <f>_xlfn.RANK.AVG(Table3[[#This Row],[Score 2 ]],Table3[[Score 2 ]],1)</f>
        <v>12.5</v>
      </c>
    </row>
    <row r="14" spans="1:26" x14ac:dyDescent="0.3">
      <c r="A14" t="s">
        <v>1351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0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14">
        <f>_xlfn.RANK.AVG(Table3[[#This Row],[Score]],Table3[Score],1)</f>
        <v>37.5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4">
        <f>_xlfn.RANK.AVG(Table3[[#This Row],[Score 2 ]],Table3[[Score 2 ]],1)</f>
        <v>12.5</v>
      </c>
    </row>
    <row r="15" spans="1:26" x14ac:dyDescent="0.3">
      <c r="A15" t="s">
        <v>494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15">
        <f>_xlfn.RANK.AVG(Table3[[#This Row],[Score]],Table3[Score],1)</f>
        <v>37.5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5">
        <f>_xlfn.RANK.AVG(Table3[[#This Row],[Score 2 ]],Table3[[Score 2 ]],1)</f>
        <v>12.5</v>
      </c>
    </row>
    <row r="16" spans="1:26" x14ac:dyDescent="0.3">
      <c r="A16" t="s">
        <v>297</v>
      </c>
      <c r="B16">
        <f>COUNTIFS(Table2[Sub-Sector],Table3[[#This Row],[Sub-Sector]])</f>
        <v>21</v>
      </c>
      <c r="C16" s="2">
        <f>COUNTIFS(Table2[Sub-Sector],Table3[[#This Row],[Sub-Sector]],Table2[Uptrend],"Uptrend")/Table3[[#This Row],[Count]]</f>
        <v>0.90476190476190477</v>
      </c>
      <c r="D16" s="2">
        <f>COUNTIFS(Table2[Sub-Sector],Table3[[#This Row],[Sub-Sector]],Table2[1W Return vs Nifty],"&gt;=5")/Table3[[#This Row],[Count]]</f>
        <v>0.38095238095238093</v>
      </c>
      <c r="E16" s="2">
        <f>COUNTIFS(Table2[Sub-Sector],Table3[[#This Row],[Sub-Sector]],Table2[1M Return vs Nifty],"&gt;=5")/Table3[[#This Row],[Count]]</f>
        <v>0.5714285714285714</v>
      </c>
      <c r="F16" s="2">
        <f>COUNTIFS(Table2[Sub-Sector],Table3[[#This Row],[Sub-Sector]],Table2[6M Return vs Nifty],"&gt;=10")/Table3[[#This Row],[Count]]</f>
        <v>0.66666666666666663</v>
      </c>
      <c r="G16" s="2">
        <f>COUNTIFS(Table2[Sub-Sector],Table3[[#This Row],[Sub-Sector]],Table2[1Y Return vs Nifty],"&gt;=10")/Table3[[#This Row],[Count]]</f>
        <v>0.7142857142857143</v>
      </c>
      <c r="H16" s="2">
        <f>COUNTIFS(Table2[Sub-Sector],Table3[[#This Row],[Sub-Sector]],Table2[RSI Exponential â€“ 14D],"&gt;=50")/Table3[[#This Row],[Count]]</f>
        <v>0.8571428571428571</v>
      </c>
      <c r="I16" s="2">
        <f>COUNTIFS(Table2[Sub-Sector],Table3[[#This Row],[Sub-Sector]],Table2[Relative Volume],"&gt;=1")/Table3[[#This Row],[Count]]</f>
        <v>0.5714285714285714</v>
      </c>
      <c r="J16" s="2">
        <f>COUNTIFS(Table2[Sub-Sector],Table3[[#This Row],[Sub-Sector]],Table2[% Away From Day Low],"&gt;=0.05")/Table3[[#This Row],[Count]]</f>
        <v>0.19047619047619047</v>
      </c>
      <c r="K16" s="2">
        <f>COUNTIFS(Table2[Sub-Sector],Table3[[#This Row],[Sub-Sector]],Table2[% Away From Day High],"&lt;=0.05")/Table3[[#This Row],[Count]]</f>
        <v>0.95238095238095233</v>
      </c>
      <c r="L16" s="2">
        <f>COUNTIFS(Table2[Sub-Sector],Table3[[#This Row],[Sub-Sector]],Table2[% Away From Current Week Low],"&gt;=0.05")/Table3[[#This Row],[Count]]</f>
        <v>0.42857142857142855</v>
      </c>
      <c r="M16" s="2">
        <f>COUNTIFS(Table2[Sub-Sector],Table3[[#This Row],[Sub-Sector]],Table2[% Away From Current Week High],"&lt;=0.05")/Table3[[#This Row],[Count]]</f>
        <v>0.47619047619047616</v>
      </c>
      <c r="N16" s="2">
        <f>COUNTIFS(Table2[Sub-Sector],Table3[[#This Row],[Sub-Sector]],Table2[% Away From Current Month Low],"&gt;=0.05")/Table3[[#This Row],[Count]]</f>
        <v>0.23809523809523808</v>
      </c>
      <c r="O16" s="2">
        <f>COUNTIFS(Table2[Sub-Sector],Table3[[#This Row],[Sub-Sector]],Table2[% Away From Current Month High],"&lt;=0.05")/Table3[[#This Row],[Count]]</f>
        <v>0.8571428571428571</v>
      </c>
      <c r="P16" s="2">
        <f>COUNTIFS(Table2[Sub-Sector],Table3[[#This Row],[Sub-Sector]],Table2[% Away From 52W High],"&lt;=10")/Table3[[#This Row],[Count]]</f>
        <v>0.61904761904761907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0.90476190476190477</v>
      </c>
      <c r="S16" s="2">
        <f>COUNTIFS(Table2[Sub-Sector],Table3[[#This Row],[Sub-Sector]],Table2[% Price above 50 EMA],"&gt;=0")/Table3[[#This Row],[Count]]</f>
        <v>0.95238095238095233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0.76190476190476186</v>
      </c>
      <c r="V16" s="2">
        <f>COUNTIFS(Table2[Sub-Sector],Table3[[#This Row],[Sub-Sector]],Table2[Sharpe Ratio],"&gt;=0.10")/Table3[[#This Row],[Count]]</f>
        <v>0.2857142857142857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251.5</v>
      </c>
      <c r="X16">
        <f>_xlfn.RANK.AVG(Table3[[#This Row],[Score]],Table3[Score],1)</f>
        <v>13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6">
        <f>_xlfn.RANK.AVG(Table3[[#This Row],[Score 2 ]],Table3[[Score 2 ]],1)</f>
        <v>16</v>
      </c>
    </row>
    <row r="17" spans="1:26" x14ac:dyDescent="0.3">
      <c r="A17" t="s">
        <v>248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1</v>
      </c>
      <c r="F17" s="2">
        <f>COUNTIFS(Table2[Sub-Sector],Table3[[#This Row],[Sub-Sector]],Table2[6M Return vs Nifty],"&gt;=10")/Table3[[#This Row],[Count]]</f>
        <v>0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1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0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17">
        <f>_xlfn.RANK.AVG(Table3[[#This Row],[Score]],Table3[Score],1)</f>
        <v>19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7">
        <f>_xlfn.RANK.AVG(Table3[[#This Row],[Score 2 ]],Table3[[Score 2 ]],1)</f>
        <v>16</v>
      </c>
    </row>
    <row r="18" spans="1:26" x14ac:dyDescent="0.3">
      <c r="A18" t="s">
        <v>1403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0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0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0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0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</v>
      </c>
      <c r="S18" s="2">
        <f>COUNTIFS(Table2[Sub-Sector],Table3[[#This Row],[Sub-Sector]],Table2[% Price above 50 EMA],"&gt;=0")/Table3[[#This Row],[Count]]</f>
        <v>0</v>
      </c>
      <c r="T18" s="2">
        <f>COUNTIFS(Table2[Sub-Sector],Table3[[#This Row],[Sub-Sector]],Table2[% Price above 200 EMA],"&gt;=0")/Table3[[#This Row],[Count]]</f>
        <v>0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18">
        <f>_xlfn.RANK.AVG(Table3[[#This Row],[Score]],Table3[Score],1)</f>
        <v>70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8">
        <f>_xlfn.RANK.AVG(Table3[[#This Row],[Score 2 ]],Table3[[Score 2 ]],1)</f>
        <v>16</v>
      </c>
    </row>
    <row r="19" spans="1:26" x14ac:dyDescent="0.3">
      <c r="A19" t="s">
        <v>1180</v>
      </c>
      <c r="B19">
        <f>COUNTIFS(Table2[Sub-Sector],Table3[[#This Row],[Sub-Sector]])</f>
        <v>3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0.33333333333333331</v>
      </c>
      <c r="E19" s="2">
        <f>COUNTIFS(Table2[Sub-Sector],Table3[[#This Row],[Sub-Sector]],Table2[1M Return vs Nifty],"&gt;=5")/Table3[[#This Row],[Count]]</f>
        <v>0.66666666666666663</v>
      </c>
      <c r="F19" s="2">
        <f>COUNTIFS(Table2[Sub-Sector],Table3[[#This Row],[Sub-Sector]],Table2[6M Return vs Nifty],"&gt;=10")/Table3[[#This Row],[Count]]</f>
        <v>0.66666666666666663</v>
      </c>
      <c r="G19" s="2">
        <f>COUNTIFS(Table2[Sub-Sector],Table3[[#This Row],[Sub-Sector]],Table2[1Y Return vs Nifty],"&gt;=10")/Table3[[#This Row],[Count]]</f>
        <v>0.66666666666666663</v>
      </c>
      <c r="H19" s="2">
        <f>COUNTIFS(Table2[Sub-Sector],Table3[[#This Row],[Sub-Sector]],Table2[RSI Exponential â€“ 14D],"&gt;=50")/Table3[[#This Row],[Count]]</f>
        <v>0.66666666666666663</v>
      </c>
      <c r="I19" s="2">
        <f>COUNTIFS(Table2[Sub-Sector],Table3[[#This Row],[Sub-Sector]],Table2[Relative Volume],"&gt;=1")/Table3[[#This Row],[Count]]</f>
        <v>0.66666666666666663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0.66666666666666663</v>
      </c>
      <c r="L19" s="2">
        <f>COUNTIFS(Table2[Sub-Sector],Table3[[#This Row],[Sub-Sector]],Table2[% Away From Current Week Low],"&gt;=0.05")/Table3[[#This Row],[Count]]</f>
        <v>0.33333333333333331</v>
      </c>
      <c r="M19" s="2">
        <f>COUNTIFS(Table2[Sub-Sector],Table3[[#This Row],[Sub-Sector]],Table2[% Away From Current Week High],"&lt;=0.05")/Table3[[#This Row],[Count]]</f>
        <v>0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0.33333333333333331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0.66666666666666663</v>
      </c>
      <c r="S19" s="2">
        <f>COUNTIFS(Table2[Sub-Sector],Table3[[#This Row],[Sub-Sector]],Table2[% Price above 50 EMA],"&gt;=0")/Table3[[#This Row],[Count]]</f>
        <v>0.66666666666666663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0.66666666666666663</v>
      </c>
      <c r="V19" s="2">
        <f>COUNTIFS(Table2[Sub-Sector],Table3[[#This Row],[Sub-Sector]],Table2[Sharpe Ratio],"&gt;=0.10")/Table3[[#This Row],[Count]]</f>
        <v>0.33333333333333331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235.5</v>
      </c>
      <c r="X19">
        <f>_xlfn.RANK.AVG(Table3[[#This Row],[Score]],Table3[Score],1)</f>
        <v>11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19">
        <f>_xlfn.RANK.AVG(Table3[[#This Row],[Score 2 ]],Table3[[Score 2 ]],1)</f>
        <v>18</v>
      </c>
    </row>
    <row r="20" spans="1:26" x14ac:dyDescent="0.3">
      <c r="A20" t="s">
        <v>95</v>
      </c>
      <c r="B20">
        <f>COUNTIFS(Table2[Sub-Sector],Table3[[#This Row],[Sub-Sector]])</f>
        <v>5</v>
      </c>
      <c r="C20" s="2">
        <f>COUNTIFS(Table2[Sub-Sector],Table3[[#This Row],[Sub-Sector]],Table2[Uptrend],"Uptrend")/Table3[[#This Row],[Count]]</f>
        <v>0.6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0.4</v>
      </c>
      <c r="F20" s="2">
        <f>COUNTIFS(Table2[Sub-Sector],Table3[[#This Row],[Sub-Sector]],Table2[6M Return vs Nifty],"&gt;=10")/Table3[[#This Row],[Count]]</f>
        <v>0.4</v>
      </c>
      <c r="G20" s="2">
        <f>COUNTIFS(Table2[Sub-Sector],Table3[[#This Row],[Sub-Sector]],Table2[1Y Return vs Nifty],"&gt;=10")/Table3[[#This Row],[Count]]</f>
        <v>0.6</v>
      </c>
      <c r="H20" s="2">
        <f>COUNTIFS(Table2[Sub-Sector],Table3[[#This Row],[Sub-Sector]],Table2[RSI Exponential â€“ 14D],"&gt;=50")/Table3[[#This Row],[Count]]</f>
        <v>0.6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0.4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0.6</v>
      </c>
      <c r="P20" s="2">
        <f>COUNTIFS(Table2[Sub-Sector],Table3[[#This Row],[Sub-Sector]],Table2[% Away From 52W High],"&lt;=10")/Table3[[#This Row],[Count]]</f>
        <v>0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0.8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0.8</v>
      </c>
      <c r="U20" s="2">
        <f>COUNTIFS(Table2[Sub-Sector],Table3[[#This Row],[Sub-Sector]],Table2[Rate of Change - Zone],"Positive")/Table3[[#This Row],[Count]]</f>
        <v>0.8</v>
      </c>
      <c r="V20" s="2">
        <f>COUNTIFS(Table2[Sub-Sector],Table3[[#This Row],[Sub-Sector]],Table2[Sharpe Ratio],"&gt;=0.10")/Table3[[#This Row],[Count]]</f>
        <v>0.4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20">
        <f>_xlfn.RANK.AVG(Table3[[#This Row],[Score]],Table3[Score],1)</f>
        <v>44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0">
        <f>_xlfn.RANK.AVG(Table3[[#This Row],[Score 2 ]],Table3[[Score 2 ]],1)</f>
        <v>19</v>
      </c>
    </row>
    <row r="21" spans="1:26" x14ac:dyDescent="0.3">
      <c r="A21" t="s">
        <v>191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0.33333333333333331</v>
      </c>
      <c r="D21" s="2">
        <f>COUNTIFS(Table2[Sub-Sector],Table3[[#This Row],[Sub-Sector]],Table2[1W Return vs Nifty],"&gt;=5")/Table3[[#This Row],[Count]]</f>
        <v>0.66666666666666663</v>
      </c>
      <c r="E21" s="2">
        <f>COUNTIFS(Table2[Sub-Sector],Table3[[#This Row],[Sub-Sector]],Table2[1M Return vs Nifty],"&gt;=5")/Table3[[#This Row],[Count]]</f>
        <v>1</v>
      </c>
      <c r="F21" s="2">
        <f>COUNTIFS(Table2[Sub-Sector],Table3[[#This Row],[Sub-Sector]],Table2[6M Return vs Nifty],"&gt;=10")/Table3[[#This Row],[Count]]</f>
        <v>0.33333333333333331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0.66666666666666663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0.66666666666666663</v>
      </c>
      <c r="M21" s="2">
        <f>COUNTIFS(Table2[Sub-Sector],Table3[[#This Row],[Sub-Sector]],Table2[% Away From Current Week High],"&lt;=0.05")/Table3[[#This Row],[Count]]</f>
        <v>0.66666666666666663</v>
      </c>
      <c r="N21" s="2">
        <f>COUNTIFS(Table2[Sub-Sector],Table3[[#This Row],[Sub-Sector]],Table2[% Away From Current Month Low],"&gt;=0.05")/Table3[[#This Row],[Count]]</f>
        <v>0.33333333333333331</v>
      </c>
      <c r="O21" s="2">
        <f>COUNTIFS(Table2[Sub-Sector],Table3[[#This Row],[Sub-Sector]],Table2[% Away From Current Month High],"&lt;=0.05")/Table3[[#This Row],[Count]]</f>
        <v>0.66666666666666663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0.33333333333333331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21">
        <f>_xlfn.RANK.AVG(Table3[[#This Row],[Score]],Table3[Score],1)</f>
        <v>22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1">
        <f>_xlfn.RANK.AVG(Table3[[#This Row],[Score 2 ]],Table3[[Score 2 ]],1)</f>
        <v>20.5</v>
      </c>
    </row>
    <row r="22" spans="1:26" x14ac:dyDescent="0.3">
      <c r="A22" t="s">
        <v>68</v>
      </c>
      <c r="B22">
        <f>COUNTIFS(Table2[Sub-Sector],Table3[[#This Row],[Sub-Sector]])</f>
        <v>3</v>
      </c>
      <c r="C22" s="2">
        <f>COUNTIFS(Table2[Sub-Sector],Table3[[#This Row],[Sub-Sector]],Table2[Uptrend],"Uptrend")/Table3[[#This Row],[Count]]</f>
        <v>0.66666666666666663</v>
      </c>
      <c r="D22" s="2">
        <f>COUNTIFS(Table2[Sub-Sector],Table3[[#This Row],[Sub-Sector]],Table2[1W Return vs Nifty],"&gt;=5")/Table3[[#This Row],[Count]]</f>
        <v>0.33333333333333331</v>
      </c>
      <c r="E22" s="2">
        <f>COUNTIFS(Table2[Sub-Sector],Table3[[#This Row],[Sub-Sector]],Table2[1M Return vs Nifty],"&gt;=5")/Table3[[#This Row],[Count]]</f>
        <v>0.33333333333333331</v>
      </c>
      <c r="F22" s="2">
        <f>COUNTIFS(Table2[Sub-Sector],Table3[[#This Row],[Sub-Sector]],Table2[6M Return vs Nifty],"&gt;=10")/Table3[[#This Row],[Count]]</f>
        <v>0.33333333333333331</v>
      </c>
      <c r="G22" s="2">
        <f>COUNTIFS(Table2[Sub-Sector],Table3[[#This Row],[Sub-Sector]],Table2[1Y Return vs Nifty],"&gt;=10")/Table3[[#This Row],[Count]]</f>
        <v>0.66666666666666663</v>
      </c>
      <c r="H22" s="2">
        <f>COUNTIFS(Table2[Sub-Sector],Table3[[#This Row],[Sub-Sector]],Table2[RSI Exponential â€“ 14D],"&gt;=50")/Table3[[#This Row],[Count]]</f>
        <v>0.66666666666666663</v>
      </c>
      <c r="I22" s="2">
        <f>COUNTIFS(Table2[Sub-Sector],Table3[[#This Row],[Sub-Sector]],Table2[Relative Volume],"&gt;=1")/Table3[[#This Row],[Count]]</f>
        <v>0.66666666666666663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0.33333333333333331</v>
      </c>
      <c r="N22" s="2">
        <f>COUNTIFS(Table2[Sub-Sector],Table3[[#This Row],[Sub-Sector]],Table2[% Away From Current Month Low],"&gt;=0.05")/Table3[[#This Row],[Count]]</f>
        <v>0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22">
        <f>_xlfn.RANK.AVG(Table3[[#This Row],[Score]],Table3[Score],1)</f>
        <v>29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2">
        <f>_xlfn.RANK.AVG(Table3[[#This Row],[Score 2 ]],Table3[[Score 2 ]],1)</f>
        <v>20.5</v>
      </c>
    </row>
    <row r="23" spans="1:26" x14ac:dyDescent="0.3">
      <c r="A23" t="s">
        <v>37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0.4</v>
      </c>
      <c r="E23" s="2">
        <f>COUNTIFS(Table2[Sub-Sector],Table3[[#This Row],[Sub-Sector]],Table2[1M Return vs Nifty],"&gt;=5")/Table3[[#This Row],[Count]]</f>
        <v>0.7</v>
      </c>
      <c r="F23" s="2">
        <f>COUNTIFS(Table2[Sub-Sector],Table3[[#This Row],[Sub-Sector]],Table2[6M Return vs Nifty],"&gt;=10")/Table3[[#This Row],[Count]]</f>
        <v>0.4</v>
      </c>
      <c r="G23" s="2">
        <f>COUNTIFS(Table2[Sub-Sector],Table3[[#This Row],[Sub-Sector]],Table2[1Y Return vs Nifty],"&gt;=10")/Table3[[#This Row],[Count]]</f>
        <v>0.6</v>
      </c>
      <c r="H23" s="2">
        <f>COUNTIFS(Table2[Sub-Sector],Table3[[#This Row],[Sub-Sector]],Table2[RSI Exponential â€“ 14D],"&gt;=50")/Table3[[#This Row],[Count]]</f>
        <v>0.9</v>
      </c>
      <c r="I23" s="2">
        <f>COUNTIFS(Table2[Sub-Sector],Table3[[#This Row],[Sub-Sector]],Table2[Relative Volume],"&gt;=1")/Table3[[#This Row],[Count]]</f>
        <v>0.8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0.7</v>
      </c>
      <c r="N23" s="2">
        <f>COUNTIFS(Table2[Sub-Sector],Table3[[#This Row],[Sub-Sector]],Table2[% Away From Current Month Low],"&gt;=0.05")/Table3[[#This Row],[Count]]</f>
        <v>0</v>
      </c>
      <c r="O23" s="2">
        <f>COUNTIFS(Table2[Sub-Sector],Table3[[#This Row],[Sub-Sector]],Table2[% Away From Current Month High],"&lt;=0.05")/Table3[[#This Row],[Count]]</f>
        <v>0.8</v>
      </c>
      <c r="P23" s="2">
        <f>COUNTIFS(Table2[Sub-Sector],Table3[[#This Row],[Sub-Sector]],Table2[% Away From 52W High],"&lt;=10")/Table3[[#This Row],[Count]]</f>
        <v>0.7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0.9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0.8</v>
      </c>
      <c r="V23" s="2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</v>
      </c>
      <c r="X23">
        <f>_xlfn.RANK.AVG(Table3[[#This Row],[Score]],Table3[Score],1)</f>
        <v>10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3">
        <f>_xlfn.RANK.AVG(Table3[[#This Row],[Score 2 ]],Table3[[Score 2 ]],1)</f>
        <v>22</v>
      </c>
    </row>
    <row r="24" spans="1:26" x14ac:dyDescent="0.3">
      <c r="A24" t="s">
        <v>289</v>
      </c>
      <c r="B24">
        <f>COUNTIFS(Table2[Sub-Sector],Table3[[#This Row],[Sub-Sector]])</f>
        <v>2</v>
      </c>
      <c r="C24" s="2">
        <f>COUNTIFS(Table2[Sub-Sector],Table3[[#This Row],[Sub-Sector]],Table2[Uptrend],"Uptrend")/Table3[[#This Row],[Count]]</f>
        <v>0.5</v>
      </c>
      <c r="D24" s="2">
        <f>COUNTIFS(Table2[Sub-Sector],Table3[[#This Row],[Sub-Sector]],Table2[1W Return vs Nifty],"&gt;=5")/Table3[[#This Row],[Count]]</f>
        <v>0.5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0.5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0.5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0.5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0.5</v>
      </c>
      <c r="M24" s="2">
        <f>COUNTIFS(Table2[Sub-Sector],Table3[[#This Row],[Sub-Sector]],Table2[% Away From Current Week High],"&lt;=0.05")/Table3[[#This Row],[Count]]</f>
        <v>0.5</v>
      </c>
      <c r="N24" s="2">
        <f>COUNTIFS(Table2[Sub-Sector],Table3[[#This Row],[Sub-Sector]],Table2[% Away From Current Month Low],"&gt;=0.05")/Table3[[#This Row],[Count]]</f>
        <v>0.5</v>
      </c>
      <c r="O24" s="2">
        <f>COUNTIFS(Table2[Sub-Sector],Table3[[#This Row],[Sub-Sector]],Table2[% Away From Current Month High],"&lt;=0.05")/Table3[[#This Row],[Count]]</f>
        <v>0.5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0.5</v>
      </c>
      <c r="S24" s="2">
        <f>COUNTIFS(Table2[Sub-Sector],Table3[[#This Row],[Sub-Sector]],Table2[% Price above 50 EMA],"&gt;=0")/Table3[[#This Row],[Count]]</f>
        <v>0.5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24">
        <f>_xlfn.RANK.AVG(Table3[[#This Row],[Score]],Table3[Score],1)</f>
        <v>25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4">
        <f>_xlfn.RANK.AVG(Table3[[#This Row],[Score 2 ]],Table3[[Score 2 ]],1)</f>
        <v>23</v>
      </c>
    </row>
    <row r="25" spans="1:26" x14ac:dyDescent="0.3">
      <c r="A25" t="s">
        <v>127</v>
      </c>
      <c r="B25">
        <f>COUNTIFS(Table2[Sub-Sector],Table3[[#This Row],[Sub-Sector]])</f>
        <v>8</v>
      </c>
      <c r="C25" s="2">
        <f>COUNTIFS(Table2[Sub-Sector],Table3[[#This Row],[Sub-Sector]],Table2[Uptrend],"Uptrend")/Table3[[#This Row],[Count]]</f>
        <v>0.75</v>
      </c>
      <c r="D25" s="2">
        <f>COUNTIFS(Table2[Sub-Sector],Table3[[#This Row],[Sub-Sector]],Table2[1W Return vs Nifty],"&gt;=5")/Table3[[#This Row],[Count]]</f>
        <v>0.125</v>
      </c>
      <c r="E25" s="2">
        <f>COUNTIFS(Table2[Sub-Sector],Table3[[#This Row],[Sub-Sector]],Table2[1M Return vs Nifty],"&gt;=5")/Table3[[#This Row],[Count]]</f>
        <v>0.375</v>
      </c>
      <c r="F25" s="2">
        <f>COUNTIFS(Table2[Sub-Sector],Table3[[#This Row],[Sub-Sector]],Table2[6M Return vs Nifty],"&gt;=10")/Table3[[#This Row],[Count]]</f>
        <v>0.625</v>
      </c>
      <c r="G25" s="2">
        <f>COUNTIFS(Table2[Sub-Sector],Table3[[#This Row],[Sub-Sector]],Table2[1Y Return vs Nifty],"&gt;=10")/Table3[[#This Row],[Count]]</f>
        <v>0.75</v>
      </c>
      <c r="H25" s="2">
        <f>COUNTIFS(Table2[Sub-Sector],Table3[[#This Row],[Sub-Sector]],Table2[RSI Exponential â€“ 14D],"&gt;=50")/Table3[[#This Row],[Count]]</f>
        <v>0.625</v>
      </c>
      <c r="I25" s="2">
        <f>COUNTIFS(Table2[Sub-Sector],Table3[[#This Row],[Sub-Sector]],Table2[Relative Volume],"&gt;=1")/Table3[[#This Row],[Count]]</f>
        <v>0.375</v>
      </c>
      <c r="J25" s="2">
        <f>COUNTIFS(Table2[Sub-Sector],Table3[[#This Row],[Sub-Sector]],Table2[% Away From Day Low],"&gt;=0.05")/Table3[[#This Row],[Count]]</f>
        <v>0.375</v>
      </c>
      <c r="K25" s="2">
        <f>COUNTIFS(Table2[Sub-Sector],Table3[[#This Row],[Sub-Sector]],Table2[% Away From Day High],"&lt;=0.05")/Table3[[#This Row],[Count]]</f>
        <v>0.875</v>
      </c>
      <c r="L25" s="2">
        <f>COUNTIFS(Table2[Sub-Sector],Table3[[#This Row],[Sub-Sector]],Table2[% Away From Current Week Low],"&gt;=0.05")/Table3[[#This Row],[Count]]</f>
        <v>0.5</v>
      </c>
      <c r="M25" s="2">
        <f>COUNTIFS(Table2[Sub-Sector],Table3[[#This Row],[Sub-Sector]],Table2[% Away From Current Week High],"&lt;=0.05")/Table3[[#This Row],[Count]]</f>
        <v>0.5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0.625</v>
      </c>
      <c r="P25" s="2">
        <f>COUNTIFS(Table2[Sub-Sector],Table3[[#This Row],[Sub-Sector]],Table2[% Away From 52W High],"&lt;=10")/Table3[[#This Row],[Count]]</f>
        <v>0.625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0.625</v>
      </c>
      <c r="S25" s="2">
        <f>COUNTIFS(Table2[Sub-Sector],Table3[[#This Row],[Sub-Sector]],Table2[% Price above 50 EMA],"&gt;=0")/Table3[[#This Row],[Count]]</f>
        <v>0.75</v>
      </c>
      <c r="T25" s="2">
        <f>COUNTIFS(Table2[Sub-Sector],Table3[[#This Row],[Sub-Sector]],Table2[% Price above 200 EMA],"&gt;=0")/Table3[[#This Row],[Count]]</f>
        <v>0.875</v>
      </c>
      <c r="U25" s="2">
        <f>COUNTIFS(Table2[Sub-Sector],Table3[[#This Row],[Sub-Sector]],Table2[Rate of Change - Zone],"Positive")/Table3[[#This Row],[Count]]</f>
        <v>0.75</v>
      </c>
      <c r="V25" s="2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25">
        <f>_xlfn.RANK.AVG(Table3[[#This Row],[Score]],Table3[Score],1)</f>
        <v>33.5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5">
        <f>_xlfn.RANK.AVG(Table3[[#This Row],[Score 2 ]],Table3[[Score 2 ]],1)</f>
        <v>24</v>
      </c>
    </row>
    <row r="26" spans="1:26" x14ac:dyDescent="0.3">
      <c r="A26" t="s">
        <v>75</v>
      </c>
      <c r="B26">
        <f>COUNTIFS(Table2[Sub-Sector],Table3[[#This Row],[Sub-Sector]])</f>
        <v>3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0.66666666666666663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1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0.66666666666666663</v>
      </c>
      <c r="I26" s="2">
        <f>COUNTIFS(Table2[Sub-Sector],Table3[[#This Row],[Sub-Sector]],Table2[Relative Volume],"&gt;=1")/Table3[[#This Row],[Count]]</f>
        <v>0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0.33333333333333331</v>
      </c>
      <c r="N26" s="2">
        <f>COUNTIFS(Table2[Sub-Sector],Table3[[#This Row],[Sub-Sector]],Table2[% Away From Current Month Low],"&gt;=0.05")/Table3[[#This Row],[Count]]</f>
        <v>0</v>
      </c>
      <c r="O26" s="2">
        <f>COUNTIFS(Table2[Sub-Sector],Table3[[#This Row],[Sub-Sector]],Table2[% Away From Current Month High],"&lt;=0.05")/Table3[[#This Row],[Count]]</f>
        <v>0.66666666666666663</v>
      </c>
      <c r="P26" s="2">
        <f>COUNTIFS(Table2[Sub-Sector],Table3[[#This Row],[Sub-Sector]],Table2[% Away From 52W High],"&lt;=10")/Table3[[#This Row],[Count]]</f>
        <v>0.66666666666666663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0.66666666666666663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0.66666666666666663</v>
      </c>
      <c r="V26" s="2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26">
        <f>_xlfn.RANK.AVG(Table3[[#This Row],[Score]],Table3[Score],1)</f>
        <v>15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6">
        <f>_xlfn.RANK.AVG(Table3[[#This Row],[Score 2 ]],Table3[[Score 2 ]],1)</f>
        <v>25</v>
      </c>
    </row>
    <row r="27" spans="1:26" x14ac:dyDescent="0.3">
      <c r="A27" t="s">
        <v>196</v>
      </c>
      <c r="B27">
        <f>COUNTIFS(Table2[Sub-Sector],Table3[[#This Row],[Sub-Sector]])</f>
        <v>4</v>
      </c>
      <c r="C27" s="2">
        <f>COUNTIFS(Table2[Sub-Sector],Table3[[#This Row],[Sub-Sector]],Table2[Uptrend],"Uptrend")/Table3[[#This Row],[Count]]</f>
        <v>0.75</v>
      </c>
      <c r="D27" s="2">
        <f>COUNTIFS(Table2[Sub-Sector],Table3[[#This Row],[Sub-Sector]],Table2[1W Return vs Nifty],"&gt;=5")/Table3[[#This Row],[Count]]</f>
        <v>1</v>
      </c>
      <c r="E27" s="2">
        <f>COUNTIFS(Table2[Sub-Sector],Table3[[#This Row],[Sub-Sector]],Table2[1M Return vs Nifty],"&gt;=5")/Table3[[#This Row],[Count]]</f>
        <v>0.5</v>
      </c>
      <c r="F27" s="2">
        <f>COUNTIFS(Table2[Sub-Sector],Table3[[#This Row],[Sub-Sector]],Table2[6M Return vs Nifty],"&gt;=10")/Table3[[#This Row],[Count]]</f>
        <v>0.5</v>
      </c>
      <c r="G27" s="2">
        <f>COUNTIFS(Table2[Sub-Sector],Table3[[#This Row],[Sub-Sector]],Table2[1Y Return vs Nifty],"&gt;=10")/Table3[[#This Row],[Count]]</f>
        <v>0.25</v>
      </c>
      <c r="H27" s="2">
        <f>COUNTIFS(Table2[Sub-Sector],Table3[[#This Row],[Sub-Sector]],Table2[RSI Exponential â€“ 14D],"&gt;=50")/Table3[[#This Row],[Count]]</f>
        <v>1</v>
      </c>
      <c r="I27" s="2">
        <f>COUNTIFS(Table2[Sub-Sector],Table3[[#This Row],[Sub-Sector]],Table2[Relative Volume],"&gt;=1")/Table3[[#This Row],[Count]]</f>
        <v>0.75</v>
      </c>
      <c r="J27" s="2">
        <f>COUNTIFS(Table2[Sub-Sector],Table3[[#This Row],[Sub-Sector]],Table2[% Away From Day Low],"&gt;=0.05")/Table3[[#This Row],[Count]]</f>
        <v>0.5</v>
      </c>
      <c r="K27" s="2">
        <f>COUNTIFS(Table2[Sub-Sector],Table3[[#This Row],[Sub-Sector]],Table2[% Away From Day High],"&lt;=0.05")/Table3[[#This Row],[Count]]</f>
        <v>0.75</v>
      </c>
      <c r="L27" s="2">
        <f>COUNTIFS(Table2[Sub-Sector],Table3[[#This Row],[Sub-Sector]],Table2[% Away From Current Week Low],"&gt;=0.05")/Table3[[#This Row],[Count]]</f>
        <v>0.5</v>
      </c>
      <c r="M27" s="2">
        <f>COUNTIFS(Table2[Sub-Sector],Table3[[#This Row],[Sub-Sector]],Table2[% Away From Current Week High],"&lt;=0.05")/Table3[[#This Row],[Count]]</f>
        <v>0.75</v>
      </c>
      <c r="N27" s="2">
        <f>COUNTIFS(Table2[Sub-Sector],Table3[[#This Row],[Sub-Sector]],Table2[% Away From Current Month Low],"&gt;=0.05")/Table3[[#This Row],[Count]]</f>
        <v>0.5</v>
      </c>
      <c r="O27" s="2">
        <f>COUNTIFS(Table2[Sub-Sector],Table3[[#This Row],[Sub-Sector]],Table2[% Away From Current Month High],"&lt;=0.05")/Table3[[#This Row],[Count]]</f>
        <v>0.75</v>
      </c>
      <c r="P27" s="2">
        <f>COUNTIFS(Table2[Sub-Sector],Table3[[#This Row],[Sub-Sector]],Table2[% Away From 52W High],"&lt;=10")/Table3[[#This Row],[Count]]</f>
        <v>0.75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1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1</v>
      </c>
      <c r="V27" s="2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27">
        <f>_xlfn.RANK.AVG(Table3[[#This Row],[Score]],Table3[Score],1)</f>
        <v>21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7">
        <f>_xlfn.RANK.AVG(Table3[[#This Row],[Score 2 ]],Table3[[Score 2 ]],1)</f>
        <v>26</v>
      </c>
    </row>
    <row r="28" spans="1:26" x14ac:dyDescent="0.3">
      <c r="A28" t="s">
        <v>167</v>
      </c>
      <c r="B28">
        <f>COUNTIFS(Table2[Sub-Sector],Table3[[#This Row],[Sub-Sector]])</f>
        <v>10</v>
      </c>
      <c r="C28" s="2">
        <f>COUNTIFS(Table2[Sub-Sector],Table3[[#This Row],[Sub-Sector]],Table2[Uptrend],"Uptrend")/Table3[[#This Row],[Count]]</f>
        <v>0.9</v>
      </c>
      <c r="D28" s="2">
        <f>COUNTIFS(Table2[Sub-Sector],Table3[[#This Row],[Sub-Sector]],Table2[1W Return vs Nifty],"&gt;=5")/Table3[[#This Row],[Count]]</f>
        <v>0.4</v>
      </c>
      <c r="E28" s="2">
        <f>COUNTIFS(Table2[Sub-Sector],Table3[[#This Row],[Sub-Sector]],Table2[1M Return vs Nifty],"&gt;=5")/Table3[[#This Row],[Count]]</f>
        <v>0.3</v>
      </c>
      <c r="F28" s="2">
        <f>COUNTIFS(Table2[Sub-Sector],Table3[[#This Row],[Sub-Sector]],Table2[6M Return vs Nifty],"&gt;=10")/Table3[[#This Row],[Count]]</f>
        <v>0.9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0.6</v>
      </c>
      <c r="I28" s="2">
        <f>COUNTIFS(Table2[Sub-Sector],Table3[[#This Row],[Sub-Sector]],Table2[Relative Volume],"&gt;=1")/Table3[[#This Row],[Count]]</f>
        <v>0.3</v>
      </c>
      <c r="J28" s="2">
        <f>COUNTIFS(Table2[Sub-Sector],Table3[[#This Row],[Sub-Sector]],Table2[% Away From Day Low],"&gt;=0.05")/Table3[[#This Row],[Count]]</f>
        <v>0.1</v>
      </c>
      <c r="K28" s="2">
        <f>COUNTIFS(Table2[Sub-Sector],Table3[[#This Row],[Sub-Sector]],Table2[% Away From Day High],"&lt;=0.05")/Table3[[#This Row],[Count]]</f>
        <v>0.8</v>
      </c>
      <c r="L28" s="2">
        <f>COUNTIFS(Table2[Sub-Sector],Table3[[#This Row],[Sub-Sector]],Table2[% Away From Current Week Low],"&gt;=0.05")/Table3[[#This Row],[Count]]</f>
        <v>0.3</v>
      </c>
      <c r="M28" s="2">
        <f>COUNTIFS(Table2[Sub-Sector],Table3[[#This Row],[Sub-Sector]],Table2[% Away From Current Week High],"&lt;=0.05")/Table3[[#This Row],[Count]]</f>
        <v>0.4</v>
      </c>
      <c r="N28" s="2">
        <f>COUNTIFS(Table2[Sub-Sector],Table3[[#This Row],[Sub-Sector]],Table2[% Away From Current Month Low],"&gt;=0.05")/Table3[[#This Row],[Count]]</f>
        <v>0.2</v>
      </c>
      <c r="O28" s="2">
        <f>COUNTIFS(Table2[Sub-Sector],Table3[[#This Row],[Sub-Sector]],Table2[% Away From Current Month High],"&lt;=0.05")/Table3[[#This Row],[Count]]</f>
        <v>0.7</v>
      </c>
      <c r="P28" s="2">
        <f>COUNTIFS(Table2[Sub-Sector],Table3[[#This Row],[Sub-Sector]],Table2[% Away From 52W High],"&lt;=10")/Table3[[#This Row],[Count]]</f>
        <v>0.4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0.5</v>
      </c>
      <c r="S28" s="2">
        <f>COUNTIFS(Table2[Sub-Sector],Table3[[#This Row],[Sub-Sector]],Table2[% Price above 50 EMA],"&gt;=0")/Table3[[#This Row],[Count]]</f>
        <v>0.6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0.5</v>
      </c>
      <c r="V28" s="2">
        <f>COUNTIFS(Table2[Sub-Sector],Table3[[#This Row],[Sub-Sector]],Table2[Sharpe Ratio],"&gt;=0.10")/Table3[[#This Row],[Count]]</f>
        <v>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28">
        <f>_xlfn.RANK.AVG(Table3[[#This Row],[Score]],Table3[Score],1)</f>
        <v>23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8">
        <f>_xlfn.RANK.AVG(Table3[[#This Row],[Score 2 ]],Table3[[Score 2 ]],1)</f>
        <v>27</v>
      </c>
    </row>
    <row r="29" spans="1:26" x14ac:dyDescent="0.3">
      <c r="A29" t="s">
        <v>438</v>
      </c>
      <c r="B29">
        <f>COUNTIFS(Table2[Sub-Sector],Table3[[#This Row],[Sub-Sector]])</f>
        <v>4</v>
      </c>
      <c r="C29" s="2">
        <f>COUNTIFS(Table2[Sub-Sector],Table3[[#This Row],[Sub-Sector]],Table2[Uptrend],"Uptrend")/Table3[[#This Row],[Count]]</f>
        <v>0.75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0.75</v>
      </c>
      <c r="F29" s="2">
        <f>COUNTIFS(Table2[Sub-Sector],Table3[[#This Row],[Sub-Sector]],Table2[6M Return vs Nifty],"&gt;=10")/Table3[[#This Row],[Count]]</f>
        <v>0.75</v>
      </c>
      <c r="G29" s="2">
        <f>COUNTIFS(Table2[Sub-Sector],Table3[[#This Row],[Sub-Sector]],Table2[1Y Return vs Nifty],"&gt;=10")/Table3[[#This Row],[Count]]</f>
        <v>0.75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0.5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0.5</v>
      </c>
      <c r="N29" s="2">
        <f>COUNTIFS(Table2[Sub-Sector],Table3[[#This Row],[Sub-Sector]],Table2[% Away From Current Month Low],"&gt;=0.05")/Table3[[#This Row],[Count]]</f>
        <v>0</v>
      </c>
      <c r="O29" s="2">
        <f>COUNTIFS(Table2[Sub-Sector],Table3[[#This Row],[Sub-Sector]],Table2[% Away From Current Month High],"&lt;=0.05")/Table3[[#This Row],[Count]]</f>
        <v>0.5</v>
      </c>
      <c r="P29" s="2">
        <f>COUNTIFS(Table2[Sub-Sector],Table3[[#This Row],[Sub-Sector]],Table2[% Away From 52W High],"&lt;=10")/Table3[[#This Row],[Count]]</f>
        <v>0.25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0.75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0.5</v>
      </c>
      <c r="V29" s="2">
        <f>COUNTIFS(Table2[Sub-Sector],Table3[[#This Row],[Sub-Sector]],Table2[Sharpe Ratio],"&gt;=0.10")/Table3[[#This Row],[Count]]</f>
        <v>0.25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29">
        <f>_xlfn.RANK.AVG(Table3[[#This Row],[Score]],Table3[Score],1)</f>
        <v>36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9">
        <f>_xlfn.RANK.AVG(Table3[[#This Row],[Score 2 ]],Table3[[Score 2 ]],1)</f>
        <v>28</v>
      </c>
    </row>
    <row r="30" spans="1:26" x14ac:dyDescent="0.3">
      <c r="A30" t="s">
        <v>43</v>
      </c>
      <c r="B30">
        <f>COUNTIFS(Table2[Sub-Sector],Table3[[#This Row],[Sub-Sector]])</f>
        <v>2</v>
      </c>
      <c r="C30" s="2">
        <f>COUNTIFS(Table2[Sub-Sector],Table3[[#This Row],[Sub-Sector]],Table2[Uptrend],"Uptrend")/Table3[[#This Row],[Count]]</f>
        <v>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0.5</v>
      </c>
      <c r="H30" s="2">
        <f>COUNTIFS(Table2[Sub-Sector],Table3[[#This Row],[Sub-Sector]],Table2[RSI Exponential â€“ 14D],"&gt;=50")/Table3[[#This Row],[Count]]</f>
        <v>0.5</v>
      </c>
      <c r="I30" s="2">
        <f>COUNTIFS(Table2[Sub-Sector],Table3[[#This Row],[Sub-Sector]],Table2[Relative Volume],"&gt;=1")/Table3[[#This Row],[Count]]</f>
        <v>1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0.5</v>
      </c>
      <c r="N30" s="2">
        <f>COUNTIFS(Table2[Sub-Sector],Table3[[#This Row],[Sub-Sector]],Table2[% Away From Current Month Low],"&gt;=0.05")/Table3[[#This Row],[Count]]</f>
        <v>0</v>
      </c>
      <c r="O30" s="2">
        <f>COUNTIFS(Table2[Sub-Sector],Table3[[#This Row],[Sub-Sector]],Table2[% Away From Current Month High],"&lt;=0.05")/Table3[[#This Row],[Count]]</f>
        <v>0.5</v>
      </c>
      <c r="P30" s="2">
        <f>COUNTIFS(Table2[Sub-Sector],Table3[[#This Row],[Sub-Sector]],Table2[% Away From 52W High],"&lt;=10")/Table3[[#This Row],[Count]]</f>
        <v>0.5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0.5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0.5</v>
      </c>
      <c r="V30" s="2">
        <f>COUNTIFS(Table2[Sub-Sector],Table3[[#This Row],[Sub-Sector]],Table2[Sharpe Ratio],"&gt;=0.10")/Table3[[#This Row],[Count]]</f>
        <v>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30">
        <f>_xlfn.RANK.AVG(Table3[[#This Row],[Score]],Table3[Score],1)</f>
        <v>30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0">
        <f>_xlfn.RANK.AVG(Table3[[#This Row],[Score 2 ]],Table3[[Score 2 ]],1)</f>
        <v>29</v>
      </c>
    </row>
    <row r="31" spans="1:26" x14ac:dyDescent="0.3">
      <c r="A31" t="s">
        <v>349</v>
      </c>
      <c r="B31">
        <f>COUNTIFS(Table2[Sub-Sector],Table3[[#This Row],[Sub-Sector]])</f>
        <v>10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0.6</v>
      </c>
      <c r="E31" s="2">
        <f>COUNTIFS(Table2[Sub-Sector],Table3[[#This Row],[Sub-Sector]],Table2[1M Return vs Nifty],"&gt;=5")/Table3[[#This Row],[Count]]</f>
        <v>0.4</v>
      </c>
      <c r="F31" s="2">
        <f>COUNTIFS(Table2[Sub-Sector],Table3[[#This Row],[Sub-Sector]],Table2[6M Return vs Nifty],"&gt;=10")/Table3[[#This Row],[Count]]</f>
        <v>0.8</v>
      </c>
      <c r="G31" s="2">
        <f>COUNTIFS(Table2[Sub-Sector],Table3[[#This Row],[Sub-Sector]],Table2[1Y Return vs Nifty],"&gt;=10")/Table3[[#This Row],[Count]]</f>
        <v>0.8</v>
      </c>
      <c r="H31" s="2">
        <f>COUNTIFS(Table2[Sub-Sector],Table3[[#This Row],[Sub-Sector]],Table2[RSI Exponential â€“ 14D],"&gt;=50")/Table3[[#This Row],[Count]]</f>
        <v>0.4</v>
      </c>
      <c r="I31" s="2">
        <f>COUNTIFS(Table2[Sub-Sector],Table3[[#This Row],[Sub-Sector]],Table2[Relative Volume],"&gt;=1")/Table3[[#This Row],[Count]]</f>
        <v>0.5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0.9</v>
      </c>
      <c r="L31" s="2">
        <f>COUNTIFS(Table2[Sub-Sector],Table3[[#This Row],[Sub-Sector]],Table2[% Away From Current Week Low],"&gt;=0.05")/Table3[[#This Row],[Count]]</f>
        <v>0.1</v>
      </c>
      <c r="M31" s="2">
        <f>COUNTIFS(Table2[Sub-Sector],Table3[[#This Row],[Sub-Sector]],Table2[% Away From Current Week High],"&lt;=0.05")/Table3[[#This Row],[Count]]</f>
        <v>0.4</v>
      </c>
      <c r="N31" s="2">
        <f>COUNTIFS(Table2[Sub-Sector],Table3[[#This Row],[Sub-Sector]],Table2[% Away From Current Month Low],"&gt;=0.05")/Table3[[#This Row],[Count]]</f>
        <v>0</v>
      </c>
      <c r="O31" s="2">
        <f>COUNTIFS(Table2[Sub-Sector],Table3[[#This Row],[Sub-Sector]],Table2[% Away From Current Month High],"&lt;=0.05")/Table3[[#This Row],[Count]]</f>
        <v>0.6</v>
      </c>
      <c r="P31" s="2">
        <f>COUNTIFS(Table2[Sub-Sector],Table3[[#This Row],[Sub-Sector]],Table2[% Away From 52W High],"&lt;=10")/Table3[[#This Row],[Count]]</f>
        <v>0.5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0.6</v>
      </c>
      <c r="S31" s="2">
        <f>COUNTIFS(Table2[Sub-Sector],Table3[[#This Row],[Sub-Sector]],Table2[% Price above 50 EMA],"&gt;=0")/Table3[[#This Row],[Count]]</f>
        <v>0.9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0.4</v>
      </c>
      <c r="V31" s="2">
        <f>COUNTIFS(Table2[Sub-Sector],Table3[[#This Row],[Sub-Sector]],Table2[Sharpe Ratio],"&gt;=0.10")/Table3[[#This Row],[Count]]</f>
        <v>0.2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</v>
      </c>
      <c r="X31">
        <f>_xlfn.RANK.AVG(Table3[[#This Row],[Score]],Table3[Score],1)</f>
        <v>16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1">
        <f>_xlfn.RANK.AVG(Table3[[#This Row],[Score 2 ]],Table3[[Score 2 ]],1)</f>
        <v>30</v>
      </c>
    </row>
    <row r="32" spans="1:26" x14ac:dyDescent="0.3">
      <c r="A32" t="s">
        <v>223</v>
      </c>
      <c r="B32">
        <f>COUNTIFS(Table2[Sub-Sector],Table3[[#This Row],[Sub-Sector]])</f>
        <v>3</v>
      </c>
      <c r="C32" s="2">
        <f>COUNTIFS(Table2[Sub-Sector],Table3[[#This Row],[Sub-Sector]],Table2[Uptrend],"Uptrend")/Table3[[#This Row],[Count]]</f>
        <v>0.66666666666666663</v>
      </c>
      <c r="D32" s="2">
        <f>COUNTIFS(Table2[Sub-Sector],Table3[[#This Row],[Sub-Sector]],Table2[1W Return vs Nifty],"&gt;=5")/Table3[[#This Row],[Count]]</f>
        <v>0.33333333333333331</v>
      </c>
      <c r="E32" s="2">
        <f>COUNTIFS(Table2[Sub-Sector],Table3[[#This Row],[Sub-Sector]],Table2[1M Return vs Nifty],"&gt;=5")/Table3[[#This Row],[Count]]</f>
        <v>1</v>
      </c>
      <c r="F32" s="2">
        <f>COUNTIFS(Table2[Sub-Sector],Table3[[#This Row],[Sub-Sector]],Table2[6M Return vs Nifty],"&gt;=10")/Table3[[#This Row],[Count]]</f>
        <v>0.33333333333333331</v>
      </c>
      <c r="G32" s="2">
        <f>COUNTIFS(Table2[Sub-Sector],Table3[[#This Row],[Sub-Sector]],Table2[1Y Return vs Nifty],"&gt;=10")/Table3[[#This Row],[Count]]</f>
        <v>0.66666666666666663</v>
      </c>
      <c r="H32" s="2">
        <f>COUNTIFS(Table2[Sub-Sector],Table3[[#This Row],[Sub-Sector]],Table2[RSI Exponential â€“ 14D],"&gt;=50")/Table3[[#This Row],[Count]]</f>
        <v>0.66666666666666663</v>
      </c>
      <c r="I32" s="2">
        <f>COUNTIFS(Table2[Sub-Sector],Table3[[#This Row],[Sub-Sector]],Table2[Relative Volume],"&gt;=1")/Table3[[#This Row],[Count]]</f>
        <v>0.66666666666666663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0.33333333333333331</v>
      </c>
      <c r="M32" s="2">
        <f>COUNTIFS(Table2[Sub-Sector],Table3[[#This Row],[Sub-Sector]],Table2[% Away From Current Week High],"&lt;=0.05")/Table3[[#This Row],[Count]]</f>
        <v>0.33333333333333331</v>
      </c>
      <c r="N32" s="2">
        <f>COUNTIFS(Table2[Sub-Sector],Table3[[#This Row],[Sub-Sector]],Table2[% Away From Current Month Low],"&gt;=0.05")/Table3[[#This Row],[Count]]</f>
        <v>0</v>
      </c>
      <c r="O32" s="2">
        <f>COUNTIFS(Table2[Sub-Sector],Table3[[#This Row],[Sub-Sector]],Table2[% Away From Current Month High],"&lt;=0.05")/Table3[[#This Row],[Count]]</f>
        <v>0.66666666666666663</v>
      </c>
      <c r="P32" s="2">
        <f>COUNTIFS(Table2[Sub-Sector],Table3[[#This Row],[Sub-Sector]],Table2[% Away From 52W High],"&lt;=10")/Table3[[#This Row],[Count]]</f>
        <v>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0.66666666666666663</v>
      </c>
      <c r="V32" s="2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2">
        <f>_xlfn.RANK.AVG(Table3[[#This Row],[Score]],Table3[Score],1)</f>
        <v>27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2">
        <f>_xlfn.RANK.AVG(Table3[[#This Row],[Score 2 ]],Table3[[Score 2 ]],1)</f>
        <v>31</v>
      </c>
    </row>
    <row r="33" spans="1:26" x14ac:dyDescent="0.3">
      <c r="A33" t="s">
        <v>54</v>
      </c>
      <c r="B33">
        <f>COUNTIFS(Table2[Sub-Sector],Table3[[#This Row],[Sub-Sector]])</f>
        <v>43</v>
      </c>
      <c r="C33" s="2">
        <f>COUNTIFS(Table2[Sub-Sector],Table3[[#This Row],[Sub-Sector]],Table2[Uptrend],"Uptrend")/Table3[[#This Row],[Count]]</f>
        <v>0.93023255813953487</v>
      </c>
      <c r="D33" s="2">
        <f>COUNTIFS(Table2[Sub-Sector],Table3[[#This Row],[Sub-Sector]],Table2[1W Return vs Nifty],"&gt;=5")/Table3[[#This Row],[Count]]</f>
        <v>0.27906976744186046</v>
      </c>
      <c r="E33" s="2">
        <f>COUNTIFS(Table2[Sub-Sector],Table3[[#This Row],[Sub-Sector]],Table2[1M Return vs Nifty],"&gt;=5")/Table3[[#This Row],[Count]]</f>
        <v>0.53488372093023251</v>
      </c>
      <c r="F33" s="2">
        <f>COUNTIFS(Table2[Sub-Sector],Table3[[#This Row],[Sub-Sector]],Table2[6M Return vs Nifty],"&gt;=10")/Table3[[#This Row],[Count]]</f>
        <v>0.44186046511627908</v>
      </c>
      <c r="G33" s="2">
        <f>COUNTIFS(Table2[Sub-Sector],Table3[[#This Row],[Sub-Sector]],Table2[1Y Return vs Nifty],"&gt;=10")/Table3[[#This Row],[Count]]</f>
        <v>0.7441860465116279</v>
      </c>
      <c r="H33" s="2">
        <f>COUNTIFS(Table2[Sub-Sector],Table3[[#This Row],[Sub-Sector]],Table2[RSI Exponential â€“ 14D],"&gt;=50")/Table3[[#This Row],[Count]]</f>
        <v>0.76744186046511631</v>
      </c>
      <c r="I33" s="2">
        <f>COUNTIFS(Table2[Sub-Sector],Table3[[#This Row],[Sub-Sector]],Table2[Relative Volume],"&gt;=1")/Table3[[#This Row],[Count]]</f>
        <v>0.44186046511627908</v>
      </c>
      <c r="J33" s="2">
        <f>COUNTIFS(Table2[Sub-Sector],Table3[[#This Row],[Sub-Sector]],Table2[% Away From Day Low],"&gt;=0.05")/Table3[[#This Row],[Count]]</f>
        <v>6.9767441860465115E-2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0.34883720930232559</v>
      </c>
      <c r="M33" s="2">
        <f>COUNTIFS(Table2[Sub-Sector],Table3[[#This Row],[Sub-Sector]],Table2[% Away From Current Week High],"&lt;=0.05")/Table3[[#This Row],[Count]]</f>
        <v>0.81395348837209303</v>
      </c>
      <c r="N33" s="2">
        <f>COUNTIFS(Table2[Sub-Sector],Table3[[#This Row],[Sub-Sector]],Table2[% Away From Current Month Low],"&gt;=0.05")/Table3[[#This Row],[Count]]</f>
        <v>0.13953488372093023</v>
      </c>
      <c r="O33" s="2">
        <f>COUNTIFS(Table2[Sub-Sector],Table3[[#This Row],[Sub-Sector]],Table2[% Away From Current Month High],"&lt;=0.05")/Table3[[#This Row],[Count]]</f>
        <v>0.93023255813953487</v>
      </c>
      <c r="P33" s="2">
        <f>COUNTIFS(Table2[Sub-Sector],Table3[[#This Row],[Sub-Sector]],Table2[% Away From 52W High],"&lt;=10")/Table3[[#This Row],[Count]]</f>
        <v>0.7441860465116279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0.79069767441860461</v>
      </c>
      <c r="S33" s="2">
        <f>COUNTIFS(Table2[Sub-Sector],Table3[[#This Row],[Sub-Sector]],Table2[% Price above 50 EMA],"&gt;=0")/Table3[[#This Row],[Count]]</f>
        <v>0.88372093023255816</v>
      </c>
      <c r="T33" s="2">
        <f>COUNTIFS(Table2[Sub-Sector],Table3[[#This Row],[Sub-Sector]],Table2[% Price above 200 EMA],"&gt;=0")/Table3[[#This Row],[Count]]</f>
        <v>0.93023255813953487</v>
      </c>
      <c r="U33" s="2">
        <f>COUNTIFS(Table2[Sub-Sector],Table3[[#This Row],[Sub-Sector]],Table2[Rate of Change - Zone],"Positive")/Table3[[#This Row],[Count]]</f>
        <v>0.72093023255813948</v>
      </c>
      <c r="V33" s="2">
        <f>COUNTIFS(Table2[Sub-Sector],Table3[[#This Row],[Sub-Sector]],Table2[Sharpe Ratio],"&gt;=0.10")/Table3[[#This Row],[Count]]</f>
        <v>2.3255813953488372E-2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33">
        <f>_xlfn.RANK.AVG(Table3[[#This Row],[Score]],Table3[Score],1)</f>
        <v>24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3">
        <f>_xlfn.RANK.AVG(Table3[[#This Row],[Score 2 ]],Table3[[Score 2 ]],1)</f>
        <v>32</v>
      </c>
    </row>
    <row r="34" spans="1:26" x14ac:dyDescent="0.3">
      <c r="A34" t="s">
        <v>489</v>
      </c>
      <c r="B34">
        <f>COUNTIFS(Table2[Sub-Sector],Table3[[#This Row],[Sub-Sector]])</f>
        <v>4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0.5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0.75</v>
      </c>
      <c r="H34" s="2">
        <f>COUNTIFS(Table2[Sub-Sector],Table3[[#This Row],[Sub-Sector]],Table2[RSI Exponential â€“ 14D],"&gt;=50")/Table3[[#This Row],[Count]]</f>
        <v>0.5</v>
      </c>
      <c r="I34" s="2">
        <f>COUNTIFS(Table2[Sub-Sector],Table3[[#This Row],[Sub-Sector]],Table2[Relative Volume],"&gt;=1")/Table3[[#This Row],[Count]]</f>
        <v>0.5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1</v>
      </c>
      <c r="P34" s="2">
        <f>COUNTIFS(Table2[Sub-Sector],Table3[[#This Row],[Sub-Sector]],Table2[% Away From 52W High],"&lt;=10")/Table3[[#This Row],[Count]]</f>
        <v>0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0.75</v>
      </c>
      <c r="S34" s="2">
        <f>COUNTIFS(Table2[Sub-Sector],Table3[[#This Row],[Sub-Sector]],Table2[% Price above 50 EMA],"&gt;=0")/Table3[[#This Row],[Count]]</f>
        <v>0.75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</v>
      </c>
      <c r="V34" s="2">
        <f>COUNTIFS(Table2[Sub-Sector],Table3[[#This Row],[Sub-Sector]],Table2[Sharpe Ratio],"&gt;=0.10")/Table3[[#This Row],[Count]]</f>
        <v>0.5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34">
        <f>_xlfn.RANK.AVG(Table3[[#This Row],[Score]],Table3[Score],1)</f>
        <v>35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4">
        <f>_xlfn.RANK.AVG(Table3[[#This Row],[Score 2 ]],Table3[[Score 2 ]],1)</f>
        <v>33</v>
      </c>
    </row>
    <row r="35" spans="1:26" x14ac:dyDescent="0.3">
      <c r="A35" t="s">
        <v>433</v>
      </c>
      <c r="B35">
        <f>COUNTIFS(Table2[Sub-Sector],Table3[[#This Row],[Sub-Sector]])</f>
        <v>11</v>
      </c>
      <c r="C35" s="2">
        <f>COUNTIFS(Table2[Sub-Sector],Table3[[#This Row],[Sub-Sector]],Table2[Uptrend],"Uptrend")/Table3[[#This Row],[Count]]</f>
        <v>0.54545454545454541</v>
      </c>
      <c r="D35" s="2">
        <f>COUNTIFS(Table2[Sub-Sector],Table3[[#This Row],[Sub-Sector]],Table2[1W Return vs Nifty],"&gt;=5")/Table3[[#This Row],[Count]]</f>
        <v>0.54545454545454541</v>
      </c>
      <c r="E35" s="2">
        <f>COUNTIFS(Table2[Sub-Sector],Table3[[#This Row],[Sub-Sector]],Table2[1M Return vs Nifty],"&gt;=5")/Table3[[#This Row],[Count]]</f>
        <v>0.45454545454545453</v>
      </c>
      <c r="F35" s="2">
        <f>COUNTIFS(Table2[Sub-Sector],Table3[[#This Row],[Sub-Sector]],Table2[6M Return vs Nifty],"&gt;=10")/Table3[[#This Row],[Count]]</f>
        <v>0.45454545454545453</v>
      </c>
      <c r="G35" s="2">
        <f>COUNTIFS(Table2[Sub-Sector],Table3[[#This Row],[Sub-Sector]],Table2[1Y Return vs Nifty],"&gt;=10")/Table3[[#This Row],[Count]]</f>
        <v>0.54545454545454541</v>
      </c>
      <c r="H35" s="2">
        <f>COUNTIFS(Table2[Sub-Sector],Table3[[#This Row],[Sub-Sector]],Table2[RSI Exponential â€“ 14D],"&gt;=50")/Table3[[#This Row],[Count]]</f>
        <v>0.54545454545454541</v>
      </c>
      <c r="I35" s="2">
        <f>COUNTIFS(Table2[Sub-Sector],Table3[[#This Row],[Sub-Sector]],Table2[Relative Volume],"&gt;=1")/Table3[[#This Row],[Count]]</f>
        <v>0.63636363636363635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0.36363636363636365</v>
      </c>
      <c r="M35" s="2">
        <f>COUNTIFS(Table2[Sub-Sector],Table3[[#This Row],[Sub-Sector]],Table2[% Away From Current Week High],"&lt;=0.05")/Table3[[#This Row],[Count]]</f>
        <v>0.72727272727272729</v>
      </c>
      <c r="N35" s="2">
        <f>COUNTIFS(Table2[Sub-Sector],Table3[[#This Row],[Sub-Sector]],Table2[% Away From Current Month Low],"&gt;=0.05")/Table3[[#This Row],[Count]]</f>
        <v>9.0909090909090912E-2</v>
      </c>
      <c r="O35" s="2">
        <f>COUNTIFS(Table2[Sub-Sector],Table3[[#This Row],[Sub-Sector]],Table2[% Away From Current Month High],"&lt;=0.05")/Table3[[#This Row],[Count]]</f>
        <v>0.81818181818181823</v>
      </c>
      <c r="P35" s="2">
        <f>COUNTIFS(Table2[Sub-Sector],Table3[[#This Row],[Sub-Sector]],Table2[% Away From 52W High],"&lt;=10")/Table3[[#This Row],[Count]]</f>
        <v>0.36363636363636365</v>
      </c>
      <c r="Q35" s="2">
        <f>COUNTIFS(Table2[Sub-Sector],Table3[[#This Row],[Sub-Sector]],Table2[% Away From 52W Low],"&gt;=10")/Table3[[#This Row],[Count]]</f>
        <v>0.90909090909090906</v>
      </c>
      <c r="R35" s="2">
        <f>COUNTIFS(Table2[Sub-Sector],Table3[[#This Row],[Sub-Sector]],Table2[% Price above 20 EMA],"&gt;=0")/Table3[[#This Row],[Count]]</f>
        <v>0.54545454545454541</v>
      </c>
      <c r="S35" s="2">
        <f>COUNTIFS(Table2[Sub-Sector],Table3[[#This Row],[Sub-Sector]],Table2[% Price above 50 EMA],"&gt;=0")/Table3[[#This Row],[Count]]</f>
        <v>0.54545454545454541</v>
      </c>
      <c r="T35" s="2">
        <f>COUNTIFS(Table2[Sub-Sector],Table3[[#This Row],[Sub-Sector]],Table2[% Price above 200 EMA],"&gt;=0")/Table3[[#This Row],[Count]]</f>
        <v>0.63636363636363635</v>
      </c>
      <c r="U35" s="2">
        <f>COUNTIFS(Table2[Sub-Sector],Table3[[#This Row],[Sub-Sector]],Table2[Rate of Change - Zone],"Positive")/Table3[[#This Row],[Count]]</f>
        <v>0.63636363636363635</v>
      </c>
      <c r="V35" s="2">
        <f>COUNTIFS(Table2[Sub-Sector],Table3[[#This Row],[Sub-Sector]],Table2[Sharpe Ratio],"&gt;=0.10")/Table3[[#This Row],[Count]]</f>
        <v>9.0909090909090912E-2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35">
        <f>_xlfn.RANK.AVG(Table3[[#This Row],[Score]],Table3[Score],1)</f>
        <v>31.5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5">
        <f>_xlfn.RANK.AVG(Table3[[#This Row],[Score 2 ]],Table3[[Score 2 ]],1)</f>
        <v>34</v>
      </c>
    </row>
    <row r="36" spans="1:26" x14ac:dyDescent="0.3">
      <c r="A36" t="s">
        <v>929</v>
      </c>
      <c r="B36">
        <f>COUNTIFS(Table2[Sub-Sector],Table3[[#This Row],[Sub-Sector]])</f>
        <v>3</v>
      </c>
      <c r="C36" s="2">
        <f>COUNTIFS(Table2[Sub-Sector],Table3[[#This Row],[Sub-Sector]],Table2[Uptrend],"Uptrend")/Table3[[#This Row],[Count]]</f>
        <v>0.66666666666666663</v>
      </c>
      <c r="D36" s="2">
        <f>COUNTIFS(Table2[Sub-Sector],Table3[[#This Row],[Sub-Sector]],Table2[1W Return vs Nifty],"&gt;=5")/Table3[[#This Row],[Count]]</f>
        <v>0.66666666666666663</v>
      </c>
      <c r="E36" s="2">
        <f>COUNTIFS(Table2[Sub-Sector],Table3[[#This Row],[Sub-Sector]],Table2[1M Return vs Nifty],"&gt;=5")/Table3[[#This Row],[Count]]</f>
        <v>0.66666666666666663</v>
      </c>
      <c r="F36" s="2">
        <f>COUNTIFS(Table2[Sub-Sector],Table3[[#This Row],[Sub-Sector]],Table2[6M Return vs Nifty],"&gt;=10")/Table3[[#This Row],[Count]]</f>
        <v>0.33333333333333331</v>
      </c>
      <c r="G36" s="2">
        <f>COUNTIFS(Table2[Sub-Sector],Table3[[#This Row],[Sub-Sector]],Table2[1Y Return vs Nifty],"&gt;=10")/Table3[[#This Row],[Count]]</f>
        <v>0.33333333333333331</v>
      </c>
      <c r="H36" s="2">
        <f>COUNTIFS(Table2[Sub-Sector],Table3[[#This Row],[Sub-Sector]],Table2[RSI Exponential â€“ 14D],"&gt;=50")/Table3[[#This Row],[Count]]</f>
        <v>1</v>
      </c>
      <c r="I36" s="2">
        <f>COUNTIFS(Table2[Sub-Sector],Table3[[#This Row],[Sub-Sector]],Table2[Relative Volume],"&gt;=1")/Table3[[#This Row],[Count]]</f>
        <v>0.66666666666666663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0.66666666666666663</v>
      </c>
      <c r="M36" s="2">
        <f>COUNTIFS(Table2[Sub-Sector],Table3[[#This Row],[Sub-Sector]],Table2[% Away From Current Week High],"&lt;=0.05")/Table3[[#This Row],[Count]]</f>
        <v>0.66666666666666663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0.66666666666666663</v>
      </c>
      <c r="P36" s="2">
        <f>COUNTIFS(Table2[Sub-Sector],Table3[[#This Row],[Sub-Sector]],Table2[% Away From 52W High],"&lt;=10")/Table3[[#This Row],[Count]]</f>
        <v>0.33333333333333331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36">
        <f>_xlfn.RANK.AVG(Table3[[#This Row],[Score]],Table3[Score],1)</f>
        <v>26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6">
        <f>_xlfn.RANK.AVG(Table3[[#This Row],[Score 2 ]],Table3[[Score 2 ]],1)</f>
        <v>35</v>
      </c>
    </row>
    <row r="37" spans="1:26" x14ac:dyDescent="0.3">
      <c r="A37" t="s">
        <v>124</v>
      </c>
      <c r="B37">
        <f>COUNTIFS(Table2[Sub-Sector],Table3[[#This Row],[Sub-Sector]])</f>
        <v>8</v>
      </c>
      <c r="C37" s="2">
        <f>COUNTIFS(Table2[Sub-Sector],Table3[[#This Row],[Sub-Sector]],Table2[Uptrend],"Uptrend")/Table3[[#This Row],[Count]]</f>
        <v>0.75</v>
      </c>
      <c r="D37" s="2">
        <f>COUNTIFS(Table2[Sub-Sector],Table3[[#This Row],[Sub-Sector]],Table2[1W Return vs Nifty],"&gt;=5")/Table3[[#This Row],[Count]]</f>
        <v>0.125</v>
      </c>
      <c r="E37" s="2">
        <f>COUNTIFS(Table2[Sub-Sector],Table3[[#This Row],[Sub-Sector]],Table2[1M Return vs Nifty],"&gt;=5")/Table3[[#This Row],[Count]]</f>
        <v>0.25</v>
      </c>
      <c r="F37" s="2">
        <f>COUNTIFS(Table2[Sub-Sector],Table3[[#This Row],[Sub-Sector]],Table2[6M Return vs Nifty],"&gt;=10")/Table3[[#This Row],[Count]]</f>
        <v>0.375</v>
      </c>
      <c r="G37" s="2">
        <f>COUNTIFS(Table2[Sub-Sector],Table3[[#This Row],[Sub-Sector]],Table2[1Y Return vs Nifty],"&gt;=10")/Table3[[#This Row],[Count]]</f>
        <v>0.625</v>
      </c>
      <c r="H37" s="2">
        <f>COUNTIFS(Table2[Sub-Sector],Table3[[#This Row],[Sub-Sector]],Table2[RSI Exponential â€“ 14D],"&gt;=50")/Table3[[#This Row],[Count]]</f>
        <v>0.5</v>
      </c>
      <c r="I37" s="2">
        <f>COUNTIFS(Table2[Sub-Sector],Table3[[#This Row],[Sub-Sector]],Table2[Relative Volume],"&gt;=1")/Table3[[#This Row],[Count]]</f>
        <v>0.625</v>
      </c>
      <c r="J37" s="2">
        <f>COUNTIFS(Table2[Sub-Sector],Table3[[#This Row],[Sub-Sector]],Table2[% Away From Day Low],"&gt;=0.05")/Table3[[#This Row],[Count]]</f>
        <v>0.375</v>
      </c>
      <c r="K37" s="2">
        <f>COUNTIFS(Table2[Sub-Sector],Table3[[#This Row],[Sub-Sector]],Table2[% Away From Day High],"&lt;=0.05")/Table3[[#This Row],[Count]]</f>
        <v>0.75</v>
      </c>
      <c r="L37" s="2">
        <f>COUNTIFS(Table2[Sub-Sector],Table3[[#This Row],[Sub-Sector]],Table2[% Away From Current Week Low],"&gt;=0.05")/Table3[[#This Row],[Count]]</f>
        <v>0.375</v>
      </c>
      <c r="M37" s="2">
        <f>COUNTIFS(Table2[Sub-Sector],Table3[[#This Row],[Sub-Sector]],Table2[% Away From Current Week High],"&lt;=0.05")/Table3[[#This Row],[Count]]</f>
        <v>0.75</v>
      </c>
      <c r="N37" s="2">
        <f>COUNTIFS(Table2[Sub-Sector],Table3[[#This Row],[Sub-Sector]],Table2[% Away From Current Month Low],"&gt;=0.05")/Table3[[#This Row],[Count]]</f>
        <v>0.375</v>
      </c>
      <c r="O37" s="2">
        <f>COUNTIFS(Table2[Sub-Sector],Table3[[#This Row],[Sub-Sector]],Table2[% Away From Current Month High],"&lt;=0.05")/Table3[[#This Row],[Count]]</f>
        <v>0.75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0.625</v>
      </c>
      <c r="S37" s="2">
        <f>COUNTIFS(Table2[Sub-Sector],Table3[[#This Row],[Sub-Sector]],Table2[% Price above 50 EMA],"&gt;=0")/Table3[[#This Row],[Count]]</f>
        <v>0.875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0.625</v>
      </c>
      <c r="V37" s="2">
        <f>COUNTIFS(Table2[Sub-Sector],Table3[[#This Row],[Sub-Sector]],Table2[Sharpe Ratio],"&gt;=0.10")/Table3[[#This Row],[Count]]</f>
        <v>0.125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37">
        <f>_xlfn.RANK.AVG(Table3[[#This Row],[Score]],Table3[Score],1)</f>
        <v>49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7">
        <f>_xlfn.RANK.AVG(Table3[[#This Row],[Score 2 ]],Table3[[Score 2 ]],1)</f>
        <v>36</v>
      </c>
    </row>
    <row r="38" spans="1:26" x14ac:dyDescent="0.3">
      <c r="A38" t="s">
        <v>565</v>
      </c>
      <c r="B38">
        <f>COUNTIFS(Table2[Sub-Sector],Table3[[#This Row],[Sub-Sector]])</f>
        <v>5</v>
      </c>
      <c r="C38" s="2">
        <f>COUNTIFS(Table2[Sub-Sector],Table3[[#This Row],[Sub-Sector]],Table2[Uptrend],"Uptrend")/Table3[[#This Row],[Count]]</f>
        <v>0.6</v>
      </c>
      <c r="D38" s="2">
        <f>COUNTIFS(Table2[Sub-Sector],Table3[[#This Row],[Sub-Sector]],Table2[1W Return vs Nifty],"&gt;=5")/Table3[[#This Row],[Count]]</f>
        <v>0.4</v>
      </c>
      <c r="E38" s="2">
        <f>COUNTIFS(Table2[Sub-Sector],Table3[[#This Row],[Sub-Sector]],Table2[1M Return vs Nifty],"&gt;=5")/Table3[[#This Row],[Count]]</f>
        <v>0.2</v>
      </c>
      <c r="F38" s="2">
        <f>COUNTIFS(Table2[Sub-Sector],Table3[[#This Row],[Sub-Sector]],Table2[6M Return vs Nifty],"&gt;=10")/Table3[[#This Row],[Count]]</f>
        <v>0.2</v>
      </c>
      <c r="G38" s="2">
        <f>COUNTIFS(Table2[Sub-Sector],Table3[[#This Row],[Sub-Sector]],Table2[1Y Return vs Nifty],"&gt;=10")/Table3[[#This Row],[Count]]</f>
        <v>0.8</v>
      </c>
      <c r="H38" s="2">
        <f>COUNTIFS(Table2[Sub-Sector],Table3[[#This Row],[Sub-Sector]],Table2[RSI Exponential â€“ 14D],"&gt;=50")/Table3[[#This Row],[Count]]</f>
        <v>0.6</v>
      </c>
      <c r="I38" s="2">
        <f>COUNTIFS(Table2[Sub-Sector],Table3[[#This Row],[Sub-Sector]],Table2[Relative Volume],"&gt;=1")/Table3[[#This Row],[Count]]</f>
        <v>0.6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0.2</v>
      </c>
      <c r="M38" s="2">
        <f>COUNTIFS(Table2[Sub-Sector],Table3[[#This Row],[Sub-Sector]],Table2[% Away From Current Week High],"&lt;=0.05")/Table3[[#This Row],[Count]]</f>
        <v>0.6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0.4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0.8</v>
      </c>
      <c r="S38" s="2">
        <f>COUNTIFS(Table2[Sub-Sector],Table3[[#This Row],[Sub-Sector]],Table2[% Price above 50 EMA],"&gt;=0")/Table3[[#This Row],[Count]]</f>
        <v>0.8</v>
      </c>
      <c r="T38" s="2">
        <f>COUNTIFS(Table2[Sub-Sector],Table3[[#This Row],[Sub-Sector]],Table2[% Price above 200 EMA],"&gt;=0")/Table3[[#This Row],[Count]]</f>
        <v>0.8</v>
      </c>
      <c r="U38" s="2">
        <f>COUNTIFS(Table2[Sub-Sector],Table3[[#This Row],[Sub-Sector]],Table2[Rate of Change - Zone],"Positive")/Table3[[#This Row],[Count]]</f>
        <v>0.6</v>
      </c>
      <c r="V38" s="2">
        <f>COUNTIFS(Table2[Sub-Sector],Table3[[#This Row],[Sub-Sector]],Table2[Sharpe Ratio],"&gt;=0.10")/Table3[[#This Row],[Count]]</f>
        <v>0.4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38">
        <f>_xlfn.RANK.AVG(Table3[[#This Row],[Score]],Table3[Score],1)</f>
        <v>47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38">
        <f>_xlfn.RANK.AVG(Table3[[#This Row],[Score 2 ]],Table3[[Score 2 ]],1)</f>
        <v>37</v>
      </c>
    </row>
    <row r="39" spans="1:26" x14ac:dyDescent="0.3">
      <c r="A39" t="s">
        <v>98</v>
      </c>
      <c r="B39">
        <f>COUNTIFS(Table2[Sub-Sector],Table3[[#This Row],[Sub-Sector]])</f>
        <v>5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0.2</v>
      </c>
      <c r="F39" s="2">
        <f>COUNTIFS(Table2[Sub-Sector],Table3[[#This Row],[Sub-Sector]],Table2[6M Return vs Nifty],"&gt;=10")/Table3[[#This Row],[Count]]</f>
        <v>0.2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0.6</v>
      </c>
      <c r="I39" s="2">
        <f>COUNTIFS(Table2[Sub-Sector],Table3[[#This Row],[Sub-Sector]],Table2[Relative Volume],"&gt;=1")/Table3[[#This Row],[Count]]</f>
        <v>0.6</v>
      </c>
      <c r="J39" s="2">
        <f>COUNTIFS(Table2[Sub-Sector],Table3[[#This Row],[Sub-Sector]],Table2[% Away From Day Low],"&gt;=0.05")/Table3[[#This Row],[Count]]</f>
        <v>0.4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0.4</v>
      </c>
      <c r="M39" s="2">
        <f>COUNTIFS(Table2[Sub-Sector],Table3[[#This Row],[Sub-Sector]],Table2[% Away From Current Week High],"&lt;=0.05")/Table3[[#This Row],[Count]]</f>
        <v>0.8</v>
      </c>
      <c r="N39" s="2">
        <f>COUNTIFS(Table2[Sub-Sector],Table3[[#This Row],[Sub-Sector]],Table2[% Away From Current Month Low],"&gt;=0.05")/Table3[[#This Row],[Count]]</f>
        <v>0.4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0.2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0.6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0.4</v>
      </c>
      <c r="V39" s="2">
        <f>COUNTIFS(Table2[Sub-Sector],Table3[[#This Row],[Sub-Sector]],Table2[Sharpe Ratio],"&gt;=0.10")/Table3[[#This Row],[Count]]</f>
        <v>0.8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39">
        <f>_xlfn.RANK.AVG(Table3[[#This Row],[Score]],Table3[Score],1)</f>
        <v>51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39">
        <f>_xlfn.RANK.AVG(Table3[[#This Row],[Score 2 ]],Table3[[Score 2 ]],1)</f>
        <v>38</v>
      </c>
    </row>
    <row r="40" spans="1:26" x14ac:dyDescent="0.3">
      <c r="A40" t="s">
        <v>230</v>
      </c>
      <c r="B40">
        <f>COUNTIFS(Table2[Sub-Sector],Table3[[#This Row],[Sub-Sector]])</f>
        <v>9</v>
      </c>
      <c r="C40" s="2">
        <f>COUNTIFS(Table2[Sub-Sector],Table3[[#This Row],[Sub-Sector]],Table2[Uptrend],"Uptrend")/Table3[[#This Row],[Count]]</f>
        <v>0.55555555555555558</v>
      </c>
      <c r="D40" s="2">
        <f>COUNTIFS(Table2[Sub-Sector],Table3[[#This Row],[Sub-Sector]],Table2[1W Return vs Nifty],"&gt;=5")/Table3[[#This Row],[Count]]</f>
        <v>0.44444444444444442</v>
      </c>
      <c r="E40" s="2">
        <f>COUNTIFS(Table2[Sub-Sector],Table3[[#This Row],[Sub-Sector]],Table2[1M Return vs Nifty],"&gt;=5")/Table3[[#This Row],[Count]]</f>
        <v>0.1111111111111111</v>
      </c>
      <c r="F40" s="2">
        <f>COUNTIFS(Table2[Sub-Sector],Table3[[#This Row],[Sub-Sector]],Table2[6M Return vs Nifty],"&gt;=10")/Table3[[#This Row],[Count]]</f>
        <v>0.55555555555555558</v>
      </c>
      <c r="G40" s="2">
        <f>COUNTIFS(Table2[Sub-Sector],Table3[[#This Row],[Sub-Sector]],Table2[1Y Return vs Nifty],"&gt;=10")/Table3[[#This Row],[Count]]</f>
        <v>0.66666666666666663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0.22222222222222221</v>
      </c>
      <c r="M40" s="2">
        <f>COUNTIFS(Table2[Sub-Sector],Table3[[#This Row],[Sub-Sector]],Table2[% Away From Current Week High],"&lt;=0.05")/Table3[[#This Row],[Count]]</f>
        <v>0.44444444444444442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0.66666666666666663</v>
      </c>
      <c r="P40" s="2">
        <f>COUNTIFS(Table2[Sub-Sector],Table3[[#This Row],[Sub-Sector]],Table2[% Away From 52W High],"&lt;=10")/Table3[[#This Row],[Count]]</f>
        <v>0.33333333333333331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0.55555555555555558</v>
      </c>
      <c r="S40" s="2">
        <f>COUNTIFS(Table2[Sub-Sector],Table3[[#This Row],[Sub-Sector]],Table2[% Price above 50 EMA],"&gt;=0")/Table3[[#This Row],[Count]]</f>
        <v>0.66666666666666663</v>
      </c>
      <c r="T40" s="2">
        <f>COUNTIFS(Table2[Sub-Sector],Table3[[#This Row],[Sub-Sector]],Table2[% Price above 200 EMA],"&gt;=0")/Table3[[#This Row],[Count]]</f>
        <v>0.88888888888888884</v>
      </c>
      <c r="U40" s="2">
        <f>COUNTIFS(Table2[Sub-Sector],Table3[[#This Row],[Sub-Sector]],Table2[Rate of Change - Zone],"Positive")/Table3[[#This Row],[Count]]</f>
        <v>0.55555555555555558</v>
      </c>
      <c r="V40" s="2">
        <f>COUNTIFS(Table2[Sub-Sector],Table3[[#This Row],[Sub-Sector]],Table2[Sharpe Ratio],"&gt;=0.10")/Table3[[#This Row],[Count]]</f>
        <v>0.33333333333333331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40">
        <f>_xlfn.RANK.AVG(Table3[[#This Row],[Score]],Table3[Score],1)</f>
        <v>55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0">
        <f>_xlfn.RANK.AVG(Table3[[#This Row],[Score 2 ]],Table3[[Score 2 ]],1)</f>
        <v>39</v>
      </c>
    </row>
    <row r="41" spans="1:26" x14ac:dyDescent="0.3">
      <c r="A41" t="s">
        <v>548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0.5</v>
      </c>
      <c r="E41" s="2">
        <f>COUNTIFS(Table2[Sub-Sector],Table3[[#This Row],[Sub-Sector]],Table2[1M Return vs Nifty],"&gt;=5")/Table3[[#This Row],[Count]]</f>
        <v>1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0.5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41">
        <f>_xlfn.RANK.AVG(Table3[[#This Row],[Score]],Table3[Score],1)</f>
        <v>17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1">
        <f>_xlfn.RANK.AVG(Table3[[#This Row],[Score 2 ]],Table3[[Score 2 ]],1)</f>
        <v>40</v>
      </c>
    </row>
    <row r="42" spans="1:26" x14ac:dyDescent="0.3">
      <c r="A42" t="s">
        <v>307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0.66666666666666663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</v>
      </c>
      <c r="F42" s="2">
        <f>COUNTIFS(Table2[Sub-Sector],Table3[[#This Row],[Sub-Sector]],Table2[6M Return vs Nifty],"&gt;=10")/Table3[[#This Row],[Count]]</f>
        <v>0.33333333333333331</v>
      </c>
      <c r="G42" s="2">
        <f>COUNTIFS(Table2[Sub-Sector],Table3[[#This Row],[Sub-Sector]],Table2[1Y Return vs Nifty],"&gt;=10")/Table3[[#This Row],[Count]]</f>
        <v>0.66666666666666663</v>
      </c>
      <c r="H42" s="2">
        <f>COUNTIFS(Table2[Sub-Sector],Table3[[#This Row],[Sub-Sector]],Table2[RSI Exponential â€“ 14D],"&gt;=50")/Table3[[#This Row],[Count]]</f>
        <v>0.33333333333333331</v>
      </c>
      <c r="I42" s="2">
        <f>COUNTIFS(Table2[Sub-Sector],Table3[[#This Row],[Sub-Sector]],Table2[Relative Volume],"&gt;=1")/Table3[[#This Row],[Count]]</f>
        <v>0.5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0.5</v>
      </c>
      <c r="N42" s="2">
        <f>COUNTIFS(Table2[Sub-Sector],Table3[[#This Row],[Sub-Sector]],Table2[% Away From Current Month Low],"&gt;=0.05")/Table3[[#This Row],[Count]]</f>
        <v>0</v>
      </c>
      <c r="O42" s="2">
        <f>COUNTIFS(Table2[Sub-Sector],Table3[[#This Row],[Sub-Sector]],Table2[% Away From Current Month High],"&lt;=0.05")/Table3[[#This Row],[Count]]</f>
        <v>0.83333333333333337</v>
      </c>
      <c r="P42" s="2">
        <f>COUNTIFS(Table2[Sub-Sector],Table3[[#This Row],[Sub-Sector]],Table2[% Away From 52W High],"&lt;=10")/Table3[[#This Row],[Count]]</f>
        <v>0.33333333333333331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0.33333333333333331</v>
      </c>
      <c r="S42" s="2">
        <f>COUNTIFS(Table2[Sub-Sector],Table3[[#This Row],[Sub-Sector]],Table2[% Price above 50 EMA],"&gt;=0")/Table3[[#This Row],[Count]]</f>
        <v>0.66666666666666663</v>
      </c>
      <c r="T42" s="2">
        <f>COUNTIFS(Table2[Sub-Sector],Table3[[#This Row],[Sub-Sector]],Table2[% Price above 200 EMA],"&gt;=0")/Table3[[#This Row],[Count]]</f>
        <v>0.83333333333333337</v>
      </c>
      <c r="U42" s="2">
        <f>COUNTIFS(Table2[Sub-Sector],Table3[[#This Row],[Sub-Sector]],Table2[Rate of Change - Zone],"Positive")/Table3[[#This Row],[Count]]</f>
        <v>0.66666666666666663</v>
      </c>
      <c r="V42" s="2">
        <f>COUNTIFS(Table2[Sub-Sector],Table3[[#This Row],[Sub-Sector]],Table2[Sharpe Ratio],"&gt;=0.10")/Table3[[#This Row],[Count]]</f>
        <v>0.66666666666666663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42">
        <f>_xlfn.RANK.AVG(Table3[[#This Row],[Score]],Table3[Score],1)</f>
        <v>86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2">
        <f>_xlfn.RANK.AVG(Table3[[#This Row],[Score 2 ]],Table3[[Score 2 ]],1)</f>
        <v>41</v>
      </c>
    </row>
    <row r="43" spans="1:26" x14ac:dyDescent="0.3">
      <c r="A43" t="s">
        <v>914</v>
      </c>
      <c r="B43">
        <f>COUNTIFS(Table2[Sub-Sector],Table3[[#This Row],[Sub-Sector]])</f>
        <v>2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1</v>
      </c>
      <c r="H43" s="2">
        <f>COUNTIFS(Table2[Sub-Sector],Table3[[#This Row],[Sub-Sector]],Table2[RSI Exponential â€“ 14D],"&gt;=50")/Table3[[#This Row],[Count]]</f>
        <v>0</v>
      </c>
      <c r="I43" s="2">
        <f>COUNTIFS(Table2[Sub-Sector],Table3[[#This Row],[Sub-Sector]],Table2[Relative Volume],"&gt;=1")/Table3[[#This Row],[Count]]</f>
        <v>0.5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0.5</v>
      </c>
      <c r="N43" s="2">
        <f>COUNTIFS(Table2[Sub-Sector],Table3[[#This Row],[Sub-Sector]],Table2[% Away From Current Month Low],"&gt;=0.05")/Table3[[#This Row],[Count]]</f>
        <v>0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</v>
      </c>
      <c r="V43" s="2">
        <f>COUNTIFS(Table2[Sub-Sector],Table3[[#This Row],[Sub-Sector]],Table2[Sharpe Ratio],"&gt;=0.10")/Table3[[#This Row],[Count]]</f>
        <v>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43">
        <f>_xlfn.RANK.AVG(Table3[[#This Row],[Score]],Table3[Score],1)</f>
        <v>61.5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3">
        <f>_xlfn.RANK.AVG(Table3[[#This Row],[Score 2 ]],Table3[[Score 2 ]],1)</f>
        <v>42</v>
      </c>
    </row>
    <row r="44" spans="1:26" x14ac:dyDescent="0.3">
      <c r="A44" t="s">
        <v>379</v>
      </c>
      <c r="B44">
        <f>COUNTIFS(Table2[Sub-Sector],Table3[[#This Row],[Sub-Sector]])</f>
        <v>14</v>
      </c>
      <c r="C44" s="2">
        <f>COUNTIFS(Table2[Sub-Sector],Table3[[#This Row],[Sub-Sector]],Table2[Uptrend],"Uptrend")/Table3[[#This Row],[Count]]</f>
        <v>0.8571428571428571</v>
      </c>
      <c r="D44" s="2">
        <f>COUNTIFS(Table2[Sub-Sector],Table3[[#This Row],[Sub-Sector]],Table2[1W Return vs Nifty],"&gt;=5")/Table3[[#This Row],[Count]]</f>
        <v>0.35714285714285715</v>
      </c>
      <c r="E44" s="2">
        <f>COUNTIFS(Table2[Sub-Sector],Table3[[#This Row],[Sub-Sector]],Table2[1M Return vs Nifty],"&gt;=5")/Table3[[#This Row],[Count]]</f>
        <v>0.21428571428571427</v>
      </c>
      <c r="F44" s="2">
        <f>COUNTIFS(Table2[Sub-Sector],Table3[[#This Row],[Sub-Sector]],Table2[6M Return vs Nifty],"&gt;=10")/Table3[[#This Row],[Count]]</f>
        <v>0.35714285714285715</v>
      </c>
      <c r="G44" s="2">
        <f>COUNTIFS(Table2[Sub-Sector],Table3[[#This Row],[Sub-Sector]],Table2[1Y Return vs Nifty],"&gt;=10")/Table3[[#This Row],[Count]]</f>
        <v>0.7142857142857143</v>
      </c>
      <c r="H44" s="2">
        <f>COUNTIFS(Table2[Sub-Sector],Table3[[#This Row],[Sub-Sector]],Table2[RSI Exponential â€“ 14D],"&gt;=50")/Table3[[#This Row],[Count]]</f>
        <v>0.5714285714285714</v>
      </c>
      <c r="I44" s="2">
        <f>COUNTIFS(Table2[Sub-Sector],Table3[[#This Row],[Sub-Sector]],Table2[Relative Volume],"&gt;=1")/Table3[[#This Row],[Count]]</f>
        <v>0.5714285714285714</v>
      </c>
      <c r="J44" s="2">
        <f>COUNTIFS(Table2[Sub-Sector],Table3[[#This Row],[Sub-Sector]],Table2[% Away From Day Low],"&gt;=0.05")/Table3[[#This Row],[Count]]</f>
        <v>0.14285714285714285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0.2857142857142857</v>
      </c>
      <c r="M44" s="2">
        <f>COUNTIFS(Table2[Sub-Sector],Table3[[#This Row],[Sub-Sector]],Table2[% Away From Current Week High],"&lt;=0.05")/Table3[[#This Row],[Count]]</f>
        <v>0.5</v>
      </c>
      <c r="N44" s="2">
        <f>COUNTIFS(Table2[Sub-Sector],Table3[[#This Row],[Sub-Sector]],Table2[% Away From Current Month Low],"&gt;=0.05")/Table3[[#This Row],[Count]]</f>
        <v>0.14285714285714285</v>
      </c>
      <c r="O44" s="2">
        <f>COUNTIFS(Table2[Sub-Sector],Table3[[#This Row],[Sub-Sector]],Table2[% Away From Current Month High],"&lt;=0.05")/Table3[[#This Row],[Count]]</f>
        <v>0.7142857142857143</v>
      </c>
      <c r="P44" s="2">
        <f>COUNTIFS(Table2[Sub-Sector],Table3[[#This Row],[Sub-Sector]],Table2[% Away From 52W High],"&lt;=10")/Table3[[#This Row],[Count]]</f>
        <v>0.42857142857142855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0.5714285714285714</v>
      </c>
      <c r="S44" s="2">
        <f>COUNTIFS(Table2[Sub-Sector],Table3[[#This Row],[Sub-Sector]],Table2[% Price above 50 EMA],"&gt;=0")/Table3[[#This Row],[Count]]</f>
        <v>0.7142857142857143</v>
      </c>
      <c r="T44" s="2">
        <f>COUNTIFS(Table2[Sub-Sector],Table3[[#This Row],[Sub-Sector]],Table2[% Price above 200 EMA],"&gt;=0")/Table3[[#This Row],[Count]]</f>
        <v>0.8571428571428571</v>
      </c>
      <c r="U44" s="2">
        <f>COUNTIFS(Table2[Sub-Sector],Table3[[#This Row],[Sub-Sector]],Table2[Rate of Change - Zone],"Positive")/Table3[[#This Row],[Count]]</f>
        <v>0.42857142857142855</v>
      </c>
      <c r="V44" s="2">
        <f>COUNTIFS(Table2[Sub-Sector],Table3[[#This Row],[Sub-Sector]],Table2[Sharpe Ratio],"&gt;=0.10")/Table3[[#This Row],[Count]]</f>
        <v>7.1428571428571425E-2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44">
        <f>_xlfn.RANK.AVG(Table3[[#This Row],[Score]],Table3[Score],1)</f>
        <v>41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4">
        <f>_xlfn.RANK.AVG(Table3[[#This Row],[Score 2 ]],Table3[[Score 2 ]],1)</f>
        <v>43</v>
      </c>
    </row>
    <row r="45" spans="1:26" x14ac:dyDescent="0.3">
      <c r="A45" t="s">
        <v>1209</v>
      </c>
      <c r="B45">
        <f>COUNTIFS(Table2[Sub-Sector],Table3[[#This Row],[Sub-Sector]])</f>
        <v>2</v>
      </c>
      <c r="C45" s="2">
        <f>COUNTIFS(Table2[Sub-Sector],Table3[[#This Row],[Sub-Sector]],Table2[Uptrend],"Uptrend")/Table3[[#This Row],[Count]]</f>
        <v>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0.5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0.5</v>
      </c>
      <c r="I45" s="2">
        <f>COUNTIFS(Table2[Sub-Sector],Table3[[#This Row],[Sub-Sector]],Table2[Relative Volume],"&gt;=1")/Table3[[#This Row],[Count]]</f>
        <v>0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</v>
      </c>
      <c r="N45" s="2">
        <f>COUNTIFS(Table2[Sub-Sector],Table3[[#This Row],[Sub-Sector]],Table2[% Away From Current Month Low],"&gt;=0.05")/Table3[[#This Row],[Count]]</f>
        <v>0</v>
      </c>
      <c r="O45" s="2">
        <f>COUNTIFS(Table2[Sub-Sector],Table3[[#This Row],[Sub-Sector]],Table2[% Away From Current Month High],"&lt;=0.05")/Table3[[#This Row],[Count]]</f>
        <v>0</v>
      </c>
      <c r="P45" s="2">
        <f>COUNTIFS(Table2[Sub-Sector],Table3[[#This Row],[Sub-Sector]],Table2[% Away From 52W High],"&lt;=10")/Table3[[#This Row],[Count]]</f>
        <v>0.5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0.5</v>
      </c>
      <c r="S45" s="2">
        <f>COUNTIFS(Table2[Sub-Sector],Table3[[#This Row],[Sub-Sector]],Table2[% Price above 50 EMA],"&gt;=0")/Table3[[#This Row],[Count]]</f>
        <v>0.5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0.5</v>
      </c>
      <c r="V45" s="2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45">
        <f>_xlfn.RANK.AVG(Table3[[#This Row],[Score]],Table3[Score],1)</f>
        <v>66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5">
        <f>_xlfn.RANK.AVG(Table3[[#This Row],[Score 2 ]],Table3[[Score 2 ]],1)</f>
        <v>44</v>
      </c>
    </row>
    <row r="46" spans="1:26" x14ac:dyDescent="0.3">
      <c r="A46" t="s">
        <v>932</v>
      </c>
      <c r="B46">
        <f>COUNTIFS(Table2[Sub-Sector],Table3[[#This Row],[Sub-Sector]])</f>
        <v>2</v>
      </c>
      <c r="C46" s="2">
        <f>COUNTIFS(Table2[Sub-Sector],Table3[[#This Row],[Sub-Sector]],Table2[Uptrend],"Uptrend")/Table3[[#This Row],[Count]]</f>
        <v>0.5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0.5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0.5</v>
      </c>
      <c r="H46" s="2">
        <f>COUNTIFS(Table2[Sub-Sector],Table3[[#This Row],[Sub-Sector]],Table2[RSI Exponential â€“ 14D],"&gt;=50")/Table3[[#This Row],[Count]]</f>
        <v>0.5</v>
      </c>
      <c r="I46" s="2">
        <f>COUNTIFS(Table2[Sub-Sector],Table3[[#This Row],[Sub-Sector]],Table2[Relative Volume],"&gt;=1")/Table3[[#This Row],[Count]]</f>
        <v>0.5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0.5</v>
      </c>
      <c r="M46" s="2">
        <f>COUNTIFS(Table2[Sub-Sector],Table3[[#This Row],[Sub-Sector]],Table2[% Away From Current Week High],"&lt;=0.05")/Table3[[#This Row],[Count]]</f>
        <v>0.5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0.5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0.5</v>
      </c>
      <c r="S46" s="2">
        <f>COUNTIFS(Table2[Sub-Sector],Table3[[#This Row],[Sub-Sector]],Table2[% Price above 50 EMA],"&gt;=0")/Table3[[#This Row],[Count]]</f>
        <v>0.5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0.5</v>
      </c>
      <c r="V46" s="2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46">
        <f>_xlfn.RANK.AVG(Table3[[#This Row],[Score]],Table3[Score],1)</f>
        <v>68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46">
        <f>_xlfn.RANK.AVG(Table3[[#This Row],[Score 2 ]],Table3[[Score 2 ]],1)</f>
        <v>45</v>
      </c>
    </row>
    <row r="47" spans="1:26" x14ac:dyDescent="0.3">
      <c r="A47" t="s">
        <v>560</v>
      </c>
      <c r="B47">
        <f>COUNTIFS(Table2[Sub-Sector],Table3[[#This Row],[Sub-Sector]])</f>
        <v>3</v>
      </c>
      <c r="C47" s="2">
        <f>COUNTIFS(Table2[Sub-Sector],Table3[[#This Row],[Sub-Sector]],Table2[Uptrend],"Uptrend")/Table3[[#This Row],[Count]]</f>
        <v>0.33333333333333331</v>
      </c>
      <c r="D47" s="2">
        <f>COUNTIFS(Table2[Sub-Sector],Table3[[#This Row],[Sub-Sector]],Table2[1W Return vs Nifty],"&gt;=5")/Table3[[#This Row],[Count]]</f>
        <v>0.66666666666666663</v>
      </c>
      <c r="E47" s="2">
        <f>COUNTIFS(Table2[Sub-Sector],Table3[[#This Row],[Sub-Sector]],Table2[1M Return vs Nifty],"&gt;=5")/Table3[[#This Row],[Count]]</f>
        <v>0.66666666666666663</v>
      </c>
      <c r="F47" s="2">
        <f>COUNTIFS(Table2[Sub-Sector],Table3[[#This Row],[Sub-Sector]],Table2[6M Return vs Nifty],"&gt;=10")/Table3[[#This Row],[Count]]</f>
        <v>0.33333333333333331</v>
      </c>
      <c r="G47" s="2">
        <f>COUNTIFS(Table2[Sub-Sector],Table3[[#This Row],[Sub-Sector]],Table2[1Y Return vs Nifty],"&gt;=10")/Table3[[#This Row],[Count]]</f>
        <v>0.33333333333333331</v>
      </c>
      <c r="H47" s="2">
        <f>COUNTIFS(Table2[Sub-Sector],Table3[[#This Row],[Sub-Sector]],Table2[RSI Exponential â€“ 14D],"&gt;=50")/Table3[[#This Row],[Count]]</f>
        <v>0.66666666666666663</v>
      </c>
      <c r="I47" s="2">
        <f>COUNTIFS(Table2[Sub-Sector],Table3[[#This Row],[Sub-Sector]],Table2[Relative Volume],"&gt;=1")/Table3[[#This Row],[Count]]</f>
        <v>0.66666666666666663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0.33333333333333331</v>
      </c>
      <c r="M47" s="2">
        <f>COUNTIFS(Table2[Sub-Sector],Table3[[#This Row],[Sub-Sector]],Table2[% Away From Current Week High],"&lt;=0.05")/Table3[[#This Row],[Count]]</f>
        <v>0.33333333333333331</v>
      </c>
      <c r="N47" s="2">
        <f>COUNTIFS(Table2[Sub-Sector],Table3[[#This Row],[Sub-Sector]],Table2[% Away From Current Month Low],"&gt;=0.05")/Table3[[#This Row],[Count]]</f>
        <v>0</v>
      </c>
      <c r="O47" s="2">
        <f>COUNTIFS(Table2[Sub-Sector],Table3[[#This Row],[Sub-Sector]],Table2[% Away From Current Month High],"&lt;=0.05")/Table3[[#This Row],[Count]]</f>
        <v>0.66666666666666663</v>
      </c>
      <c r="P47" s="2">
        <f>COUNTIFS(Table2[Sub-Sector],Table3[[#This Row],[Sub-Sector]],Table2[% Away From 52W High],"&lt;=10")/Table3[[#This Row],[Count]]</f>
        <v>0.33333333333333331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0.66666666666666663</v>
      </c>
      <c r="S47" s="2">
        <f>COUNTIFS(Table2[Sub-Sector],Table3[[#This Row],[Sub-Sector]],Table2[% Price above 50 EMA],"&gt;=0")/Table3[[#This Row],[Count]]</f>
        <v>0.66666666666666663</v>
      </c>
      <c r="T47" s="2">
        <f>COUNTIFS(Table2[Sub-Sector],Table3[[#This Row],[Sub-Sector]],Table2[% Price above 200 EMA],"&gt;=0")/Table3[[#This Row],[Count]]</f>
        <v>0.33333333333333331</v>
      </c>
      <c r="U47" s="2">
        <f>COUNTIFS(Table2[Sub-Sector],Table3[[#This Row],[Sub-Sector]],Table2[Rate of Change - Zone],"Positive")/Table3[[#This Row],[Count]]</f>
        <v>0.66666666666666663</v>
      </c>
      <c r="V47" s="2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7">
        <f>_xlfn.RANK.AVG(Table3[[#This Row],[Score]],Table3[Score],1)</f>
        <v>42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7">
        <f>_xlfn.RANK.AVG(Table3[[#This Row],[Score 2 ]],Table3[[Score 2 ]],1)</f>
        <v>46</v>
      </c>
    </row>
    <row r="48" spans="1:26" x14ac:dyDescent="0.3">
      <c r="A48" t="s">
        <v>633</v>
      </c>
      <c r="B48">
        <f>COUNTIFS(Table2[Sub-Sector],Table3[[#This Row],[Sub-Sector]])</f>
        <v>4</v>
      </c>
      <c r="C48" s="2">
        <f>COUNTIFS(Table2[Sub-Sector],Table3[[#This Row],[Sub-Sector]],Table2[Uptrend],"Uptrend")/Table3[[#This Row],[Count]]</f>
        <v>0.75</v>
      </c>
      <c r="D48" s="2">
        <f>COUNTIFS(Table2[Sub-Sector],Table3[[#This Row],[Sub-Sector]],Table2[1W Return vs Nifty],"&gt;=5")/Table3[[#This Row],[Count]]</f>
        <v>0.25</v>
      </c>
      <c r="E48" s="2">
        <f>COUNTIFS(Table2[Sub-Sector],Table3[[#This Row],[Sub-Sector]],Table2[1M Return vs Nifty],"&gt;=5")/Table3[[#This Row],[Count]]</f>
        <v>0.25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0.75</v>
      </c>
      <c r="H48" s="2">
        <f>COUNTIFS(Table2[Sub-Sector],Table3[[#This Row],[Sub-Sector]],Table2[RSI Exponential â€“ 14D],"&gt;=50")/Table3[[#This Row],[Count]]</f>
        <v>0.25</v>
      </c>
      <c r="I48" s="2">
        <f>COUNTIFS(Table2[Sub-Sector],Table3[[#This Row],[Sub-Sector]],Table2[Relative Volume],"&gt;=1")/Table3[[#This Row],[Count]]</f>
        <v>0.5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0.25</v>
      </c>
      <c r="M48" s="2">
        <f>COUNTIFS(Table2[Sub-Sector],Table3[[#This Row],[Sub-Sector]],Table2[% Away From Current Week High],"&lt;=0.05")/Table3[[#This Row],[Count]]</f>
        <v>0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0.5</v>
      </c>
      <c r="P48" s="2">
        <f>COUNTIFS(Table2[Sub-Sector],Table3[[#This Row],[Sub-Sector]],Table2[% Away From 52W High],"&lt;=10")/Table3[[#This Row],[Count]]</f>
        <v>0.25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0.25</v>
      </c>
      <c r="S48" s="2">
        <f>COUNTIFS(Table2[Sub-Sector],Table3[[#This Row],[Sub-Sector]],Table2[% Price above 50 EMA],"&gt;=0")/Table3[[#This Row],[Count]]</f>
        <v>0.25</v>
      </c>
      <c r="T48" s="2">
        <f>COUNTIFS(Table2[Sub-Sector],Table3[[#This Row],[Sub-Sector]],Table2[% Price above 200 EMA],"&gt;=0")/Table3[[#This Row],[Count]]</f>
        <v>0.75</v>
      </c>
      <c r="U48" s="2">
        <f>COUNTIFS(Table2[Sub-Sector],Table3[[#This Row],[Sub-Sector]],Table2[Rate of Change - Zone],"Positive")/Table3[[#This Row],[Count]]</f>
        <v>0.25</v>
      </c>
      <c r="V48" s="2">
        <f>COUNTIFS(Table2[Sub-Sector],Table3[[#This Row],[Sub-Sector]],Table2[Sharpe Ratio],"&gt;=0.10")/Table3[[#This Row],[Count]]</f>
        <v>0.25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48">
        <f>_xlfn.RANK.AVG(Table3[[#This Row],[Score]],Table3[Score],1)</f>
        <v>53.5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48">
        <f>_xlfn.RANK.AVG(Table3[[#This Row],[Score 2 ]],Table3[[Score 2 ]],1)</f>
        <v>47</v>
      </c>
    </row>
    <row r="49" spans="1:26" x14ac:dyDescent="0.3">
      <c r="A49" t="s">
        <v>46</v>
      </c>
      <c r="B49">
        <f>COUNTIFS(Table2[Sub-Sector],Table3[[#This Row],[Sub-Sector]])</f>
        <v>27</v>
      </c>
      <c r="C49" s="2">
        <f>COUNTIFS(Table2[Sub-Sector],Table3[[#This Row],[Sub-Sector]],Table2[Uptrend],"Uptrend")/Table3[[#This Row],[Count]]</f>
        <v>0.88888888888888884</v>
      </c>
      <c r="D49" s="2">
        <f>COUNTIFS(Table2[Sub-Sector],Table3[[#This Row],[Sub-Sector]],Table2[1W Return vs Nifty],"&gt;=5")/Table3[[#This Row],[Count]]</f>
        <v>0.18518518518518517</v>
      </c>
      <c r="E49" s="2">
        <f>COUNTIFS(Table2[Sub-Sector],Table3[[#This Row],[Sub-Sector]],Table2[1M Return vs Nifty],"&gt;=5")/Table3[[#This Row],[Count]]</f>
        <v>0.33333333333333331</v>
      </c>
      <c r="F49" s="2">
        <f>COUNTIFS(Table2[Sub-Sector],Table3[[#This Row],[Sub-Sector]],Table2[6M Return vs Nifty],"&gt;=10")/Table3[[#This Row],[Count]]</f>
        <v>0.48148148148148145</v>
      </c>
      <c r="G49" s="2">
        <f>COUNTIFS(Table2[Sub-Sector],Table3[[#This Row],[Sub-Sector]],Table2[1Y Return vs Nifty],"&gt;=10")/Table3[[#This Row],[Count]]</f>
        <v>0.85185185185185186</v>
      </c>
      <c r="H49" s="2">
        <f>COUNTIFS(Table2[Sub-Sector],Table3[[#This Row],[Sub-Sector]],Table2[RSI Exponential â€“ 14D],"&gt;=50")/Table3[[#This Row],[Count]]</f>
        <v>0.44444444444444442</v>
      </c>
      <c r="I49" s="2">
        <f>COUNTIFS(Table2[Sub-Sector],Table3[[#This Row],[Sub-Sector]],Table2[Relative Volume],"&gt;=1")/Table3[[#This Row],[Count]]</f>
        <v>0.29629629629629628</v>
      </c>
      <c r="J49" s="2">
        <f>COUNTIFS(Table2[Sub-Sector],Table3[[#This Row],[Sub-Sector]],Table2[% Away From Day Low],"&gt;=0.05")/Table3[[#This Row],[Count]]</f>
        <v>3.7037037037037035E-2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0.18518518518518517</v>
      </c>
      <c r="M49" s="2">
        <f>COUNTIFS(Table2[Sub-Sector],Table3[[#This Row],[Sub-Sector]],Table2[% Away From Current Week High],"&lt;=0.05")/Table3[[#This Row],[Count]]</f>
        <v>0.37037037037037035</v>
      </c>
      <c r="N49" s="2">
        <f>COUNTIFS(Table2[Sub-Sector],Table3[[#This Row],[Sub-Sector]],Table2[% Away From Current Month Low],"&gt;=0.05")/Table3[[#This Row],[Count]]</f>
        <v>3.7037037037037035E-2</v>
      </c>
      <c r="O49" s="2">
        <f>COUNTIFS(Table2[Sub-Sector],Table3[[#This Row],[Sub-Sector]],Table2[% Away From Current Month High],"&lt;=0.05")/Table3[[#This Row],[Count]]</f>
        <v>0.66666666666666663</v>
      </c>
      <c r="P49" s="2">
        <f>COUNTIFS(Table2[Sub-Sector],Table3[[#This Row],[Sub-Sector]],Table2[% Away From 52W High],"&lt;=10")/Table3[[#This Row],[Count]]</f>
        <v>0.51851851851851849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0.44444444444444442</v>
      </c>
      <c r="S49" s="2">
        <f>COUNTIFS(Table2[Sub-Sector],Table3[[#This Row],[Sub-Sector]],Table2[% Price above 50 EMA],"&gt;=0")/Table3[[#This Row],[Count]]</f>
        <v>0.77777777777777779</v>
      </c>
      <c r="T49" s="2">
        <f>COUNTIFS(Table2[Sub-Sector],Table3[[#This Row],[Sub-Sector]],Table2[% Price above 200 EMA],"&gt;=0")/Table3[[#This Row],[Count]]</f>
        <v>0.96296296296296291</v>
      </c>
      <c r="U49" s="2">
        <f>COUNTIFS(Table2[Sub-Sector],Table3[[#This Row],[Sub-Sector]],Table2[Rate of Change - Zone],"Positive")/Table3[[#This Row],[Count]]</f>
        <v>0.44444444444444442</v>
      </c>
      <c r="V49" s="2">
        <f>COUNTIFS(Table2[Sub-Sector],Table3[[#This Row],[Sub-Sector]],Table2[Sharpe Ratio],"&gt;=0.10")/Table3[[#This Row],[Count]]</f>
        <v>0.66666666666666663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49">
        <f>_xlfn.RANK.AVG(Table3[[#This Row],[Score]],Table3[Score],1)</f>
        <v>48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49">
        <f>_xlfn.RANK.AVG(Table3[[#This Row],[Score 2 ]],Table3[[Score 2 ]],1)</f>
        <v>48</v>
      </c>
    </row>
    <row r="50" spans="1:26" x14ac:dyDescent="0.3">
      <c r="A50" t="s">
        <v>109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0.33333333333333331</v>
      </c>
      <c r="E50" s="2">
        <f>COUNTIFS(Table2[Sub-Sector],Table3[[#This Row],[Sub-Sector]],Table2[1M Return vs Nifty],"&gt;=5")/Table3[[#This Row],[Count]]</f>
        <v>0.33333333333333331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0.66666666666666663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0.66666666666666663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1</v>
      </c>
      <c r="P50" s="2">
        <f>COUNTIFS(Table2[Sub-Sector],Table3[[#This Row],[Sub-Sector]],Table2[% Away From 52W High],"&lt;=10")/Table3[[#This Row],[Count]]</f>
        <v>0.66666666666666663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0.66666666666666663</v>
      </c>
      <c r="S50" s="2">
        <f>COUNTIFS(Table2[Sub-Sector],Table3[[#This Row],[Sub-Sector]],Table2[% Price above 50 EMA],"&gt;=0")/Table3[[#This Row],[Count]]</f>
        <v>0.66666666666666663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0.66666666666666663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50">
        <f>_xlfn.RANK.AVG(Table3[[#This Row],[Score]],Table3[Score],1)</f>
        <v>31.5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0">
        <f>_xlfn.RANK.AVG(Table3[[#This Row],[Score 2 ]],Table3[[Score 2 ]],1)</f>
        <v>49.5</v>
      </c>
    </row>
    <row r="51" spans="1:26" x14ac:dyDescent="0.3">
      <c r="A51" t="s">
        <v>146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0.66666666666666663</v>
      </c>
      <c r="D51" s="2">
        <f>COUNTIFS(Table2[Sub-Sector],Table3[[#This Row],[Sub-Sector]],Table2[1W Return vs Nifty],"&gt;=5")/Table3[[#This Row],[Count]]</f>
        <v>0.33333333333333331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0.66666666666666663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0.66666666666666663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0.33333333333333331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0.66666666666666663</v>
      </c>
      <c r="P51" s="2">
        <f>COUNTIFS(Table2[Sub-Sector],Table3[[#This Row],[Sub-Sector]],Table2[% Away From 52W High],"&lt;=10")/Table3[[#This Row],[Count]]</f>
        <v>0.66666666666666663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0.66666666666666663</v>
      </c>
      <c r="S51" s="2">
        <f>COUNTIFS(Table2[Sub-Sector],Table3[[#This Row],[Sub-Sector]],Table2[% Price above 50 EMA],"&gt;=0")/Table3[[#This Row],[Count]]</f>
        <v>0.66666666666666663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0.33333333333333331</v>
      </c>
      <c r="V51" s="2">
        <f>COUNTIFS(Table2[Sub-Sector],Table3[[#This Row],[Sub-Sector]],Table2[Sharpe Ratio],"&gt;=0.10")/Table3[[#This Row],[Count]]</f>
        <v>0.33333333333333331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51">
        <f>_xlfn.RANK.AVG(Table3[[#This Row],[Score]],Table3[Score],1)</f>
        <v>69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1">
        <f>_xlfn.RANK.AVG(Table3[[#This Row],[Score 2 ]],Table3[[Score 2 ]],1)</f>
        <v>49.5</v>
      </c>
    </row>
    <row r="52" spans="1:26" x14ac:dyDescent="0.3">
      <c r="A52" t="s">
        <v>136</v>
      </c>
      <c r="B52">
        <f>COUNTIFS(Table2[Sub-Sector],Table3[[#This Row],[Sub-Sector]])</f>
        <v>20</v>
      </c>
      <c r="C52" s="2">
        <f>COUNTIFS(Table2[Sub-Sector],Table3[[#This Row],[Sub-Sector]],Table2[Uptrend],"Uptrend")/Table3[[#This Row],[Count]]</f>
        <v>0.85</v>
      </c>
      <c r="D52" s="2">
        <f>COUNTIFS(Table2[Sub-Sector],Table3[[#This Row],[Sub-Sector]],Table2[1W Return vs Nifty],"&gt;=5")/Table3[[#This Row],[Count]]</f>
        <v>0.2</v>
      </c>
      <c r="E52" s="2">
        <f>COUNTIFS(Table2[Sub-Sector],Table3[[#This Row],[Sub-Sector]],Table2[1M Return vs Nifty],"&gt;=5")/Table3[[#This Row],[Count]]</f>
        <v>0.15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0.85</v>
      </c>
      <c r="H52" s="2">
        <f>COUNTIFS(Table2[Sub-Sector],Table3[[#This Row],[Sub-Sector]],Table2[RSI Exponential â€“ 14D],"&gt;=50")/Table3[[#This Row],[Count]]</f>
        <v>0.15</v>
      </c>
      <c r="I52" s="2">
        <f>COUNTIFS(Table2[Sub-Sector],Table3[[#This Row],[Sub-Sector]],Table2[Relative Volume],"&gt;=1")/Table3[[#This Row],[Count]]</f>
        <v>0.35</v>
      </c>
      <c r="J52" s="2">
        <f>COUNTIFS(Table2[Sub-Sector],Table3[[#This Row],[Sub-Sector]],Table2[% Away From Day Low],"&gt;=0.05")/Table3[[#This Row],[Count]]</f>
        <v>0.1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0.15</v>
      </c>
      <c r="M52" s="2">
        <f>COUNTIFS(Table2[Sub-Sector],Table3[[#This Row],[Sub-Sector]],Table2[% Away From Current Week High],"&lt;=0.05")/Table3[[#This Row],[Count]]</f>
        <v>0.2</v>
      </c>
      <c r="N52" s="2">
        <f>COUNTIFS(Table2[Sub-Sector],Table3[[#This Row],[Sub-Sector]],Table2[% Away From Current Month Low],"&gt;=0.05")/Table3[[#This Row],[Count]]</f>
        <v>0.1</v>
      </c>
      <c r="O52" s="2">
        <f>COUNTIFS(Table2[Sub-Sector],Table3[[#This Row],[Sub-Sector]],Table2[% Away From Current Month High],"&lt;=0.05")/Table3[[#This Row],[Count]]</f>
        <v>0.5</v>
      </c>
      <c r="P52" s="2">
        <f>COUNTIFS(Table2[Sub-Sector],Table3[[#This Row],[Sub-Sector]],Table2[% Away From 52W High],"&lt;=10")/Table3[[#This Row],[Count]]</f>
        <v>0.2</v>
      </c>
      <c r="Q52" s="2">
        <f>COUNTIFS(Table2[Sub-Sector],Table3[[#This Row],[Sub-Sector]],Table2[% Away From 52W Low],"&gt;=10")/Table3[[#This Row],[Count]]</f>
        <v>0.95</v>
      </c>
      <c r="R52" s="2">
        <f>COUNTIFS(Table2[Sub-Sector],Table3[[#This Row],[Sub-Sector]],Table2[% Price above 20 EMA],"&gt;=0")/Table3[[#This Row],[Count]]</f>
        <v>0.25</v>
      </c>
      <c r="S52" s="2">
        <f>COUNTIFS(Table2[Sub-Sector],Table3[[#This Row],[Sub-Sector]],Table2[% Price above 50 EMA],"&gt;=0")/Table3[[#This Row],[Count]]</f>
        <v>0.45</v>
      </c>
      <c r="T52" s="2">
        <f>COUNTIFS(Table2[Sub-Sector],Table3[[#This Row],[Sub-Sector]],Table2[% Price above 200 EMA],"&gt;=0")/Table3[[#This Row],[Count]]</f>
        <v>0.95</v>
      </c>
      <c r="U52" s="2">
        <f>COUNTIFS(Table2[Sub-Sector],Table3[[#This Row],[Sub-Sector]],Table2[Rate of Change - Zone],"Positive")/Table3[[#This Row],[Count]]</f>
        <v>0.3</v>
      </c>
      <c r="V52" s="2">
        <f>COUNTIFS(Table2[Sub-Sector],Table3[[#This Row],[Sub-Sector]],Table2[Sharpe Ratio],"&gt;=0.10")/Table3[[#This Row],[Count]]</f>
        <v>0.5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52">
        <f>_xlfn.RANK.AVG(Table3[[#This Row],[Score]],Table3[Score],1)</f>
        <v>57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2">
        <f>_xlfn.RANK.AVG(Table3[[#This Row],[Score 2 ]],Table3[[Score 2 ]],1)</f>
        <v>51</v>
      </c>
    </row>
    <row r="53" spans="1:26" x14ac:dyDescent="0.3">
      <c r="A53" t="s">
        <v>130</v>
      </c>
      <c r="B53">
        <f>COUNTIFS(Table2[Sub-Sector],Table3[[#This Row],[Sub-Sector]])</f>
        <v>6</v>
      </c>
      <c r="C53" s="2">
        <f>COUNTIFS(Table2[Sub-Sector],Table3[[#This Row],[Sub-Sector]],Table2[Uptrend],"Uptrend")/Table3[[#This Row],[Count]]</f>
        <v>0.83333333333333337</v>
      </c>
      <c r="D53" s="2">
        <f>COUNTIFS(Table2[Sub-Sector],Table3[[#This Row],[Sub-Sector]],Table2[1W Return vs Nifty],"&gt;=5")/Table3[[#This Row],[Count]]</f>
        <v>0.33333333333333331</v>
      </c>
      <c r="E53" s="2">
        <f>COUNTIFS(Table2[Sub-Sector],Table3[[#This Row],[Sub-Sector]],Table2[1M Return vs Nifty],"&gt;=5")/Table3[[#This Row],[Count]]</f>
        <v>0.16666666666666666</v>
      </c>
      <c r="F53" s="2">
        <f>COUNTIFS(Table2[Sub-Sector],Table3[[#This Row],[Sub-Sector]],Table2[6M Return vs Nifty],"&gt;=10")/Table3[[#This Row],[Count]]</f>
        <v>0.66666666666666663</v>
      </c>
      <c r="G53" s="2">
        <f>COUNTIFS(Table2[Sub-Sector],Table3[[#This Row],[Sub-Sector]],Table2[1Y Return vs Nifty],"&gt;=10")/Table3[[#This Row],[Count]]</f>
        <v>0.5</v>
      </c>
      <c r="H53" s="2">
        <f>COUNTIFS(Table2[Sub-Sector],Table3[[#This Row],[Sub-Sector]],Table2[RSI Exponential â€“ 14D],"&gt;=50")/Table3[[#This Row],[Count]]</f>
        <v>0.5</v>
      </c>
      <c r="I53" s="2">
        <f>COUNTIFS(Table2[Sub-Sector],Table3[[#This Row],[Sub-Sector]],Table2[Relative Volume],"&gt;=1")/Table3[[#This Row],[Count]]</f>
        <v>0.33333333333333331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0.16666666666666666</v>
      </c>
      <c r="M53" s="2">
        <f>COUNTIFS(Table2[Sub-Sector],Table3[[#This Row],[Sub-Sector]],Table2[% Away From Current Week High],"&lt;=0.05")/Table3[[#This Row],[Count]]</f>
        <v>0.5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0.33333333333333331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0.5</v>
      </c>
      <c r="S53" s="2">
        <f>COUNTIFS(Table2[Sub-Sector],Table3[[#This Row],[Sub-Sector]],Table2[% Price above 50 EMA],"&gt;=0")/Table3[[#This Row],[Count]]</f>
        <v>0.83333333333333337</v>
      </c>
      <c r="T53" s="2">
        <f>COUNTIFS(Table2[Sub-Sector],Table3[[#This Row],[Sub-Sector]],Table2[% Price above 200 EMA],"&gt;=0")/Table3[[#This Row],[Count]]</f>
        <v>0.83333333333333337</v>
      </c>
      <c r="U53" s="2">
        <f>COUNTIFS(Table2[Sub-Sector],Table3[[#This Row],[Sub-Sector]],Table2[Rate of Change - Zone],"Positive")/Table3[[#This Row],[Count]]</f>
        <v>0.5</v>
      </c>
      <c r="V53" s="2">
        <f>COUNTIFS(Table2[Sub-Sector],Table3[[#This Row],[Sub-Sector]],Table2[Sharpe Ratio],"&gt;=0.10")/Table3[[#This Row],[Count]]</f>
        <v>0.5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53">
        <f>_xlfn.RANK.AVG(Table3[[#This Row],[Score]],Table3[Score],1)</f>
        <v>53.5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3">
        <f>_xlfn.RANK.AVG(Table3[[#This Row],[Score 2 ]],Table3[[Score 2 ]],1)</f>
        <v>52</v>
      </c>
    </row>
    <row r="54" spans="1:26" x14ac:dyDescent="0.3">
      <c r="A54" t="s">
        <v>27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0.25</v>
      </c>
      <c r="E54" s="2">
        <f>COUNTIFS(Table2[Sub-Sector],Table3[[#This Row],[Sub-Sector]],Table2[1M Return vs Nifty],"&gt;=5")/Table3[[#This Row],[Count]]</f>
        <v>0.25</v>
      </c>
      <c r="F54" s="2">
        <f>COUNTIFS(Table2[Sub-Sector],Table3[[#This Row],[Sub-Sector]],Table2[6M Return vs Nifty],"&gt;=10")/Table3[[#This Row],[Count]]</f>
        <v>0.25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1</v>
      </c>
      <c r="I54" s="2">
        <f>COUNTIFS(Table2[Sub-Sector],Table3[[#This Row],[Sub-Sector]],Table2[Relative Volume],"&gt;=1")/Table3[[#This Row],[Count]]</f>
        <v>0.5</v>
      </c>
      <c r="J54" s="2">
        <f>COUNTIFS(Table2[Sub-Sector],Table3[[#This Row],[Sub-Sector]],Table2[% Away From Day Low],"&gt;=0.05")/Table3[[#This Row],[Count]]</f>
        <v>0.25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0.25</v>
      </c>
      <c r="M54" s="2">
        <f>COUNTIFS(Table2[Sub-Sector],Table3[[#This Row],[Sub-Sector]],Table2[% Away From Current Week High],"&lt;=0.05")/Table3[[#This Row],[Count]]</f>
        <v>0.75</v>
      </c>
      <c r="N54" s="2">
        <f>COUNTIFS(Table2[Sub-Sector],Table3[[#This Row],[Sub-Sector]],Table2[% Away From Current Month Low],"&gt;=0.05")/Table3[[#This Row],[Count]]</f>
        <v>0.25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0.75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0.75</v>
      </c>
      <c r="V54" s="2">
        <f>COUNTIFS(Table2[Sub-Sector],Table3[[#This Row],[Sub-Sector]],Table2[Sharpe Ratio],"&gt;=0.10")/Table3[[#This Row],[Count]]</f>
        <v>0.25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54">
        <f>_xlfn.RANK.AVG(Table3[[#This Row],[Score]],Table3[Score],1)</f>
        <v>39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4">
        <f>_xlfn.RANK.AVG(Table3[[#This Row],[Score 2 ]],Table3[[Score 2 ]],1)</f>
        <v>53</v>
      </c>
    </row>
    <row r="55" spans="1:26" x14ac:dyDescent="0.3">
      <c r="A55" t="s">
        <v>173</v>
      </c>
      <c r="B55">
        <f>COUNTIFS(Table2[Sub-Sector],Table3[[#This Row],[Sub-Sector]])</f>
        <v>6</v>
      </c>
      <c r="C55" s="2">
        <f>COUNTIFS(Table2[Sub-Sector],Table3[[#This Row],[Sub-Sector]],Table2[Uptrend],"Uptrend")/Table3[[#This Row],[Count]]</f>
        <v>0.83333333333333337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0.16666666666666666</v>
      </c>
      <c r="F55" s="2">
        <f>COUNTIFS(Table2[Sub-Sector],Table3[[#This Row],[Sub-Sector]],Table2[6M Return vs Nifty],"&gt;=10")/Table3[[#This Row],[Count]]</f>
        <v>0.33333333333333331</v>
      </c>
      <c r="G55" s="2">
        <f>COUNTIFS(Table2[Sub-Sector],Table3[[#This Row],[Sub-Sector]],Table2[1Y Return vs Nifty],"&gt;=10")/Table3[[#This Row],[Count]]</f>
        <v>0.66666666666666663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0.16666666666666666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0.66666666666666663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0.83333333333333337</v>
      </c>
      <c r="T55" s="2">
        <f>COUNTIFS(Table2[Sub-Sector],Table3[[#This Row],[Sub-Sector]],Table2[% Price above 200 EMA],"&gt;=0")/Table3[[#This Row],[Count]]</f>
        <v>0.83333333333333337</v>
      </c>
      <c r="U55" s="2">
        <f>COUNTIFS(Table2[Sub-Sector],Table3[[#This Row],[Sub-Sector]],Table2[Rate of Change - Zone],"Positive")/Table3[[#This Row],[Count]]</f>
        <v>0.83333333333333337</v>
      </c>
      <c r="V55" s="2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55">
        <f>_xlfn.RANK.AVG(Table3[[#This Row],[Score]],Table3[Score],1)</f>
        <v>76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5">
        <f>_xlfn.RANK.AVG(Table3[[#This Row],[Score 2 ]],Table3[[Score 2 ]],1)</f>
        <v>54.5</v>
      </c>
    </row>
    <row r="56" spans="1:26" x14ac:dyDescent="0.3">
      <c r="A56" t="s">
        <v>18</v>
      </c>
      <c r="B56">
        <f>COUNTIFS(Table2[Sub-Sector],Table3[[#This Row],[Sub-Sector]])</f>
        <v>6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0.16666666666666666</v>
      </c>
      <c r="E56" s="2">
        <f>COUNTIFS(Table2[Sub-Sector],Table3[[#This Row],[Sub-Sector]],Table2[1M Return vs Nifty],"&gt;=5")/Table3[[#This Row],[Count]]</f>
        <v>0.33333333333333331</v>
      </c>
      <c r="F56" s="2">
        <f>COUNTIFS(Table2[Sub-Sector],Table3[[#This Row],[Sub-Sector]],Table2[6M Return vs Nifty],"&gt;=10")/Table3[[#This Row],[Count]]</f>
        <v>0.16666666666666666</v>
      </c>
      <c r="G56" s="2">
        <f>COUNTIFS(Table2[Sub-Sector],Table3[[#This Row],[Sub-Sector]],Table2[1Y Return vs Nifty],"&gt;=10")/Table3[[#This Row],[Count]]</f>
        <v>0.83333333333333337</v>
      </c>
      <c r="H56" s="2">
        <f>COUNTIFS(Table2[Sub-Sector],Table3[[#This Row],[Sub-Sector]],Table2[RSI Exponential â€“ 14D],"&gt;=50")/Table3[[#This Row],[Count]]</f>
        <v>0.5</v>
      </c>
      <c r="I56" s="2">
        <f>COUNTIFS(Table2[Sub-Sector],Table3[[#This Row],[Sub-Sector]],Table2[Relative Volume],"&gt;=1")/Table3[[#This Row],[Count]]</f>
        <v>0.5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0.16666666666666666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0.5</v>
      </c>
      <c r="S56" s="2">
        <f>COUNTIFS(Table2[Sub-Sector],Table3[[#This Row],[Sub-Sector]],Table2[% Price above 50 EMA],"&gt;=0")/Table3[[#This Row],[Count]]</f>
        <v>0.66666666666666663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0.5</v>
      </c>
      <c r="V56" s="2">
        <f>COUNTIFS(Table2[Sub-Sector],Table3[[#This Row],[Sub-Sector]],Table2[Sharpe Ratio],"&gt;=0.10")/Table3[[#This Row],[Count]]</f>
        <v>0.5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56">
        <f>_xlfn.RANK.AVG(Table3[[#This Row],[Score]],Table3[Score],1)</f>
        <v>40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6">
        <f>_xlfn.RANK.AVG(Table3[[#This Row],[Score 2 ]],Table3[[Score 2 ]],1)</f>
        <v>54.5</v>
      </c>
    </row>
    <row r="57" spans="1:26" x14ac:dyDescent="0.3">
      <c r="A57" t="s">
        <v>170</v>
      </c>
      <c r="B57">
        <f>COUNTIFS(Table2[Sub-Sector],Table3[[#This Row],[Sub-Sector]])</f>
        <v>9</v>
      </c>
      <c r="C57" s="2">
        <f>COUNTIFS(Table2[Sub-Sector],Table3[[#This Row],[Sub-Sector]],Table2[Uptrend],"Uptrend")/Table3[[#This Row],[Count]]</f>
        <v>0.88888888888888884</v>
      </c>
      <c r="D57" s="2">
        <f>COUNTIFS(Table2[Sub-Sector],Table3[[#This Row],[Sub-Sector]],Table2[1W Return vs Nifty],"&gt;=5")/Table3[[#This Row],[Count]]</f>
        <v>0.66666666666666663</v>
      </c>
      <c r="E57" s="2">
        <f>COUNTIFS(Table2[Sub-Sector],Table3[[#This Row],[Sub-Sector]],Table2[1M Return vs Nifty],"&gt;=5")/Table3[[#This Row],[Count]]</f>
        <v>0.44444444444444442</v>
      </c>
      <c r="F57" s="2">
        <f>COUNTIFS(Table2[Sub-Sector],Table3[[#This Row],[Sub-Sector]],Table2[6M Return vs Nifty],"&gt;=10")/Table3[[#This Row],[Count]]</f>
        <v>0.44444444444444442</v>
      </c>
      <c r="G57" s="2">
        <f>COUNTIFS(Table2[Sub-Sector],Table3[[#This Row],[Sub-Sector]],Table2[1Y Return vs Nifty],"&gt;=10")/Table3[[#This Row],[Count]]</f>
        <v>0.33333333333333331</v>
      </c>
      <c r="H57" s="2">
        <f>COUNTIFS(Table2[Sub-Sector],Table3[[#This Row],[Sub-Sector]],Table2[RSI Exponential â€“ 14D],"&gt;=50")/Table3[[#This Row],[Count]]</f>
        <v>0.88888888888888884</v>
      </c>
      <c r="I57" s="2">
        <f>COUNTIFS(Table2[Sub-Sector],Table3[[#This Row],[Sub-Sector]],Table2[Relative Volume],"&gt;=1")/Table3[[#This Row],[Count]]</f>
        <v>0.33333333333333331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0.1111111111111111</v>
      </c>
      <c r="M57" s="2">
        <f>COUNTIFS(Table2[Sub-Sector],Table3[[#This Row],[Sub-Sector]],Table2[% Away From Current Week High],"&lt;=0.05")/Table3[[#This Row],[Count]]</f>
        <v>0.77777777777777779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0.77777777777777779</v>
      </c>
      <c r="P57" s="2">
        <f>COUNTIFS(Table2[Sub-Sector],Table3[[#This Row],[Sub-Sector]],Table2[% Away From 52W High],"&lt;=10")/Table3[[#This Row],[Count]]</f>
        <v>0.77777777777777779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0.88888888888888884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0.88888888888888884</v>
      </c>
      <c r="V57" s="2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57">
        <f>_xlfn.RANK.AVG(Table3[[#This Row],[Score]],Table3[Score],1)</f>
        <v>33.5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7">
        <f>_xlfn.RANK.AVG(Table3[[#This Row],[Score 2 ]],Table3[[Score 2 ]],1)</f>
        <v>56</v>
      </c>
    </row>
    <row r="58" spans="1:26" x14ac:dyDescent="0.3">
      <c r="A58" t="s">
        <v>782</v>
      </c>
      <c r="B58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0.66666666666666663</v>
      </c>
      <c r="E58" s="2">
        <f>COUNTIFS(Table2[Sub-Sector],Table3[[#This Row],[Sub-Sector]],Table2[1M Return vs Nifty],"&gt;=5")/Table3[[#This Row],[Count]]</f>
        <v>0.33333333333333331</v>
      </c>
      <c r="F58" s="2">
        <f>COUNTIFS(Table2[Sub-Sector],Table3[[#This Row],[Sub-Sector]],Table2[6M Return vs Nifty],"&gt;=10")/Table3[[#This Row],[Count]]</f>
        <v>0.33333333333333331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Volume],"&gt;=1")/Table3[[#This Row],[Count]]</f>
        <v>0.33333333333333331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0.33333333333333331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0.33333333333333331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0.33333333333333331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0.33333333333333331</v>
      </c>
      <c r="V58" s="2">
        <f>COUNTIFS(Table2[Sub-Sector],Table3[[#This Row],[Sub-Sector]],Table2[Sharpe Ratio],"&gt;=0.10")/Table3[[#This Row],[Count]]</f>
        <v>0.33333333333333331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58">
        <f>_xlfn.RANK.AVG(Table3[[#This Row],[Score]],Table3[Score],1)</f>
        <v>28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8">
        <f>_xlfn.RANK.AVG(Table3[[#This Row],[Score 2 ]],Table3[[Score 2 ]],1)</f>
        <v>57.5</v>
      </c>
    </row>
    <row r="59" spans="1:26" x14ac:dyDescent="0.3">
      <c r="A59" t="s">
        <v>877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0.33333333333333331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0.33333333333333331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0.33333333333333331</v>
      </c>
      <c r="I59" s="2">
        <f>COUNTIFS(Table2[Sub-Sector],Table3[[#This Row],[Sub-Sector]],Table2[Relative Volume],"&gt;=1")/Table3[[#This Row],[Count]]</f>
        <v>0.33333333333333331</v>
      </c>
      <c r="J59" s="2">
        <f>COUNTIFS(Table2[Sub-Sector],Table3[[#This Row],[Sub-Sector]],Table2[% Away From Day Low],"&gt;=0.05")/Table3[[#This Row],[Count]]</f>
        <v>0.33333333333333331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0.33333333333333331</v>
      </c>
      <c r="M59" s="2">
        <f>COUNTIFS(Table2[Sub-Sector],Table3[[#This Row],[Sub-Sector]],Table2[% Away From Current Week High],"&lt;=0.05")/Table3[[#This Row],[Count]]</f>
        <v>0.33333333333333331</v>
      </c>
      <c r="N59" s="2">
        <f>COUNTIFS(Table2[Sub-Sector],Table3[[#This Row],[Sub-Sector]],Table2[% Away From Current Month Low],"&gt;=0.05")/Table3[[#This Row],[Count]]</f>
        <v>0.33333333333333331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0.33333333333333331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0.33333333333333331</v>
      </c>
      <c r="S59" s="2">
        <f>COUNTIFS(Table2[Sub-Sector],Table3[[#This Row],[Sub-Sector]],Table2[% Price above 50 EMA],"&gt;=0")/Table3[[#This Row],[Count]]</f>
        <v>0.66666666666666663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0.33333333333333331</v>
      </c>
      <c r="V59" s="2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59">
        <f>_xlfn.RANK.AVG(Table3[[#This Row],[Score]],Table3[Score],1)</f>
        <v>52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59">
        <f>_xlfn.RANK.AVG(Table3[[#This Row],[Score 2 ]],Table3[[Score 2 ]],1)</f>
        <v>57.5</v>
      </c>
    </row>
    <row r="60" spans="1:26" x14ac:dyDescent="0.3">
      <c r="A60" t="s">
        <v>420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1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1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1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</v>
      </c>
      <c r="X60">
        <f>_xlfn.RANK.AVG(Table3[[#This Row],[Score]],Table3[Score],1)</f>
        <v>20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0">
        <f>_xlfn.RANK.AVG(Table3[[#This Row],[Score 2 ]],Table3[[Score 2 ]],1)</f>
        <v>59.5</v>
      </c>
    </row>
    <row r="61" spans="1:26" x14ac:dyDescent="0.3">
      <c r="A61" t="s">
        <v>1525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61">
        <f>_xlfn.RANK.AVG(Table3[[#This Row],[Score]],Table3[Score],1)</f>
        <v>72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1">
        <f>_xlfn.RANK.AVG(Table3[[#This Row],[Score 2 ]],Table3[[Score 2 ]],1)</f>
        <v>59.5</v>
      </c>
    </row>
    <row r="62" spans="1:26" x14ac:dyDescent="0.3">
      <c r="A62" t="s">
        <v>267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0.66666666666666663</v>
      </c>
      <c r="F62" s="2">
        <f>COUNTIFS(Table2[Sub-Sector],Table3[[#This Row],[Sub-Sector]],Table2[6M Return vs Nifty],"&gt;=10")/Table3[[#This Row],[Count]]</f>
        <v>1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0</v>
      </c>
      <c r="I62" s="2">
        <f>COUNTIFS(Table2[Sub-Sector],Table3[[#This Row],[Sub-Sector]],Table2[Relative Volume],"&gt;=1")/Table3[[#This Row],[Count]]</f>
        <v>0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0.33333333333333331</v>
      </c>
      <c r="M62" s="2">
        <f>COUNTIFS(Table2[Sub-Sector],Table3[[#This Row],[Sub-Sector]],Table2[% Away From Current Week High],"&lt;=0.05")/Table3[[#This Row],[Count]]</f>
        <v>0</v>
      </c>
      <c r="N62" s="2">
        <f>COUNTIFS(Table2[Sub-Sector],Table3[[#This Row],[Sub-Sector]],Table2[% Away From Current Month Low],"&gt;=0.05")/Table3[[#This Row],[Count]]</f>
        <v>0</v>
      </c>
      <c r="O62" s="2">
        <f>COUNTIFS(Table2[Sub-Sector],Table3[[#This Row],[Sub-Sector]],Table2[% Away From Current Month High],"&lt;=0.05")/Table3[[#This Row],[Count]]</f>
        <v>0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0.33333333333333331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</v>
      </c>
      <c r="V62" s="2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62">
        <f>_xlfn.RANK.AVG(Table3[[#This Row],[Score]],Table3[Score],1)</f>
        <v>45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2">
        <f>_xlfn.RANK.AVG(Table3[[#This Row],[Score 2 ]],Table3[[Score 2 ]],1)</f>
        <v>63</v>
      </c>
    </row>
    <row r="63" spans="1:26" x14ac:dyDescent="0.3">
      <c r="A63" t="s">
        <v>158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</v>
      </c>
      <c r="I63" s="2">
        <f>COUNTIFS(Table2[Sub-Sector],Table3[[#This Row],[Sub-Sector]],Table2[Relative Volume],"&gt;=1")/Table3[[#This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</v>
      </c>
      <c r="V63" s="2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63">
        <f>_xlfn.RANK.AVG(Table3[[#This Row],[Score]],Table3[Score],1)</f>
        <v>74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3">
        <f>_xlfn.RANK.AVG(Table3[[#This Row],[Score 2 ]],Table3[[Score 2 ]],1)</f>
        <v>63</v>
      </c>
    </row>
    <row r="64" spans="1:26" x14ac:dyDescent="0.3">
      <c r="A64" t="s">
        <v>484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64">
        <f>_xlfn.RANK.AVG(Table3[[#This Row],[Score]],Table3[Score],1)</f>
        <v>74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4">
        <f>_xlfn.RANK.AVG(Table3[[#This Row],[Score 2 ]],Table3[[Score 2 ]],1)</f>
        <v>63</v>
      </c>
    </row>
    <row r="65" spans="1:26" x14ac:dyDescent="0.3">
      <c r="A65" t="s">
        <v>372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0.5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0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0.5</v>
      </c>
      <c r="P65" s="2">
        <f>COUNTIFS(Table2[Sub-Sector],Table3[[#This Row],[Sub-Sector]],Table2[% Away From 52W High],"&lt;=10")/Table3[[#This Row],[Count]]</f>
        <v>0.5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</v>
      </c>
      <c r="S65" s="2">
        <f>COUNTIFS(Table2[Sub-Sector],Table3[[#This Row],[Sub-Sector]],Table2[% Price above 50 EMA],"&gt;=0")/Table3[[#This Row],[Count]]</f>
        <v>0.5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</v>
      </c>
      <c r="V65" s="2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65">
        <f>_xlfn.RANK.AVG(Table3[[#This Row],[Score]],Table3[Score],1)</f>
        <v>97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5">
        <f>_xlfn.RANK.AVG(Table3[[#This Row],[Score 2 ]],Table3[[Score 2 ]],1)</f>
        <v>63</v>
      </c>
    </row>
    <row r="66" spans="1:26" x14ac:dyDescent="0.3">
      <c r="A66" t="s">
        <v>923</v>
      </c>
      <c r="B66">
        <f>COUNTIFS(Table2[Sub-Sector],Table3[[#This Row],[Sub-Sector]])</f>
        <v>2</v>
      </c>
      <c r="C66" s="2">
        <f>COUNTIFS(Table2[Sub-Sector],Table3[[#This Row],[Sub-Sector]],Table2[Uptrend],"Uptrend")/Table3[[#This Row],[Count]]</f>
        <v>0.5</v>
      </c>
      <c r="D66" s="2">
        <f>COUNTIFS(Table2[Sub-Sector],Table3[[#This Row],[Sub-Sector]],Table2[1W Return vs Nifty],"&gt;=5")/Table3[[#This Row],[Count]]</f>
        <v>0.5</v>
      </c>
      <c r="E66" s="2">
        <f>COUNTIFS(Table2[Sub-Sector],Table3[[#This Row],[Sub-Sector]],Table2[1M Return vs Nifty],"&gt;=5")/Table3[[#This Row],[Count]]</f>
        <v>0.5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0.5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0.5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0.5</v>
      </c>
      <c r="P66" s="2">
        <f>COUNTIFS(Table2[Sub-Sector],Table3[[#This Row],[Sub-Sector]],Table2[% Away From 52W High],"&lt;=10")/Table3[[#This Row],[Count]]</f>
        <v>0.5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0.5</v>
      </c>
      <c r="S66" s="2">
        <f>COUNTIFS(Table2[Sub-Sector],Table3[[#This Row],[Sub-Sector]],Table2[% Price above 50 EMA],"&gt;=0")/Table3[[#This Row],[Count]]</f>
        <v>0.5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66">
        <f>_xlfn.RANK.AVG(Table3[[#This Row],[Score]],Table3[Score],1)</f>
        <v>50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6">
        <f>_xlfn.RANK.AVG(Table3[[#This Row],[Score 2 ]],Table3[[Score 2 ]],1)</f>
        <v>63</v>
      </c>
    </row>
    <row r="67" spans="1:26" x14ac:dyDescent="0.3">
      <c r="A67" t="s">
        <v>141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67">
        <f>_xlfn.RANK.AVG(Table3[[#This Row],[Score]],Table3[Score],1)</f>
        <v>77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7">
        <f>_xlfn.RANK.AVG(Table3[[#This Row],[Score 2 ]],Table3[[Score 2 ]],1)</f>
        <v>66</v>
      </c>
    </row>
    <row r="68" spans="1:26" x14ac:dyDescent="0.3">
      <c r="A68" t="s">
        <v>40</v>
      </c>
      <c r="B68">
        <f>COUNTIFS(Table2[Sub-Sector],Table3[[#This Row],[Sub-Sector]])</f>
        <v>2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1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0.5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0.5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0.5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0.5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68">
        <f>_xlfn.RANK.AVG(Table3[[#This Row],[Score]],Table3[Score],1)</f>
        <v>43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8">
        <f>_xlfn.RANK.AVG(Table3[[#This Row],[Score 2 ]],Table3[[Score 2 ]],1)</f>
        <v>67</v>
      </c>
    </row>
    <row r="69" spans="1:26" x14ac:dyDescent="0.3">
      <c r="A69" t="s">
        <v>626</v>
      </c>
      <c r="B69">
        <f>COUNTIFS(Table2[Sub-Sector],Table3[[#This Row],[Sub-Sector]])</f>
        <v>14</v>
      </c>
      <c r="C69" s="2">
        <f>COUNTIFS(Table2[Sub-Sector],Table3[[#This Row],[Sub-Sector]],Table2[Uptrend],"Uptrend")/Table3[[#This Row],[Count]]</f>
        <v>0.7142857142857143</v>
      </c>
      <c r="D69" s="2">
        <f>COUNTIFS(Table2[Sub-Sector],Table3[[#This Row],[Sub-Sector]],Table2[1W Return vs Nifty],"&gt;=5")/Table3[[#This Row],[Count]]</f>
        <v>0.21428571428571427</v>
      </c>
      <c r="E69" s="2">
        <f>COUNTIFS(Table2[Sub-Sector],Table3[[#This Row],[Sub-Sector]],Table2[1M Return vs Nifty],"&gt;=5")/Table3[[#This Row],[Count]]</f>
        <v>0.2857142857142857</v>
      </c>
      <c r="F69" s="2">
        <f>COUNTIFS(Table2[Sub-Sector],Table3[[#This Row],[Sub-Sector]],Table2[6M Return vs Nifty],"&gt;=10")/Table3[[#This Row],[Count]]</f>
        <v>0.2857142857142857</v>
      </c>
      <c r="G69" s="2">
        <f>COUNTIFS(Table2[Sub-Sector],Table3[[#This Row],[Sub-Sector]],Table2[1Y Return vs Nifty],"&gt;=10")/Table3[[#This Row],[Count]]</f>
        <v>0.7142857142857143</v>
      </c>
      <c r="H69" s="2">
        <f>COUNTIFS(Table2[Sub-Sector],Table3[[#This Row],[Sub-Sector]],Table2[RSI Exponential â€“ 14D],"&gt;=50")/Table3[[#This Row],[Count]]</f>
        <v>0.42857142857142855</v>
      </c>
      <c r="I69" s="2">
        <f>COUNTIFS(Table2[Sub-Sector],Table3[[#This Row],[Sub-Sector]],Table2[Relative Volume],"&gt;=1")/Table3[[#This Row],[Count]]</f>
        <v>0.5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0.14285714285714285</v>
      </c>
      <c r="M69" s="2">
        <f>COUNTIFS(Table2[Sub-Sector],Table3[[#This Row],[Sub-Sector]],Table2[% Away From Current Week High],"&lt;=0.05")/Table3[[#This Row],[Count]]</f>
        <v>0.42857142857142855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0.6428571428571429</v>
      </c>
      <c r="P69" s="2">
        <f>COUNTIFS(Table2[Sub-Sector],Table3[[#This Row],[Sub-Sector]],Table2[% Away From 52W High],"&lt;=10")/Table3[[#This Row],[Count]]</f>
        <v>0.2857142857142857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0.5714285714285714</v>
      </c>
      <c r="S69" s="2">
        <f>COUNTIFS(Table2[Sub-Sector],Table3[[#This Row],[Sub-Sector]],Table2[% Price above 50 EMA],"&gt;=0")/Table3[[#This Row],[Count]]</f>
        <v>0.7142857142857143</v>
      </c>
      <c r="T69" s="2">
        <f>COUNTIFS(Table2[Sub-Sector],Table3[[#This Row],[Sub-Sector]],Table2[% Price above 200 EMA],"&gt;=0")/Table3[[#This Row],[Count]]</f>
        <v>0.8571428571428571</v>
      </c>
      <c r="U69" s="2">
        <f>COUNTIFS(Table2[Sub-Sector],Table3[[#This Row],[Sub-Sector]],Table2[Rate of Change - Zone],"Positive")/Table3[[#This Row],[Count]]</f>
        <v>0.42857142857142855</v>
      </c>
      <c r="V69" s="2">
        <f>COUNTIFS(Table2[Sub-Sector],Table3[[#This Row],[Sub-Sector]],Table2[Sharpe Ratio],"&gt;=0.10")/Table3[[#This Row],[Count]]</f>
        <v>0.14285714285714285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69">
        <f>_xlfn.RANK.AVG(Table3[[#This Row],[Score]],Table3[Score],1)</f>
        <v>59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9">
        <f>_xlfn.RANK.AVG(Table3[[#This Row],[Score 2 ]],Table3[[Score 2 ]],1)</f>
        <v>68</v>
      </c>
    </row>
    <row r="70" spans="1:26" x14ac:dyDescent="0.3">
      <c r="A70" t="s">
        <v>264</v>
      </c>
      <c r="B70">
        <f>COUNTIFS(Table2[Sub-Sector],Table3[[#This Row],[Sub-Sector]])</f>
        <v>6</v>
      </c>
      <c r="C70" s="2">
        <f>COUNTIFS(Table2[Sub-Sector],Table3[[#This Row],[Sub-Sector]],Table2[Uptrend],"Uptrend")/Table3[[#This Row],[Count]]</f>
        <v>0.83333333333333337</v>
      </c>
      <c r="D70" s="2">
        <f>COUNTIFS(Table2[Sub-Sector],Table3[[#This Row],[Sub-Sector]],Table2[1W Return vs Nifty],"&gt;=5")/Table3[[#This Row],[Count]]</f>
        <v>0.16666666666666666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0.16666666666666666</v>
      </c>
      <c r="G70" s="2">
        <f>COUNTIFS(Table2[Sub-Sector],Table3[[#This Row],[Sub-Sector]],Table2[1Y Return vs Nifty],"&gt;=10")/Table3[[#This Row],[Count]]</f>
        <v>0.33333333333333331</v>
      </c>
      <c r="H70" s="2">
        <f>COUNTIFS(Table2[Sub-Sector],Table3[[#This Row],[Sub-Sector]],Table2[RSI Exponential â€“ 14D],"&gt;=50")/Table3[[#This Row],[Count]]</f>
        <v>0.5</v>
      </c>
      <c r="I70" s="2">
        <f>COUNTIFS(Table2[Sub-Sector],Table3[[#This Row],[Sub-Sector]],Table2[Relative Volume],"&gt;=1")/Table3[[#This Row],[Count]]</f>
        <v>0.66666666666666663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0.16666666666666666</v>
      </c>
      <c r="M70" s="2">
        <f>COUNTIFS(Table2[Sub-Sector],Table3[[#This Row],[Sub-Sector]],Table2[% Away From Current Week High],"&lt;=0.05")/Table3[[#This Row],[Count]]</f>
        <v>0.83333333333333337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0.33333333333333331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0.5</v>
      </c>
      <c r="S70" s="2">
        <f>COUNTIFS(Table2[Sub-Sector],Table3[[#This Row],[Sub-Sector]],Table2[% Price above 50 EMA],"&gt;=0")/Table3[[#This Row],[Count]]</f>
        <v>0.5</v>
      </c>
      <c r="T70" s="2">
        <f>COUNTIFS(Table2[Sub-Sector],Table3[[#This Row],[Sub-Sector]],Table2[% Price above 200 EMA],"&gt;=0")/Table3[[#This Row],[Count]]</f>
        <v>0.83333333333333337</v>
      </c>
      <c r="U70" s="2">
        <f>COUNTIFS(Table2[Sub-Sector],Table3[[#This Row],[Sub-Sector]],Table2[Rate of Change - Zone],"Positive")/Table3[[#This Row],[Count]]</f>
        <v>0.66666666666666663</v>
      </c>
      <c r="V70" s="2">
        <f>COUNTIFS(Table2[Sub-Sector],Table3[[#This Row],[Sub-Sector]],Table2[Sharpe Ratio],"&gt;=0.10")/Table3[[#This Row],[Count]]</f>
        <v>0.16666666666666666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70">
        <f>_xlfn.RANK.AVG(Table3[[#This Row],[Score]],Table3[Score],1)</f>
        <v>56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0">
        <f>_xlfn.RANK.AVG(Table3[[#This Row],[Score 2 ]],Table3[[Score 2 ]],1)</f>
        <v>69</v>
      </c>
    </row>
    <row r="71" spans="1:26" x14ac:dyDescent="0.3">
      <c r="A71" t="s">
        <v>499</v>
      </c>
      <c r="B71">
        <f>COUNTIFS(Table2[Sub-Sector],Table3[[#This Row],[Sub-Sector]])</f>
        <v>2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0.5</v>
      </c>
      <c r="H71" s="2">
        <f>COUNTIFS(Table2[Sub-Sector],Table3[[#This Row],[Sub-Sector]],Table2[RSI Exponential â€“ 14D],"&gt;=50")/Table3[[#This Row],[Count]]</f>
        <v>0.5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0.5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0.5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0.5</v>
      </c>
      <c r="P71" s="2">
        <f>COUNTIFS(Table2[Sub-Sector],Table3[[#This Row],[Sub-Sector]],Table2[% Away From 52W High],"&lt;=10")/Table3[[#This Row],[Count]]</f>
        <v>0.5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0.5</v>
      </c>
      <c r="S71" s="2">
        <f>COUNTIFS(Table2[Sub-Sector],Table3[[#This Row],[Sub-Sector]],Table2[% Price above 50 EMA],"&gt;=0")/Table3[[#This Row],[Count]]</f>
        <v>0.5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0.5</v>
      </c>
      <c r="V71" s="2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71">
        <f>_xlfn.RANK.AVG(Table3[[#This Row],[Score]],Table3[Score],1)</f>
        <v>80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>
        <f>_xlfn.RANK.AVG(Table3[[#This Row],[Score 2 ]],Table3[[Score 2 ]],1)</f>
        <v>70</v>
      </c>
    </row>
    <row r="72" spans="1:26" x14ac:dyDescent="0.3">
      <c r="A72" t="s">
        <v>1818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0.66666666666666663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0.33333333333333331</v>
      </c>
      <c r="H72" s="2">
        <f>COUNTIFS(Table2[Sub-Sector],Table3[[#This Row],[Sub-Sector]],Table2[RSI Exponential â€“ 14D],"&gt;=50")/Table3[[#This Row],[Count]]</f>
        <v>0.66666666666666663</v>
      </c>
      <c r="I72" s="2">
        <f>COUNTIFS(Table2[Sub-Sector],Table3[[#This Row],[Sub-Sector]],Table2[Relative Volume],"&gt;=1")/Table3[[#This Row],[Count]]</f>
        <v>1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0.33333333333333331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0.33333333333333331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0.66666666666666663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0.66666666666666663</v>
      </c>
      <c r="U72" s="2">
        <f>COUNTIFS(Table2[Sub-Sector],Table3[[#This Row],[Sub-Sector]],Table2[Rate of Change - Zone],"Positive")/Table3[[#This Row],[Count]]</f>
        <v>0.66666666666666663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72">
        <f>_xlfn.RANK.AVG(Table3[[#This Row],[Score]],Table3[Score],1)</f>
        <v>94.5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2">
        <f>_xlfn.RANK.AVG(Table3[[#This Row],[Score 2 ]],Table3[[Score 2 ]],1)</f>
        <v>71</v>
      </c>
    </row>
    <row r="73" spans="1:26" x14ac:dyDescent="0.3">
      <c r="A73" t="s">
        <v>201</v>
      </c>
      <c r="B73">
        <f>COUNTIFS(Table2[Sub-Sector],Table3[[#This Row],[Sub-Sector]])</f>
        <v>25</v>
      </c>
      <c r="C73" s="2">
        <f>COUNTIFS(Table2[Sub-Sector],Table3[[#This Row],[Sub-Sector]],Table2[Uptrend],"Uptrend")/Table3[[#This Row],[Count]]</f>
        <v>0.92</v>
      </c>
      <c r="D73" s="2">
        <f>COUNTIFS(Table2[Sub-Sector],Table3[[#This Row],[Sub-Sector]],Table2[1W Return vs Nifty],"&gt;=5")/Table3[[#This Row],[Count]]</f>
        <v>0.12</v>
      </c>
      <c r="E73" s="2">
        <f>COUNTIFS(Table2[Sub-Sector],Table3[[#This Row],[Sub-Sector]],Table2[1M Return vs Nifty],"&gt;=5")/Table3[[#This Row],[Count]]</f>
        <v>0.12</v>
      </c>
      <c r="F73" s="2">
        <f>COUNTIFS(Table2[Sub-Sector],Table3[[#This Row],[Sub-Sector]],Table2[6M Return vs Nifty],"&gt;=10")/Table3[[#This Row],[Count]]</f>
        <v>0.52</v>
      </c>
      <c r="G73" s="2">
        <f>COUNTIFS(Table2[Sub-Sector],Table3[[#This Row],[Sub-Sector]],Table2[1Y Return vs Nifty],"&gt;=10")/Table3[[#This Row],[Count]]</f>
        <v>0.6</v>
      </c>
      <c r="H73" s="2">
        <f>COUNTIFS(Table2[Sub-Sector],Table3[[#This Row],[Sub-Sector]],Table2[RSI Exponential â€“ 14D],"&gt;=50")/Table3[[#This Row],[Count]]</f>
        <v>0.44</v>
      </c>
      <c r="I73" s="2">
        <f>COUNTIFS(Table2[Sub-Sector],Table3[[#This Row],[Sub-Sector]],Table2[Relative Volume],"&gt;=1")/Table3[[#This Row],[Count]]</f>
        <v>0.2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0.08</v>
      </c>
      <c r="M73" s="2">
        <f>COUNTIFS(Table2[Sub-Sector],Table3[[#This Row],[Sub-Sector]],Table2[% Away From Current Week High],"&lt;=0.05")/Table3[[#This Row],[Count]]</f>
        <v>0.6</v>
      </c>
      <c r="N73" s="2">
        <f>COUNTIFS(Table2[Sub-Sector],Table3[[#This Row],[Sub-Sector]],Table2[% Away From Current Month Low],"&gt;=0.05")/Table3[[#This Row],[Count]]</f>
        <v>0.04</v>
      </c>
      <c r="O73" s="2">
        <f>COUNTIFS(Table2[Sub-Sector],Table3[[#This Row],[Sub-Sector]],Table2[% Away From Current Month High],"&lt;=0.05")/Table3[[#This Row],[Count]]</f>
        <v>0.76</v>
      </c>
      <c r="P73" s="2">
        <f>COUNTIFS(Table2[Sub-Sector],Table3[[#This Row],[Sub-Sector]],Table2[% Away From 52W High],"&lt;=10")/Table3[[#This Row],[Count]]</f>
        <v>0.56000000000000005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0.52</v>
      </c>
      <c r="S73" s="2">
        <f>COUNTIFS(Table2[Sub-Sector],Table3[[#This Row],[Sub-Sector]],Table2[% Price above 50 EMA],"&gt;=0")/Table3[[#This Row],[Count]]</f>
        <v>0.84</v>
      </c>
      <c r="T73" s="2">
        <f>COUNTIFS(Table2[Sub-Sector],Table3[[#This Row],[Sub-Sector]],Table2[% Price above 200 EMA],"&gt;=0")/Table3[[#This Row],[Count]]</f>
        <v>0.96</v>
      </c>
      <c r="U73" s="2">
        <f>COUNTIFS(Table2[Sub-Sector],Table3[[#This Row],[Sub-Sector]],Table2[Rate of Change - Zone],"Positive")/Table3[[#This Row],[Count]]</f>
        <v>0.44</v>
      </c>
      <c r="V73" s="2">
        <f>COUNTIFS(Table2[Sub-Sector],Table3[[#This Row],[Sub-Sector]],Table2[Sharpe Ratio],"&gt;=0.10")/Table3[[#This Row],[Count]]</f>
        <v>0.44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73">
        <f>_xlfn.RANK.AVG(Table3[[#This Row],[Score]],Table3[Score],1)</f>
        <v>67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3">
        <f>_xlfn.RANK.AVG(Table3[[#This Row],[Score 2 ]],Table3[[Score 2 ]],1)</f>
        <v>72</v>
      </c>
    </row>
    <row r="74" spans="1:26" x14ac:dyDescent="0.3">
      <c r="A74" t="s">
        <v>92</v>
      </c>
      <c r="B74">
        <f>COUNTIFS(Table2[Sub-Sector],Table3[[#This Row],[Sub-Sector]])</f>
        <v>5</v>
      </c>
      <c r="C74" s="2">
        <f>COUNTIFS(Table2[Sub-Sector],Table3[[#This Row],[Sub-Sector]],Table2[Uptrend],"Uptrend")/Table3[[#This Row],[Count]]</f>
        <v>0.8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0.8</v>
      </c>
      <c r="G74" s="2">
        <f>COUNTIFS(Table2[Sub-Sector],Table3[[#This Row],[Sub-Sector]],Table2[1Y Return vs Nifty],"&gt;=10")/Table3[[#This Row],[Count]]</f>
        <v>0.8</v>
      </c>
      <c r="H74" s="2">
        <f>COUNTIFS(Table2[Sub-Sector],Table3[[#This Row],[Sub-Sector]],Table2[RSI Exponential â€“ 14D],"&gt;=50")/Table3[[#This Row],[Count]]</f>
        <v>0</v>
      </c>
      <c r="I74" s="2">
        <f>COUNTIFS(Table2[Sub-Sector],Table3[[#This Row],[Sub-Sector]],Table2[Relative Volume],"&gt;=1")/Table3[[#This Row],[Count]]</f>
        <v>0.2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0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0.8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</v>
      </c>
      <c r="S74" s="2">
        <f>COUNTIFS(Table2[Sub-Sector],Table3[[#This Row],[Sub-Sector]],Table2[% Price above 50 EMA],"&gt;=0")/Table3[[#This Row],[Count]]</f>
        <v>0.4</v>
      </c>
      <c r="T74" s="2">
        <f>COUNTIFS(Table2[Sub-Sector],Table3[[#This Row],[Sub-Sector]],Table2[% Price above 200 EMA],"&gt;=0")/Table3[[#This Row],[Count]]</f>
        <v>0.8</v>
      </c>
      <c r="U74" s="2">
        <f>COUNTIFS(Table2[Sub-Sector],Table3[[#This Row],[Sub-Sector]],Table2[Rate of Change - Zone],"Positive")/Table3[[#This Row],[Count]]</f>
        <v>0</v>
      </c>
      <c r="V74" s="2">
        <f>COUNTIFS(Table2[Sub-Sector],Table3[[#This Row],[Sub-Sector]],Table2[Sharpe Ratio],"&gt;=0.10")/Table3[[#This Row],[Count]]</f>
        <v>0.6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74">
        <f>_xlfn.RANK.AVG(Table3[[#This Row],[Score]],Table3[Score],1)</f>
        <v>92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4">
        <f>_xlfn.RANK.AVG(Table3[[#This Row],[Score 2 ]],Table3[[Score 2 ]],1)</f>
        <v>73</v>
      </c>
    </row>
    <row r="75" spans="1:26" x14ac:dyDescent="0.3">
      <c r="A75" t="s">
        <v>294</v>
      </c>
      <c r="B75">
        <f>COUNTIFS(Table2[Sub-Sector],Table3[[#This Row],[Sub-Sector]])</f>
        <v>14</v>
      </c>
      <c r="C75" s="2">
        <f>COUNTIFS(Table2[Sub-Sector],Table3[[#This Row],[Sub-Sector]],Table2[Uptrend],"Uptrend")/Table3[[#This Row],[Count]]</f>
        <v>0.7857142857142857</v>
      </c>
      <c r="D75" s="2">
        <f>COUNTIFS(Table2[Sub-Sector],Table3[[#This Row],[Sub-Sector]],Table2[1W Return vs Nifty],"&gt;=5")/Table3[[#This Row],[Count]]</f>
        <v>0.14285714285714285</v>
      </c>
      <c r="E75" s="2">
        <f>COUNTIFS(Table2[Sub-Sector],Table3[[#This Row],[Sub-Sector]],Table2[1M Return vs Nifty],"&gt;=5")/Table3[[#This Row],[Count]]</f>
        <v>0.2857142857142857</v>
      </c>
      <c r="F75" s="2">
        <f>COUNTIFS(Table2[Sub-Sector],Table3[[#This Row],[Sub-Sector]],Table2[6M Return vs Nifty],"&gt;=10")/Table3[[#This Row],[Count]]</f>
        <v>0.21428571428571427</v>
      </c>
      <c r="G75" s="2">
        <f>COUNTIFS(Table2[Sub-Sector],Table3[[#This Row],[Sub-Sector]],Table2[1Y Return vs Nifty],"&gt;=10")/Table3[[#This Row],[Count]]</f>
        <v>0.42857142857142855</v>
      </c>
      <c r="H75" s="2">
        <f>COUNTIFS(Table2[Sub-Sector],Table3[[#This Row],[Sub-Sector]],Table2[RSI Exponential â€“ 14D],"&gt;=50")/Table3[[#This Row],[Count]]</f>
        <v>0.7142857142857143</v>
      </c>
      <c r="I75" s="2">
        <f>COUNTIFS(Table2[Sub-Sector],Table3[[#This Row],[Sub-Sector]],Table2[Relative Volume],"&gt;=1")/Table3[[#This Row],[Count]]</f>
        <v>0.35714285714285715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7.1428571428571425E-2</v>
      </c>
      <c r="M75" s="2">
        <f>COUNTIFS(Table2[Sub-Sector],Table3[[#This Row],[Sub-Sector]],Table2[% Away From Current Week High],"&lt;=0.05")/Table3[[#This Row],[Count]]</f>
        <v>0.7857142857142857</v>
      </c>
      <c r="N75" s="2">
        <f>COUNTIFS(Table2[Sub-Sector],Table3[[#This Row],[Sub-Sector]],Table2[% Away From Current Month Low],"&gt;=0.05")/Table3[[#This Row],[Count]]</f>
        <v>0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0.35714285714285715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0.6428571428571429</v>
      </c>
      <c r="S75" s="2">
        <f>COUNTIFS(Table2[Sub-Sector],Table3[[#This Row],[Sub-Sector]],Table2[% Price above 50 EMA],"&gt;=0")/Table3[[#This Row],[Count]]</f>
        <v>0.7857142857142857</v>
      </c>
      <c r="T75" s="2">
        <f>COUNTIFS(Table2[Sub-Sector],Table3[[#This Row],[Sub-Sector]],Table2[% Price above 200 EMA],"&gt;=0")/Table3[[#This Row],[Count]]</f>
        <v>0.9285714285714286</v>
      </c>
      <c r="U75" s="2">
        <f>COUNTIFS(Table2[Sub-Sector],Table3[[#This Row],[Sub-Sector]],Table2[Rate of Change - Zone],"Positive")/Table3[[#This Row],[Count]]</f>
        <v>0.8571428571428571</v>
      </c>
      <c r="V75" s="2">
        <f>COUNTIFS(Table2[Sub-Sector],Table3[[#This Row],[Sub-Sector]],Table2[Sharpe Ratio],"&gt;=0.10")/Table3[[#This Row],[Count]]</f>
        <v>0.21428571428571427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75">
        <f>_xlfn.RANK.AVG(Table3[[#This Row],[Score]],Table3[Score],1)</f>
        <v>64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5">
        <f>_xlfn.RANK.AVG(Table3[[#This Row],[Score 2 ]],Table3[[Score 2 ]],1)</f>
        <v>74</v>
      </c>
    </row>
    <row r="76" spans="1:26" x14ac:dyDescent="0.3">
      <c r="A76" t="s">
        <v>106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0.33333333333333331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0.33333333333333331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0.33333333333333331</v>
      </c>
      <c r="I76" s="2">
        <f>COUNTIFS(Table2[Sub-Sector],Table3[[#This Row],[Sub-Sector]],Table2[Relative Volume],"&gt;=1")/Table3[[#This Row],[Count]]</f>
        <v>0.33333333333333331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0.33333333333333331</v>
      </c>
      <c r="M76" s="2">
        <f>COUNTIFS(Table2[Sub-Sector],Table3[[#This Row],[Sub-Sector]],Table2[% Away From Current Week High],"&lt;=0.05")/Table3[[#This Row],[Count]]</f>
        <v>0.66666666666666663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0.33333333333333331</v>
      </c>
      <c r="S76" s="2">
        <f>COUNTIFS(Table2[Sub-Sector],Table3[[#This Row],[Sub-Sector]],Table2[% Price above 50 EMA],"&gt;=0")/Table3[[#This Row],[Count]]</f>
        <v>0.66666666666666663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</v>
      </c>
      <c r="V76" s="2">
        <f>COUNTIFS(Table2[Sub-Sector],Table3[[#This Row],[Sub-Sector]],Table2[Sharpe Ratio],"&gt;=0.10")/Table3[[#This Row],[Count]]</f>
        <v>0.33333333333333331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76">
        <f>_xlfn.RANK.AVG(Table3[[#This Row],[Score]],Table3[Score],1)</f>
        <v>58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6">
        <f>_xlfn.RANK.AVG(Table3[[#This Row],[Score 2 ]],Table3[[Score 2 ]],1)</f>
        <v>75.5</v>
      </c>
    </row>
    <row r="77" spans="1:26" x14ac:dyDescent="0.3">
      <c r="A77" t="s">
        <v>463</v>
      </c>
      <c r="B77">
        <f>COUNTIFS(Table2[Sub-Sector],Table3[[#This Row],[Sub-Sector]])</f>
        <v>11</v>
      </c>
      <c r="C77" s="2">
        <f>COUNTIFS(Table2[Sub-Sector],Table3[[#This Row],[Sub-Sector]],Table2[Uptrend],"Uptrend")/Table3[[#This Row],[Count]]</f>
        <v>0.72727272727272729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0.36363636363636365</v>
      </c>
      <c r="F77" s="2">
        <f>COUNTIFS(Table2[Sub-Sector],Table3[[#This Row],[Sub-Sector]],Table2[6M Return vs Nifty],"&gt;=10")/Table3[[#This Row],[Count]]</f>
        <v>0.27272727272727271</v>
      </c>
      <c r="G77" s="2">
        <f>COUNTIFS(Table2[Sub-Sector],Table3[[#This Row],[Sub-Sector]],Table2[1Y Return vs Nifty],"&gt;=10")/Table3[[#This Row],[Count]]</f>
        <v>0.45454545454545453</v>
      </c>
      <c r="H77" s="2">
        <f>COUNTIFS(Table2[Sub-Sector],Table3[[#This Row],[Sub-Sector]],Table2[RSI Exponential â€“ 14D],"&gt;=50")/Table3[[#This Row],[Count]]</f>
        <v>0.54545454545454541</v>
      </c>
      <c r="I77" s="2">
        <f>COUNTIFS(Table2[Sub-Sector],Table3[[#This Row],[Sub-Sector]],Table2[Relative Volume],"&gt;=1")/Table3[[#This Row],[Count]]</f>
        <v>0.45454545454545453</v>
      </c>
      <c r="J77" s="2">
        <f>COUNTIFS(Table2[Sub-Sector],Table3[[#This Row],[Sub-Sector]],Table2[% Away From Day Low],"&gt;=0.05")/Table3[[#This Row],[Count]]</f>
        <v>9.0909090909090912E-2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0.18181818181818182</v>
      </c>
      <c r="M77" s="2">
        <f>COUNTIFS(Table2[Sub-Sector],Table3[[#This Row],[Sub-Sector]],Table2[% Away From Current Week High],"&lt;=0.05")/Table3[[#This Row],[Count]]</f>
        <v>0.54545454545454541</v>
      </c>
      <c r="N77" s="2">
        <f>COUNTIFS(Table2[Sub-Sector],Table3[[#This Row],[Sub-Sector]],Table2[% Away From Current Month Low],"&gt;=0.05")/Table3[[#This Row],[Count]]</f>
        <v>9.0909090909090912E-2</v>
      </c>
      <c r="O77" s="2">
        <f>COUNTIFS(Table2[Sub-Sector],Table3[[#This Row],[Sub-Sector]],Table2[% Away From Current Month High],"&lt;=0.05")/Table3[[#This Row],[Count]]</f>
        <v>0.90909090909090906</v>
      </c>
      <c r="P77" s="2">
        <f>COUNTIFS(Table2[Sub-Sector],Table3[[#This Row],[Sub-Sector]],Table2[% Away From 52W High],"&lt;=10")/Table3[[#This Row],[Count]]</f>
        <v>0.63636363636363635</v>
      </c>
      <c r="Q77" s="2">
        <f>COUNTIFS(Table2[Sub-Sector],Table3[[#This Row],[Sub-Sector]],Table2[% Away From 52W Low],"&gt;=10")/Table3[[#This Row],[Count]]</f>
        <v>0.90909090909090906</v>
      </c>
      <c r="R77" s="2">
        <f>COUNTIFS(Table2[Sub-Sector],Table3[[#This Row],[Sub-Sector]],Table2[% Price above 20 EMA],"&gt;=0")/Table3[[#This Row],[Count]]</f>
        <v>0.63636363636363635</v>
      </c>
      <c r="S77" s="2">
        <f>COUNTIFS(Table2[Sub-Sector],Table3[[#This Row],[Sub-Sector]],Table2[% Price above 50 EMA],"&gt;=0")/Table3[[#This Row],[Count]]</f>
        <v>0.81818181818181823</v>
      </c>
      <c r="T77" s="2">
        <f>COUNTIFS(Table2[Sub-Sector],Table3[[#This Row],[Sub-Sector]],Table2[% Price above 200 EMA],"&gt;=0")/Table3[[#This Row],[Count]]</f>
        <v>0.81818181818181823</v>
      </c>
      <c r="U77" s="2">
        <f>COUNTIFS(Table2[Sub-Sector],Table3[[#This Row],[Sub-Sector]],Table2[Rate of Change - Zone],"Positive")/Table3[[#This Row],[Count]]</f>
        <v>0.63636363636363635</v>
      </c>
      <c r="V77" s="2">
        <f>COUNTIFS(Table2[Sub-Sector],Table3[[#This Row],[Sub-Sector]],Table2[Sharpe Ratio],"&gt;=0.10")/Table3[[#This Row],[Count]]</f>
        <v>0.36363636363636365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77">
        <f>_xlfn.RANK.AVG(Table3[[#This Row],[Score]],Table3[Score],1)</f>
        <v>81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7">
        <f>_xlfn.RANK.AVG(Table3[[#This Row],[Score 2 ]],Table3[[Score 2 ]],1)</f>
        <v>75.5</v>
      </c>
    </row>
    <row r="78" spans="1:26" x14ac:dyDescent="0.3">
      <c r="A78" t="s">
        <v>116</v>
      </c>
      <c r="B78">
        <f>COUNTIFS(Table2[Sub-Sector],Table3[[#This Row],[Sub-Sector]])</f>
        <v>7</v>
      </c>
      <c r="C78" s="2">
        <f>COUNTIFS(Table2[Sub-Sector],Table3[[#This Row],[Sub-Sector]],Table2[Uptrend],"Uptrend")/Table3[[#This Row],[Count]]</f>
        <v>0.8571428571428571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0.8571428571428571</v>
      </c>
      <c r="F78" s="2">
        <f>COUNTIFS(Table2[Sub-Sector],Table3[[#This Row],[Sub-Sector]],Table2[6M Return vs Nifty],"&gt;=10")/Table3[[#This Row],[Count]]</f>
        <v>0.42857142857142855</v>
      </c>
      <c r="G78" s="2">
        <f>COUNTIFS(Table2[Sub-Sector],Table3[[#This Row],[Sub-Sector]],Table2[1Y Return vs Nifty],"&gt;=10")/Table3[[#This Row],[Count]]</f>
        <v>0.8571428571428571</v>
      </c>
      <c r="H78" s="2">
        <f>COUNTIFS(Table2[Sub-Sector],Table3[[#This Row],[Sub-Sector]],Table2[RSI Exponential â€“ 14D],"&gt;=50")/Table3[[#This Row],[Count]]</f>
        <v>0.2857142857142857</v>
      </c>
      <c r="I78" s="2">
        <f>COUNTIFS(Table2[Sub-Sector],Table3[[#This Row],[Sub-Sector]],Table2[Relative Volume],"&gt;=1")/Table3[[#This Row],[Count]]</f>
        <v>0.14285714285714285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0.14285714285714285</v>
      </c>
      <c r="M78" s="2">
        <f>COUNTIFS(Table2[Sub-Sector],Table3[[#This Row],[Sub-Sector]],Table2[% Away From Current Week High],"&lt;=0.05")/Table3[[#This Row],[Count]]</f>
        <v>0.42857142857142855</v>
      </c>
      <c r="N78" s="2">
        <f>COUNTIFS(Table2[Sub-Sector],Table3[[#This Row],[Sub-Sector]],Table2[% Away From Current Month Low],"&gt;=0.05")/Table3[[#This Row],[Count]]</f>
        <v>0</v>
      </c>
      <c r="O78" s="2">
        <f>COUNTIFS(Table2[Sub-Sector],Table3[[#This Row],[Sub-Sector]],Table2[% Away From Current Month High],"&lt;=0.05")/Table3[[#This Row],[Count]]</f>
        <v>0.5714285714285714</v>
      </c>
      <c r="P78" s="2">
        <f>COUNTIFS(Table2[Sub-Sector],Table3[[#This Row],[Sub-Sector]],Table2[% Away From 52W High],"&lt;=10")/Table3[[#This Row],[Count]]</f>
        <v>0.2857142857142857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0.42857142857142855</v>
      </c>
      <c r="S78" s="2">
        <f>COUNTIFS(Table2[Sub-Sector],Table3[[#This Row],[Sub-Sector]],Table2[% Price above 50 EMA],"&gt;=0")/Table3[[#This Row],[Count]]</f>
        <v>0.8571428571428571</v>
      </c>
      <c r="T78" s="2">
        <f>COUNTIFS(Table2[Sub-Sector],Table3[[#This Row],[Sub-Sector]],Table2[% Price above 200 EMA],"&gt;=0")/Table3[[#This Row],[Count]]</f>
        <v>0.8571428571428571</v>
      </c>
      <c r="U78" s="2">
        <f>COUNTIFS(Table2[Sub-Sector],Table3[[#This Row],[Sub-Sector]],Table2[Rate of Change - Zone],"Positive")/Table3[[#This Row],[Count]]</f>
        <v>0.2857142857142857</v>
      </c>
      <c r="V78" s="2">
        <f>COUNTIFS(Table2[Sub-Sector],Table3[[#This Row],[Sub-Sector]],Table2[Sharpe Ratio],"&gt;=0.10")/Table3[[#This Row],[Count]]</f>
        <v>0.8571428571428571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78">
        <f>_xlfn.RANK.AVG(Table3[[#This Row],[Score]],Table3[Score],1)</f>
        <v>63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8">
        <f>_xlfn.RANK.AVG(Table3[[#This Row],[Score 2 ]],Table3[[Score 2 ]],1)</f>
        <v>77</v>
      </c>
    </row>
    <row r="79" spans="1:26" x14ac:dyDescent="0.3">
      <c r="A79" t="s">
        <v>551</v>
      </c>
      <c r="B79">
        <f>COUNTIFS(Table2[Sub-Sector],Table3[[#This Row],[Sub-Sector]])</f>
        <v>17</v>
      </c>
      <c r="C79" s="2">
        <f>COUNTIFS(Table2[Sub-Sector],Table3[[#This Row],[Sub-Sector]],Table2[Uptrend],"Uptrend")/Table3[[#This Row],[Count]]</f>
        <v>0.70588235294117652</v>
      </c>
      <c r="D79" s="2">
        <f>COUNTIFS(Table2[Sub-Sector],Table3[[#This Row],[Sub-Sector]],Table2[1W Return vs Nifty],"&gt;=5")/Table3[[#This Row],[Count]]</f>
        <v>0.41176470588235292</v>
      </c>
      <c r="E79" s="2">
        <f>COUNTIFS(Table2[Sub-Sector],Table3[[#This Row],[Sub-Sector]],Table2[1M Return vs Nifty],"&gt;=5")/Table3[[#This Row],[Count]]</f>
        <v>0.23529411764705882</v>
      </c>
      <c r="F79" s="2">
        <f>COUNTIFS(Table2[Sub-Sector],Table3[[#This Row],[Sub-Sector]],Table2[6M Return vs Nifty],"&gt;=10")/Table3[[#This Row],[Count]]</f>
        <v>0.11764705882352941</v>
      </c>
      <c r="G79" s="2">
        <f>COUNTIFS(Table2[Sub-Sector],Table3[[#This Row],[Sub-Sector]],Table2[1Y Return vs Nifty],"&gt;=10")/Table3[[#This Row],[Count]]</f>
        <v>0.17647058823529413</v>
      </c>
      <c r="H79" s="2">
        <f>COUNTIFS(Table2[Sub-Sector],Table3[[#This Row],[Sub-Sector]],Table2[RSI Exponential â€“ 14D],"&gt;=50")/Table3[[#This Row],[Count]]</f>
        <v>0.76470588235294112</v>
      </c>
      <c r="I79" s="2">
        <f>COUNTIFS(Table2[Sub-Sector],Table3[[#This Row],[Sub-Sector]],Table2[Relative Volume],"&gt;=1")/Table3[[#This Row],[Count]]</f>
        <v>0.58823529411764708</v>
      </c>
      <c r="J79" s="2">
        <f>COUNTIFS(Table2[Sub-Sector],Table3[[#This Row],[Sub-Sector]],Table2[% Away From Day Low],"&gt;=0.05")/Table3[[#This Row],[Count]]</f>
        <v>0.17647058823529413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0.29411764705882354</v>
      </c>
      <c r="M79" s="2">
        <f>COUNTIFS(Table2[Sub-Sector],Table3[[#This Row],[Sub-Sector]],Table2[% Away From Current Week High],"&lt;=0.05")/Table3[[#This Row],[Count]]</f>
        <v>0.76470588235294112</v>
      </c>
      <c r="N79" s="2">
        <f>COUNTIFS(Table2[Sub-Sector],Table3[[#This Row],[Sub-Sector]],Table2[% Away From Current Month Low],"&gt;=0.05")/Table3[[#This Row],[Count]]</f>
        <v>0.17647058823529413</v>
      </c>
      <c r="O79" s="2">
        <f>COUNTIFS(Table2[Sub-Sector],Table3[[#This Row],[Sub-Sector]],Table2[% Away From Current Month High],"&lt;=0.05")/Table3[[#This Row],[Count]]</f>
        <v>0.88235294117647056</v>
      </c>
      <c r="P79" s="2">
        <f>COUNTIFS(Table2[Sub-Sector],Table3[[#This Row],[Sub-Sector]],Table2[% Away From 52W High],"&lt;=10")/Table3[[#This Row],[Count]]</f>
        <v>0.47058823529411764</v>
      </c>
      <c r="Q79" s="2">
        <f>COUNTIFS(Table2[Sub-Sector],Table3[[#This Row],[Sub-Sector]],Table2[% Away From 52W Low],"&gt;=10")/Table3[[#This Row],[Count]]</f>
        <v>0.94117647058823528</v>
      </c>
      <c r="R79" s="2">
        <f>COUNTIFS(Table2[Sub-Sector],Table3[[#This Row],[Sub-Sector]],Table2[% Price above 20 EMA],"&gt;=0")/Table3[[#This Row],[Count]]</f>
        <v>0.76470588235294112</v>
      </c>
      <c r="S79" s="2">
        <f>COUNTIFS(Table2[Sub-Sector],Table3[[#This Row],[Sub-Sector]],Table2[% Price above 50 EMA],"&gt;=0")/Table3[[#This Row],[Count]]</f>
        <v>0.94117647058823528</v>
      </c>
      <c r="T79" s="2">
        <f>COUNTIFS(Table2[Sub-Sector],Table3[[#This Row],[Sub-Sector]],Table2[% Price above 200 EMA],"&gt;=0")/Table3[[#This Row],[Count]]</f>
        <v>0.76470588235294112</v>
      </c>
      <c r="U79" s="2">
        <f>COUNTIFS(Table2[Sub-Sector],Table3[[#This Row],[Sub-Sector]],Table2[Rate of Change - Zone],"Positive")/Table3[[#This Row],[Count]]</f>
        <v>0.70588235294117652</v>
      </c>
      <c r="V79" s="2">
        <f>COUNTIFS(Table2[Sub-Sector],Table3[[#This Row],[Sub-Sector]],Table2[Sharpe Ratio],"&gt;=0.10")/Table3[[#This Row],[Count]]</f>
        <v>0.11764705882352941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79">
        <f>_xlfn.RANK.AVG(Table3[[#This Row],[Score]],Table3[Score],1)</f>
        <v>60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9">
        <f>_xlfn.RANK.AVG(Table3[[#This Row],[Score 2 ]],Table3[[Score 2 ]],1)</f>
        <v>78</v>
      </c>
    </row>
    <row r="80" spans="1:26" x14ac:dyDescent="0.3">
      <c r="A80" t="s">
        <v>181</v>
      </c>
      <c r="B80">
        <f>COUNTIFS(Table2[Sub-Sector],Table3[[#This Row],[Sub-Sector]])</f>
        <v>8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0.125</v>
      </c>
      <c r="E80" s="2">
        <f>COUNTIFS(Table2[Sub-Sector],Table3[[#This Row],[Sub-Sector]],Table2[1M Return vs Nifty],"&gt;=5")/Table3[[#This Row],[Count]]</f>
        <v>0.5</v>
      </c>
      <c r="F80" s="2">
        <f>COUNTIFS(Table2[Sub-Sector],Table3[[#This Row],[Sub-Sector]],Table2[6M Return vs Nifty],"&gt;=10")/Table3[[#This Row],[Count]]</f>
        <v>0.375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0.5</v>
      </c>
      <c r="I80" s="2">
        <f>COUNTIFS(Table2[Sub-Sector],Table3[[#This Row],[Sub-Sector]],Table2[Relative Volume],"&gt;=1")/Table3[[#This Row],[Count]]</f>
        <v>0.125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0.875</v>
      </c>
      <c r="L80" s="2">
        <f>COUNTIFS(Table2[Sub-Sector],Table3[[#This Row],[Sub-Sector]],Table2[% Away From Current Week Low],"&gt;=0.05")/Table3[[#This Row],[Count]]</f>
        <v>0.125</v>
      </c>
      <c r="M80" s="2">
        <f>COUNTIFS(Table2[Sub-Sector],Table3[[#This Row],[Sub-Sector]],Table2[% Away From Current Week High],"&lt;=0.05")/Table3[[#This Row],[Count]]</f>
        <v>0.75</v>
      </c>
      <c r="N80" s="2">
        <f>COUNTIFS(Table2[Sub-Sector],Table3[[#This Row],[Sub-Sector]],Table2[% Away From Current Month Low],"&gt;=0.05")/Table3[[#This Row],[Count]]</f>
        <v>0</v>
      </c>
      <c r="O80" s="2">
        <f>COUNTIFS(Table2[Sub-Sector],Table3[[#This Row],[Sub-Sector]],Table2[% Away From Current Month High],"&lt;=0.05")/Table3[[#This Row],[Count]]</f>
        <v>0.875</v>
      </c>
      <c r="P80" s="2">
        <f>COUNTIFS(Table2[Sub-Sector],Table3[[#This Row],[Sub-Sector]],Table2[% Away From 52W High],"&lt;=10")/Table3[[#This Row],[Count]]</f>
        <v>0.875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0.625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0.625</v>
      </c>
      <c r="V80" s="2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80">
        <f>_xlfn.RANK.AVG(Table3[[#This Row],[Score]],Table3[Score],1)</f>
        <v>46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0">
        <f>_xlfn.RANK.AVG(Table3[[#This Row],[Score 2 ]],Table3[[Score 2 ]],1)</f>
        <v>79</v>
      </c>
    </row>
    <row r="81" spans="1:26" x14ac:dyDescent="0.3">
      <c r="A81" t="s">
        <v>101</v>
      </c>
      <c r="B81">
        <f>COUNTIFS(Table2[Sub-Sector],Table3[[#This Row],[Sub-Sector]])</f>
        <v>4</v>
      </c>
      <c r="C81" s="2">
        <f>COUNTIFS(Table2[Sub-Sector],Table3[[#This Row],[Sub-Sector]],Table2[Uptrend],"Uptrend")/Table3[[#This Row],[Count]]</f>
        <v>0.25</v>
      </c>
      <c r="D81" s="2">
        <f>COUNTIFS(Table2[Sub-Sector],Table3[[#This Row],[Sub-Sector]],Table2[1W Return vs Nifty],"&gt;=5")/Table3[[#This Row],[Count]]</f>
        <v>0.5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</v>
      </c>
      <c r="H81" s="2">
        <f>COUNTIFS(Table2[Sub-Sector],Table3[[#This Row],[Sub-Sector]],Table2[RSI Exponential â€“ 14D],"&gt;=50")/Table3[[#This Row],[Count]]</f>
        <v>0.75</v>
      </c>
      <c r="I81" s="2">
        <f>COUNTIFS(Table2[Sub-Sector],Table3[[#This Row],[Sub-Sector]],Table2[Relative Volume],"&gt;=1")/Table3[[#This Row],[Count]]</f>
        <v>0.75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0.75</v>
      </c>
      <c r="N81" s="2">
        <f>COUNTIFS(Table2[Sub-Sector],Table3[[#This Row],[Sub-Sector]],Table2[% Away From Current Month Low],"&gt;=0.05")/Table3[[#This Row],[Count]]</f>
        <v>0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0.75</v>
      </c>
      <c r="V81" s="2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81">
        <f>_xlfn.RANK.AVG(Table3[[#This Row],[Score]],Table3[Score],1)</f>
        <v>61.5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1">
        <f>_xlfn.RANK.AVG(Table3[[#This Row],[Score 2 ]],Table3[[Score 2 ]],1)</f>
        <v>80</v>
      </c>
    </row>
    <row r="82" spans="1:26" x14ac:dyDescent="0.3">
      <c r="A82" t="s">
        <v>396</v>
      </c>
      <c r="B82">
        <f>COUNTIFS(Table2[Sub-Sector],Table3[[#This Row],[Sub-Sector]])</f>
        <v>6</v>
      </c>
      <c r="C82" s="2">
        <f>COUNTIFS(Table2[Sub-Sector],Table3[[#This Row],[Sub-Sector]],Table2[Uptrend],"Uptrend")/Table3[[#This Row],[Count]]</f>
        <v>0.66666666666666663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0.33333333333333331</v>
      </c>
      <c r="F82" s="2">
        <f>COUNTIFS(Table2[Sub-Sector],Table3[[#This Row],[Sub-Sector]],Table2[6M Return vs Nifty],"&gt;=10")/Table3[[#This Row],[Count]]</f>
        <v>0.33333333333333331</v>
      </c>
      <c r="G82" s="2">
        <f>COUNTIFS(Table2[Sub-Sector],Table3[[#This Row],[Sub-Sector]],Table2[1Y Return vs Nifty],"&gt;=10")/Table3[[#This Row],[Count]]</f>
        <v>0.33333333333333331</v>
      </c>
      <c r="H82" s="2">
        <f>COUNTIFS(Table2[Sub-Sector],Table3[[#This Row],[Sub-Sector]],Table2[RSI Exponential â€“ 14D],"&gt;=50")/Table3[[#This Row],[Count]]</f>
        <v>0.5</v>
      </c>
      <c r="I82" s="2">
        <f>COUNTIFS(Table2[Sub-Sector],Table3[[#This Row],[Sub-Sector]],Table2[Relative Volume],"&gt;=1")/Table3[[#This Row],[Count]]</f>
        <v>0.33333333333333331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0.16666666666666666</v>
      </c>
      <c r="M82" s="2">
        <f>COUNTIFS(Table2[Sub-Sector],Table3[[#This Row],[Sub-Sector]],Table2[% Away From Current Week High],"&lt;=0.05")/Table3[[#This Row],[Count]]</f>
        <v>0.66666666666666663</v>
      </c>
      <c r="N82" s="2">
        <f>COUNTIFS(Table2[Sub-Sector],Table3[[#This Row],[Sub-Sector]],Table2[% Away From Current Month Low],"&gt;=0.05")/Table3[[#This Row],[Count]]</f>
        <v>0.16666666666666666</v>
      </c>
      <c r="O82" s="2">
        <f>COUNTIFS(Table2[Sub-Sector],Table3[[#This Row],[Sub-Sector]],Table2[% Away From Current Month High],"&lt;=0.05")/Table3[[#This Row],[Count]]</f>
        <v>0.83333333333333337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0.83333333333333337</v>
      </c>
      <c r="R82" s="2">
        <f>COUNTIFS(Table2[Sub-Sector],Table3[[#This Row],[Sub-Sector]],Table2[% Price above 20 EMA],"&gt;=0")/Table3[[#This Row],[Count]]</f>
        <v>0.5</v>
      </c>
      <c r="S82" s="2">
        <f>COUNTIFS(Table2[Sub-Sector],Table3[[#This Row],[Sub-Sector]],Table2[% Price above 50 EMA],"&gt;=0")/Table3[[#This Row],[Count]]</f>
        <v>0.66666666666666663</v>
      </c>
      <c r="T82" s="2">
        <f>COUNTIFS(Table2[Sub-Sector],Table3[[#This Row],[Sub-Sector]],Table2[% Price above 200 EMA],"&gt;=0")/Table3[[#This Row],[Count]]</f>
        <v>0.66666666666666663</v>
      </c>
      <c r="U82" s="2">
        <f>COUNTIFS(Table2[Sub-Sector],Table3[[#This Row],[Sub-Sector]],Table2[Rate of Change - Zone],"Positive")/Table3[[#This Row],[Count]]</f>
        <v>0.66666666666666663</v>
      </c>
      <c r="V82" s="2">
        <f>COUNTIFS(Table2[Sub-Sector],Table3[[#This Row],[Sub-Sector]],Table2[Sharpe Ratio],"&gt;=0.10")/Table3[[#This Row],[Count]]</f>
        <v>0.16666666666666666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82">
        <f>_xlfn.RANK.AVG(Table3[[#This Row],[Score]],Table3[Score],1)</f>
        <v>88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2">
        <f>_xlfn.RANK.AVG(Table3[[#This Row],[Score 2 ]],Table3[[Score 2 ]],1)</f>
        <v>81</v>
      </c>
    </row>
    <row r="83" spans="1:26" x14ac:dyDescent="0.3">
      <c r="A83" t="s">
        <v>257</v>
      </c>
      <c r="B83">
        <f>COUNTIFS(Table2[Sub-Sector],Table3[[#This Row],[Sub-Sector]])</f>
        <v>7</v>
      </c>
      <c r="C83" s="2">
        <f>COUNTIFS(Table2[Sub-Sector],Table3[[#This Row],[Sub-Sector]],Table2[Uptrend],"Uptrend")/Table3[[#This Row],[Count]]</f>
        <v>0.7142857142857143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0.14285714285714285</v>
      </c>
      <c r="G83" s="2">
        <f>COUNTIFS(Table2[Sub-Sector],Table3[[#This Row],[Sub-Sector]],Table2[1Y Return vs Nifty],"&gt;=10")/Table3[[#This Row],[Count]]</f>
        <v>0.7142857142857143</v>
      </c>
      <c r="H83" s="2">
        <f>COUNTIFS(Table2[Sub-Sector],Table3[[#This Row],[Sub-Sector]],Table2[RSI Exponential â€“ 14D],"&gt;=50")/Table3[[#This Row],[Count]]</f>
        <v>0.2857142857142857</v>
      </c>
      <c r="I83" s="2">
        <f>COUNTIFS(Table2[Sub-Sector],Table3[[#This Row],[Sub-Sector]],Table2[Relative Volume],"&gt;=1")/Table3[[#This Row],[Count]]</f>
        <v>0.5714285714285714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0.7142857142857143</v>
      </c>
      <c r="N83" s="2">
        <f>COUNTIFS(Table2[Sub-Sector],Table3[[#This Row],[Sub-Sector]],Table2[% Away From Current Month Low],"&gt;=0.05")/Table3[[#This Row],[Count]]</f>
        <v>0</v>
      </c>
      <c r="O83" s="2">
        <f>COUNTIFS(Table2[Sub-Sector],Table3[[#This Row],[Sub-Sector]],Table2[% Away From Current Month High],"&lt;=0.05")/Table3[[#This Row],[Count]]</f>
        <v>0.8571428571428571</v>
      </c>
      <c r="P83" s="2">
        <f>COUNTIFS(Table2[Sub-Sector],Table3[[#This Row],[Sub-Sector]],Table2[% Away From 52W High],"&lt;=10")/Table3[[#This Row],[Count]]</f>
        <v>0.5714285714285714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0.2857142857142857</v>
      </c>
      <c r="S83" s="2">
        <f>COUNTIFS(Table2[Sub-Sector],Table3[[#This Row],[Sub-Sector]],Table2[% Price above 50 EMA],"&gt;=0")/Table3[[#This Row],[Count]]</f>
        <v>0.5714285714285714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0.14285714285714285</v>
      </c>
      <c r="V83" s="2">
        <f>COUNTIFS(Table2[Sub-Sector],Table3[[#This Row],[Sub-Sector]],Table2[Sharpe Ratio],"&gt;=0.10")/Table3[[#This Row],[Count]]</f>
        <v>0.2857142857142857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556.5</v>
      </c>
      <c r="X83">
        <f>_xlfn.RANK.AVG(Table3[[#This Row],[Score]],Table3[Score],1)</f>
        <v>100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3">
        <f>_xlfn.RANK.AVG(Table3[[#This Row],[Score 2 ]],Table3[[Score 2 ]],1)</f>
        <v>82</v>
      </c>
    </row>
    <row r="84" spans="1:26" x14ac:dyDescent="0.3">
      <c r="A84" t="s">
        <v>926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0.5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</v>
      </c>
      <c r="I84" s="2">
        <f>COUNTIFS(Table2[Sub-Sector],Table3[[#This Row],[Sub-Sector]],Table2[Relative Volume],"&gt;=1")/Table3[[#This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0.5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0.5</v>
      </c>
      <c r="S84" s="2">
        <f>COUNTIFS(Table2[Sub-Sector],Table3[[#This Row],[Sub-Sector]],Table2[% Price above 50 EMA],"&gt;=0")/Table3[[#This Row],[Count]]</f>
        <v>0.5</v>
      </c>
      <c r="T84" s="2">
        <f>COUNTIFS(Table2[Sub-Sector],Table3[[#This Row],[Sub-Sector]],Table2[% Price above 200 EMA],"&gt;=0")/Table3[[#This Row],[Count]]</f>
        <v>0.5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84">
        <f>_xlfn.RANK.AVG(Table3[[#This Row],[Score]],Table3[Score],1)</f>
        <v>106.5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4">
        <f>_xlfn.RANK.AVG(Table3[[#This Row],[Score 2 ]],Table3[[Score 2 ]],1)</f>
        <v>83</v>
      </c>
    </row>
    <row r="85" spans="1:26" x14ac:dyDescent="0.3">
      <c r="A85" t="s">
        <v>286</v>
      </c>
      <c r="B85">
        <f>COUNTIFS(Table2[Sub-Sector],Table3[[#This Row],[Sub-Sector]])</f>
        <v>23</v>
      </c>
      <c r="C85" s="2">
        <f>COUNTIFS(Table2[Sub-Sector],Table3[[#This Row],[Sub-Sector]],Table2[Uptrend],"Uptrend")/Table3[[#This Row],[Count]]</f>
        <v>0.73913043478260865</v>
      </c>
      <c r="D85" s="2">
        <f>COUNTIFS(Table2[Sub-Sector],Table3[[#This Row],[Sub-Sector]],Table2[1W Return vs Nifty],"&gt;=5")/Table3[[#This Row],[Count]]</f>
        <v>0.34782608695652173</v>
      </c>
      <c r="E85" s="2">
        <f>COUNTIFS(Table2[Sub-Sector],Table3[[#This Row],[Sub-Sector]],Table2[1M Return vs Nifty],"&gt;=5")/Table3[[#This Row],[Count]]</f>
        <v>0.13043478260869565</v>
      </c>
      <c r="F85" s="2">
        <f>COUNTIFS(Table2[Sub-Sector],Table3[[#This Row],[Sub-Sector]],Table2[6M Return vs Nifty],"&gt;=10")/Table3[[#This Row],[Count]]</f>
        <v>0.47826086956521741</v>
      </c>
      <c r="G85" s="2">
        <f>COUNTIFS(Table2[Sub-Sector],Table3[[#This Row],[Sub-Sector]],Table2[1Y Return vs Nifty],"&gt;=10")/Table3[[#This Row],[Count]]</f>
        <v>0.43478260869565216</v>
      </c>
      <c r="H85" s="2">
        <f>COUNTIFS(Table2[Sub-Sector],Table3[[#This Row],[Sub-Sector]],Table2[RSI Exponential â€“ 14D],"&gt;=50")/Table3[[#This Row],[Count]]</f>
        <v>0.30434782608695654</v>
      </c>
      <c r="I85" s="2">
        <f>COUNTIFS(Table2[Sub-Sector],Table3[[#This Row],[Sub-Sector]],Table2[Relative Volume],"&gt;=1")/Table3[[#This Row],[Count]]</f>
        <v>0.30434782608695654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0.91304347826086951</v>
      </c>
      <c r="L85" s="2">
        <f>COUNTIFS(Table2[Sub-Sector],Table3[[#This Row],[Sub-Sector]],Table2[% Away From Current Week Low],"&gt;=0.05")/Table3[[#This Row],[Count]]</f>
        <v>8.6956521739130432E-2</v>
      </c>
      <c r="M85" s="2">
        <f>COUNTIFS(Table2[Sub-Sector],Table3[[#This Row],[Sub-Sector]],Table2[% Away From Current Week High],"&lt;=0.05")/Table3[[#This Row],[Count]]</f>
        <v>0.39130434782608697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0.69565217391304346</v>
      </c>
      <c r="P85" s="2">
        <f>COUNTIFS(Table2[Sub-Sector],Table3[[#This Row],[Sub-Sector]],Table2[% Away From 52W High],"&lt;=10")/Table3[[#This Row],[Count]]</f>
        <v>0.21739130434782608</v>
      </c>
      <c r="Q85" s="2">
        <f>COUNTIFS(Table2[Sub-Sector],Table3[[#This Row],[Sub-Sector]],Table2[% Away From 52W Low],"&gt;=10")/Table3[[#This Row],[Count]]</f>
        <v>0.95652173913043481</v>
      </c>
      <c r="R85" s="2">
        <f>COUNTIFS(Table2[Sub-Sector],Table3[[#This Row],[Sub-Sector]],Table2[% Price above 20 EMA],"&gt;=0")/Table3[[#This Row],[Count]]</f>
        <v>0.39130434782608697</v>
      </c>
      <c r="S85" s="2">
        <f>COUNTIFS(Table2[Sub-Sector],Table3[[#This Row],[Sub-Sector]],Table2[% Price above 50 EMA],"&gt;=0")/Table3[[#This Row],[Count]]</f>
        <v>0.47826086956521741</v>
      </c>
      <c r="T85" s="2">
        <f>COUNTIFS(Table2[Sub-Sector],Table3[[#This Row],[Sub-Sector]],Table2[% Price above 200 EMA],"&gt;=0")/Table3[[#This Row],[Count]]</f>
        <v>0.86956521739130432</v>
      </c>
      <c r="U85" s="2">
        <f>COUNTIFS(Table2[Sub-Sector],Table3[[#This Row],[Sub-Sector]],Table2[Rate of Change - Zone],"Positive")/Table3[[#This Row],[Count]]</f>
        <v>0.43478260869565216</v>
      </c>
      <c r="V85" s="2">
        <f>COUNTIFS(Table2[Sub-Sector],Table3[[#This Row],[Sub-Sector]],Table2[Sharpe Ratio],"&gt;=0.10")/Table3[[#This Row],[Count]]</f>
        <v>0.52173913043478259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85">
        <f>_xlfn.RANK.AVG(Table3[[#This Row],[Score]],Table3[Score],1)</f>
        <v>74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5">
        <f>_xlfn.RANK.AVG(Table3[[#This Row],[Score 2 ]],Table3[[Score 2 ]],1)</f>
        <v>84</v>
      </c>
    </row>
    <row r="86" spans="1:26" x14ac:dyDescent="0.3">
      <c r="A86" t="s">
        <v>532</v>
      </c>
      <c r="B86">
        <f>COUNTIFS(Table2[Sub-Sector],Table3[[#This Row],[Sub-Sector]])</f>
        <v>9</v>
      </c>
      <c r="C86" s="2">
        <f>COUNTIFS(Table2[Sub-Sector],Table3[[#This Row],[Sub-Sector]],Table2[Uptrend],"Uptrend")/Table3[[#This Row],[Count]]</f>
        <v>0.66666666666666663</v>
      </c>
      <c r="D86" s="2">
        <f>COUNTIFS(Table2[Sub-Sector],Table3[[#This Row],[Sub-Sector]],Table2[1W Return vs Nifty],"&gt;=5")/Table3[[#This Row],[Count]]</f>
        <v>0.22222222222222221</v>
      </c>
      <c r="E86" s="2">
        <f>COUNTIFS(Table2[Sub-Sector],Table3[[#This Row],[Sub-Sector]],Table2[1M Return vs Nifty],"&gt;=5")/Table3[[#This Row],[Count]]</f>
        <v>0.22222222222222221</v>
      </c>
      <c r="F86" s="2">
        <f>COUNTIFS(Table2[Sub-Sector],Table3[[#This Row],[Sub-Sector]],Table2[6M Return vs Nifty],"&gt;=10")/Table3[[#This Row],[Count]]</f>
        <v>0.33333333333333331</v>
      </c>
      <c r="G86" s="2">
        <f>COUNTIFS(Table2[Sub-Sector],Table3[[#This Row],[Sub-Sector]],Table2[1Y Return vs Nifty],"&gt;=10")/Table3[[#This Row],[Count]]</f>
        <v>0.44444444444444442</v>
      </c>
      <c r="H86" s="2">
        <f>COUNTIFS(Table2[Sub-Sector],Table3[[#This Row],[Sub-Sector]],Table2[RSI Exponential â€“ 14D],"&gt;=50")/Table3[[#This Row],[Count]]</f>
        <v>0.44444444444444442</v>
      </c>
      <c r="I86" s="2">
        <f>COUNTIFS(Table2[Sub-Sector],Table3[[#This Row],[Sub-Sector]],Table2[Relative Volume],"&gt;=1")/Table3[[#This Row],[Count]]</f>
        <v>0.22222222222222221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0.1111111111111111</v>
      </c>
      <c r="M86" s="2">
        <f>COUNTIFS(Table2[Sub-Sector],Table3[[#This Row],[Sub-Sector]],Table2[% Away From Current Week High],"&lt;=0.05")/Table3[[#This Row],[Count]]</f>
        <v>0.55555555555555558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0.66666666666666663</v>
      </c>
      <c r="P86" s="2">
        <f>COUNTIFS(Table2[Sub-Sector],Table3[[#This Row],[Sub-Sector]],Table2[% Away From 52W High],"&lt;=10")/Table3[[#This Row],[Count]]</f>
        <v>0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0.44444444444444442</v>
      </c>
      <c r="S86" s="2">
        <f>COUNTIFS(Table2[Sub-Sector],Table3[[#This Row],[Sub-Sector]],Table2[% Price above 50 EMA],"&gt;=0")/Table3[[#This Row],[Count]]</f>
        <v>0.66666666666666663</v>
      </c>
      <c r="T86" s="2">
        <f>COUNTIFS(Table2[Sub-Sector],Table3[[#This Row],[Sub-Sector]],Table2[% Price above 200 EMA],"&gt;=0")/Table3[[#This Row],[Count]]</f>
        <v>0.66666666666666663</v>
      </c>
      <c r="U86" s="2">
        <f>COUNTIFS(Table2[Sub-Sector],Table3[[#This Row],[Sub-Sector]],Table2[Rate of Change - Zone],"Positive")/Table3[[#This Row],[Count]]</f>
        <v>0.55555555555555558</v>
      </c>
      <c r="V86" s="2">
        <f>COUNTIFS(Table2[Sub-Sector],Table3[[#This Row],[Sub-Sector]],Table2[Sharpe Ratio],"&gt;=0.10")/Table3[[#This Row],[Count]]</f>
        <v>0.22222222222222221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86">
        <f>_xlfn.RANK.AVG(Table3[[#This Row],[Score]],Table3[Score],1)</f>
        <v>83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6">
        <f>_xlfn.RANK.AVG(Table3[[#This Row],[Score 2 ]],Table3[[Score 2 ]],1)</f>
        <v>85</v>
      </c>
    </row>
    <row r="87" spans="1:26" x14ac:dyDescent="0.3">
      <c r="A87" t="s">
        <v>675</v>
      </c>
      <c r="B87">
        <f>COUNTIFS(Table2[Sub-Sector],Table3[[#This Row],[Sub-Sector]])</f>
        <v>5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0.4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0.2</v>
      </c>
      <c r="I87" s="2">
        <f>COUNTIFS(Table2[Sub-Sector],Table3[[#This Row],[Sub-Sector]],Table2[Relative Volume],"&gt;=1")/Table3[[#This Row],[Count]]</f>
        <v>0</v>
      </c>
      <c r="J87" s="2">
        <f>COUNTIFS(Table2[Sub-Sector],Table3[[#This Row],[Sub-Sector]],Table2[% Away From Day Low],"&gt;=0.05")/Table3[[#This Row],[Count]]</f>
        <v>0.2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0.2</v>
      </c>
      <c r="M87" s="2">
        <f>COUNTIFS(Table2[Sub-Sector],Table3[[#This Row],[Sub-Sector]],Table2[% Away From Current Week High],"&lt;=0.05")/Table3[[#This Row],[Count]]</f>
        <v>0.4</v>
      </c>
      <c r="N87" s="2">
        <f>COUNTIFS(Table2[Sub-Sector],Table3[[#This Row],[Sub-Sector]],Table2[% Away From Current Month Low],"&gt;=0.05")/Table3[[#This Row],[Count]]</f>
        <v>0.2</v>
      </c>
      <c r="O87" s="2">
        <f>COUNTIFS(Table2[Sub-Sector],Table3[[#This Row],[Sub-Sector]],Table2[% Away From Current Month High],"&lt;=0.05")/Table3[[#This Row],[Count]]</f>
        <v>0.8</v>
      </c>
      <c r="P87" s="2">
        <f>COUNTIFS(Table2[Sub-Sector],Table3[[#This Row],[Sub-Sector]],Table2[% Away From 52W High],"&lt;=10")/Table3[[#This Row],[Count]]</f>
        <v>0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0.2</v>
      </c>
      <c r="S87" s="2">
        <f>COUNTIFS(Table2[Sub-Sector],Table3[[#This Row],[Sub-Sector]],Table2[% Price above 50 EMA],"&gt;=0")/Table3[[#This Row],[Count]]</f>
        <v>0.4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87">
        <f>_xlfn.RANK.AVG(Table3[[#This Row],[Score]],Table3[Score],1)</f>
        <v>90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7">
        <f>_xlfn.RANK.AVG(Table3[[#This Row],[Score 2 ]],Table3[[Score 2 ]],1)</f>
        <v>86</v>
      </c>
    </row>
    <row r="88" spans="1:26" x14ac:dyDescent="0.3">
      <c r="A88" t="s">
        <v>1440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0.5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0.5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Volume],"&gt;=1")/Table3[[#This Row],[Count]]</f>
        <v>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0.5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0</v>
      </c>
      <c r="Q88" s="2">
        <f>COUNTIFS(Table2[Sub-Sector],Table3[[#This Row],[Sub-Sector]],Table2[% Away From 52W Low],"&gt;=10")/Table3[[#This Row],[Count]]</f>
        <v>0.5</v>
      </c>
      <c r="R88" s="2">
        <f>COUNTIFS(Table2[Sub-Sector],Table3[[#This Row],[Sub-Sector]],Table2[% Price above 20 EMA],"&gt;=0")/Table3[[#This Row],[Count]]</f>
        <v>0.5</v>
      </c>
      <c r="S88" s="2">
        <f>COUNTIFS(Table2[Sub-Sector],Table3[[#This Row],[Sub-Sector]],Table2[% Price above 50 EMA],"&gt;=0")/Table3[[#This Row],[Count]]</f>
        <v>0.5</v>
      </c>
      <c r="T88" s="2">
        <f>COUNTIFS(Table2[Sub-Sector],Table3[[#This Row],[Sub-Sector]],Table2[% Price above 200 EMA],"&gt;=0")/Table3[[#This Row],[Count]]</f>
        <v>0.5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88">
        <f>_xlfn.RANK.AVG(Table3[[#This Row],[Score]],Table3[Score],1)</f>
        <v>91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8">
        <f>_xlfn.RANK.AVG(Table3[[#This Row],[Score 2 ]],Table3[[Score 2 ]],1)</f>
        <v>87</v>
      </c>
    </row>
    <row r="89" spans="1:26" x14ac:dyDescent="0.3">
      <c r="A89" t="s">
        <v>133</v>
      </c>
      <c r="B89">
        <f>COUNTIFS(Table2[Sub-Sector],Table3[[#This Row],[Sub-Sector]])</f>
        <v>21</v>
      </c>
      <c r="C89" s="2">
        <f>COUNTIFS(Table2[Sub-Sector],Table3[[#This Row],[Sub-Sector]],Table2[Uptrend],"Uptrend")/Table3[[#This Row],[Count]]</f>
        <v>0.5714285714285714</v>
      </c>
      <c r="D89" s="2">
        <f>COUNTIFS(Table2[Sub-Sector],Table3[[#This Row],[Sub-Sector]],Table2[1W Return vs Nifty],"&gt;=5")/Table3[[#This Row],[Count]]</f>
        <v>0.33333333333333331</v>
      </c>
      <c r="E89" s="2">
        <f>COUNTIFS(Table2[Sub-Sector],Table3[[#This Row],[Sub-Sector]],Table2[1M Return vs Nifty],"&gt;=5")/Table3[[#This Row],[Count]]</f>
        <v>0.19047619047619047</v>
      </c>
      <c r="F89" s="2">
        <f>COUNTIFS(Table2[Sub-Sector],Table3[[#This Row],[Sub-Sector]],Table2[6M Return vs Nifty],"&gt;=10")/Table3[[#This Row],[Count]]</f>
        <v>0.23809523809523808</v>
      </c>
      <c r="G89" s="2">
        <f>COUNTIFS(Table2[Sub-Sector],Table3[[#This Row],[Sub-Sector]],Table2[1Y Return vs Nifty],"&gt;=10")/Table3[[#This Row],[Count]]</f>
        <v>0.5714285714285714</v>
      </c>
      <c r="H89" s="2">
        <f>COUNTIFS(Table2[Sub-Sector],Table3[[#This Row],[Sub-Sector]],Table2[RSI Exponential â€“ 14D],"&gt;=50")/Table3[[#This Row],[Count]]</f>
        <v>0.33333333333333331</v>
      </c>
      <c r="I89" s="2">
        <f>COUNTIFS(Table2[Sub-Sector],Table3[[#This Row],[Sub-Sector]],Table2[Relative Volume],"&gt;=1")/Table3[[#This Row],[Count]]</f>
        <v>0.38095238095238093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0.23809523809523808</v>
      </c>
      <c r="M89" s="2">
        <f>COUNTIFS(Table2[Sub-Sector],Table3[[#This Row],[Sub-Sector]],Table2[% Away From Current Week High],"&lt;=0.05")/Table3[[#This Row],[Count]]</f>
        <v>0.38095238095238093</v>
      </c>
      <c r="N89" s="2">
        <f>COUNTIFS(Table2[Sub-Sector],Table3[[#This Row],[Sub-Sector]],Table2[% Away From Current Month Low],"&gt;=0.05")/Table3[[#This Row],[Count]]</f>
        <v>4.7619047619047616E-2</v>
      </c>
      <c r="O89" s="2">
        <f>COUNTIFS(Table2[Sub-Sector],Table3[[#This Row],[Sub-Sector]],Table2[% Away From Current Month High],"&lt;=0.05")/Table3[[#This Row],[Count]]</f>
        <v>0.52380952380952384</v>
      </c>
      <c r="P89" s="2">
        <f>COUNTIFS(Table2[Sub-Sector],Table3[[#This Row],[Sub-Sector]],Table2[% Away From 52W High],"&lt;=10")/Table3[[#This Row],[Count]]</f>
        <v>0.42857142857142855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0.38095238095238093</v>
      </c>
      <c r="S89" s="2">
        <f>COUNTIFS(Table2[Sub-Sector],Table3[[#This Row],[Sub-Sector]],Table2[% Price above 50 EMA],"&gt;=0")/Table3[[#This Row],[Count]]</f>
        <v>0.47619047619047616</v>
      </c>
      <c r="T89" s="2">
        <f>COUNTIFS(Table2[Sub-Sector],Table3[[#This Row],[Sub-Sector]],Table2[% Price above 200 EMA],"&gt;=0")/Table3[[#This Row],[Count]]</f>
        <v>0.90476190476190477</v>
      </c>
      <c r="U89" s="2">
        <f>COUNTIFS(Table2[Sub-Sector],Table3[[#This Row],[Sub-Sector]],Table2[Rate of Change - Zone],"Positive")/Table3[[#This Row],[Count]]</f>
        <v>0.33333333333333331</v>
      </c>
      <c r="V89" s="2">
        <f>COUNTIFS(Table2[Sub-Sector],Table3[[#This Row],[Sub-Sector]],Table2[Sharpe Ratio],"&gt;=0.10")/Table3[[#This Row],[Count]]</f>
        <v>0.38095238095238093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89">
        <f>_xlfn.RANK.AVG(Table3[[#This Row],[Score]],Table3[Score],1)</f>
        <v>85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89">
        <f>_xlfn.RANK.AVG(Table3[[#This Row],[Score 2 ]],Table3[[Score 2 ]],1)</f>
        <v>88</v>
      </c>
    </row>
    <row r="90" spans="1:26" x14ac:dyDescent="0.3">
      <c r="A90" t="s">
        <v>1564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0.5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0.5</v>
      </c>
      <c r="I90" s="2">
        <f>COUNTIFS(Table2[Sub-Sector],Table3[[#This Row],[Sub-Sector]],Table2[Relative Volume],"&gt;=1")/Table3[[#This Row],[Count]]</f>
        <v>0.5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0.5</v>
      </c>
      <c r="M90" s="2">
        <f>COUNTIFS(Table2[Sub-Sector],Table3[[#This Row],[Sub-Sector]],Table2[% Away From Current Week High],"&lt;=0.05")/Table3[[#This Row],[Count]]</f>
        <v>0.5</v>
      </c>
      <c r="N90" s="2">
        <f>COUNTIFS(Table2[Sub-Sector],Table3[[#This Row],[Sub-Sector]],Table2[% Away From Current Month Low],"&gt;=0.05")/Table3[[#This Row],[Count]]</f>
        <v>0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0.5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0.5</v>
      </c>
      <c r="V90" s="2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90">
        <f>_xlfn.RANK.AVG(Table3[[#This Row],[Score]],Table3[Score],1)</f>
        <v>65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0">
        <f>_xlfn.RANK.AVG(Table3[[#This Row],[Score 2 ]],Table3[[Score 2 ]],1)</f>
        <v>89.5</v>
      </c>
    </row>
    <row r="91" spans="1:26" x14ac:dyDescent="0.3">
      <c r="A91" t="s">
        <v>862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0.5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0</v>
      </c>
      <c r="I91" s="2">
        <f>COUNTIFS(Table2[Sub-Sector],Table3[[#This Row],[Sub-Sector]],Table2[Relative Volume],"&gt;=1")/Table3[[#This Row],[Count]]</f>
        <v>0.5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0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0.5</v>
      </c>
      <c r="S91" s="2">
        <f>COUNTIFS(Table2[Sub-Sector],Table3[[#This Row],[Sub-Sector]],Table2[% Price above 50 EMA],"&gt;=0")/Table3[[#This Row],[Count]]</f>
        <v>0.5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0.5</v>
      </c>
      <c r="V91" s="2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91">
        <f>_xlfn.RANK.AVG(Table3[[#This Row],[Score]],Table3[Score],1)</f>
        <v>109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1">
        <f>_xlfn.RANK.AVG(Table3[[#This Row],[Score 2 ]],Table3[[Score 2 ]],1)</f>
        <v>89.5</v>
      </c>
    </row>
    <row r="92" spans="1:26" x14ac:dyDescent="0.3">
      <c r="A92" t="s">
        <v>523</v>
      </c>
      <c r="B92">
        <f>COUNTIFS(Table2[Sub-Sector],Table3[[#This Row],[Sub-Sector]])</f>
        <v>6</v>
      </c>
      <c r="C92" s="2">
        <f>COUNTIFS(Table2[Sub-Sector],Table3[[#This Row],[Sub-Sector]],Table2[Uptrend],"Uptrend")/Table3[[#This Row],[Count]]</f>
        <v>0.5</v>
      </c>
      <c r="D92" s="2">
        <f>COUNTIFS(Table2[Sub-Sector],Table3[[#This Row],[Sub-Sector]],Table2[1W Return vs Nifty],"&gt;=5")/Table3[[#This Row],[Count]]</f>
        <v>0.33333333333333331</v>
      </c>
      <c r="E92" s="2">
        <f>COUNTIFS(Table2[Sub-Sector],Table3[[#This Row],[Sub-Sector]],Table2[1M Return vs Nifty],"&gt;=5")/Table3[[#This Row],[Count]]</f>
        <v>0.16666666666666666</v>
      </c>
      <c r="F92" s="2">
        <f>COUNTIFS(Table2[Sub-Sector],Table3[[#This Row],[Sub-Sector]],Table2[6M Return vs Nifty],"&gt;=10")/Table3[[#This Row],[Count]]</f>
        <v>0</v>
      </c>
      <c r="G92" s="2">
        <f>COUNTIFS(Table2[Sub-Sector],Table3[[#This Row],[Sub-Sector]],Table2[1Y Return vs Nifty],"&gt;=10")/Table3[[#This Row],[Count]]</f>
        <v>0</v>
      </c>
      <c r="H92" s="2">
        <f>COUNTIFS(Table2[Sub-Sector],Table3[[#This Row],[Sub-Sector]],Table2[RSI Exponential â€“ 14D],"&gt;=50")/Table3[[#This Row],[Count]]</f>
        <v>0.83333333333333337</v>
      </c>
      <c r="I92" s="2">
        <f>COUNTIFS(Table2[Sub-Sector],Table3[[#This Row],[Sub-Sector]],Table2[Relative Volume],"&gt;=1")/Table3[[#This Row],[Count]]</f>
        <v>0.5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0.5</v>
      </c>
      <c r="M92" s="2">
        <f>COUNTIFS(Table2[Sub-Sector],Table3[[#This Row],[Sub-Sector]],Table2[% Away From Current Week High],"&lt;=0.05")/Table3[[#This Row],[Count]]</f>
        <v>0.83333333333333337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0.83333333333333337</v>
      </c>
      <c r="P92" s="2">
        <f>COUNTIFS(Table2[Sub-Sector],Table3[[#This Row],[Sub-Sector]],Table2[% Away From 52W High],"&lt;=10")/Table3[[#This Row],[Count]]</f>
        <v>0.33333333333333331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0.83333333333333337</v>
      </c>
      <c r="S92" s="2">
        <f>COUNTIFS(Table2[Sub-Sector],Table3[[#This Row],[Sub-Sector]],Table2[% Price above 50 EMA],"&gt;=0")/Table3[[#This Row],[Count]]</f>
        <v>0.83333333333333337</v>
      </c>
      <c r="T92" s="2">
        <f>COUNTIFS(Table2[Sub-Sector],Table3[[#This Row],[Sub-Sector]],Table2[% Price above 200 EMA],"&gt;=0")/Table3[[#This Row],[Count]]</f>
        <v>0.66666666666666663</v>
      </c>
      <c r="U92" s="2">
        <f>COUNTIFS(Table2[Sub-Sector],Table3[[#This Row],[Sub-Sector]],Table2[Rate of Change - Zone],"Positive")/Table3[[#This Row],[Count]]</f>
        <v>0.83333333333333337</v>
      </c>
      <c r="V92" s="2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92">
        <f>_xlfn.RANK.AVG(Table3[[#This Row],[Score]],Table3[Score],1)</f>
        <v>89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2">
        <f>_xlfn.RANK.AVG(Table3[[#This Row],[Score 2 ]],Table3[[Score 2 ]],1)</f>
        <v>91.5</v>
      </c>
    </row>
    <row r="93" spans="1:26" x14ac:dyDescent="0.3">
      <c r="A93" t="s">
        <v>24</v>
      </c>
      <c r="B93">
        <f>COUNTIFS(Table2[Sub-Sector],Table3[[#This Row],[Sub-Sector]])</f>
        <v>20</v>
      </c>
      <c r="C93" s="2">
        <f>COUNTIFS(Table2[Sub-Sector],Table3[[#This Row],[Sub-Sector]],Table2[Uptrend],"Uptrend")/Table3[[#This Row],[Count]]</f>
        <v>0.45</v>
      </c>
      <c r="D93" s="2">
        <f>COUNTIFS(Table2[Sub-Sector],Table3[[#This Row],[Sub-Sector]],Table2[1W Return vs Nifty],"&gt;=5")/Table3[[#This Row],[Count]]</f>
        <v>0.15</v>
      </c>
      <c r="E93" s="2">
        <f>COUNTIFS(Table2[Sub-Sector],Table3[[#This Row],[Sub-Sector]],Table2[1M Return vs Nifty],"&gt;=5")/Table3[[#This Row],[Count]]</f>
        <v>0.15</v>
      </c>
      <c r="F93" s="2">
        <f>COUNTIFS(Table2[Sub-Sector],Table3[[#This Row],[Sub-Sector]],Table2[6M Return vs Nifty],"&gt;=10")/Table3[[#This Row],[Count]]</f>
        <v>0.05</v>
      </c>
      <c r="G93" s="2">
        <f>COUNTIFS(Table2[Sub-Sector],Table3[[#This Row],[Sub-Sector]],Table2[1Y Return vs Nifty],"&gt;=10")/Table3[[#This Row],[Count]]</f>
        <v>0.25</v>
      </c>
      <c r="H93" s="2">
        <f>COUNTIFS(Table2[Sub-Sector],Table3[[#This Row],[Sub-Sector]],Table2[RSI Exponential â€“ 14D],"&gt;=50")/Table3[[#This Row],[Count]]</f>
        <v>0.4</v>
      </c>
      <c r="I93" s="2">
        <f>COUNTIFS(Table2[Sub-Sector],Table3[[#This Row],[Sub-Sector]],Table2[Relative Volume],"&gt;=1")/Table3[[#This Row],[Count]]</f>
        <v>0.7</v>
      </c>
      <c r="J93" s="2">
        <f>COUNTIFS(Table2[Sub-Sector],Table3[[#This Row],[Sub-Sector]],Table2[% Away From Day Low],"&gt;=0.05")/Table3[[#This Row],[Count]]</f>
        <v>0.05</v>
      </c>
      <c r="K93" s="2">
        <f>COUNTIFS(Table2[Sub-Sector],Table3[[#This Row],[Sub-Sector]],Table2[% Away From Day High],"&lt;=0.05")/Table3[[#This Row],[Count]]</f>
        <v>0.95</v>
      </c>
      <c r="L93" s="2">
        <f>COUNTIFS(Table2[Sub-Sector],Table3[[#This Row],[Sub-Sector]],Table2[% Away From Current Week Low],"&gt;=0.05")/Table3[[#This Row],[Count]]</f>
        <v>0.1</v>
      </c>
      <c r="M93" s="2">
        <f>COUNTIFS(Table2[Sub-Sector],Table3[[#This Row],[Sub-Sector]],Table2[% Away From Current Week High],"&lt;=0.05")/Table3[[#This Row],[Count]]</f>
        <v>0.55000000000000004</v>
      </c>
      <c r="N93" s="2">
        <f>COUNTIFS(Table2[Sub-Sector],Table3[[#This Row],[Sub-Sector]],Table2[% Away From Current Month Low],"&gt;=0.05")/Table3[[#This Row],[Count]]</f>
        <v>0.05</v>
      </c>
      <c r="O93" s="2">
        <f>COUNTIFS(Table2[Sub-Sector],Table3[[#This Row],[Sub-Sector]],Table2[% Away From Current Month High],"&lt;=0.05")/Table3[[#This Row],[Count]]</f>
        <v>0.85</v>
      </c>
      <c r="P93" s="2">
        <f>COUNTIFS(Table2[Sub-Sector],Table3[[#This Row],[Sub-Sector]],Table2[% Away From 52W High],"&lt;=10")/Table3[[#This Row],[Count]]</f>
        <v>0.3</v>
      </c>
      <c r="Q93" s="2">
        <f>COUNTIFS(Table2[Sub-Sector],Table3[[#This Row],[Sub-Sector]],Table2[% Away From 52W Low],"&gt;=10")/Table3[[#This Row],[Count]]</f>
        <v>0.75</v>
      </c>
      <c r="R93" s="2">
        <f>COUNTIFS(Table2[Sub-Sector],Table3[[#This Row],[Sub-Sector]],Table2[% Price above 20 EMA],"&gt;=0")/Table3[[#This Row],[Count]]</f>
        <v>0.45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0.6</v>
      </c>
      <c r="U93" s="2">
        <f>COUNTIFS(Table2[Sub-Sector],Table3[[#This Row],[Sub-Sector]],Table2[Rate of Change - Zone],"Positive")/Table3[[#This Row],[Count]]</f>
        <v>0.4</v>
      </c>
      <c r="V93" s="2">
        <f>COUNTIFS(Table2[Sub-Sector],Table3[[#This Row],[Sub-Sector]],Table2[Sharpe Ratio],"&gt;=0.10")/Table3[[#This Row],[Count]]</f>
        <v>0.15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93">
        <f>_xlfn.RANK.AVG(Table3[[#This Row],[Score]],Table3[Score],1)</f>
        <v>94.5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3">
        <f>_xlfn.RANK.AVG(Table3[[#This Row],[Score 2 ]],Table3[[Score 2 ]],1)</f>
        <v>91.5</v>
      </c>
    </row>
    <row r="94" spans="1:26" x14ac:dyDescent="0.3">
      <c r="A94" t="s">
        <v>835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0.5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0.5</v>
      </c>
      <c r="H94" s="2">
        <f>COUNTIFS(Table2[Sub-Sector],Table3[[#This Row],[Sub-Sector]],Table2[RSI Exponential â€“ 14D],"&gt;=50")/Table3[[#This Row],[Count]]</f>
        <v>0</v>
      </c>
      <c r="I94" s="2">
        <f>COUNTIFS(Table2[Sub-Sector],Table3[[#This Row],[Sub-Sector]],Table2[Relative Volume],"&gt;=1")/Table3[[#This Row],[Count]]</f>
        <v>1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0.5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0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0.5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</v>
      </c>
      <c r="S94" s="2">
        <f>COUNTIFS(Table2[Sub-Sector],Table3[[#This Row],[Sub-Sector]],Table2[% Price above 50 EMA],"&gt;=0")/Table3[[#This Row],[Count]]</f>
        <v>0</v>
      </c>
      <c r="T94" s="2">
        <f>COUNTIFS(Table2[Sub-Sector],Table3[[#This Row],[Sub-Sector]],Table2[% Price above 200 EMA],"&gt;=0")/Table3[[#This Row],[Count]]</f>
        <v>0.5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0.5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94">
        <f>_xlfn.RANK.AVG(Table3[[#This Row],[Score]],Table3[Score],1)</f>
        <v>111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4">
        <f>_xlfn.RANK.AVG(Table3[[#This Row],[Score 2 ]],Table3[[Score 2 ]],1)</f>
        <v>93</v>
      </c>
    </row>
    <row r="95" spans="1:26" x14ac:dyDescent="0.3">
      <c r="A95" t="s">
        <v>304</v>
      </c>
      <c r="B95">
        <f>COUNTIFS(Table2[Sub-Sector],Table3[[#This Row],[Sub-Sector]])</f>
        <v>14</v>
      </c>
      <c r="C95" s="2">
        <f>COUNTIFS(Table2[Sub-Sector],Table3[[#This Row],[Sub-Sector]],Table2[Uptrend],"Uptrend")/Table3[[#This Row],[Count]]</f>
        <v>0.7857142857142857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0.14285714285714285</v>
      </c>
      <c r="F95" s="2">
        <f>COUNTIFS(Table2[Sub-Sector],Table3[[#This Row],[Sub-Sector]],Table2[6M Return vs Nifty],"&gt;=10")/Table3[[#This Row],[Count]]</f>
        <v>0.21428571428571427</v>
      </c>
      <c r="G95" s="2">
        <f>COUNTIFS(Table2[Sub-Sector],Table3[[#This Row],[Sub-Sector]],Table2[1Y Return vs Nifty],"&gt;=10")/Table3[[#This Row],[Count]]</f>
        <v>0.5714285714285714</v>
      </c>
      <c r="H95" s="2">
        <f>COUNTIFS(Table2[Sub-Sector],Table3[[#This Row],[Sub-Sector]],Table2[RSI Exponential â€“ 14D],"&gt;=50")/Table3[[#This Row],[Count]]</f>
        <v>0.2857142857142857</v>
      </c>
      <c r="I95" s="2">
        <f>COUNTIFS(Table2[Sub-Sector],Table3[[#This Row],[Sub-Sector]],Table2[Relative Volume],"&gt;=1")/Table3[[#This Row],[Count]]</f>
        <v>0.42857142857142855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0.42857142857142855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0.6428571428571429</v>
      </c>
      <c r="P95" s="2">
        <f>COUNTIFS(Table2[Sub-Sector],Table3[[#This Row],[Sub-Sector]],Table2[% Away From 52W High],"&lt;=10")/Table3[[#This Row],[Count]]</f>
        <v>0.21428571428571427</v>
      </c>
      <c r="Q95" s="2">
        <f>COUNTIFS(Table2[Sub-Sector],Table3[[#This Row],[Sub-Sector]],Table2[% Away From 52W Low],"&gt;=10")/Table3[[#This Row],[Count]]</f>
        <v>0.9285714285714286</v>
      </c>
      <c r="R95" s="2">
        <f>COUNTIFS(Table2[Sub-Sector],Table3[[#This Row],[Sub-Sector]],Table2[% Price above 20 EMA],"&gt;=0")/Table3[[#This Row],[Count]]</f>
        <v>0.35714285714285715</v>
      </c>
      <c r="S95" s="2">
        <f>COUNTIFS(Table2[Sub-Sector],Table3[[#This Row],[Sub-Sector]],Table2[% Price above 50 EMA],"&gt;=0")/Table3[[#This Row],[Count]]</f>
        <v>0.7857142857142857</v>
      </c>
      <c r="T95" s="2">
        <f>COUNTIFS(Table2[Sub-Sector],Table3[[#This Row],[Sub-Sector]],Table2[% Price above 200 EMA],"&gt;=0")/Table3[[#This Row],[Count]]</f>
        <v>0.8571428571428571</v>
      </c>
      <c r="U95" s="2">
        <f>COUNTIFS(Table2[Sub-Sector],Table3[[#This Row],[Sub-Sector]],Table2[Rate of Change - Zone],"Positive")/Table3[[#This Row],[Count]]</f>
        <v>0.2857142857142857</v>
      </c>
      <c r="V95" s="2">
        <f>COUNTIFS(Table2[Sub-Sector],Table3[[#This Row],[Sub-Sector]],Table2[Sharpe Ratio],"&gt;=0.10")/Table3[[#This Row],[Count]]</f>
        <v>0.21428571428571427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95">
        <f>_xlfn.RANK.AVG(Table3[[#This Row],[Score]],Table3[Score],1)</f>
        <v>98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5">
        <f>_xlfn.RANK.AVG(Table3[[#This Row],[Score 2 ]],Table3[[Score 2 ]],1)</f>
        <v>94.5</v>
      </c>
    </row>
    <row r="96" spans="1:26" x14ac:dyDescent="0.3">
      <c r="A96" t="s">
        <v>391</v>
      </c>
      <c r="B96">
        <f>COUNTIFS(Table2[Sub-Sector],Table3[[#This Row],[Sub-Sector]])</f>
        <v>10</v>
      </c>
      <c r="C96" s="2">
        <f>COUNTIFS(Table2[Sub-Sector],Table3[[#This Row],[Sub-Sector]],Table2[Uptrend],"Uptrend")/Table3[[#This Row],[Count]]</f>
        <v>0.4</v>
      </c>
      <c r="D96" s="2">
        <f>COUNTIFS(Table2[Sub-Sector],Table3[[#This Row],[Sub-Sector]],Table2[1W Return vs Nifty],"&gt;=5")/Table3[[#This Row],[Count]]</f>
        <v>0.2</v>
      </c>
      <c r="E96" s="2">
        <f>COUNTIFS(Table2[Sub-Sector],Table3[[#This Row],[Sub-Sector]],Table2[1M Return vs Nifty],"&gt;=5")/Table3[[#This Row],[Count]]</f>
        <v>0.1</v>
      </c>
      <c r="F96" s="2">
        <f>COUNTIFS(Table2[Sub-Sector],Table3[[#This Row],[Sub-Sector]],Table2[6M Return vs Nifty],"&gt;=10")/Table3[[#This Row],[Count]]</f>
        <v>0.2</v>
      </c>
      <c r="G96" s="2">
        <f>COUNTIFS(Table2[Sub-Sector],Table3[[#This Row],[Sub-Sector]],Table2[1Y Return vs Nifty],"&gt;=10")/Table3[[#This Row],[Count]]</f>
        <v>0.4</v>
      </c>
      <c r="H96" s="2">
        <f>COUNTIFS(Table2[Sub-Sector],Table3[[#This Row],[Sub-Sector]],Table2[RSI Exponential â€“ 14D],"&gt;=50")/Table3[[#This Row],[Count]]</f>
        <v>0.3</v>
      </c>
      <c r="I96" s="2">
        <f>COUNTIFS(Table2[Sub-Sector],Table3[[#This Row],[Sub-Sector]],Table2[Relative Volume],"&gt;=1")/Table3[[#This Row],[Count]]</f>
        <v>0.6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0.1</v>
      </c>
      <c r="M96" s="2">
        <f>COUNTIFS(Table2[Sub-Sector],Table3[[#This Row],[Sub-Sector]],Table2[% Away From Current Week High],"&lt;=0.05")/Table3[[#This Row],[Count]]</f>
        <v>0.7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0.1</v>
      </c>
      <c r="Q96" s="2">
        <f>COUNTIFS(Table2[Sub-Sector],Table3[[#This Row],[Sub-Sector]],Table2[% Away From 52W Low],"&gt;=10")/Table3[[#This Row],[Count]]</f>
        <v>0.8</v>
      </c>
      <c r="R96" s="2">
        <f>COUNTIFS(Table2[Sub-Sector],Table3[[#This Row],[Sub-Sector]],Table2[% Price above 20 EMA],"&gt;=0")/Table3[[#This Row],[Count]]</f>
        <v>0.3</v>
      </c>
      <c r="S96" s="2">
        <f>COUNTIFS(Table2[Sub-Sector],Table3[[#This Row],[Sub-Sector]],Table2[% Price above 50 EMA],"&gt;=0")/Table3[[#This Row],[Count]]</f>
        <v>0.6</v>
      </c>
      <c r="T96" s="2">
        <f>COUNTIFS(Table2[Sub-Sector],Table3[[#This Row],[Sub-Sector]],Table2[% Price above 200 EMA],"&gt;=0")/Table3[[#This Row],[Count]]</f>
        <v>0.6</v>
      </c>
      <c r="U96" s="2">
        <f>COUNTIFS(Table2[Sub-Sector],Table3[[#This Row],[Sub-Sector]],Table2[Rate of Change - Zone],"Positive")/Table3[[#This Row],[Count]]</f>
        <v>0.2</v>
      </c>
      <c r="V96" s="2">
        <f>COUNTIFS(Table2[Sub-Sector],Table3[[#This Row],[Sub-Sector]],Table2[Sharpe Ratio],"&gt;=0.10")/Table3[[#This Row],[Count]]</f>
        <v>0.1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96">
        <f>_xlfn.RANK.AVG(Table3[[#This Row],[Score]],Table3[Score],1)</f>
        <v>99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6">
        <f>_xlfn.RANK.AVG(Table3[[#This Row],[Score 2 ]],Table3[[Score 2 ]],1)</f>
        <v>94.5</v>
      </c>
    </row>
    <row r="97" spans="1:26" x14ac:dyDescent="0.3">
      <c r="A97" t="s">
        <v>155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0.33333333333333331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0.66666666666666663</v>
      </c>
      <c r="H97" s="2">
        <f>COUNTIFS(Table2[Sub-Sector],Table3[[#This Row],[Sub-Sector]],Table2[RSI Exponential â€“ 14D],"&gt;=50")/Table3[[#This Row],[Count]]</f>
        <v>0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0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0.33333333333333331</v>
      </c>
      <c r="S97" s="2">
        <f>COUNTIFS(Table2[Sub-Sector],Table3[[#This Row],[Sub-Sector]],Table2[% Price above 50 EMA],"&gt;=0")/Table3[[#This Row],[Count]]</f>
        <v>0.66666666666666663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</v>
      </c>
      <c r="V97" s="2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97">
        <f>_xlfn.RANK.AVG(Table3[[#This Row],[Score]],Table3[Score],1)</f>
        <v>79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7">
        <f>_xlfn.RANK.AVG(Table3[[#This Row],[Score 2 ]],Table3[[Score 2 ]],1)</f>
        <v>96</v>
      </c>
    </row>
    <row r="98" spans="1:26" x14ac:dyDescent="0.3">
      <c r="A98" t="s">
        <v>384</v>
      </c>
      <c r="B98">
        <f>COUNTIFS(Table2[Sub-Sector],Table3[[#This Row],[Sub-Sector]])</f>
        <v>6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0.16666666666666666</v>
      </c>
      <c r="E98" s="2">
        <f>COUNTIFS(Table2[Sub-Sector],Table3[[#This Row],[Sub-Sector]],Table2[1M Return vs Nifty],"&gt;=5")/Table3[[#This Row],[Count]]</f>
        <v>0.16666666666666666</v>
      </c>
      <c r="F98" s="2">
        <f>COUNTIFS(Table2[Sub-Sector],Table3[[#This Row],[Sub-Sector]],Table2[6M Return vs Nifty],"&gt;=10")/Table3[[#This Row],[Count]]</f>
        <v>0.33333333333333331</v>
      </c>
      <c r="G98" s="2">
        <f>COUNTIFS(Table2[Sub-Sector],Table3[[#This Row],[Sub-Sector]],Table2[1Y Return vs Nifty],"&gt;=10")/Table3[[#This Row],[Count]]</f>
        <v>0.33333333333333331</v>
      </c>
      <c r="H98" s="2">
        <f>COUNTIFS(Table2[Sub-Sector],Table3[[#This Row],[Sub-Sector]],Table2[RSI Exponential â€“ 14D],"&gt;=50")/Table3[[#This Row],[Count]]</f>
        <v>0.66666666666666663</v>
      </c>
      <c r="I98" s="2">
        <f>COUNTIFS(Table2[Sub-Sector],Table3[[#This Row],[Sub-Sector]],Table2[Relative Volume],"&gt;=1")/Table3[[#This Row],[Count]]</f>
        <v>0.16666666666666666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0.66666666666666663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0.66666666666666663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0.66666666666666663</v>
      </c>
      <c r="S98" s="2">
        <f>COUNTIFS(Table2[Sub-Sector],Table3[[#This Row],[Sub-Sector]],Table2[% Price above 50 EMA],"&gt;=0")/Table3[[#This Row],[Count]]</f>
        <v>0.83333333333333337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0.5</v>
      </c>
      <c r="V98" s="2">
        <f>COUNTIFS(Table2[Sub-Sector],Table3[[#This Row],[Sub-Sector]],Table2[Sharpe Ratio],"&gt;=0.10")/Table3[[#This Row],[Count]]</f>
        <v>0.16666666666666666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8">
        <f>_xlfn.RANK.AVG(Table3[[#This Row],[Score]],Table3[Score],1)</f>
        <v>71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8">
        <f>_xlfn.RANK.AVG(Table3[[#This Row],[Score 2 ]],Table3[[Score 2 ]],1)</f>
        <v>97</v>
      </c>
    </row>
    <row r="99" spans="1:26" x14ac:dyDescent="0.3">
      <c r="A99" t="s">
        <v>21</v>
      </c>
      <c r="B99">
        <f>COUNTIFS(Table2[Sub-Sector],Table3[[#This Row],[Sub-Sector]])</f>
        <v>20</v>
      </c>
      <c r="C99" s="2">
        <f>COUNTIFS(Table2[Sub-Sector],Table3[[#This Row],[Sub-Sector]],Table2[Uptrend],"Uptrend")/Table3[[#This Row],[Count]]</f>
        <v>0.9</v>
      </c>
      <c r="D99" s="2">
        <f>COUNTIFS(Table2[Sub-Sector],Table3[[#This Row],[Sub-Sector]],Table2[1W Return vs Nifty],"&gt;=5")/Table3[[#This Row],[Count]]</f>
        <v>0.1</v>
      </c>
      <c r="E99" s="2">
        <f>COUNTIFS(Table2[Sub-Sector],Table3[[#This Row],[Sub-Sector]],Table2[1M Return vs Nifty],"&gt;=5")/Table3[[#This Row],[Count]]</f>
        <v>0.3</v>
      </c>
      <c r="F99" s="2">
        <f>COUNTIFS(Table2[Sub-Sector],Table3[[#This Row],[Sub-Sector]],Table2[6M Return vs Nifty],"&gt;=10")/Table3[[#This Row],[Count]]</f>
        <v>0.15</v>
      </c>
      <c r="G99" s="2">
        <f>COUNTIFS(Table2[Sub-Sector],Table3[[#This Row],[Sub-Sector]],Table2[1Y Return vs Nifty],"&gt;=10")/Table3[[#This Row],[Count]]</f>
        <v>0.4</v>
      </c>
      <c r="H99" s="2">
        <f>COUNTIFS(Table2[Sub-Sector],Table3[[#This Row],[Sub-Sector]],Table2[RSI Exponential â€“ 14D],"&gt;=50")/Table3[[#This Row],[Count]]</f>
        <v>0.25</v>
      </c>
      <c r="I99" s="2">
        <f>COUNTIFS(Table2[Sub-Sector],Table3[[#This Row],[Sub-Sector]],Table2[Relative Volume],"&gt;=1")/Table3[[#This Row],[Count]]</f>
        <v>0.55000000000000004</v>
      </c>
      <c r="J99" s="2">
        <f>COUNTIFS(Table2[Sub-Sector],Table3[[#This Row],[Sub-Sector]],Table2[% Away From Day Low],"&gt;=0.05")/Table3[[#This Row],[Count]]</f>
        <v>0.1</v>
      </c>
      <c r="K99" s="2">
        <f>COUNTIFS(Table2[Sub-Sector],Table3[[#This Row],[Sub-Sector]],Table2[% Away From Day High],"&lt;=0.05")/Table3[[#This Row],[Count]]</f>
        <v>0.95</v>
      </c>
      <c r="L99" s="2">
        <f>COUNTIFS(Table2[Sub-Sector],Table3[[#This Row],[Sub-Sector]],Table2[% Away From Current Week Low],"&gt;=0.05")/Table3[[#This Row],[Count]]</f>
        <v>0.15</v>
      </c>
      <c r="M99" s="2">
        <f>COUNTIFS(Table2[Sub-Sector],Table3[[#This Row],[Sub-Sector]],Table2[% Away From Current Week High],"&lt;=0.05")/Table3[[#This Row],[Count]]</f>
        <v>0.5</v>
      </c>
      <c r="N99" s="2">
        <f>COUNTIFS(Table2[Sub-Sector],Table3[[#This Row],[Sub-Sector]],Table2[% Away From Current Month Low],"&gt;=0.05")/Table3[[#This Row],[Count]]</f>
        <v>0.1</v>
      </c>
      <c r="O99" s="2">
        <f>COUNTIFS(Table2[Sub-Sector],Table3[[#This Row],[Sub-Sector]],Table2[% Away From Current Month High],"&lt;=0.05")/Table3[[#This Row],[Count]]</f>
        <v>0.75</v>
      </c>
      <c r="P99" s="2">
        <f>COUNTIFS(Table2[Sub-Sector],Table3[[#This Row],[Sub-Sector]],Table2[% Away From 52W High],"&lt;=10")/Table3[[#This Row],[Count]]</f>
        <v>0.35</v>
      </c>
      <c r="Q99" s="2">
        <f>COUNTIFS(Table2[Sub-Sector],Table3[[#This Row],[Sub-Sector]],Table2[% Away From 52W Low],"&gt;=10")/Table3[[#This Row],[Count]]</f>
        <v>0.95</v>
      </c>
      <c r="R99" s="2">
        <f>COUNTIFS(Table2[Sub-Sector],Table3[[#This Row],[Sub-Sector]],Table2[% Price above 20 EMA],"&gt;=0")/Table3[[#This Row],[Count]]</f>
        <v>0.4</v>
      </c>
      <c r="S99" s="2">
        <f>COUNTIFS(Table2[Sub-Sector],Table3[[#This Row],[Sub-Sector]],Table2[% Price above 50 EMA],"&gt;=0")/Table3[[#This Row],[Count]]</f>
        <v>0.65</v>
      </c>
      <c r="T99" s="2">
        <f>COUNTIFS(Table2[Sub-Sector],Table3[[#This Row],[Sub-Sector]],Table2[% Price above 200 EMA],"&gt;=0")/Table3[[#This Row],[Count]]</f>
        <v>0.85</v>
      </c>
      <c r="U99" s="2">
        <f>COUNTIFS(Table2[Sub-Sector],Table3[[#This Row],[Sub-Sector]],Table2[Rate of Change - Zone],"Positive")/Table3[[#This Row],[Count]]</f>
        <v>0.3</v>
      </c>
      <c r="V99" s="2">
        <f>COUNTIFS(Table2[Sub-Sector],Table3[[#This Row],[Sub-Sector]],Table2[Sharpe Ratio],"&gt;=0.10")/Table3[[#This Row],[Count]]</f>
        <v>0.1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99">
        <f>_xlfn.RANK.AVG(Table3[[#This Row],[Score]],Table3[Score],1)</f>
        <v>84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9">
        <f>_xlfn.RANK.AVG(Table3[[#This Row],[Score 2 ]],Table3[[Score 2 ]],1)</f>
        <v>98</v>
      </c>
    </row>
    <row r="100" spans="1:26" x14ac:dyDescent="0.3">
      <c r="A100" t="s">
        <v>89</v>
      </c>
      <c r="B100">
        <f>COUNTIFS(Table2[Sub-Sector],Table3[[#This Row],[Sub-Sector]])</f>
        <v>3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0.33333333333333331</v>
      </c>
      <c r="F100" s="2">
        <f>COUNTIFS(Table2[Sub-Sector],Table3[[#This Row],[Sub-Sector]],Table2[6M Return vs Nifty],"&gt;=10")/Table3[[#This Row],[Count]]</f>
        <v>0.66666666666666663</v>
      </c>
      <c r="G100" s="2">
        <f>COUNTIFS(Table2[Sub-Sector],Table3[[#This Row],[Sub-Sector]],Table2[1Y Return vs Nifty],"&gt;=10")/Table3[[#This Row],[Count]]</f>
        <v>0.33333333333333331</v>
      </c>
      <c r="H100" s="2">
        <f>COUNTIFS(Table2[Sub-Sector],Table3[[#This Row],[Sub-Sector]],Table2[RSI Exponential â€“ 14D],"&gt;=50")/Table3[[#This Row],[Count]]</f>
        <v>0.33333333333333331</v>
      </c>
      <c r="I100" s="2">
        <f>COUNTIFS(Table2[Sub-Sector],Table3[[#This Row],[Sub-Sector]],Table2[Relative Volume],"&gt;=1")/Table3[[#This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0.33333333333333331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0.66666666666666663</v>
      </c>
      <c r="P100" s="2">
        <f>COUNTIFS(Table2[Sub-Sector],Table3[[#This Row],[Sub-Sector]],Table2[% Away From 52W High],"&lt;=10")/Table3[[#This Row],[Count]]</f>
        <v>0.66666666666666663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0.33333333333333331</v>
      </c>
      <c r="S100" s="2">
        <f>COUNTIFS(Table2[Sub-Sector],Table3[[#This Row],[Sub-Sector]],Table2[% Price above 50 EMA],"&gt;=0")/Table3[[#This Row],[Count]]</f>
        <v>0.66666666666666663</v>
      </c>
      <c r="T100" s="2">
        <f>COUNTIFS(Table2[Sub-Sector],Table3[[#This Row],[Sub-Sector]],Table2[% Price above 200 EMA],"&gt;=0")/Table3[[#This Row],[Count]]</f>
        <v>0.66666666666666663</v>
      </c>
      <c r="U100" s="2">
        <f>COUNTIFS(Table2[Sub-Sector],Table3[[#This Row],[Sub-Sector]],Table2[Rate of Change - Zone],"Positive")/Table3[[#This Row],[Count]]</f>
        <v>0.33333333333333331</v>
      </c>
      <c r="V100" s="2">
        <f>COUNTIFS(Table2[Sub-Sector],Table3[[#This Row],[Sub-Sector]],Table2[Sharpe Ratio],"&gt;=0.10")/Table3[[#This Row],[Count]]</f>
        <v>0.33333333333333331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100">
        <f>_xlfn.RANK.AVG(Table3[[#This Row],[Score]],Table3[Score],1)</f>
        <v>82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100">
        <f>_xlfn.RANK.AVG(Table3[[#This Row],[Score 2 ]],Table3[[Score 2 ]],1)</f>
        <v>99</v>
      </c>
    </row>
    <row r="101" spans="1:26" x14ac:dyDescent="0.3">
      <c r="A101" t="s">
        <v>32</v>
      </c>
      <c r="B101">
        <f>COUNTIFS(Table2[Sub-Sector],Table3[[#This Row],[Sub-Sector]])</f>
        <v>11</v>
      </c>
      <c r="C101" s="2">
        <f>COUNTIFS(Table2[Sub-Sector],Table3[[#This Row],[Sub-Sector]],Table2[Uptrend],"Uptrend")/Table3[[#This Row],[Count]]</f>
        <v>0.45454545454545453</v>
      </c>
      <c r="D101" s="2">
        <f>COUNTIFS(Table2[Sub-Sector],Table3[[#This Row],[Sub-Sector]],Table2[1W Return vs Nifty],"&gt;=5")/Table3[[#This Row],[Count]]</f>
        <v>9.0909090909090912E-2</v>
      </c>
      <c r="E101" s="2">
        <f>COUNTIFS(Table2[Sub-Sector],Table3[[#This Row],[Sub-Sector]],Table2[1M Return vs Nifty],"&gt;=5")/Table3[[#This Row],[Count]]</f>
        <v>9.0909090909090912E-2</v>
      </c>
      <c r="F101" s="2">
        <f>COUNTIFS(Table2[Sub-Sector],Table3[[#This Row],[Sub-Sector]],Table2[6M Return vs Nifty],"&gt;=10")/Table3[[#This Row],[Count]]</f>
        <v>9.0909090909090912E-2</v>
      </c>
      <c r="G101" s="2">
        <f>COUNTIFS(Table2[Sub-Sector],Table3[[#This Row],[Sub-Sector]],Table2[1Y Return vs Nifty],"&gt;=10")/Table3[[#This Row],[Count]]</f>
        <v>0.90909090909090906</v>
      </c>
      <c r="H101" s="2">
        <f>COUNTIFS(Table2[Sub-Sector],Table3[[#This Row],[Sub-Sector]],Table2[RSI Exponential â€“ 14D],"&gt;=50")/Table3[[#This Row],[Count]]</f>
        <v>0.18181818181818182</v>
      </c>
      <c r="I101" s="2">
        <f>COUNTIFS(Table2[Sub-Sector],Table3[[#This Row],[Sub-Sector]],Table2[Relative Volume],"&gt;=1")/Table3[[#This Row],[Count]]</f>
        <v>9.0909090909090912E-2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0.36363636363636365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0.90909090909090906</v>
      </c>
      <c r="P101" s="2">
        <f>COUNTIFS(Table2[Sub-Sector],Table3[[#This Row],[Sub-Sector]],Table2[% Away From 52W High],"&lt;=10")/Table3[[#This Row],[Count]]</f>
        <v>0.18181818181818182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0.18181818181818182</v>
      </c>
      <c r="S101" s="2">
        <f>COUNTIFS(Table2[Sub-Sector],Table3[[#This Row],[Sub-Sector]],Table2[% Price above 50 EMA],"&gt;=0")/Table3[[#This Row],[Count]]</f>
        <v>0.27272727272727271</v>
      </c>
      <c r="T101" s="2">
        <f>COUNTIFS(Table2[Sub-Sector],Table3[[#This Row],[Sub-Sector]],Table2[% Price above 200 EMA],"&gt;=0")/Table3[[#This Row],[Count]]</f>
        <v>0.90909090909090906</v>
      </c>
      <c r="U101" s="2">
        <f>COUNTIFS(Table2[Sub-Sector],Table3[[#This Row],[Sub-Sector]],Table2[Rate of Change - Zone],"Positive")/Table3[[#This Row],[Count]]</f>
        <v>0.27272727272727271</v>
      </c>
      <c r="V101" s="2">
        <f>COUNTIFS(Table2[Sub-Sector],Table3[[#This Row],[Sub-Sector]],Table2[Sharpe Ratio],"&gt;=0.10")/Table3[[#This Row],[Count]]</f>
        <v>0.72727272727272729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101">
        <f>_xlfn.RANK.AVG(Table3[[#This Row],[Score]],Table3[Score],1)</f>
        <v>105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101">
        <f>_xlfn.RANK.AVG(Table3[[#This Row],[Score 2 ]],Table3[[Score 2 ]],1)</f>
        <v>100</v>
      </c>
    </row>
    <row r="102" spans="1:26" x14ac:dyDescent="0.3">
      <c r="A102" t="s">
        <v>535</v>
      </c>
      <c r="B102">
        <f>COUNTIFS(Table2[Sub-Sector],Table3[[#This Row],[Sub-Sector]])</f>
        <v>5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0.4</v>
      </c>
      <c r="G102" s="2">
        <f>COUNTIFS(Table2[Sub-Sector],Table3[[#This Row],[Sub-Sector]],Table2[1Y Return vs Nifty],"&gt;=10")/Table3[[#This Row],[Count]]</f>
        <v>0.6</v>
      </c>
      <c r="H102" s="2">
        <f>COUNTIFS(Table2[Sub-Sector],Table3[[#This Row],[Sub-Sector]],Table2[RSI Exponential â€“ 14D],"&gt;=50")/Table3[[#This Row],[Count]]</f>
        <v>0</v>
      </c>
      <c r="I102" s="2">
        <f>COUNTIFS(Table2[Sub-Sector],Table3[[#This Row],[Sub-Sector]],Table2[Relative Volume],"&gt;=1")/Table3[[#This Row],[Count]]</f>
        <v>0.2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0.2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</v>
      </c>
      <c r="S102" s="2">
        <f>COUNTIFS(Table2[Sub-Sector],Table3[[#This Row],[Sub-Sector]],Table2[% Price above 50 EMA],"&gt;=0")/Table3[[#This Row],[Count]]</f>
        <v>0.6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</v>
      </c>
      <c r="V102" s="2">
        <f>COUNTIFS(Table2[Sub-Sector],Table3[[#This Row],[Sub-Sector]],Table2[Sharpe Ratio],"&gt;=0.10")/Table3[[#This Row],[Count]]</f>
        <v>0.4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102">
        <f>_xlfn.RANK.AVG(Table3[[#This Row],[Score]],Table3[Score],1)</f>
        <v>96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102">
        <f>_xlfn.RANK.AVG(Table3[[#This Row],[Score 2 ]],Table3[[Score 2 ]],1)</f>
        <v>101</v>
      </c>
    </row>
    <row r="103" spans="1:26" x14ac:dyDescent="0.3">
      <c r="A103" t="s">
        <v>696</v>
      </c>
      <c r="B103">
        <f>COUNTIFS(Table2[Sub-Sector],Table3[[#This Row],[Sub-Sector]])</f>
        <v>3</v>
      </c>
      <c r="C103" s="2">
        <f>COUNTIFS(Table2[Sub-Sector],Table3[[#This Row],[Sub-Sector]],Table2[Uptrend],"Uptrend")/Table3[[#This Row],[Count]]</f>
        <v>0.66666666666666663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0.33333333333333331</v>
      </c>
      <c r="G103" s="2">
        <f>COUNTIFS(Table2[Sub-Sector],Table3[[#This Row],[Sub-Sector]],Table2[1Y Return vs Nifty],"&gt;=10")/Table3[[#This Row],[Count]]</f>
        <v>0.66666666666666663</v>
      </c>
      <c r="H103" s="2">
        <f>COUNTIFS(Table2[Sub-Sector],Table3[[#This Row],[Sub-Sector]],Table2[RSI Exponential â€“ 14D],"&gt;=50")/Table3[[#This Row],[Count]]</f>
        <v>0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0.33333333333333331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0.66666666666666663</v>
      </c>
      <c r="P103" s="2">
        <f>COUNTIFS(Table2[Sub-Sector],Table3[[#This Row],[Sub-Sector]],Table2[% Away From 52W High],"&lt;=10")/Table3[[#This Row],[Count]]</f>
        <v>0.33333333333333331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</v>
      </c>
      <c r="S103" s="2">
        <f>COUNTIFS(Table2[Sub-Sector],Table3[[#This Row],[Sub-Sector]],Table2[% Price above 50 EMA],"&gt;=0")/Table3[[#This Row],[Count]]</f>
        <v>0.33333333333333331</v>
      </c>
      <c r="T103" s="2">
        <f>COUNTIFS(Table2[Sub-Sector],Table3[[#This Row],[Sub-Sector]],Table2[% Price above 200 EMA],"&gt;=0")/Table3[[#This Row],[Count]]</f>
        <v>0.66666666666666663</v>
      </c>
      <c r="U103" s="2">
        <f>COUNTIFS(Table2[Sub-Sector],Table3[[#This Row],[Sub-Sector]],Table2[Rate of Change - Zone],"Positive")/Table3[[#This Row],[Count]]</f>
        <v>0.33333333333333331</v>
      </c>
      <c r="V103" s="2">
        <f>COUNTIFS(Table2[Sub-Sector],Table3[[#This Row],[Sub-Sector]],Table2[Sharpe Ratio],"&gt;=0.10")/Table3[[#This Row],[Count]]</f>
        <v>0.33333333333333331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103">
        <f>_xlfn.RANK.AVG(Table3[[#This Row],[Score]],Table3[Score],1)</f>
        <v>110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3">
        <f>_xlfn.RANK.AVG(Table3[[#This Row],[Score 2 ]],Table3[[Score 2 ]],1)</f>
        <v>102</v>
      </c>
    </row>
    <row r="104" spans="1:26" x14ac:dyDescent="0.3">
      <c r="A104" t="s">
        <v>1005</v>
      </c>
      <c r="B104">
        <f>COUNTIFS(Table2[Sub-Sector],Table3[[#This Row],[Sub-Sector]])</f>
        <v>6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0.16666666666666666</v>
      </c>
      <c r="E104" s="2">
        <f>COUNTIFS(Table2[Sub-Sector],Table3[[#This Row],[Sub-Sector]],Table2[1M Return vs Nifty],"&gt;=5")/Table3[[#This Row],[Count]]</f>
        <v>0.16666666666666666</v>
      </c>
      <c r="F104" s="2">
        <f>COUNTIFS(Table2[Sub-Sector],Table3[[#This Row],[Sub-Sector]],Table2[6M Return vs Nifty],"&gt;=10")/Table3[[#This Row],[Count]]</f>
        <v>0.16666666666666666</v>
      </c>
      <c r="G104" s="2">
        <f>COUNTIFS(Table2[Sub-Sector],Table3[[#This Row],[Sub-Sector]],Table2[1Y Return vs Nifty],"&gt;=10")/Table3[[#This Row],[Count]]</f>
        <v>0.33333333333333331</v>
      </c>
      <c r="H104" s="2">
        <f>COUNTIFS(Table2[Sub-Sector],Table3[[#This Row],[Sub-Sector]],Table2[RSI Exponential â€“ 14D],"&gt;=50")/Table3[[#This Row],[Count]]</f>
        <v>0.33333333333333331</v>
      </c>
      <c r="I104" s="2">
        <f>COUNTIFS(Table2[Sub-Sector],Table3[[#This Row],[Sub-Sector]],Table2[Relative Volume],"&gt;=1")/Table3[[#This Row],[Count]]</f>
        <v>0.5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0.16666666666666666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0.5</v>
      </c>
      <c r="P104" s="2">
        <f>COUNTIFS(Table2[Sub-Sector],Table3[[#This Row],[Sub-Sector]],Table2[% Away From 52W High],"&lt;=10")/Table3[[#This Row],[Count]]</f>
        <v>0.5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0.33333333333333331</v>
      </c>
      <c r="S104" s="2">
        <f>COUNTIFS(Table2[Sub-Sector],Table3[[#This Row],[Sub-Sector]],Table2[% Price above 50 EMA],"&gt;=0")/Table3[[#This Row],[Count]]</f>
        <v>0.83333333333333337</v>
      </c>
      <c r="T104" s="2">
        <f>COUNTIFS(Table2[Sub-Sector],Table3[[#This Row],[Sub-Sector]],Table2[% Price above 200 EMA],"&gt;=0")/Table3[[#This Row],[Count]]</f>
        <v>0.83333333333333337</v>
      </c>
      <c r="U104" s="2">
        <f>COUNTIFS(Table2[Sub-Sector],Table3[[#This Row],[Sub-Sector]],Table2[Rate of Change - Zone],"Positive")/Table3[[#This Row],[Count]]</f>
        <v>0.33333333333333331</v>
      </c>
      <c r="V104" s="2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104">
        <f>_xlfn.RANK.AVG(Table3[[#This Row],[Score]],Table3[Score],1)</f>
        <v>78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4">
        <f>_xlfn.RANK.AVG(Table3[[#This Row],[Score 2 ]],Table3[[Score 2 ]],1)</f>
        <v>103</v>
      </c>
    </row>
    <row r="105" spans="1:26" x14ac:dyDescent="0.3">
      <c r="A105" t="s">
        <v>417</v>
      </c>
      <c r="B105">
        <f>COUNTIFS(Table2[Sub-Sector],Table3[[#This Row],[Sub-Sector]])</f>
        <v>9</v>
      </c>
      <c r="C105" s="2">
        <f>COUNTIFS(Table2[Sub-Sector],Table3[[#This Row],[Sub-Sector]],Table2[Uptrend],"Uptrend")/Table3[[#This Row],[Count]]</f>
        <v>0.77777777777777779</v>
      </c>
      <c r="D105" s="2">
        <f>COUNTIFS(Table2[Sub-Sector],Table3[[#This Row],[Sub-Sector]],Table2[1W Return vs Nifty],"&gt;=5")/Table3[[#This Row],[Count]]</f>
        <v>0.22222222222222221</v>
      </c>
      <c r="E105" s="2">
        <f>COUNTIFS(Table2[Sub-Sector],Table3[[#This Row],[Sub-Sector]],Table2[1M Return vs Nifty],"&gt;=5")/Table3[[#This Row],[Count]]</f>
        <v>0.22222222222222221</v>
      </c>
      <c r="F105" s="2">
        <f>COUNTIFS(Table2[Sub-Sector],Table3[[#This Row],[Sub-Sector]],Table2[6M Return vs Nifty],"&gt;=10")/Table3[[#This Row],[Count]]</f>
        <v>0.22222222222222221</v>
      </c>
      <c r="G105" s="2">
        <f>COUNTIFS(Table2[Sub-Sector],Table3[[#This Row],[Sub-Sector]],Table2[1Y Return vs Nifty],"&gt;=10")/Table3[[#This Row],[Count]]</f>
        <v>0.44444444444444442</v>
      </c>
      <c r="H105" s="2">
        <f>COUNTIFS(Table2[Sub-Sector],Table3[[#This Row],[Sub-Sector]],Table2[RSI Exponential â€“ 14D],"&gt;=50")/Table3[[#This Row],[Count]]</f>
        <v>0.44444444444444442</v>
      </c>
      <c r="I105" s="2">
        <f>COUNTIFS(Table2[Sub-Sector],Table3[[#This Row],[Sub-Sector]],Table2[Relative Volume],"&gt;=1")/Table3[[#This Row],[Count]]</f>
        <v>0.33333333333333331</v>
      </c>
      <c r="J105" s="2">
        <f>COUNTIFS(Table2[Sub-Sector],Table3[[#This Row],[Sub-Sector]],Table2[% Away From Day Low],"&gt;=0.05")/Table3[[#This Row],[Count]]</f>
        <v>0.1111111111111111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0.22222222222222221</v>
      </c>
      <c r="M105" s="2">
        <f>COUNTIFS(Table2[Sub-Sector],Table3[[#This Row],[Sub-Sector]],Table2[% Away From Current Week High],"&lt;=0.05")/Table3[[#This Row],[Count]]</f>
        <v>0.55555555555555558</v>
      </c>
      <c r="N105" s="2">
        <f>COUNTIFS(Table2[Sub-Sector],Table3[[#This Row],[Sub-Sector]],Table2[% Away From Current Month Low],"&gt;=0.05")/Table3[[#This Row],[Count]]</f>
        <v>0.1111111111111111</v>
      </c>
      <c r="O105" s="2">
        <f>COUNTIFS(Table2[Sub-Sector],Table3[[#This Row],[Sub-Sector]],Table2[% Away From Current Month High],"&lt;=0.05")/Table3[[#This Row],[Count]]</f>
        <v>0.88888888888888884</v>
      </c>
      <c r="P105" s="2">
        <f>COUNTIFS(Table2[Sub-Sector],Table3[[#This Row],[Sub-Sector]],Table2[% Away From 52W High],"&lt;=10")/Table3[[#This Row],[Count]]</f>
        <v>0.33333333333333331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0.44444444444444442</v>
      </c>
      <c r="S105" s="2">
        <f>COUNTIFS(Table2[Sub-Sector],Table3[[#This Row],[Sub-Sector]],Table2[% Price above 50 EMA],"&gt;=0")/Table3[[#This Row],[Count]]</f>
        <v>0.44444444444444442</v>
      </c>
      <c r="T105" s="2">
        <f>COUNTIFS(Table2[Sub-Sector],Table3[[#This Row],[Sub-Sector]],Table2[% Price above 200 EMA],"&gt;=0")/Table3[[#This Row],[Count]]</f>
        <v>0.66666666666666663</v>
      </c>
      <c r="U105" s="2">
        <f>COUNTIFS(Table2[Sub-Sector],Table3[[#This Row],[Sub-Sector]],Table2[Rate of Change - Zone],"Positive")/Table3[[#This Row],[Count]]</f>
        <v>0.33333333333333331</v>
      </c>
      <c r="V105" s="2">
        <f>COUNTIFS(Table2[Sub-Sector],Table3[[#This Row],[Sub-Sector]],Table2[Sharpe Ratio],"&gt;=0.10")/Table3[[#This Row],[Count]]</f>
        <v>0.33333333333333331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105">
        <f>_xlfn.RANK.AVG(Table3[[#This Row],[Score]],Table3[Score],1)</f>
        <v>87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5">
        <f>_xlfn.RANK.AVG(Table3[[#This Row],[Score 2 ]],Table3[[Score 2 ]],1)</f>
        <v>104</v>
      </c>
    </row>
    <row r="106" spans="1:26" x14ac:dyDescent="0.3">
      <c r="A106" t="s">
        <v>51</v>
      </c>
      <c r="B106">
        <f>COUNTIFS(Table2[Sub-Sector],Table3[[#This Row],[Sub-Sector]])</f>
        <v>17</v>
      </c>
      <c r="C106" s="2">
        <f>COUNTIFS(Table2[Sub-Sector],Table3[[#This Row],[Sub-Sector]],Table2[Uptrend],"Uptrend")/Table3[[#This Row],[Count]]</f>
        <v>0.41176470588235292</v>
      </c>
      <c r="D106" s="2">
        <f>COUNTIFS(Table2[Sub-Sector],Table3[[#This Row],[Sub-Sector]],Table2[1W Return vs Nifty],"&gt;=5")/Table3[[#This Row],[Count]]</f>
        <v>0.23529411764705882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0.17647058823529413</v>
      </c>
      <c r="G106" s="2">
        <f>COUNTIFS(Table2[Sub-Sector],Table3[[#This Row],[Sub-Sector]],Table2[1Y Return vs Nifty],"&gt;=10")/Table3[[#This Row],[Count]]</f>
        <v>0.29411764705882354</v>
      </c>
      <c r="H106" s="2">
        <f>COUNTIFS(Table2[Sub-Sector],Table3[[#This Row],[Sub-Sector]],Table2[RSI Exponential â€“ 14D],"&gt;=50")/Table3[[#This Row],[Count]]</f>
        <v>0.29411764705882354</v>
      </c>
      <c r="I106" s="2">
        <f>COUNTIFS(Table2[Sub-Sector],Table3[[#This Row],[Sub-Sector]],Table2[Relative Volume],"&gt;=1")/Table3[[#This Row],[Count]]</f>
        <v>0.41176470588235292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0.11764705882352941</v>
      </c>
      <c r="M106" s="2">
        <f>COUNTIFS(Table2[Sub-Sector],Table3[[#This Row],[Sub-Sector]],Table2[% Away From Current Week High],"&lt;=0.05")/Table3[[#This Row],[Count]]</f>
        <v>0.70588235294117652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0.88235294117647056</v>
      </c>
      <c r="P106" s="2">
        <f>COUNTIFS(Table2[Sub-Sector],Table3[[#This Row],[Sub-Sector]],Table2[% Away From 52W High],"&lt;=10")/Table3[[#This Row],[Count]]</f>
        <v>0.35294117647058826</v>
      </c>
      <c r="Q106" s="2">
        <f>COUNTIFS(Table2[Sub-Sector],Table3[[#This Row],[Sub-Sector]],Table2[% Away From 52W Low],"&gt;=10")/Table3[[#This Row],[Count]]</f>
        <v>0.76470588235294112</v>
      </c>
      <c r="R106" s="2">
        <f>COUNTIFS(Table2[Sub-Sector],Table3[[#This Row],[Sub-Sector]],Table2[% Price above 20 EMA],"&gt;=0")/Table3[[#This Row],[Count]]</f>
        <v>0.23529411764705882</v>
      </c>
      <c r="S106" s="2">
        <f>COUNTIFS(Table2[Sub-Sector],Table3[[#This Row],[Sub-Sector]],Table2[% Price above 50 EMA],"&gt;=0")/Table3[[#This Row],[Count]]</f>
        <v>0.41176470588235292</v>
      </c>
      <c r="T106" s="2">
        <f>COUNTIFS(Table2[Sub-Sector],Table3[[#This Row],[Sub-Sector]],Table2[% Price above 200 EMA],"&gt;=0")/Table3[[#This Row],[Count]]</f>
        <v>0.6470588235294118</v>
      </c>
      <c r="U106" s="2">
        <f>COUNTIFS(Table2[Sub-Sector],Table3[[#This Row],[Sub-Sector]],Table2[Rate of Change - Zone],"Positive")/Table3[[#This Row],[Count]]</f>
        <v>0.35294117647058826</v>
      </c>
      <c r="V106" s="2">
        <f>COUNTIFS(Table2[Sub-Sector],Table3[[#This Row],[Sub-Sector]],Table2[Sharpe Ratio],"&gt;=0.10")/Table3[[#This Row],[Count]]</f>
        <v>5.8823529411764705E-2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106">
        <f>_xlfn.RANK.AVG(Table3[[#This Row],[Score]],Table3[Score],1)</f>
        <v>108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6">
        <f>_xlfn.RANK.AVG(Table3[[#This Row],[Score 2 ]],Table3[[Score 2 ]],1)</f>
        <v>105</v>
      </c>
    </row>
    <row r="107" spans="1:26" x14ac:dyDescent="0.3">
      <c r="A107" t="s">
        <v>121</v>
      </c>
      <c r="B107">
        <f>COUNTIFS(Table2[Sub-Sector],Table3[[#This Row],[Sub-Sector]])</f>
        <v>4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0.25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0.25</v>
      </c>
      <c r="G107" s="2">
        <f>COUNTIFS(Table2[Sub-Sector],Table3[[#This Row],[Sub-Sector]],Table2[1Y Return vs Nifty],"&gt;=10")/Table3[[#This Row],[Count]]</f>
        <v>0.5</v>
      </c>
      <c r="H107" s="2">
        <f>COUNTIFS(Table2[Sub-Sector],Table3[[#This Row],[Sub-Sector]],Table2[RSI Exponential â€“ 14D],"&gt;=50")/Table3[[#This Row],[Count]]</f>
        <v>0.25</v>
      </c>
      <c r="I107" s="2">
        <f>COUNTIFS(Table2[Sub-Sector],Table3[[#This Row],[Sub-Sector]],Table2[Relative Volume],"&gt;=1")/Table3[[#This Row],[Count]]</f>
        <v>0.25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0.25</v>
      </c>
      <c r="M107" s="2">
        <f>COUNTIFS(Table2[Sub-Sector],Table3[[#This Row],[Sub-Sector]],Table2[% Away From Current Week High],"&lt;=0.05")/Table3[[#This Row],[Count]]</f>
        <v>0.5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0.25</v>
      </c>
      <c r="S107" s="2">
        <f>COUNTIFS(Table2[Sub-Sector],Table3[[#This Row],[Sub-Sector]],Table2[% Price above 50 EMA],"&gt;=0")/Table3[[#This Row],[Count]]</f>
        <v>0.25</v>
      </c>
      <c r="T107" s="2">
        <f>COUNTIFS(Table2[Sub-Sector],Table3[[#This Row],[Sub-Sector]],Table2[% Price above 200 EMA],"&gt;=0")/Table3[[#This Row],[Count]]</f>
        <v>0.5</v>
      </c>
      <c r="U107" s="2">
        <f>COUNTIFS(Table2[Sub-Sector],Table3[[#This Row],[Sub-Sector]],Table2[Rate of Change - Zone],"Positive")/Table3[[#This Row],[Count]]</f>
        <v>0.25</v>
      </c>
      <c r="V107" s="2">
        <f>COUNTIFS(Table2[Sub-Sector],Table3[[#This Row],[Sub-Sector]],Table2[Sharpe Ratio],"&gt;=0.10")/Table3[[#This Row],[Count]]</f>
        <v>0.25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07">
        <f>_xlfn.RANK.AVG(Table3[[#This Row],[Score]],Table3[Score],1)</f>
        <v>106.5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7">
        <f>_xlfn.RANK.AVG(Table3[[#This Row],[Score 2 ]],Table3[[Score 2 ]],1)</f>
        <v>106</v>
      </c>
    </row>
    <row r="108" spans="1:26" x14ac:dyDescent="0.3">
      <c r="A108" t="s">
        <v>775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1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108">
        <f>_xlfn.RANK.AVG(Table3[[#This Row],[Score]],Table3[Score],1)</f>
        <v>101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8">
        <f>_xlfn.RANK.AVG(Table3[[#This Row],[Score 2 ]],Table3[[Score 2 ]],1)</f>
        <v>107.5</v>
      </c>
    </row>
    <row r="109" spans="1:26" x14ac:dyDescent="0.3">
      <c r="A109" t="s">
        <v>969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653.5</v>
      </c>
      <c r="X109">
        <f>_xlfn.RANK.AVG(Table3[[#This Row],[Score]],Table3[Score],1)</f>
        <v>113.5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9">
        <f>_xlfn.RANK.AVG(Table3[[#This Row],[Score 2 ]],Table3[[Score 2 ]],1)</f>
        <v>107.5</v>
      </c>
    </row>
    <row r="110" spans="1:26" x14ac:dyDescent="0.3">
      <c r="A110" t="s">
        <v>363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1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0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655.5</v>
      </c>
      <c r="X110">
        <f>_xlfn.RANK.AVG(Table3[[#This Row],[Score]],Table3[Score],1)</f>
        <v>115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0">
        <f>_xlfn.RANK.AVG(Table3[[#This Row],[Score 2 ]],Table3[[Score 2 ]],1)</f>
        <v>109</v>
      </c>
    </row>
    <row r="111" spans="1:26" x14ac:dyDescent="0.3">
      <c r="A111" t="s">
        <v>188</v>
      </c>
      <c r="B111">
        <f>COUNTIFS(Table2[Sub-Sector],Table3[[#This Row],[Sub-Sector]])</f>
        <v>2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111">
        <f>_xlfn.RANK.AVG(Table3[[#This Row],[Score]],Table3[Score],1)</f>
        <v>102.5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1">
        <f>_xlfn.RANK.AVG(Table3[[#This Row],[Score 2 ]],Table3[[Score 2 ]],1)</f>
        <v>111.5</v>
      </c>
    </row>
    <row r="112" spans="1:26" x14ac:dyDescent="0.3">
      <c r="A112" t="s">
        <v>1701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0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</v>
      </c>
      <c r="X112">
        <f>_xlfn.RANK.AVG(Table3[[#This Row],[Score]],Table3[Score],1)</f>
        <v>102.5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2">
        <f>_xlfn.RANK.AVG(Table3[[#This Row],[Score 2 ]],Table3[[Score 2 ]],1)</f>
        <v>111.5</v>
      </c>
    </row>
    <row r="113" spans="1:26" x14ac:dyDescent="0.3">
      <c r="A113" t="s">
        <v>619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0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656.5</v>
      </c>
      <c r="X113">
        <f>_xlfn.RANK.AVG(Table3[[#This Row],[Score]],Table3[Score],1)</f>
        <v>116.5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3">
        <f>_xlfn.RANK.AVG(Table3[[#This Row],[Score 2 ]],Table3[[Score 2 ]],1)</f>
        <v>111.5</v>
      </c>
    </row>
    <row r="114" spans="1:26" x14ac:dyDescent="0.3">
      <c r="A114" t="s">
        <v>352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656.5</v>
      </c>
      <c r="X114">
        <f>_xlfn.RANK.AVG(Table3[[#This Row],[Score]],Table3[Score],1)</f>
        <v>116.5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4">
        <f>_xlfn.RANK.AVG(Table3[[#This Row],[Score 2 ]],Table3[[Score 2 ]],1)</f>
        <v>111.5</v>
      </c>
    </row>
    <row r="115" spans="1:26" x14ac:dyDescent="0.3">
      <c r="A115" t="s">
        <v>78</v>
      </c>
      <c r="B115">
        <f>COUNTIFS(Table2[Sub-Sector],Table3[[#This Row],[Sub-Sector]])</f>
        <v>19</v>
      </c>
      <c r="C115" s="2">
        <f>COUNTIFS(Table2[Sub-Sector],Table3[[#This Row],[Sub-Sector]],Table2[Uptrend],"Uptrend")/Table3[[#This Row],[Count]]</f>
        <v>0.73684210526315785</v>
      </c>
      <c r="D115" s="2">
        <f>COUNTIFS(Table2[Sub-Sector],Table3[[#This Row],[Sub-Sector]],Table2[1W Return vs Nifty],"&gt;=5")/Table3[[#This Row],[Count]]</f>
        <v>0.10526315789473684</v>
      </c>
      <c r="E115" s="2">
        <f>COUNTIFS(Table2[Sub-Sector],Table3[[#This Row],[Sub-Sector]],Table2[1M Return vs Nifty],"&gt;=5")/Table3[[#This Row],[Count]]</f>
        <v>0.10526315789473684</v>
      </c>
      <c r="F115" s="2">
        <f>COUNTIFS(Table2[Sub-Sector],Table3[[#This Row],[Sub-Sector]],Table2[6M Return vs Nifty],"&gt;=10")/Table3[[#This Row],[Count]]</f>
        <v>0.15789473684210525</v>
      </c>
      <c r="G115" s="2">
        <f>COUNTIFS(Table2[Sub-Sector],Table3[[#This Row],[Sub-Sector]],Table2[1Y Return vs Nifty],"&gt;=10")/Table3[[#This Row],[Count]]</f>
        <v>0.26315789473684209</v>
      </c>
      <c r="H115" s="2">
        <f>COUNTIFS(Table2[Sub-Sector],Table3[[#This Row],[Sub-Sector]],Table2[RSI Exponential â€“ 14D],"&gt;=50")/Table3[[#This Row],[Count]]</f>
        <v>0.31578947368421051</v>
      </c>
      <c r="I115" s="2">
        <f>COUNTIFS(Table2[Sub-Sector],Table3[[#This Row],[Sub-Sector]],Table2[Relative Volume],"&gt;=1")/Table3[[#This Row],[Count]]</f>
        <v>0.31578947368421051</v>
      </c>
      <c r="J115" s="2">
        <f>COUNTIFS(Table2[Sub-Sector],Table3[[#This Row],[Sub-Sector]],Table2[% Away From Day Low],"&gt;=0.05")/Table3[[#This Row],[Count]]</f>
        <v>5.2631578947368418E-2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5.2631578947368418E-2</v>
      </c>
      <c r="M115" s="2">
        <f>COUNTIFS(Table2[Sub-Sector],Table3[[#This Row],[Sub-Sector]],Table2[% Away From Current Week High],"&lt;=0.05")/Table3[[#This Row],[Count]]</f>
        <v>0.52631578947368418</v>
      </c>
      <c r="N115" s="2">
        <f>COUNTIFS(Table2[Sub-Sector],Table3[[#This Row],[Sub-Sector]],Table2[% Away From Current Month Low],"&gt;=0.05")/Table3[[#This Row],[Count]]</f>
        <v>5.2631578947368418E-2</v>
      </c>
      <c r="O115" s="2">
        <f>COUNTIFS(Table2[Sub-Sector],Table3[[#This Row],[Sub-Sector]],Table2[% Away From Current Month High],"&lt;=0.05")/Table3[[#This Row],[Count]]</f>
        <v>0.94736842105263153</v>
      </c>
      <c r="P115" s="2">
        <f>COUNTIFS(Table2[Sub-Sector],Table3[[#This Row],[Sub-Sector]],Table2[% Away From 52W High],"&lt;=10")/Table3[[#This Row],[Count]]</f>
        <v>0.36842105263157893</v>
      </c>
      <c r="Q115" s="2">
        <f>COUNTIFS(Table2[Sub-Sector],Table3[[#This Row],[Sub-Sector]],Table2[% Away From 52W Low],"&gt;=10")/Table3[[#This Row],[Count]]</f>
        <v>0.94736842105263153</v>
      </c>
      <c r="R115" s="2">
        <f>COUNTIFS(Table2[Sub-Sector],Table3[[#This Row],[Sub-Sector]],Table2[% Price above 20 EMA],"&gt;=0")/Table3[[#This Row],[Count]]</f>
        <v>0.31578947368421051</v>
      </c>
      <c r="S115" s="2">
        <f>COUNTIFS(Table2[Sub-Sector],Table3[[#This Row],[Sub-Sector]],Table2[% Price above 50 EMA],"&gt;=0")/Table3[[#This Row],[Count]]</f>
        <v>0.47368421052631576</v>
      </c>
      <c r="T115" s="2">
        <f>COUNTIFS(Table2[Sub-Sector],Table3[[#This Row],[Sub-Sector]],Table2[% Price above 200 EMA],"&gt;=0")/Table3[[#This Row],[Count]]</f>
        <v>0.73684210526315785</v>
      </c>
      <c r="U115" s="2">
        <f>COUNTIFS(Table2[Sub-Sector],Table3[[#This Row],[Sub-Sector]],Table2[Rate of Change - Zone],"Positive")/Table3[[#This Row],[Count]]</f>
        <v>0.36842105263157893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115">
        <f>_xlfn.RANK.AVG(Table3[[#This Row],[Score]],Table3[Score],1)</f>
        <v>104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15">
        <f>_xlfn.RANK.AVG(Table3[[#This Row],[Score 2 ]],Table3[[Score 2 ]],1)</f>
        <v>114</v>
      </c>
    </row>
    <row r="116" spans="1:26" x14ac:dyDescent="0.3">
      <c r="A116" t="s">
        <v>1459</v>
      </c>
      <c r="B116">
        <f>COUNTIFS(Table2[Sub-Sector],Table3[[#This Row],[Sub-Sector]])</f>
        <v>3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0.33333333333333331</v>
      </c>
      <c r="F116" s="2">
        <f>COUNTIFS(Table2[Sub-Sector],Table3[[#This Row],[Sub-Sector]],Table2[6M Return vs Nifty],"&gt;=10")/Table3[[#This Row],[Count]]</f>
        <v>0.33333333333333331</v>
      </c>
      <c r="G116" s="2">
        <f>COUNTIFS(Table2[Sub-Sector],Table3[[#This Row],[Sub-Sector]],Table2[1Y Return vs Nifty],"&gt;=10")/Table3[[#This Row],[Count]]</f>
        <v>0.33333333333333331</v>
      </c>
      <c r="H116" s="2">
        <f>COUNTIFS(Table2[Sub-Sector],Table3[[#This Row],[Sub-Sector]],Table2[RSI Exponential â€“ 14D],"&gt;=50")/Table3[[#This Row],[Count]]</f>
        <v>0.33333333333333331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0.33333333333333331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0.66666666666666663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0.33333333333333331</v>
      </c>
      <c r="S116" s="2">
        <f>COUNTIFS(Table2[Sub-Sector],Table3[[#This Row],[Sub-Sector]],Table2[% Price above 50 EMA],"&gt;=0")/Table3[[#This Row],[Count]]</f>
        <v>0.66666666666666663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0.33333333333333331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16">
        <f>_xlfn.RANK.AVG(Table3[[#This Row],[Score]],Table3[Score],1)</f>
        <v>93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355.5</v>
      </c>
      <c r="Z116">
        <f>_xlfn.RANK.AVG(Table3[[#This Row],[Score 2 ]],Table3[[Score 2 ]],1)</f>
        <v>115</v>
      </c>
    </row>
    <row r="117" spans="1:26" x14ac:dyDescent="0.3">
      <c r="A117" t="s">
        <v>1414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0.33333333333333331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0.33333333333333331</v>
      </c>
      <c r="H117" s="2">
        <f>COUNTIFS(Table2[Sub-Sector],Table3[[#This Row],[Sub-Sector]],Table2[RSI Exponential â€“ 14D],"&gt;=50")/Table3[[#This Row],[Count]]</f>
        <v>0.33333333333333331</v>
      </c>
      <c r="I117" s="2">
        <f>COUNTIFS(Table2[Sub-Sector],Table3[[#This Row],[Sub-Sector]],Table2[Relative Volume],"&gt;=1")/Table3[[#This Row],[Count]]</f>
        <v>0.33333333333333331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0.66666666666666663</v>
      </c>
      <c r="L117" s="2">
        <f>COUNTIFS(Table2[Sub-Sector],Table3[[#This Row],[Sub-Sector]],Table2[% Away From Current Week Low],"&gt;=0.05")/Table3[[#This Row],[Count]]</f>
        <v>0.33333333333333331</v>
      </c>
      <c r="M117" s="2">
        <f>COUNTIFS(Table2[Sub-Sector],Table3[[#This Row],[Sub-Sector]],Table2[% Away From Current Week High],"&lt;=0.05")/Table3[[#This Row],[Count]]</f>
        <v>0.33333333333333331</v>
      </c>
      <c r="N117" s="2">
        <f>COUNTIFS(Table2[Sub-Sector],Table3[[#This Row],[Sub-Sector]],Table2[% Away From Current Month Low],"&gt;=0.05")/Table3[[#This Row],[Count]]</f>
        <v>0.33333333333333331</v>
      </c>
      <c r="O117" s="2">
        <f>COUNTIFS(Table2[Sub-Sector],Table3[[#This Row],[Sub-Sector]],Table2[% Away From Current Month High],"&lt;=0.05")/Table3[[#This Row],[Count]]</f>
        <v>0.66666666666666663</v>
      </c>
      <c r="P117" s="2">
        <f>COUNTIFS(Table2[Sub-Sector],Table3[[#This Row],[Sub-Sector]],Table2[% Away From 52W High],"&lt;=10")/Table3[[#This Row],[Count]]</f>
        <v>0.33333333333333331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0.33333333333333331</v>
      </c>
      <c r="S117" s="2">
        <f>COUNTIFS(Table2[Sub-Sector],Table3[[#This Row],[Sub-Sector]],Table2[% Price above 50 EMA],"&gt;=0")/Table3[[#This Row],[Count]]</f>
        <v>0.66666666666666663</v>
      </c>
      <c r="T117" s="2">
        <f>COUNTIFS(Table2[Sub-Sector],Table3[[#This Row],[Sub-Sector]],Table2[% Price above 200 EMA],"&gt;=0")/Table3[[#This Row],[Count]]</f>
        <v>0.33333333333333331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0.33333333333333331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669.5</v>
      </c>
      <c r="X117">
        <f>_xlfn.RANK.AVG(Table3[[#This Row],[Score]],Table3[Score],1)</f>
        <v>119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363.5</v>
      </c>
      <c r="Z117">
        <f>_xlfn.RANK.AVG(Table3[[#This Row],[Score 2 ]],Table3[[Score 2 ]],1)</f>
        <v>116</v>
      </c>
    </row>
    <row r="118" spans="1:26" x14ac:dyDescent="0.3">
      <c r="A118" t="s">
        <v>719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0.5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0.5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18">
        <f>_xlfn.RANK.AVG(Table3[[#This Row],[Score]],Table3[Score],1)</f>
        <v>112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392</v>
      </c>
      <c r="Z118">
        <f>_xlfn.RANK.AVG(Table3[[#This Row],[Score 2 ]],Table3[[Score 2 ]],1)</f>
        <v>117</v>
      </c>
    </row>
    <row r="119" spans="1:26" x14ac:dyDescent="0.3">
      <c r="A119" t="s">
        <v>504</v>
      </c>
      <c r="B119">
        <f>COUNTIFS(Table2[Sub-Sector],Table3[[#This Row],[Sub-Sector]])</f>
        <v>7</v>
      </c>
      <c r="C119" s="2">
        <f>COUNTIFS(Table2[Sub-Sector],Table3[[#This Row],[Sub-Sector]],Table2[Uptrend],"Uptrend")/Table3[[#This Row],[Count]]</f>
        <v>0.8571428571428571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0.14285714285714285</v>
      </c>
      <c r="H119" s="2">
        <f>COUNTIFS(Table2[Sub-Sector],Table3[[#This Row],[Sub-Sector]],Table2[RSI Exponential â€“ 14D],"&gt;=50")/Table3[[#This Row],[Count]]</f>
        <v>0.14285714285714285</v>
      </c>
      <c r="I119" s="2">
        <f>COUNTIFS(Table2[Sub-Sector],Table3[[#This Row],[Sub-Sector]],Table2[Relative Volume],"&gt;=1")/Table3[[#This Row],[Count]]</f>
        <v>0.2857142857142857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0.42857142857142855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0.8571428571428571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0.14285714285714285</v>
      </c>
      <c r="S119" s="2">
        <f>COUNTIFS(Table2[Sub-Sector],Table3[[#This Row],[Sub-Sector]],Table2[% Price above 50 EMA],"&gt;=0")/Table3[[#This Row],[Count]]</f>
        <v>0.42857142857142855</v>
      </c>
      <c r="T119" s="2">
        <f>COUNTIFS(Table2[Sub-Sector],Table3[[#This Row],[Sub-Sector]],Table2[% Price above 200 EMA],"&gt;=0")/Table3[[#This Row],[Count]]</f>
        <v>0.8571428571428571</v>
      </c>
      <c r="U119" s="2">
        <f>COUNTIFS(Table2[Sub-Sector],Table3[[#This Row],[Sub-Sector]],Table2[Rate of Change - Zone],"Positive")/Table3[[#This Row],[Count]]</f>
        <v>0.14285714285714285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653.5</v>
      </c>
      <c r="X119">
        <f>_xlfn.RANK.AVG(Table3[[#This Row],[Score]],Table3[Score],1)</f>
        <v>113.5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398.5</v>
      </c>
      <c r="Z119">
        <f>_xlfn.RANK.AVG(Table3[[#This Row],[Score 2 ]],Table3[[Score 2 ]],1)</f>
        <v>118</v>
      </c>
    </row>
    <row r="120" spans="1:26" x14ac:dyDescent="0.3">
      <c r="A120" t="s">
        <v>332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1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</v>
      </c>
      <c r="X120">
        <f>_xlfn.RANK.AVG(Table3[[#This Row],[Score]],Table3[Score],1)</f>
        <v>118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20">
        <f>_xlfn.RANK.AVG(Table3[[#This Row],[Score 2 ]],Table3[[Score 2 ]],1)</f>
        <v>120</v>
      </c>
    </row>
    <row r="121" spans="1:26" x14ac:dyDescent="0.3">
      <c r="A121" t="s">
        <v>1126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0.5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753.5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21">
        <f>_xlfn.RANK.AVG(Table3[[#This Row],[Score 2 ]],Table3[[Score 2 ]],1)</f>
        <v>120</v>
      </c>
    </row>
    <row r="122" spans="1:26" x14ac:dyDescent="0.3">
      <c r="A122" t="s">
        <v>1593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0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753.5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441.5</v>
      </c>
      <c r="Z122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6794-C419-4DC3-A397-A10183DD5DDB}">
  <dimension ref="A1:AV735"/>
  <sheetViews>
    <sheetView tabSelected="1" workbookViewId="0">
      <selection activeCell="B1" sqref="B1"/>
    </sheetView>
  </sheetViews>
  <sheetFormatPr defaultRowHeight="14.4" x14ac:dyDescent="0.3"/>
  <cols>
    <col min="1" max="1" width="46" bestFit="1" customWidth="1"/>
    <col min="2" max="2" width="13.5546875" customWidth="1"/>
    <col min="3" max="3" width="30" customWidth="1"/>
    <col min="4" max="4" width="34.44140625" customWidth="1"/>
    <col min="5" max="5" width="13" customWidth="1"/>
    <col min="6" max="6" width="12.33203125" customWidth="1"/>
    <col min="7" max="7" width="18.33203125" customWidth="1"/>
    <col min="8" max="8" width="25.33203125" customWidth="1"/>
    <col min="9" max="9" width="19" customWidth="1"/>
    <col min="10" max="10" width="26" customWidth="1"/>
    <col min="11" max="11" width="19" customWidth="1"/>
    <col min="12" max="12" width="26" customWidth="1"/>
    <col min="13" max="13" width="19" customWidth="1"/>
    <col min="14" max="14" width="26" customWidth="1"/>
    <col min="15" max="15" width="10.88671875" customWidth="1"/>
    <col min="16" max="17" width="12" customWidth="1"/>
    <col min="18" max="18" width="23.5546875" customWidth="1"/>
    <col min="19" max="20" width="22" bestFit="1" customWidth="1"/>
    <col min="21" max="21" width="23" customWidth="1"/>
    <col min="22" max="22" width="17" customWidth="1"/>
    <col min="23" max="23" width="10.33203125" customWidth="1"/>
    <col min="24" max="24" width="10.6640625" customWidth="1"/>
    <col min="25" max="25" width="18.6640625" customWidth="1"/>
    <col min="26" max="26" width="19.109375" customWidth="1"/>
    <col min="27" max="27" width="19.88671875" customWidth="1"/>
    <col min="28" max="28" width="20.33203125" customWidth="1"/>
    <col min="29" max="29" width="22.33203125" customWidth="1"/>
    <col min="30" max="30" width="22.6640625" customWidth="1"/>
    <col min="31" max="31" width="30.88671875" customWidth="1"/>
    <col min="32" max="32" width="31.33203125" customWidth="1"/>
    <col min="33" max="33" width="32" customWidth="1"/>
    <col min="34" max="34" width="32.33203125" bestFit="1" customWidth="1"/>
    <col min="35" max="35" width="23.33203125" bestFit="1" customWidth="1"/>
    <col min="36" max="36" width="22.88671875" customWidth="1"/>
    <col min="37" max="37" width="18.33203125" customWidth="1"/>
    <col min="38" max="38" width="28.88671875" customWidth="1"/>
    <col min="39" max="39" width="34.6640625" customWidth="1"/>
    <col min="40" max="40" width="16.109375" customWidth="1"/>
    <col min="41" max="41" width="22" customWidth="1"/>
    <col min="42" max="42" width="13.88671875" customWidth="1"/>
    <col min="43" max="43" width="20.88671875" customWidth="1"/>
    <col min="44" max="44" width="12.6640625" customWidth="1"/>
    <col min="45" max="45" width="9.88671875" customWidth="1"/>
    <col min="46" max="46" width="10.6640625" customWidth="1"/>
    <col min="47" max="47" width="13.6640625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10247</v>
      </c>
      <c r="D1" t="s">
        <v>2</v>
      </c>
      <c r="E1" t="s">
        <v>3</v>
      </c>
      <c r="F1" t="s">
        <v>4</v>
      </c>
      <c r="G1" t="s">
        <v>5</v>
      </c>
      <c r="H1" t="s">
        <v>10268</v>
      </c>
      <c r="I1" t="s">
        <v>6</v>
      </c>
      <c r="J1" t="s">
        <v>10269</v>
      </c>
      <c r="K1" t="s">
        <v>7</v>
      </c>
      <c r="L1" t="s">
        <v>10270</v>
      </c>
      <c r="M1" t="s">
        <v>8</v>
      </c>
      <c r="N1" t="s">
        <v>10271</v>
      </c>
      <c r="O1" t="s">
        <v>10272</v>
      </c>
      <c r="P1" t="s">
        <v>9</v>
      </c>
      <c r="Q1" t="s">
        <v>10</v>
      </c>
      <c r="R1" t="s">
        <v>11</v>
      </c>
      <c r="S1" s="2" t="s">
        <v>10273</v>
      </c>
      <c r="T1" s="2" t="s">
        <v>10274</v>
      </c>
      <c r="U1" s="2" t="s">
        <v>10275</v>
      </c>
      <c r="V1" t="s">
        <v>12</v>
      </c>
      <c r="W1" t="s">
        <v>10276</v>
      </c>
      <c r="X1" t="s">
        <v>10277</v>
      </c>
      <c r="Y1" t="s">
        <v>10278</v>
      </c>
      <c r="Z1" t="s">
        <v>10279</v>
      </c>
      <c r="AA1" t="s">
        <v>10280</v>
      </c>
      <c r="AB1" t="s">
        <v>10281</v>
      </c>
      <c r="AC1" s="2" t="s">
        <v>10282</v>
      </c>
      <c r="AD1" s="2" t="s">
        <v>10283</v>
      </c>
      <c r="AE1" s="2" t="s">
        <v>10284</v>
      </c>
      <c r="AF1" s="2" t="s">
        <v>10285</v>
      </c>
      <c r="AG1" s="2" t="s">
        <v>10286</v>
      </c>
      <c r="AH1" s="2" t="s">
        <v>10287</v>
      </c>
      <c r="AI1" t="s">
        <v>13</v>
      </c>
      <c r="AJ1" t="s">
        <v>14</v>
      </c>
      <c r="AK1" t="s">
        <v>10288</v>
      </c>
      <c r="AL1" t="s">
        <v>10289</v>
      </c>
      <c r="AM1" t="s">
        <v>10290</v>
      </c>
      <c r="AN1" t="s">
        <v>10291</v>
      </c>
      <c r="AO1" t="s">
        <v>10292</v>
      </c>
      <c r="AP1" t="s">
        <v>15</v>
      </c>
      <c r="AQ1" t="s">
        <v>10296</v>
      </c>
      <c r="AR1" t="s">
        <v>10297</v>
      </c>
      <c r="AS1" t="s">
        <v>10298</v>
      </c>
      <c r="AT1" t="s">
        <v>10299</v>
      </c>
      <c r="AU1" t="s">
        <v>10300</v>
      </c>
      <c r="AV1" t="s">
        <v>10301</v>
      </c>
    </row>
    <row r="2" spans="1:48" x14ac:dyDescent="0.3">
      <c r="A2" t="s">
        <v>366</v>
      </c>
      <c r="B2" t="s">
        <v>367</v>
      </c>
      <c r="C2" t="s">
        <v>10260</v>
      </c>
      <c r="D2" t="s">
        <v>267</v>
      </c>
      <c r="E2">
        <v>66767.271156200004</v>
      </c>
      <c r="F2">
        <v>2537.9</v>
      </c>
      <c r="G2">
        <v>635.77598395524797</v>
      </c>
      <c r="H2">
        <f>(Table2[[#This Row],[1Y Return vs Nifty]]-AVERAGE(Table2[1Y Return vs Nifty]))/_xlfn.STDEV.P(Table2[1Y Return vs Nifty])</f>
        <v>8.2451141627908715</v>
      </c>
      <c r="I2">
        <v>10.8925358908834</v>
      </c>
      <c r="J2">
        <f>(Table2[[#This Row],[1M Return vs Nifty]]-AVERAGE(Table2[1M Return vs Nifty]))/_xlfn.STDEV.P(Table2[1M Return vs Nifty])</f>
        <v>1.0138102536012421</v>
      </c>
      <c r="K2">
        <v>167.26416450781099</v>
      </c>
      <c r="L2">
        <f>(Table2[[#This Row],[6M Return vs Nifty]]-AVERAGE(Table2[6M Return vs Nifty]))/_xlfn.STDEV.P(Table2[6M Return vs Nifty])</f>
        <v>5.5239637212847343</v>
      </c>
      <c r="M2">
        <v>3.9984373894796299</v>
      </c>
      <c r="N2">
        <f>(Table2[[#This Row],[1W Return vs Nifty]]-AVERAGE(Table2[1W Return vs Nifty]))/_xlfn.STDEV.P(Table2[1W Return vs Nifty])</f>
        <v>0.38949946410722408</v>
      </c>
      <c r="O2">
        <v>2557.65</v>
      </c>
      <c r="P2">
        <v>2285.4939746744499</v>
      </c>
      <c r="Q2">
        <v>1416.6282385894899</v>
      </c>
      <c r="R2">
        <v>44.705539510627602</v>
      </c>
      <c r="S2" s="2">
        <f>(Table2[[#This Row],[Close Price]]-Table2[[#This Row],[20D EMA]])/Table2[[#This Row],[20D EMA]]</f>
        <v>-7.7219322424882213E-3</v>
      </c>
      <c r="T2" s="2">
        <f>(Table2[[#This Row],[Close Price]]-Table2[[#This Row],[50D EMA]])/Table2[[#This Row],[50D EMA]]</f>
        <v>0.11043828079288785</v>
      </c>
      <c r="U2" s="2">
        <f>(Table2[[#This Row],[Close Price]]-Table2[[#This Row],[200D EMA]])/Table2[[#This Row],[200D EMA]]</f>
        <v>0.7915074194249716</v>
      </c>
      <c r="V2">
        <v>0.354648090018302</v>
      </c>
      <c r="W2">
        <v>2502.1</v>
      </c>
      <c r="X2">
        <v>2610.6999999999998</v>
      </c>
      <c r="Y2">
        <v>2470.0500000000002</v>
      </c>
      <c r="Z2">
        <v>2715.8</v>
      </c>
      <c r="AA2">
        <v>2502.1</v>
      </c>
      <c r="AB2">
        <v>2689.8</v>
      </c>
      <c r="AC2" s="2">
        <f>(Table2[[#This Row],[Close Price]]/Table2[[#This Row],[Day Low]])-1</f>
        <v>1.4307981295711647E-2</v>
      </c>
      <c r="AD2" s="2">
        <f>(Table2[[#This Row],[Day High]]/Table2[[#This Row],[Close Price]])-1</f>
        <v>2.8685133377989613E-2</v>
      </c>
      <c r="AE2" s="2">
        <f>(Table2[[#This Row],[Close Price]]/Table2[[#This Row],[Current Week Low]])-1</f>
        <v>2.7469079573287924E-2</v>
      </c>
      <c r="AF2" s="2">
        <f>(Table2[[#This Row],[Current Week High]]/Table2[[#This Row],[Close Price]])-1</f>
        <v>7.0097324559675434E-2</v>
      </c>
      <c r="AG2" s="2">
        <f>(Table2[[#This Row],[Close Price]]/Table2[[#This Row],[Current Month Low]])-1</f>
        <v>1.4307981295711647E-2</v>
      </c>
      <c r="AH2" s="2">
        <f>(Table2[[#This Row],[Current Month High]]/Table2[[#This Row],[Close Price]])-1</f>
        <v>5.985263406753627E-2</v>
      </c>
      <c r="AI2">
        <v>17.398242641553999</v>
      </c>
      <c r="AJ2">
        <v>702.87883581145195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0.73</v>
      </c>
      <c r="AM2" t="s">
        <v>10294</v>
      </c>
      <c r="AN2">
        <v>-7.49</v>
      </c>
      <c r="AO2" t="s">
        <v>10293</v>
      </c>
      <c r="AP2">
        <v>0.23290862136606</v>
      </c>
      <c r="AQ2">
        <f>(Table2[[#This Row],[Sharpe Ratio]]-AVERAGE(Table2[Sharpe Ratio]))/_xlfn.STDEV.P(Table2[Sharpe Ratio])</f>
        <v>2.0668279334214867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17.23921553520556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215</v>
      </c>
      <c r="B3" t="s">
        <v>216</v>
      </c>
      <c r="C3" t="s">
        <v>10253</v>
      </c>
      <c r="D3" t="s">
        <v>116</v>
      </c>
      <c r="E3">
        <v>122974.48549799999</v>
      </c>
      <c r="F3">
        <v>589.79999999999995</v>
      </c>
      <c r="G3">
        <v>350.79249449219498</v>
      </c>
      <c r="H3">
        <f>(Table2[[#This Row],[1Y Return vs Nifty]]-AVERAGE(Table2[1Y Return vs Nifty]))/_xlfn.STDEV.P(Table2[1Y Return vs Nifty])</f>
        <v>4.3083783857999451</v>
      </c>
      <c r="I3">
        <v>40.352635124318702</v>
      </c>
      <c r="J3">
        <f>(Table2[[#This Row],[1M Return vs Nifty]]-AVERAGE(Table2[1M Return vs Nifty]))/_xlfn.STDEV.P(Table2[1M Return vs Nifty])</f>
        <v>4.0210178772390694</v>
      </c>
      <c r="K3">
        <v>87.132835930241697</v>
      </c>
      <c r="L3">
        <f>(Table2[[#This Row],[6M Return vs Nifty]]-AVERAGE(Table2[6M Return vs Nifty]))/_xlfn.STDEV.P(Table2[6M Return vs Nifty])</f>
        <v>2.7709377556050137</v>
      </c>
      <c r="M3">
        <v>3.3214570895751701</v>
      </c>
      <c r="N3">
        <f>(Table2[[#This Row],[1W Return vs Nifty]]-AVERAGE(Table2[1W Return vs Nifty]))/_xlfn.STDEV.P(Table2[1W Return vs Nifty])</f>
        <v>0.24806671572020014</v>
      </c>
      <c r="O3">
        <v>568.77</v>
      </c>
      <c r="P3">
        <v>488.59274038886599</v>
      </c>
      <c r="Q3">
        <v>321.15583355064803</v>
      </c>
      <c r="R3">
        <v>52.231637838384401</v>
      </c>
      <c r="S3" s="2">
        <f>(Table2[[#This Row],[Close Price]]-Table2[[#This Row],[20D EMA]])/Table2[[#This Row],[20D EMA]]</f>
        <v>3.6974523972783328E-2</v>
      </c>
      <c r="T3" s="2">
        <f>(Table2[[#This Row],[Close Price]]-Table2[[#This Row],[50D EMA]])/Table2[[#This Row],[50D EMA]]</f>
        <v>0.20714032617550587</v>
      </c>
      <c r="U3" s="2">
        <f>(Table2[[#This Row],[Close Price]]-Table2[[#This Row],[200D EMA]])/Table2[[#This Row],[200D EMA]]</f>
        <v>0.83649162924822063</v>
      </c>
      <c r="V3">
        <v>0.73577585591176597</v>
      </c>
      <c r="W3">
        <v>579</v>
      </c>
      <c r="X3">
        <v>593.75</v>
      </c>
      <c r="Y3">
        <v>555.54999999999995</v>
      </c>
      <c r="Z3">
        <v>626.79999999999995</v>
      </c>
      <c r="AA3">
        <v>579</v>
      </c>
      <c r="AB3">
        <v>607</v>
      </c>
      <c r="AC3" s="2">
        <f>(Table2[[#This Row],[Close Price]]/Table2[[#This Row],[Day Low]])-1</f>
        <v>1.865284974093262E-2</v>
      </c>
      <c r="AD3" s="2">
        <f>(Table2[[#This Row],[Day High]]/Table2[[#This Row],[Close Price]])-1</f>
        <v>6.6971854866058056E-3</v>
      </c>
      <c r="AE3" s="2">
        <f>(Table2[[#This Row],[Close Price]]/Table2[[#This Row],[Current Week Low]])-1</f>
        <v>6.165061650616499E-2</v>
      </c>
      <c r="AF3" s="2">
        <f>(Table2[[#This Row],[Current Week High]]/Table2[[#This Row],[Close Price]])-1</f>
        <v>6.2733129874533722E-2</v>
      </c>
      <c r="AG3" s="2">
        <f>(Table2[[#This Row],[Close Price]]/Table2[[#This Row],[Current Month Low]])-1</f>
        <v>1.865284974093262E-2</v>
      </c>
      <c r="AH3" s="2">
        <f>(Table2[[#This Row],[Current Month High]]/Table2[[#This Row],[Close Price]])-1</f>
        <v>2.9162427941675118E-2</v>
      </c>
      <c r="AI3">
        <v>9.6982027806035997</v>
      </c>
      <c r="AJ3">
        <v>384.43531827515397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0.94</v>
      </c>
      <c r="AM3" t="s">
        <v>10294</v>
      </c>
      <c r="AN3">
        <v>-4.8899999999999997</v>
      </c>
      <c r="AO3" t="s">
        <v>10293</v>
      </c>
      <c r="AP3">
        <v>0.222838599893532</v>
      </c>
      <c r="AQ3">
        <f>(Table2[[#This Row],[Sharpe Ratio]]-AVERAGE(Table2[Sharpe Ratio]))/_xlfn.STDEV.P(Table2[Sharpe Ratio])</f>
        <v>1.9500647765554844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13.298465510919712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19</v>
      </c>
      <c r="AV3">
        <f>(Table2[[#This Row],[Rank 1Y]]+Table2[[#This Row],[Rank 6M]]+Table2[[#This Row],[Rank Sharpe]])/3</f>
        <v>12.666666666666666</v>
      </c>
    </row>
    <row r="4" spans="1:48" x14ac:dyDescent="0.3">
      <c r="A4" t="s">
        <v>660</v>
      </c>
      <c r="B4" t="s">
        <v>661</v>
      </c>
      <c r="C4" t="s">
        <v>10260</v>
      </c>
      <c r="D4" t="s">
        <v>267</v>
      </c>
      <c r="E4">
        <v>26651.668320000001</v>
      </c>
      <c r="F4">
        <v>2326.6</v>
      </c>
      <c r="G4">
        <v>260.05388423683098</v>
      </c>
      <c r="H4">
        <f>(Table2[[#This Row],[1Y Return vs Nifty]]-AVERAGE(Table2[1Y Return vs Nifty]))/_xlfn.STDEV.P(Table2[1Y Return vs Nifty])</f>
        <v>3.0549235487503807</v>
      </c>
      <c r="I4">
        <v>-4.16080458368313</v>
      </c>
      <c r="J4">
        <f>(Table2[[#This Row],[1M Return vs Nifty]]-AVERAGE(Table2[1M Return vs Nifty]))/_xlfn.STDEV.P(Table2[1M Return vs Nifty])</f>
        <v>-0.5227942186931176</v>
      </c>
      <c r="K4">
        <v>148.03217388436801</v>
      </c>
      <c r="L4">
        <f>(Table2[[#This Row],[6M Return vs Nifty]]-AVERAGE(Table2[6M Return vs Nifty]))/_xlfn.STDEV.P(Table2[6M Return vs Nifty])</f>
        <v>4.8632212813688138</v>
      </c>
      <c r="M4">
        <v>4.7441207709522102</v>
      </c>
      <c r="N4">
        <f>(Table2[[#This Row],[1W Return vs Nifty]]-AVERAGE(Table2[1W Return vs Nifty]))/_xlfn.STDEV.P(Table2[1W Return vs Nifty])</f>
        <v>0.54528545977516374</v>
      </c>
      <c r="O4">
        <v>2348.0700000000002</v>
      </c>
      <c r="P4">
        <v>2038.8846195906201</v>
      </c>
      <c r="Q4">
        <v>1302.2086100777001</v>
      </c>
      <c r="R4">
        <v>44.633639543584998</v>
      </c>
      <c r="S4" s="2">
        <f>(Table2[[#This Row],[Close Price]]-Table2[[#This Row],[20D EMA]])/Table2[[#This Row],[20D EMA]]</f>
        <v>-9.1436797029050467E-3</v>
      </c>
      <c r="T4" s="2">
        <f>(Table2[[#This Row],[Close Price]]-Table2[[#This Row],[50D EMA]])/Table2[[#This Row],[50D EMA]]</f>
        <v>0.14111410603859922</v>
      </c>
      <c r="U4" s="2">
        <f>(Table2[[#This Row],[Close Price]]-Table2[[#This Row],[200D EMA]])/Table2[[#This Row],[200D EMA]]</f>
        <v>0.78665690120200982</v>
      </c>
      <c r="V4">
        <v>0.42897843592857698</v>
      </c>
      <c r="W4">
        <v>2285</v>
      </c>
      <c r="X4">
        <v>2388.8000000000002</v>
      </c>
      <c r="Y4">
        <v>2210.6</v>
      </c>
      <c r="Z4">
        <v>2510.5</v>
      </c>
      <c r="AA4">
        <v>2285</v>
      </c>
      <c r="AB4">
        <v>2474</v>
      </c>
      <c r="AC4" s="2">
        <f>(Table2[[#This Row],[Close Price]]/Table2[[#This Row],[Day Low]])-1</f>
        <v>1.8205689277899229E-2</v>
      </c>
      <c r="AD4" s="2">
        <f>(Table2[[#This Row],[Day High]]/Table2[[#This Row],[Close Price]])-1</f>
        <v>2.673429038081343E-2</v>
      </c>
      <c r="AE4" s="2">
        <f>(Table2[[#This Row],[Close Price]]/Table2[[#This Row],[Current Week Low]])-1</f>
        <v>5.247444132814616E-2</v>
      </c>
      <c r="AF4" s="2">
        <f>(Table2[[#This Row],[Current Week High]]/Table2[[#This Row],[Close Price]])-1</f>
        <v>7.9042379437806343E-2</v>
      </c>
      <c r="AG4" s="2">
        <f>(Table2[[#This Row],[Close Price]]/Table2[[#This Row],[Current Month Low]])-1</f>
        <v>1.8205689277899229E-2</v>
      </c>
      <c r="AH4" s="2">
        <f>(Table2[[#This Row],[Current Month High]]/Table2[[#This Row],[Close Price]])-1</f>
        <v>6.3354250838132842E-2</v>
      </c>
      <c r="AI4">
        <v>21.800051577409</v>
      </c>
      <c r="AJ4">
        <v>303.18863183432899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1.1499999999999999</v>
      </c>
      <c r="AM4" t="s">
        <v>10294</v>
      </c>
      <c r="AN4">
        <v>-9.2100000000000009</v>
      </c>
      <c r="AO4" t="s">
        <v>10293</v>
      </c>
      <c r="AP4">
        <v>0.20696859428533501</v>
      </c>
      <c r="AQ4">
        <f>(Table2[[#This Row],[Sharpe Ratio]]-AVERAGE(Table2[Sharpe Ratio]))/_xlfn.STDEV.P(Table2[Sharpe Ratio])</f>
        <v>1.7660500791340843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9.7066861503353241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13</v>
      </c>
    </row>
    <row r="5" spans="1:48" x14ac:dyDescent="0.3">
      <c r="A5" t="s">
        <v>265</v>
      </c>
      <c r="B5" t="s">
        <v>266</v>
      </c>
      <c r="C5" t="s">
        <v>10260</v>
      </c>
      <c r="D5" t="s">
        <v>267</v>
      </c>
      <c r="E5">
        <v>102773.15640000001</v>
      </c>
      <c r="F5">
        <v>5095.6000000000004</v>
      </c>
      <c r="G5">
        <v>154.63680258623299</v>
      </c>
      <c r="H5">
        <f>(Table2[[#This Row],[1Y Return vs Nifty]]-AVERAGE(Table2[1Y Return vs Nifty]))/_xlfn.STDEV.P(Table2[1Y Return vs Nifty])</f>
        <v>1.5987016545564512</v>
      </c>
      <c r="I5">
        <v>13.358622354368499</v>
      </c>
      <c r="J5">
        <f>(Table2[[#This Row],[1M Return vs Nifty]]-AVERAGE(Table2[1M Return vs Nifty]))/_xlfn.STDEV.P(Table2[1M Return vs Nifty])</f>
        <v>1.2655417211288778</v>
      </c>
      <c r="K5">
        <v>117.914816232861</v>
      </c>
      <c r="L5">
        <f>(Table2[[#This Row],[6M Return vs Nifty]]-AVERAGE(Table2[6M Return vs Nifty]))/_xlfn.STDEV.P(Table2[6M Return vs Nifty])</f>
        <v>3.8284965475588817</v>
      </c>
      <c r="M5">
        <v>3.8466073710839499</v>
      </c>
      <c r="N5">
        <f>(Table2[[#This Row],[1W Return vs Nifty]]-AVERAGE(Table2[1W Return vs Nifty]))/_xlfn.STDEV.P(Table2[1W Return vs Nifty])</f>
        <v>0.35777957980278574</v>
      </c>
      <c r="O5">
        <v>5055.83</v>
      </c>
      <c r="P5">
        <v>4418.1597858202804</v>
      </c>
      <c r="Q5">
        <v>2959.6615700554398</v>
      </c>
      <c r="R5">
        <v>47.695324689734299</v>
      </c>
      <c r="S5" s="2">
        <f>(Table2[[#This Row],[Close Price]]-Table2[[#This Row],[20D EMA]])/Table2[[#This Row],[20D EMA]]</f>
        <v>7.8661663861325313E-3</v>
      </c>
      <c r="T5" s="2">
        <f>(Table2[[#This Row],[Close Price]]-Table2[[#This Row],[50D EMA]])/Table2[[#This Row],[50D EMA]]</f>
        <v>0.15333085425156159</v>
      </c>
      <c r="U5" s="2">
        <f>(Table2[[#This Row],[Close Price]]-Table2[[#This Row],[200D EMA]])/Table2[[#This Row],[200D EMA]]</f>
        <v>0.72168333418761477</v>
      </c>
      <c r="V5">
        <v>0.58976417062702002</v>
      </c>
      <c r="W5">
        <v>4990</v>
      </c>
      <c r="X5">
        <v>5190</v>
      </c>
      <c r="Y5">
        <v>4856</v>
      </c>
      <c r="Z5">
        <v>5545.45</v>
      </c>
      <c r="AA5">
        <v>4990</v>
      </c>
      <c r="AB5">
        <v>5359.6</v>
      </c>
      <c r="AC5" s="2">
        <f>(Table2[[#This Row],[Close Price]]/Table2[[#This Row],[Day Low]])-1</f>
        <v>2.1162324649298681E-2</v>
      </c>
      <c r="AD5" s="2">
        <f>(Table2[[#This Row],[Day High]]/Table2[[#This Row],[Close Price]])-1</f>
        <v>1.8525786953449863E-2</v>
      </c>
      <c r="AE5" s="2">
        <f>(Table2[[#This Row],[Close Price]]/Table2[[#This Row],[Current Week Low]])-1</f>
        <v>4.9341021416803965E-2</v>
      </c>
      <c r="AF5" s="2">
        <f>(Table2[[#This Row],[Current Week High]]/Table2[[#This Row],[Close Price]])-1</f>
        <v>8.8282047256456497E-2</v>
      </c>
      <c r="AG5" s="2">
        <f>(Table2[[#This Row],[Close Price]]/Table2[[#This Row],[Current Month Low]])-1</f>
        <v>2.1162324649298681E-2</v>
      </c>
      <c r="AH5" s="2">
        <f>(Table2[[#This Row],[Current Month High]]/Table2[[#This Row],[Close Price]])-1</f>
        <v>5.180940419185176E-2</v>
      </c>
      <c r="AI5">
        <v>15.0011774864589</v>
      </c>
      <c r="AJ5">
        <v>197.28420991219599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0.93</v>
      </c>
      <c r="AM5" t="s">
        <v>10294</v>
      </c>
      <c r="AN5">
        <v>-5.72</v>
      </c>
      <c r="AO5" t="s">
        <v>10293</v>
      </c>
      <c r="AP5">
        <v>0.26749101504419998</v>
      </c>
      <c r="AQ5">
        <f>(Table2[[#This Row],[Sharpe Ratio]]-AVERAGE(Table2[Sharpe Ratio]))/_xlfn.STDEV.P(Table2[Sharpe Ratio])</f>
        <v>2.4678151079631125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9.5183346110101095</v>
      </c>
      <c r="AS5">
        <f>_xlfn.RANK.AVG(Table2[[#This Row],[1Y Return vs Nifty Z-Score]],Table2[1Y Return vs Nifty Z-Score])</f>
        <v>50</v>
      </c>
      <c r="AT5">
        <f>_xlfn.RANK.AVG(Table2[[#This Row],[6M Return vs Nifty Z-Score]],Table2[6M Return vs Nifty Z-Score])</f>
        <v>4</v>
      </c>
      <c r="AU5">
        <f>_xlfn.RANK.AVG(Table2[[#This Row],[Sharpe Ratio Z-Score]],Table2[Sharpe Ratio Z-Score])</f>
        <v>4</v>
      </c>
      <c r="AV5">
        <f>(Table2[[#This Row],[Rank 1Y]]+Table2[[#This Row],[Rank 6M]]+Table2[[#This Row],[Rank Sharpe]])/3</f>
        <v>19.333333333333332</v>
      </c>
    </row>
    <row r="6" spans="1:48" x14ac:dyDescent="0.3">
      <c r="A6" t="s">
        <v>1105</v>
      </c>
      <c r="B6" t="s">
        <v>1106</v>
      </c>
      <c r="C6" t="s">
        <v>10261</v>
      </c>
      <c r="D6" t="s">
        <v>130</v>
      </c>
      <c r="E6">
        <v>11336.7292392</v>
      </c>
      <c r="F6">
        <v>434.4</v>
      </c>
      <c r="G6">
        <v>160.56457083156599</v>
      </c>
      <c r="H6">
        <f>(Table2[[#This Row],[1Y Return vs Nifty]]-AVERAGE(Table2[1Y Return vs Nifty]))/_xlfn.STDEV.P(Table2[1Y Return vs Nifty])</f>
        <v>1.6805873012410411</v>
      </c>
      <c r="I6">
        <v>4.9799613434842502</v>
      </c>
      <c r="J6">
        <f>(Table2[[#This Row],[1M Return vs Nifty]]-AVERAGE(Table2[1M Return vs Nifty]))/_xlfn.STDEV.P(Table2[1M Return vs Nifty])</f>
        <v>0.41027056035790904</v>
      </c>
      <c r="K6">
        <v>105.43373388694</v>
      </c>
      <c r="L6">
        <f>(Table2[[#This Row],[6M Return vs Nifty]]-AVERAGE(Table2[6M Return vs Nifty]))/_xlfn.STDEV.P(Table2[6M Return vs Nifty])</f>
        <v>3.3996911803192118</v>
      </c>
      <c r="M6">
        <v>-6.4945759778987702</v>
      </c>
      <c r="N6">
        <f>(Table2[[#This Row],[1W Return vs Nifty]]-AVERAGE(Table2[1W Return vs Nifty]))/_xlfn.STDEV.P(Table2[1W Return vs Nifty])</f>
        <v>-1.802670263164823</v>
      </c>
      <c r="O6">
        <v>403.16</v>
      </c>
      <c r="P6">
        <v>349.80833462421401</v>
      </c>
      <c r="Q6">
        <v>252.38538909181699</v>
      </c>
      <c r="R6">
        <v>61.843523651438097</v>
      </c>
      <c r="S6" s="2">
        <f>(Table2[[#This Row],[Close Price]]-Table2[[#This Row],[20D EMA]])/Table2[[#This Row],[20D EMA]]</f>
        <v>7.7487846016469769E-2</v>
      </c>
      <c r="T6" s="2">
        <f>(Table2[[#This Row],[Close Price]]-Table2[[#This Row],[50D EMA]])/Table2[[#This Row],[50D EMA]]</f>
        <v>0.24182289843568083</v>
      </c>
      <c r="U6" s="2">
        <f>(Table2[[#This Row],[Close Price]]-Table2[[#This Row],[200D EMA]])/Table2[[#This Row],[200D EMA]]</f>
        <v>0.72117728987063767</v>
      </c>
      <c r="V6">
        <v>1.0125068233483701</v>
      </c>
      <c r="W6">
        <v>420.35</v>
      </c>
      <c r="X6">
        <v>437.9</v>
      </c>
      <c r="Y6">
        <v>420.35</v>
      </c>
      <c r="Z6">
        <v>467</v>
      </c>
      <c r="AA6">
        <v>420.35</v>
      </c>
      <c r="AB6">
        <v>451</v>
      </c>
      <c r="AC6" s="2">
        <f>(Table2[[#This Row],[Close Price]]/Table2[[#This Row],[Day Low]])-1</f>
        <v>3.3424527179731101E-2</v>
      </c>
      <c r="AD6" s="2">
        <f>(Table2[[#This Row],[Day High]]/Table2[[#This Row],[Close Price]])-1</f>
        <v>8.0570902394105914E-3</v>
      </c>
      <c r="AE6" s="2">
        <f>(Table2[[#This Row],[Close Price]]/Table2[[#This Row],[Current Week Low]])-1</f>
        <v>3.3424527179731101E-2</v>
      </c>
      <c r="AF6" s="2">
        <f>(Table2[[#This Row],[Current Week High]]/Table2[[#This Row],[Close Price]])-1</f>
        <v>7.5046040515653889E-2</v>
      </c>
      <c r="AG6" s="2">
        <f>(Table2[[#This Row],[Close Price]]/Table2[[#This Row],[Current Month Low]])-1</f>
        <v>3.3424527179731101E-2</v>
      </c>
      <c r="AH6" s="2">
        <f>(Table2[[#This Row],[Current Month High]]/Table2[[#This Row],[Close Price]])-1</f>
        <v>3.8213627992633503E-2</v>
      </c>
      <c r="AI6">
        <v>7.9419889502762402</v>
      </c>
      <c r="AJ6">
        <v>196.10442725196799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0.82</v>
      </c>
      <c r="AM6" t="s">
        <v>10294</v>
      </c>
      <c r="AN6">
        <v>19.420000000000002</v>
      </c>
      <c r="AO6" t="s">
        <v>10294</v>
      </c>
      <c r="AP6">
        <v>0.24278292691268899</v>
      </c>
      <c r="AQ6">
        <f>(Table2[[#This Row],[Sharpe Ratio]]-AVERAGE(Table2[Sharpe Ratio]))/_xlfn.STDEV.P(Table2[Sharpe Ratio])</f>
        <v>2.1813217396789262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5.8692005184322644</v>
      </c>
      <c r="AS6">
        <f>_xlfn.RANK.AVG(Table2[[#This Row],[1Y Return vs Nifty Z-Score]],Table2[1Y Return vs Nifty Z-Score])</f>
        <v>45</v>
      </c>
      <c r="AT6">
        <f>_xlfn.RANK.AVG(Table2[[#This Row],[6M Return vs Nifty Z-Score]],Table2[6M Return vs Nifty Z-Score])</f>
        <v>6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20</v>
      </c>
    </row>
    <row r="7" spans="1:48" x14ac:dyDescent="0.3">
      <c r="A7" t="s">
        <v>144</v>
      </c>
      <c r="B7" t="s">
        <v>145</v>
      </c>
      <c r="C7" t="s">
        <v>10259</v>
      </c>
      <c r="D7" t="s">
        <v>146</v>
      </c>
      <c r="E7">
        <v>196877.843088325</v>
      </c>
      <c r="F7">
        <v>5538.25</v>
      </c>
      <c r="G7">
        <v>200.94758947189499</v>
      </c>
      <c r="H7">
        <f>(Table2[[#This Row],[1Y Return vs Nifty]]-AVERAGE(Table2[1Y Return vs Nifty]))/_xlfn.STDEV.P(Table2[1Y Return vs Nifty])</f>
        <v>2.238434615707606</v>
      </c>
      <c r="I7">
        <v>2.1957711075278299</v>
      </c>
      <c r="J7">
        <f>(Table2[[#This Row],[1M Return vs Nifty]]-AVERAGE(Table2[1M Return vs Nifty]))/_xlfn.STDEV.P(Table2[1M Return vs Nifty])</f>
        <v>0.12606791606661813</v>
      </c>
      <c r="K7">
        <v>64.059658013862702</v>
      </c>
      <c r="L7">
        <f>(Table2[[#This Row],[6M Return vs Nifty]]-AVERAGE(Table2[6M Return vs Nifty]))/_xlfn.STDEV.P(Table2[6M Return vs Nifty])</f>
        <v>1.9782258532552459</v>
      </c>
      <c r="M7">
        <v>8.0463430226043293</v>
      </c>
      <c r="N7">
        <f>(Table2[[#This Row],[1W Return vs Nifty]]-AVERAGE(Table2[1W Return vs Nifty]))/_xlfn.STDEV.P(Table2[1W Return vs Nifty])</f>
        <v>1.2351760945570891</v>
      </c>
      <c r="O7">
        <v>5488.26</v>
      </c>
      <c r="P7">
        <v>5223.6540871327397</v>
      </c>
      <c r="Q7">
        <v>4037.67594901347</v>
      </c>
      <c r="R7">
        <v>50.852461565411197</v>
      </c>
      <c r="S7" s="2">
        <f>(Table2[[#This Row],[Close Price]]-Table2[[#This Row],[20D EMA]])/Table2[[#This Row],[20D EMA]]</f>
        <v>9.1085334878449227E-3</v>
      </c>
      <c r="T7" s="2">
        <f>(Table2[[#This Row],[Close Price]]-Table2[[#This Row],[50D EMA]])/Table2[[#This Row],[50D EMA]]</f>
        <v>6.0225257572509315E-2</v>
      </c>
      <c r="U7" s="2">
        <f>(Table2[[#This Row],[Close Price]]-Table2[[#This Row],[200D EMA]])/Table2[[#This Row],[200D EMA]]</f>
        <v>0.37164301195423249</v>
      </c>
      <c r="V7">
        <v>0.999316213827668</v>
      </c>
      <c r="W7">
        <v>5524</v>
      </c>
      <c r="X7">
        <v>5805.85</v>
      </c>
      <c r="Y7">
        <v>5365</v>
      </c>
      <c r="Z7">
        <v>5919.3</v>
      </c>
      <c r="AA7">
        <v>5524</v>
      </c>
      <c r="AB7">
        <v>5894</v>
      </c>
      <c r="AC7" s="2">
        <f>(Table2[[#This Row],[Close Price]]/Table2[[#This Row],[Day Low]])-1</f>
        <v>2.5796524257784004E-3</v>
      </c>
      <c r="AD7" s="2">
        <f>(Table2[[#This Row],[Day High]]/Table2[[#This Row],[Close Price]])-1</f>
        <v>4.8318512165395289E-2</v>
      </c>
      <c r="AE7" s="2">
        <f>(Table2[[#This Row],[Close Price]]/Table2[[#This Row],[Current Week Low]])-1</f>
        <v>3.2292637465051177E-2</v>
      </c>
      <c r="AF7" s="2">
        <f>(Table2[[#This Row],[Current Week High]]/Table2[[#This Row],[Close Price]])-1</f>
        <v>6.8803322349117568E-2</v>
      </c>
      <c r="AG7" s="2">
        <f>(Table2[[#This Row],[Close Price]]/Table2[[#This Row],[Current Month Low]])-1</f>
        <v>2.5796524257784004E-3</v>
      </c>
      <c r="AH7" s="2">
        <f>(Table2[[#This Row],[Current Month High]]/Table2[[#This Row],[Close Price]])-1</f>
        <v>6.4235092312553643E-2</v>
      </c>
      <c r="AI7">
        <v>6.8803322349117497</v>
      </c>
      <c r="AJ7">
        <v>231.55232279693399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0.09</v>
      </c>
      <c r="AM7" t="s">
        <v>10294</v>
      </c>
      <c r="AN7">
        <v>-1.93</v>
      </c>
      <c r="AO7" t="s">
        <v>10293</v>
      </c>
      <c r="AP7">
        <v>0.245355312354371</v>
      </c>
      <c r="AQ7">
        <f>(Table2[[#This Row],[Sharpe Ratio]]-AVERAGE(Table2[Sharpe Ratio]))/_xlfn.STDEV.P(Table2[Sharpe Ratio])</f>
        <v>2.2111488702035578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7.7890533497901178</v>
      </c>
      <c r="AS7">
        <f>_xlfn.RANK.AVG(Table2[[#This Row],[1Y Return vs Nifty Z-Score]],Table2[1Y Return vs Nifty Z-Score])</f>
        <v>22</v>
      </c>
      <c r="AT7">
        <f>_xlfn.RANK.AVG(Table2[[#This Row],[6M Return vs Nifty Z-Score]],Table2[6M Return vs Nifty Z-Score])</f>
        <v>34</v>
      </c>
      <c r="AU7">
        <f>_xlfn.RANK.AVG(Table2[[#This Row],[Sharpe Ratio Z-Score]],Table2[Sharpe Ratio Z-Score])</f>
        <v>8</v>
      </c>
      <c r="AV7">
        <f>(Table2[[#This Row],[Rank 1Y]]+Table2[[#This Row],[Rank 6M]]+Table2[[#This Row],[Rank Sharpe]])/3</f>
        <v>21.333333333333332</v>
      </c>
    </row>
    <row r="8" spans="1:48" x14ac:dyDescent="0.3">
      <c r="A8" t="s">
        <v>972</v>
      </c>
      <c r="B8" t="s">
        <v>973</v>
      </c>
      <c r="C8" t="s">
        <v>10260</v>
      </c>
      <c r="D8" t="s">
        <v>130</v>
      </c>
      <c r="E8">
        <v>14291.915755</v>
      </c>
      <c r="F8">
        <v>1709.5</v>
      </c>
      <c r="G8">
        <v>155.27806378185801</v>
      </c>
      <c r="H8">
        <f>(Table2[[#This Row],[1Y Return vs Nifty]]-AVERAGE(Table2[1Y Return vs Nifty]))/_xlfn.STDEV.P(Table2[1Y Return vs Nifty])</f>
        <v>1.6075599778788634</v>
      </c>
      <c r="I8">
        <v>27.944572744667902</v>
      </c>
      <c r="J8">
        <f>(Table2[[#This Row],[1M Return vs Nifty]]-AVERAGE(Table2[1M Return vs Nifty]))/_xlfn.STDEV.P(Table2[1M Return vs Nifty])</f>
        <v>2.7544362718278061</v>
      </c>
      <c r="K8">
        <v>88.154898015105999</v>
      </c>
      <c r="L8">
        <f>(Table2[[#This Row],[6M Return vs Nifty]]-AVERAGE(Table2[6M Return vs Nifty]))/_xlfn.STDEV.P(Table2[6M Return vs Nifty])</f>
        <v>2.8060521547809163</v>
      </c>
      <c r="M8">
        <v>15.964243330845701</v>
      </c>
      <c r="N8">
        <f>(Table2[[#This Row],[1W Return vs Nifty]]-AVERAGE(Table2[1W Return vs Nifty]))/_xlfn.STDEV.P(Table2[1W Return vs Nifty])</f>
        <v>2.8893607173697209</v>
      </c>
      <c r="O8">
        <v>1489.88</v>
      </c>
      <c r="P8">
        <v>1304.4256690903701</v>
      </c>
      <c r="Q8">
        <v>977.32899510677396</v>
      </c>
      <c r="R8">
        <v>88.055464042692506</v>
      </c>
      <c r="S8" s="2">
        <f>(Table2[[#This Row],[Close Price]]-Table2[[#This Row],[20D EMA]])/Table2[[#This Row],[20D EMA]]</f>
        <v>0.14740784492710815</v>
      </c>
      <c r="T8" s="2">
        <f>(Table2[[#This Row],[Close Price]]-Table2[[#This Row],[50D EMA]])/Table2[[#This Row],[50D EMA]]</f>
        <v>0.31053845420882048</v>
      </c>
      <c r="U8" s="2">
        <f>(Table2[[#This Row],[Close Price]]-Table2[[#This Row],[200D EMA]])/Table2[[#This Row],[200D EMA]]</f>
        <v>0.74915510391998119</v>
      </c>
      <c r="V8">
        <v>1.1860567040716901</v>
      </c>
      <c r="W8">
        <v>1670</v>
      </c>
      <c r="X8">
        <v>1768</v>
      </c>
      <c r="Y8">
        <v>1580</v>
      </c>
      <c r="Z8">
        <v>1768</v>
      </c>
      <c r="AA8">
        <v>1670</v>
      </c>
      <c r="AB8">
        <v>1768</v>
      </c>
      <c r="AC8" s="2">
        <f>(Table2[[#This Row],[Close Price]]/Table2[[#This Row],[Day Low]])-1</f>
        <v>2.3652694610778457E-2</v>
      </c>
      <c r="AD8" s="2">
        <f>(Table2[[#This Row],[Day High]]/Table2[[#This Row],[Close Price]])-1</f>
        <v>3.4220532319391594E-2</v>
      </c>
      <c r="AE8" s="2">
        <f>(Table2[[#This Row],[Close Price]]/Table2[[#This Row],[Current Week Low]])-1</f>
        <v>8.1962025316455689E-2</v>
      </c>
      <c r="AF8" s="2">
        <f>(Table2[[#This Row],[Current Week High]]/Table2[[#This Row],[Close Price]])-1</f>
        <v>3.4220532319391594E-2</v>
      </c>
      <c r="AG8" s="2">
        <f>(Table2[[#This Row],[Close Price]]/Table2[[#This Row],[Current Month Low]])-1</f>
        <v>2.3652694610778457E-2</v>
      </c>
      <c r="AH8" s="2">
        <f>(Table2[[#This Row],[Current Month High]]/Table2[[#This Row],[Close Price]])-1</f>
        <v>3.4220532319391594E-2</v>
      </c>
      <c r="AI8">
        <v>3.4220532319391501</v>
      </c>
      <c r="AJ8">
        <v>194.81762524790801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0.49</v>
      </c>
      <c r="AM8" t="s">
        <v>10294</v>
      </c>
      <c r="AN8">
        <v>26.33</v>
      </c>
      <c r="AO8" t="s">
        <v>10294</v>
      </c>
      <c r="AP8">
        <v>0.23285748451840299</v>
      </c>
      <c r="AQ8">
        <f>(Table2[[#This Row],[Sharpe Ratio]]-AVERAGE(Table2[Sharpe Ratio]))/_xlfn.STDEV.P(Table2[Sharpe Ratio])</f>
        <v>2.0662349952851682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12.123644117142474</v>
      </c>
      <c r="AS8">
        <f>_xlfn.RANK.AVG(Table2[[#This Row],[1Y Return vs Nifty Z-Score]],Table2[1Y Return vs Nifty Z-Score])</f>
        <v>48</v>
      </c>
      <c r="AT8">
        <f>_xlfn.RANK.AVG(Table2[[#This Row],[6M Return vs Nifty Z-Score]],Table2[6M Return vs Nifty Z-Score])</f>
        <v>11</v>
      </c>
      <c r="AU8">
        <f>_xlfn.RANK.AVG(Table2[[#This Row],[Sharpe Ratio Z-Score]],Table2[Sharpe Ratio Z-Score])</f>
        <v>13</v>
      </c>
      <c r="AV8">
        <f>(Table2[[#This Row],[Rank 1Y]]+Table2[[#This Row],[Rank 6M]]+Table2[[#This Row],[Rank Sharpe]])/3</f>
        <v>24</v>
      </c>
    </row>
    <row r="9" spans="1:48" x14ac:dyDescent="0.3">
      <c r="A9" t="s">
        <v>799</v>
      </c>
      <c r="B9" t="s">
        <v>800</v>
      </c>
      <c r="C9" t="s">
        <v>10253</v>
      </c>
      <c r="D9" t="s">
        <v>46</v>
      </c>
      <c r="E9">
        <v>19892.46063483</v>
      </c>
      <c r="F9">
        <v>1710.45</v>
      </c>
      <c r="G9">
        <v>240.464270788216</v>
      </c>
      <c r="H9">
        <f>(Table2[[#This Row],[1Y Return vs Nifty]]-AVERAGE(Table2[1Y Return vs Nifty]))/_xlfn.STDEV.P(Table2[1Y Return vs Nifty])</f>
        <v>2.7843144258643924</v>
      </c>
      <c r="I9">
        <v>6.8122847545078304</v>
      </c>
      <c r="J9">
        <f>(Table2[[#This Row],[1M Return vs Nifty]]-AVERAGE(Table2[1M Return vs Nifty]))/_xlfn.STDEV.P(Table2[1M Return vs Nifty])</f>
        <v>0.59730920157017231</v>
      </c>
      <c r="K9">
        <v>110.16238277050201</v>
      </c>
      <c r="L9">
        <f>(Table2[[#This Row],[6M Return vs Nifty]]-AVERAGE(Table2[6M Return vs Nifty]))/_xlfn.STDEV.P(Table2[6M Return vs Nifty])</f>
        <v>3.5621506501684701</v>
      </c>
      <c r="M9">
        <v>1.35654183745476</v>
      </c>
      <c r="N9">
        <f>(Table2[[#This Row],[1W Return vs Nifty]]-AVERAGE(Table2[1W Return vs Nifty]))/_xlfn.STDEV.P(Table2[1W Return vs Nifty])</f>
        <v>-0.16243764385155013</v>
      </c>
      <c r="O9">
        <v>1593.02</v>
      </c>
      <c r="P9">
        <v>1447.1423137699901</v>
      </c>
      <c r="Q9">
        <v>1022.73102454466</v>
      </c>
      <c r="R9">
        <v>72.571071566333998</v>
      </c>
      <c r="S9" s="2">
        <f>(Table2[[#This Row],[Close Price]]-Table2[[#This Row],[20D EMA]])/Table2[[#This Row],[20D EMA]]</f>
        <v>7.37153331408269E-2</v>
      </c>
      <c r="T9" s="2">
        <f>(Table2[[#This Row],[Close Price]]-Table2[[#This Row],[50D EMA]])/Table2[[#This Row],[50D EMA]]</f>
        <v>0.18195009828996009</v>
      </c>
      <c r="U9" s="2">
        <f>(Table2[[#This Row],[Close Price]]-Table2[[#This Row],[200D EMA]])/Table2[[#This Row],[200D EMA]]</f>
        <v>0.67243386477057931</v>
      </c>
      <c r="V9">
        <v>0.691200827821154</v>
      </c>
      <c r="W9">
        <v>1650</v>
      </c>
      <c r="X9">
        <v>1777</v>
      </c>
      <c r="Y9">
        <v>1620</v>
      </c>
      <c r="Z9">
        <v>1777</v>
      </c>
      <c r="AA9">
        <v>1640.55</v>
      </c>
      <c r="AB9">
        <v>1777</v>
      </c>
      <c r="AC9" s="2">
        <f>(Table2[[#This Row],[Close Price]]/Table2[[#This Row],[Day Low]])-1</f>
        <v>3.6636363636363578E-2</v>
      </c>
      <c r="AD9" s="2">
        <f>(Table2[[#This Row],[Day High]]/Table2[[#This Row],[Close Price]])-1</f>
        <v>3.8907889736619072E-2</v>
      </c>
      <c r="AE9" s="2">
        <f>(Table2[[#This Row],[Close Price]]/Table2[[#This Row],[Current Week Low]])-1</f>
        <v>5.5833333333333401E-2</v>
      </c>
      <c r="AF9" s="2">
        <f>(Table2[[#This Row],[Current Week High]]/Table2[[#This Row],[Close Price]])-1</f>
        <v>3.8907889736619072E-2</v>
      </c>
      <c r="AG9" s="2">
        <f>(Table2[[#This Row],[Close Price]]/Table2[[#This Row],[Current Month Low]])-1</f>
        <v>4.2607662064551688E-2</v>
      </c>
      <c r="AH9" s="2">
        <f>(Table2[[#This Row],[Current Month High]]/Table2[[#This Row],[Close Price]])-1</f>
        <v>3.8907889736619072E-2</v>
      </c>
      <c r="AI9">
        <v>3.8907889736619001</v>
      </c>
      <c r="AJ9">
        <v>295.9375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0.39</v>
      </c>
      <c r="AM9" t="s">
        <v>10294</v>
      </c>
      <c r="AN9">
        <v>14.36</v>
      </c>
      <c r="AO9" t="s">
        <v>10294</v>
      </c>
      <c r="AP9">
        <v>0.17844465927074801</v>
      </c>
      <c r="AQ9">
        <f>(Table2[[#This Row],[Sharpe Ratio]]-AVERAGE(Table2[Sharpe Ratio]))/_xlfn.STDEV.P(Table2[Sharpe Ratio])</f>
        <v>1.4353114895858965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8.2166481233373805</v>
      </c>
      <c r="AS9">
        <f>_xlfn.RANK.AVG(Table2[[#This Row],[1Y Return vs Nifty Z-Score]],Table2[1Y Return vs Nifty Z-Score])</f>
        <v>13</v>
      </c>
      <c r="AT9">
        <f>_xlfn.RANK.AVG(Table2[[#This Row],[6M Return vs Nifty Z-Score]],Table2[6M Return vs Nifty Z-Score])</f>
        <v>5</v>
      </c>
      <c r="AU9">
        <f>_xlfn.RANK.AVG(Table2[[#This Row],[Sharpe Ratio Z-Score]],Table2[Sharpe Ratio Z-Score])</f>
        <v>59</v>
      </c>
      <c r="AV9">
        <f>(Table2[[#This Row],[Rank 1Y]]+Table2[[#This Row],[Rank 6M]]+Table2[[#This Row],[Rank Sharpe]])/3</f>
        <v>25.666666666666668</v>
      </c>
    </row>
    <row r="10" spans="1:48" x14ac:dyDescent="0.3">
      <c r="A10" t="s">
        <v>993</v>
      </c>
      <c r="B10" t="s">
        <v>994</v>
      </c>
      <c r="C10" t="s">
        <v>10260</v>
      </c>
      <c r="D10" t="s">
        <v>167</v>
      </c>
      <c r="E10">
        <v>13786.599424</v>
      </c>
      <c r="F10">
        <v>13627</v>
      </c>
      <c r="G10">
        <v>169.02747489911499</v>
      </c>
      <c r="H10">
        <f>(Table2[[#This Row],[1Y Return vs Nifty]]-AVERAGE(Table2[1Y Return vs Nifty]))/_xlfn.STDEV.P(Table2[1Y Return vs Nifty])</f>
        <v>1.7974930815819812</v>
      </c>
      <c r="I10">
        <v>9.3159594242868007</v>
      </c>
      <c r="J10">
        <f>(Table2[[#This Row],[1M Return vs Nifty]]-AVERAGE(Table2[1M Return vs Nifty]))/_xlfn.STDEV.P(Table2[1M Return vs Nifty])</f>
        <v>0.85287757200944203</v>
      </c>
      <c r="K10">
        <v>57.342410678054499</v>
      </c>
      <c r="L10">
        <f>(Table2[[#This Row],[6M Return vs Nifty]]-AVERAGE(Table2[6M Return vs Nifty]))/_xlfn.STDEV.P(Table2[6M Return vs Nifty])</f>
        <v>1.7474452501922202</v>
      </c>
      <c r="M10">
        <v>14.8967329693065</v>
      </c>
      <c r="N10">
        <f>(Table2[[#This Row],[1W Return vs Nifty]]-AVERAGE(Table2[1W Return vs Nifty]))/_xlfn.STDEV.P(Table2[1W Return vs Nifty])</f>
        <v>2.6663395683267987</v>
      </c>
      <c r="O10">
        <v>12612.78</v>
      </c>
      <c r="P10">
        <v>11826.7065466527</v>
      </c>
      <c r="Q10">
        <v>9075.47955967091</v>
      </c>
      <c r="R10">
        <v>66.4162781139609</v>
      </c>
      <c r="S10" s="2">
        <f>(Table2[[#This Row],[Close Price]]-Table2[[#This Row],[20D EMA]])/Table2[[#This Row],[20D EMA]]</f>
        <v>8.0412089959548905E-2</v>
      </c>
      <c r="T10" s="2">
        <f>(Table2[[#This Row],[Close Price]]-Table2[[#This Row],[50D EMA]])/Table2[[#This Row],[50D EMA]]</f>
        <v>0.15222272119847557</v>
      </c>
      <c r="U10" s="2">
        <f>(Table2[[#This Row],[Close Price]]-Table2[[#This Row],[200D EMA]])/Table2[[#This Row],[200D EMA]]</f>
        <v>0.50151844984091776</v>
      </c>
      <c r="V10">
        <v>1.2769077538682101</v>
      </c>
      <c r="W10">
        <v>13330.6</v>
      </c>
      <c r="X10">
        <v>13800</v>
      </c>
      <c r="Y10">
        <v>12219.55</v>
      </c>
      <c r="Z10">
        <v>14567</v>
      </c>
      <c r="AA10">
        <v>13330.6</v>
      </c>
      <c r="AB10">
        <v>13815</v>
      </c>
      <c r="AC10" s="2">
        <f>(Table2[[#This Row],[Close Price]]/Table2[[#This Row],[Day Low]])-1</f>
        <v>2.2234558084407219E-2</v>
      </c>
      <c r="AD10" s="2">
        <f>(Table2[[#This Row],[Day High]]/Table2[[#This Row],[Close Price]])-1</f>
        <v>1.2695384163792456E-2</v>
      </c>
      <c r="AE10" s="2">
        <f>(Table2[[#This Row],[Close Price]]/Table2[[#This Row],[Current Week Low]])-1</f>
        <v>0.11518018257628149</v>
      </c>
      <c r="AF10" s="2">
        <f>(Table2[[#This Row],[Current Week High]]/Table2[[#This Row],[Close Price]])-1</f>
        <v>6.8980700080722102E-2</v>
      </c>
      <c r="AG10" s="2">
        <f>(Table2[[#This Row],[Close Price]]/Table2[[#This Row],[Current Month Low]])-1</f>
        <v>2.2234558084407219E-2</v>
      </c>
      <c r="AH10" s="2">
        <f>(Table2[[#This Row],[Current Month High]]/Table2[[#This Row],[Close Price]])-1</f>
        <v>1.3796140016144376E-2</v>
      </c>
      <c r="AI10">
        <v>6.8980700080722102</v>
      </c>
      <c r="AJ10">
        <v>223.524174689284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0.15</v>
      </c>
      <c r="AM10" t="s">
        <v>10294</v>
      </c>
      <c r="AN10">
        <v>11.33</v>
      </c>
      <c r="AO10" t="s">
        <v>10294</v>
      </c>
      <c r="AP10">
        <v>0.210440980925163</v>
      </c>
      <c r="AQ10">
        <f>(Table2[[#This Row],[Sharpe Ratio]]-AVERAGE(Table2[Sharpe Ratio]))/_xlfn.STDEV.P(Table2[Sharpe Ratio])</f>
        <v>1.8063128359744489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8.8704683080848916</v>
      </c>
      <c r="AS10">
        <f>_xlfn.RANK.AVG(Table2[[#This Row],[1Y Return vs Nifty Z-Score]],Table2[1Y Return vs Nifty Z-Score])</f>
        <v>39</v>
      </c>
      <c r="AT10">
        <f>_xlfn.RANK.AVG(Table2[[#This Row],[6M Return vs Nifty Z-Score]],Table2[6M Return vs Nifty Z-Score])</f>
        <v>40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34.666666666666664</v>
      </c>
    </row>
    <row r="11" spans="1:48" x14ac:dyDescent="0.3">
      <c r="A11" t="s">
        <v>409</v>
      </c>
      <c r="B11" t="s">
        <v>410</v>
      </c>
      <c r="C11" t="s">
        <v>10261</v>
      </c>
      <c r="D11" t="s">
        <v>95</v>
      </c>
      <c r="E11">
        <v>57688.584953049998</v>
      </c>
      <c r="F11">
        <v>559.75</v>
      </c>
      <c r="G11">
        <v>206.104364787923</v>
      </c>
      <c r="H11">
        <f>(Table2[[#This Row],[1Y Return vs Nifty]]-AVERAGE(Table2[1Y Return vs Nifty]))/_xlfn.STDEV.P(Table2[1Y Return vs Nifty])</f>
        <v>2.3096698368032587</v>
      </c>
      <c r="I11">
        <v>10.328528036933699</v>
      </c>
      <c r="J11">
        <f>(Table2[[#This Row],[1M Return vs Nifty]]-AVERAGE(Table2[1M Return vs Nifty]))/_xlfn.STDEV.P(Table2[1M Return vs Nifty])</f>
        <v>0.95623785017008878</v>
      </c>
      <c r="K11">
        <v>47.7891203155067</v>
      </c>
      <c r="L11">
        <f>(Table2[[#This Row],[6M Return vs Nifty]]-AVERAGE(Table2[6M Return vs Nifty]))/_xlfn.STDEV.P(Table2[6M Return vs Nifty])</f>
        <v>1.4192283481061356</v>
      </c>
      <c r="M11">
        <v>-1.6599996142978</v>
      </c>
      <c r="N11">
        <f>(Table2[[#This Row],[1W Return vs Nifty]]-AVERAGE(Table2[1W Return vs Nifty]))/_xlfn.STDEV.P(Table2[1W Return vs Nifty])</f>
        <v>-0.79264467972092156</v>
      </c>
      <c r="O11">
        <v>539.03</v>
      </c>
      <c r="P11">
        <v>491.67923256636999</v>
      </c>
      <c r="Q11">
        <v>389.10795994532998</v>
      </c>
      <c r="R11">
        <v>56.813646277252602</v>
      </c>
      <c r="S11" s="2">
        <f>(Table2[[#This Row],[Close Price]]-Table2[[#This Row],[20D EMA]])/Table2[[#This Row],[20D EMA]]</f>
        <v>3.8439418956273355E-2</v>
      </c>
      <c r="T11" s="2">
        <f>(Table2[[#This Row],[Close Price]]-Table2[[#This Row],[50D EMA]])/Table2[[#This Row],[50D EMA]]</f>
        <v>0.13844548015243127</v>
      </c>
      <c r="U11" s="2">
        <f>(Table2[[#This Row],[Close Price]]-Table2[[#This Row],[200D EMA]])/Table2[[#This Row],[200D EMA]]</f>
        <v>0.43854677267112546</v>
      </c>
      <c r="V11">
        <v>1.45952682908453</v>
      </c>
      <c r="W11">
        <v>551</v>
      </c>
      <c r="X11">
        <v>582.65</v>
      </c>
      <c r="Y11">
        <v>551</v>
      </c>
      <c r="Z11">
        <v>593</v>
      </c>
      <c r="AA11">
        <v>551</v>
      </c>
      <c r="AB11">
        <v>593</v>
      </c>
      <c r="AC11" s="2">
        <f>(Table2[[#This Row],[Close Price]]/Table2[[#This Row],[Day Low]])-1</f>
        <v>1.588021778584392E-2</v>
      </c>
      <c r="AD11" s="2">
        <f>(Table2[[#This Row],[Day High]]/Table2[[#This Row],[Close Price]])-1</f>
        <v>4.0911121036176779E-2</v>
      </c>
      <c r="AE11" s="2">
        <f>(Table2[[#This Row],[Close Price]]/Table2[[#This Row],[Current Week Low]])-1</f>
        <v>1.588021778584392E-2</v>
      </c>
      <c r="AF11" s="2">
        <f>(Table2[[#This Row],[Current Week High]]/Table2[[#This Row],[Close Price]])-1</f>
        <v>5.940151853506026E-2</v>
      </c>
      <c r="AG11" s="2">
        <f>(Table2[[#This Row],[Close Price]]/Table2[[#This Row],[Current Month Low]])-1</f>
        <v>1.588021778584392E-2</v>
      </c>
      <c r="AH11" s="2">
        <f>(Table2[[#This Row],[Current Month High]]/Table2[[#This Row],[Close Price]])-1</f>
        <v>5.940151853506026E-2</v>
      </c>
      <c r="AI11">
        <v>13.1933899062081</v>
      </c>
      <c r="AJ11">
        <v>244.14386719950801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0.21</v>
      </c>
      <c r="AM11" t="s">
        <v>10294</v>
      </c>
      <c r="AN11">
        <v>6.1</v>
      </c>
      <c r="AO11" t="s">
        <v>10294</v>
      </c>
      <c r="AP11">
        <v>0.21783121551353599</v>
      </c>
      <c r="AQ11">
        <f>(Table2[[#This Row],[Sharpe Ratio]]-AVERAGE(Table2[Sharpe Ratio]))/_xlfn.STDEV.P(Table2[Sharpe Ratio])</f>
        <v>1.892003529174344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5.7844948845329052</v>
      </c>
      <c r="AS11">
        <f>_xlfn.RANK.AVG(Table2[[#This Row],[1Y Return vs Nifty Z-Score]],Table2[1Y Return vs Nifty Z-Score])</f>
        <v>20</v>
      </c>
      <c r="AT11">
        <f>_xlfn.RANK.AVG(Table2[[#This Row],[6M Return vs Nifty Z-Score]],Table2[6M Return vs Nifty Z-Score])</f>
        <v>67</v>
      </c>
      <c r="AU11">
        <f>_xlfn.RANK.AVG(Table2[[#This Row],[Sharpe Ratio Z-Score]],Table2[Sharpe Ratio Z-Score])</f>
        <v>22</v>
      </c>
      <c r="AV11">
        <f>(Table2[[#This Row],[Rank 1Y]]+Table2[[#This Row],[Rank 6M]]+Table2[[#This Row],[Rank Sharpe]])/3</f>
        <v>36.333333333333336</v>
      </c>
    </row>
    <row r="12" spans="1:48" x14ac:dyDescent="0.3">
      <c r="A12" t="s">
        <v>278</v>
      </c>
      <c r="B12" t="s">
        <v>279</v>
      </c>
      <c r="C12" t="s">
        <v>10248</v>
      </c>
      <c r="D12" t="s">
        <v>57</v>
      </c>
      <c r="E12">
        <v>98572.432134600007</v>
      </c>
      <c r="F12">
        <v>606</v>
      </c>
      <c r="G12">
        <v>209.335091948632</v>
      </c>
      <c r="H12">
        <f>(Table2[[#This Row],[1Y Return vs Nifty]]-AVERAGE(Table2[1Y Return vs Nifty]))/_xlfn.STDEV.P(Table2[1Y Return vs Nifty])</f>
        <v>2.3542988053909575</v>
      </c>
      <c r="I12">
        <v>18.313190159657399</v>
      </c>
      <c r="J12">
        <f>(Table2[[#This Row],[1M Return vs Nifty]]-AVERAGE(Table2[1M Return vs Nifty]))/_xlfn.STDEV.P(Table2[1M Return vs Nifty])</f>
        <v>1.7712906650762712</v>
      </c>
      <c r="K12">
        <v>90.296393600712307</v>
      </c>
      <c r="L12">
        <f>(Table2[[#This Row],[6M Return vs Nifty]]-AVERAGE(Table2[6M Return vs Nifty]))/_xlfn.STDEV.P(Table2[6M Return vs Nifty])</f>
        <v>2.8796262868615492</v>
      </c>
      <c r="M12">
        <v>4.6271538688339202</v>
      </c>
      <c r="N12">
        <f>(Table2[[#This Row],[1W Return vs Nifty]]-AVERAGE(Table2[1W Return vs Nifty]))/_xlfn.STDEV.P(Table2[1W Return vs Nifty])</f>
        <v>0.52084907597013952</v>
      </c>
      <c r="O12">
        <v>560.22</v>
      </c>
      <c r="P12">
        <v>511.234680377031</v>
      </c>
      <c r="Q12">
        <v>384.27454201604297</v>
      </c>
      <c r="R12">
        <v>69.498253817833501</v>
      </c>
      <c r="S12" s="2">
        <f>(Table2[[#This Row],[Close Price]]-Table2[[#This Row],[20D EMA]])/Table2[[#This Row],[20D EMA]]</f>
        <v>8.1717896540644694E-2</v>
      </c>
      <c r="T12" s="2">
        <f>(Table2[[#This Row],[Close Price]]-Table2[[#This Row],[50D EMA]])/Table2[[#This Row],[50D EMA]]</f>
        <v>0.18536559286838764</v>
      </c>
      <c r="U12" s="2">
        <f>(Table2[[#This Row],[Close Price]]-Table2[[#This Row],[200D EMA]])/Table2[[#This Row],[200D EMA]]</f>
        <v>0.57699752062862464</v>
      </c>
      <c r="V12">
        <v>1.4735354723312</v>
      </c>
      <c r="W12">
        <v>590</v>
      </c>
      <c r="X12">
        <v>614.9</v>
      </c>
      <c r="Y12">
        <v>556.70000000000005</v>
      </c>
      <c r="Z12">
        <v>615</v>
      </c>
      <c r="AA12">
        <v>582</v>
      </c>
      <c r="AB12">
        <v>615</v>
      </c>
      <c r="AC12" s="2">
        <f>(Table2[[#This Row],[Close Price]]/Table2[[#This Row],[Day Low]])-1</f>
        <v>2.7118644067796627E-2</v>
      </c>
      <c r="AD12" s="2">
        <f>(Table2[[#This Row],[Day High]]/Table2[[#This Row],[Close Price]])-1</f>
        <v>1.4686468646864625E-2</v>
      </c>
      <c r="AE12" s="2">
        <f>(Table2[[#This Row],[Close Price]]/Table2[[#This Row],[Current Week Low]])-1</f>
        <v>8.8557571402909874E-2</v>
      </c>
      <c r="AF12" s="2">
        <f>(Table2[[#This Row],[Current Week High]]/Table2[[#This Row],[Close Price]])-1</f>
        <v>1.4851485148514865E-2</v>
      </c>
      <c r="AG12" s="2">
        <f>(Table2[[#This Row],[Close Price]]/Table2[[#This Row],[Current Month Low]])-1</f>
        <v>4.1237113402061931E-2</v>
      </c>
      <c r="AH12" s="2">
        <f>(Table2[[#This Row],[Current Month High]]/Table2[[#This Row],[Close Price]])-1</f>
        <v>1.4851485148514865E-2</v>
      </c>
      <c r="AI12">
        <v>7.7557755775577499</v>
      </c>
      <c r="AJ12">
        <v>247.54349072835001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0.28999999999999998</v>
      </c>
      <c r="AM12" t="s">
        <v>10294</v>
      </c>
      <c r="AN12">
        <v>-2.02</v>
      </c>
      <c r="AO12" t="s">
        <v>10293</v>
      </c>
      <c r="AP12">
        <v>0.15964145823450299</v>
      </c>
      <c r="AQ12">
        <f>(Table2[[#This Row],[Sharpe Ratio]]-AVERAGE(Table2[Sharpe Ratio]))/_xlfn.STDEV.P(Table2[Sharpe Ratio])</f>
        <v>1.2172860247775392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8.7433508580764556</v>
      </c>
      <c r="AS12">
        <f>_xlfn.RANK.AVG(Table2[[#This Row],[1Y Return vs Nifty Z-Score]],Table2[1Y Return vs Nifty Z-Score])</f>
        <v>18</v>
      </c>
      <c r="AT12">
        <f>_xlfn.RANK.AVG(Table2[[#This Row],[6M Return vs Nifty Z-Score]],Table2[6M Return vs Nifty Z-Score])</f>
        <v>9</v>
      </c>
      <c r="AU12">
        <f>_xlfn.RANK.AVG(Table2[[#This Row],[Sharpe Ratio Z-Score]],Table2[Sharpe Ratio Z-Score])</f>
        <v>85</v>
      </c>
      <c r="AV12">
        <f>(Table2[[#This Row],[Rank 1Y]]+Table2[[#This Row],[Rank 6M]]+Table2[[#This Row],[Rank Sharpe]])/3</f>
        <v>37.333333333333336</v>
      </c>
    </row>
    <row r="13" spans="1:48" x14ac:dyDescent="0.3">
      <c r="A13" t="s">
        <v>447</v>
      </c>
      <c r="B13" t="s">
        <v>448</v>
      </c>
      <c r="C13" t="s">
        <v>10260</v>
      </c>
      <c r="D13" t="s">
        <v>167</v>
      </c>
      <c r="E13">
        <v>51025.629524625001</v>
      </c>
      <c r="F13">
        <v>12039.55</v>
      </c>
      <c r="G13">
        <v>171.95563069279299</v>
      </c>
      <c r="H13">
        <f>(Table2[[#This Row],[1Y Return vs Nifty]]-AVERAGE(Table2[1Y Return vs Nifty]))/_xlfn.STDEV.P(Table2[1Y Return vs Nifty])</f>
        <v>1.837942357065605</v>
      </c>
      <c r="I13">
        <v>-7.7650058381841198</v>
      </c>
      <c r="J13">
        <f>(Table2[[#This Row],[1M Return vs Nifty]]-AVERAGE(Table2[1M Return vs Nifty]))/_xlfn.STDEV.P(Table2[1M Return vs Nifty])</f>
        <v>-0.89070138030102264</v>
      </c>
      <c r="K13">
        <v>96.426246284890794</v>
      </c>
      <c r="L13">
        <f>(Table2[[#This Row],[6M Return vs Nifty]]-AVERAGE(Table2[6M Return vs Nifty]))/_xlfn.STDEV.P(Table2[6M Return vs Nifty])</f>
        <v>3.0902261097385506</v>
      </c>
      <c r="M13">
        <v>6.7429004187669497</v>
      </c>
      <c r="N13">
        <f>(Table2[[#This Row],[1W Return vs Nifty]]-AVERAGE(Table2[1W Return vs Nifty]))/_xlfn.STDEV.P(Table2[1W Return vs Nifty])</f>
        <v>0.96286467005703147</v>
      </c>
      <c r="O13">
        <v>11999.72</v>
      </c>
      <c r="P13">
        <v>11481.423929890099</v>
      </c>
      <c r="Q13">
        <v>8409.8664298287495</v>
      </c>
      <c r="R13">
        <v>51.394477781156098</v>
      </c>
      <c r="S13" s="2">
        <f>(Table2[[#This Row],[Close Price]]-Table2[[#This Row],[20D EMA]])/Table2[[#This Row],[20D EMA]]</f>
        <v>3.3192441156960268E-3</v>
      </c>
      <c r="T13" s="2">
        <f>(Table2[[#This Row],[Close Price]]-Table2[[#This Row],[50D EMA]])/Table2[[#This Row],[50D EMA]]</f>
        <v>4.8611223966472106E-2</v>
      </c>
      <c r="U13" s="2">
        <f>(Table2[[#This Row],[Close Price]]-Table2[[#This Row],[200D EMA]])/Table2[[#This Row],[200D EMA]]</f>
        <v>0.43159824242834749</v>
      </c>
      <c r="V13">
        <v>0.557203738914264</v>
      </c>
      <c r="W13">
        <v>11988.25</v>
      </c>
      <c r="X13">
        <v>12673.7</v>
      </c>
      <c r="Y13">
        <v>11510.2</v>
      </c>
      <c r="Z13">
        <v>12673.7</v>
      </c>
      <c r="AA13">
        <v>11707.6</v>
      </c>
      <c r="AB13">
        <v>12673.7</v>
      </c>
      <c r="AC13" s="2">
        <f>(Table2[[#This Row],[Close Price]]/Table2[[#This Row],[Day Low]])-1</f>
        <v>4.2791900402476823E-3</v>
      </c>
      <c r="AD13" s="2">
        <f>(Table2[[#This Row],[Day High]]/Table2[[#This Row],[Close Price]])-1</f>
        <v>5.2672234427366682E-2</v>
      </c>
      <c r="AE13" s="2">
        <f>(Table2[[#This Row],[Close Price]]/Table2[[#This Row],[Current Week Low]])-1</f>
        <v>4.5989643967958793E-2</v>
      </c>
      <c r="AF13" s="2">
        <f>(Table2[[#This Row],[Current Week High]]/Table2[[#This Row],[Close Price]])-1</f>
        <v>5.2672234427366682E-2</v>
      </c>
      <c r="AG13" s="2">
        <f>(Table2[[#This Row],[Close Price]]/Table2[[#This Row],[Current Month Low]])-1</f>
        <v>2.8353377293381943E-2</v>
      </c>
      <c r="AH13" s="2">
        <f>(Table2[[#This Row],[Current Month High]]/Table2[[#This Row],[Close Price]])-1</f>
        <v>5.2672234427366682E-2</v>
      </c>
      <c r="AI13">
        <v>19.456291971045399</v>
      </c>
      <c r="AJ13">
        <v>209.03128930413999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0.01</v>
      </c>
      <c r="AM13" t="s">
        <v>10294</v>
      </c>
      <c r="AN13">
        <v>-0.13</v>
      </c>
      <c r="AO13" t="s">
        <v>10293</v>
      </c>
      <c r="AP13">
        <v>0.16966815747817299</v>
      </c>
      <c r="AQ13">
        <f>(Table2[[#This Row],[Sharpe Ratio]]-AVERAGE(Table2[Sharpe Ratio]))/_xlfn.STDEV.P(Table2[Sharpe Ratio])</f>
        <v>1.3335468549883569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6.3338786115485224</v>
      </c>
      <c r="AS13">
        <f>_xlfn.RANK.AVG(Table2[[#This Row],[1Y Return vs Nifty Z-Score]],Table2[1Y Return vs Nifty Z-Score])</f>
        <v>36</v>
      </c>
      <c r="AT13">
        <f>_xlfn.RANK.AVG(Table2[[#This Row],[6M Return vs Nifty Z-Score]],Table2[6M Return vs Nifty Z-Score])</f>
        <v>7</v>
      </c>
      <c r="AU13">
        <f>_xlfn.RANK.AVG(Table2[[#This Row],[Sharpe Ratio Z-Score]],Table2[Sharpe Ratio Z-Score])</f>
        <v>70</v>
      </c>
      <c r="AV13">
        <f>(Table2[[#This Row],[Rank 1Y]]+Table2[[#This Row],[Rank 6M]]+Table2[[#This Row],[Rank Sharpe]])/3</f>
        <v>37.666666666666664</v>
      </c>
    </row>
    <row r="14" spans="1:48" x14ac:dyDescent="0.3">
      <c r="A14" t="s">
        <v>620</v>
      </c>
      <c r="B14" t="s">
        <v>621</v>
      </c>
      <c r="C14" t="s">
        <v>10250</v>
      </c>
      <c r="D14" t="s">
        <v>201</v>
      </c>
      <c r="E14">
        <v>29974.770107299999</v>
      </c>
      <c r="F14">
        <v>13545.25</v>
      </c>
      <c r="G14">
        <v>188.59634599371</v>
      </c>
      <c r="H14">
        <f>(Table2[[#This Row],[1Y Return vs Nifty]]-AVERAGE(Table2[1Y Return vs Nifty]))/_xlfn.STDEV.P(Table2[1Y Return vs Nifty])</f>
        <v>2.0678156714925922</v>
      </c>
      <c r="I14">
        <v>-5.52009736135909</v>
      </c>
      <c r="J14">
        <f>(Table2[[#This Row],[1M Return vs Nifty]]-AVERAGE(Table2[1M Return vs Nifty]))/_xlfn.STDEV.P(Table2[1M Return vs Nifty])</f>
        <v>-0.66154716624407972</v>
      </c>
      <c r="K14">
        <v>55.859154016762197</v>
      </c>
      <c r="L14">
        <f>(Table2[[#This Row],[6M Return vs Nifty]]-AVERAGE(Table2[6M Return vs Nifty]))/_xlfn.STDEV.P(Table2[6M Return vs Nifty])</f>
        <v>1.6964858542257319</v>
      </c>
      <c r="M14">
        <v>4.1314378763120896</v>
      </c>
      <c r="N14">
        <f>(Table2[[#This Row],[1W Return vs Nifty]]-AVERAGE(Table2[1W Return vs Nifty]))/_xlfn.STDEV.P(Table2[1W Return vs Nifty])</f>
        <v>0.4172855376342996</v>
      </c>
      <c r="O14">
        <v>13324.53</v>
      </c>
      <c r="P14">
        <v>12514.7453220063</v>
      </c>
      <c r="Q14">
        <v>9503.8411174667108</v>
      </c>
      <c r="R14">
        <v>55.044601181969902</v>
      </c>
      <c r="S14" s="2">
        <f>(Table2[[#This Row],[Close Price]]-Table2[[#This Row],[20D EMA]])/Table2[[#This Row],[20D EMA]]</f>
        <v>1.6564936999653973E-2</v>
      </c>
      <c r="T14" s="2">
        <f>(Table2[[#This Row],[Close Price]]-Table2[[#This Row],[50D EMA]])/Table2[[#This Row],[50D EMA]]</f>
        <v>8.2343240032350495E-2</v>
      </c>
      <c r="U14" s="2">
        <f>(Table2[[#This Row],[Close Price]]-Table2[[#This Row],[200D EMA]])/Table2[[#This Row],[200D EMA]]</f>
        <v>0.4252395250069736</v>
      </c>
      <c r="V14">
        <v>0.64703667078757598</v>
      </c>
      <c r="W14">
        <v>13342.15</v>
      </c>
      <c r="X14">
        <v>13648.9</v>
      </c>
      <c r="Y14">
        <v>13342.15</v>
      </c>
      <c r="Z14">
        <v>14349.95</v>
      </c>
      <c r="AA14">
        <v>13342.15</v>
      </c>
      <c r="AB14">
        <v>13985</v>
      </c>
      <c r="AC14" s="2">
        <f>(Table2[[#This Row],[Close Price]]/Table2[[#This Row],[Day Low]])-1</f>
        <v>1.5222434165408139E-2</v>
      </c>
      <c r="AD14" s="2">
        <f>(Table2[[#This Row],[Day High]]/Table2[[#This Row],[Close Price]])-1</f>
        <v>7.6521289751019239E-3</v>
      </c>
      <c r="AE14" s="2">
        <f>(Table2[[#This Row],[Close Price]]/Table2[[#This Row],[Current Week Low]])-1</f>
        <v>1.5222434165408139E-2</v>
      </c>
      <c r="AF14" s="2">
        <f>(Table2[[#This Row],[Current Week High]]/Table2[[#This Row],[Close Price]])-1</f>
        <v>5.9408279655229768E-2</v>
      </c>
      <c r="AG14" s="2">
        <f>(Table2[[#This Row],[Close Price]]/Table2[[#This Row],[Current Month Low]])-1</f>
        <v>1.5222434165408139E-2</v>
      </c>
      <c r="AH14" s="2">
        <f>(Table2[[#This Row],[Current Month High]]/Table2[[#This Row],[Close Price]])-1</f>
        <v>3.2465255347815747E-2</v>
      </c>
      <c r="AI14">
        <v>7.8296819918421496</v>
      </c>
      <c r="AJ14">
        <v>222.60202534256899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0.14000000000000001</v>
      </c>
      <c r="AM14" t="s">
        <v>10294</v>
      </c>
      <c r="AN14">
        <v>4.4800000000000004</v>
      </c>
      <c r="AO14" t="s">
        <v>10294</v>
      </c>
      <c r="AP14">
        <v>0.184204209300322</v>
      </c>
      <c r="AQ14">
        <f>(Table2[[#This Row],[Sharpe Ratio]]-AVERAGE(Table2[Sharpe Ratio]))/_xlfn.STDEV.P(Table2[Sharpe Ratio])</f>
        <v>1.502094191630315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5.0221340887388592</v>
      </c>
      <c r="AS14">
        <f>_xlfn.RANK.AVG(Table2[[#This Row],[1Y Return vs Nifty Z-Score]],Table2[1Y Return vs Nifty Z-Score])</f>
        <v>27</v>
      </c>
      <c r="AT14">
        <f>_xlfn.RANK.AVG(Table2[[#This Row],[6M Return vs Nifty Z-Score]],Table2[6M Return vs Nifty Z-Score])</f>
        <v>42</v>
      </c>
      <c r="AU14">
        <f>_xlfn.RANK.AVG(Table2[[#This Row],[Sharpe Ratio Z-Score]],Table2[Sharpe Ratio Z-Score])</f>
        <v>48</v>
      </c>
      <c r="AV14">
        <f>(Table2[[#This Row],[Rank 1Y]]+Table2[[#This Row],[Rank 6M]]+Table2[[#This Row],[Rank Sharpe]])/3</f>
        <v>39</v>
      </c>
    </row>
    <row r="15" spans="1:48" x14ac:dyDescent="0.3">
      <c r="A15" t="s">
        <v>1271</v>
      </c>
      <c r="B15" t="s">
        <v>1272</v>
      </c>
      <c r="C15" t="s">
        <v>10253</v>
      </c>
      <c r="D15" t="s">
        <v>46</v>
      </c>
      <c r="E15">
        <v>8939.8258713600007</v>
      </c>
      <c r="F15">
        <v>520.4</v>
      </c>
      <c r="G15">
        <v>164.14117154828099</v>
      </c>
      <c r="H15">
        <f>(Table2[[#This Row],[1Y Return vs Nifty]]-AVERAGE(Table2[1Y Return vs Nifty]))/_xlfn.STDEV.P(Table2[1Y Return vs Nifty])</f>
        <v>1.7299941353984591</v>
      </c>
      <c r="I15">
        <v>-11.770299567929801</v>
      </c>
      <c r="J15">
        <f>(Table2[[#This Row],[1M Return vs Nifty]]-AVERAGE(Table2[1M Return vs Nifty]))/_xlfn.STDEV.P(Table2[1M Return vs Nifty])</f>
        <v>-1.2995509820474413</v>
      </c>
      <c r="K15">
        <v>51.735223287472103</v>
      </c>
      <c r="L15">
        <f>(Table2[[#This Row],[6M Return vs Nifty]]-AVERAGE(Table2[6M Return vs Nifty]))/_xlfn.STDEV.P(Table2[6M Return vs Nifty])</f>
        <v>1.5548023381785741</v>
      </c>
      <c r="M15">
        <v>1.77994212323596</v>
      </c>
      <c r="N15">
        <f>(Table2[[#This Row],[1W Return vs Nifty]]-AVERAGE(Table2[1W Return vs Nifty]))/_xlfn.STDEV.P(Table2[1W Return vs Nifty])</f>
        <v>-7.3982091903675773E-2</v>
      </c>
      <c r="O15">
        <v>505.65</v>
      </c>
      <c r="P15">
        <v>475.91472912733599</v>
      </c>
      <c r="Q15">
        <v>365.31256440407299</v>
      </c>
      <c r="R15">
        <v>58.4544503214073</v>
      </c>
      <c r="S15" s="2">
        <f>(Table2[[#This Row],[Close Price]]-Table2[[#This Row],[20D EMA]])/Table2[[#This Row],[20D EMA]]</f>
        <v>2.9170374765153762E-2</v>
      </c>
      <c r="T15" s="2">
        <f>(Table2[[#This Row],[Close Price]]-Table2[[#This Row],[50D EMA]])/Table2[[#This Row],[50D EMA]]</f>
        <v>9.3473196247224125E-2</v>
      </c>
      <c r="U15" s="2">
        <f>(Table2[[#This Row],[Close Price]]-Table2[[#This Row],[200D EMA]])/Table2[[#This Row],[200D EMA]]</f>
        <v>0.42453353842049751</v>
      </c>
      <c r="V15">
        <v>0.76858420314782505</v>
      </c>
      <c r="W15">
        <v>502.3</v>
      </c>
      <c r="X15">
        <v>523.5</v>
      </c>
      <c r="Y15">
        <v>502</v>
      </c>
      <c r="Z15">
        <v>539.9</v>
      </c>
      <c r="AA15">
        <v>502.3</v>
      </c>
      <c r="AB15">
        <v>533.5</v>
      </c>
      <c r="AC15" s="2">
        <f>(Table2[[#This Row],[Close Price]]/Table2[[#This Row],[Day Low]])-1</f>
        <v>3.6034242484570989E-2</v>
      </c>
      <c r="AD15" s="2">
        <f>(Table2[[#This Row],[Day High]]/Table2[[#This Row],[Close Price]])-1</f>
        <v>5.9569561875481014E-3</v>
      </c>
      <c r="AE15" s="2">
        <f>(Table2[[#This Row],[Close Price]]/Table2[[#This Row],[Current Week Low]])-1</f>
        <v>3.6653386454183146E-2</v>
      </c>
      <c r="AF15" s="2">
        <f>(Table2[[#This Row],[Current Week High]]/Table2[[#This Row],[Close Price]])-1</f>
        <v>3.7471176018447405E-2</v>
      </c>
      <c r="AG15" s="2">
        <f>(Table2[[#This Row],[Close Price]]/Table2[[#This Row],[Current Month Low]])-1</f>
        <v>3.6034242484570989E-2</v>
      </c>
      <c r="AH15" s="2">
        <f>(Table2[[#This Row],[Current Month High]]/Table2[[#This Row],[Close Price]])-1</f>
        <v>2.5172943889316013E-2</v>
      </c>
      <c r="AI15">
        <v>13.3647194465795</v>
      </c>
      <c r="AJ15">
        <v>197.11675706537201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0.24</v>
      </c>
      <c r="AM15" t="s">
        <v>10294</v>
      </c>
      <c r="AN15">
        <v>1.28</v>
      </c>
      <c r="AO15" t="s">
        <v>10294</v>
      </c>
      <c r="AP15">
        <v>0.20601617461302801</v>
      </c>
      <c r="AQ15">
        <f>(Table2[[#This Row],[Sharpe Ratio]]-AVERAGE(Table2[Sharpe Ratio]))/_xlfn.STDEV.P(Table2[Sharpe Ratio])</f>
        <v>1.755006654062625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3.6662700536885411</v>
      </c>
      <c r="AS15">
        <f>_xlfn.RANK.AVG(Table2[[#This Row],[1Y Return vs Nifty Z-Score]],Table2[1Y Return vs Nifty Z-Score])</f>
        <v>42</v>
      </c>
      <c r="AT15">
        <f>_xlfn.RANK.AVG(Table2[[#This Row],[6M Return vs Nifty Z-Score]],Table2[6M Return vs Nifty Z-Score])</f>
        <v>52</v>
      </c>
      <c r="AU15">
        <f>_xlfn.RANK.AVG(Table2[[#This Row],[Sharpe Ratio Z-Score]],Table2[Sharpe Ratio Z-Score])</f>
        <v>30</v>
      </c>
      <c r="AV15">
        <f>(Table2[[#This Row],[Rank 1Y]]+Table2[[#This Row],[Rank 6M]]+Table2[[#This Row],[Rank Sharpe]])/3</f>
        <v>41.333333333333336</v>
      </c>
    </row>
    <row r="16" spans="1:48" x14ac:dyDescent="0.3">
      <c r="A16" t="s">
        <v>1061</v>
      </c>
      <c r="B16" t="s">
        <v>1062</v>
      </c>
      <c r="C16" t="s">
        <v>10255</v>
      </c>
      <c r="D16" t="s">
        <v>98</v>
      </c>
      <c r="E16">
        <v>12178.29246816</v>
      </c>
      <c r="F16">
        <v>1010.1</v>
      </c>
      <c r="G16">
        <v>253.27075912787399</v>
      </c>
      <c r="H16">
        <f>(Table2[[#This Row],[1Y Return vs Nifty]]-AVERAGE(Table2[1Y Return vs Nifty]))/_xlfn.STDEV.P(Table2[1Y Return vs Nifty])</f>
        <v>2.9612220808283296</v>
      </c>
      <c r="I16">
        <v>3.4197293548283598</v>
      </c>
      <c r="J16">
        <f>(Table2[[#This Row],[1M Return vs Nifty]]-AVERAGE(Table2[1M Return vs Nifty]))/_xlfn.STDEV.P(Table2[1M Return vs Nifty])</f>
        <v>0.25100627907522588</v>
      </c>
      <c r="K16">
        <v>31.982803777133299</v>
      </c>
      <c r="L16">
        <f>(Table2[[#This Row],[6M Return vs Nifty]]-AVERAGE(Table2[6M Return vs Nifty]))/_xlfn.STDEV.P(Table2[6M Return vs Nifty])</f>
        <v>0.87617982233795411</v>
      </c>
      <c r="M16">
        <v>0.68889388070329804</v>
      </c>
      <c r="N16">
        <f>(Table2[[#This Row],[1W Return vs Nifty]]-AVERAGE(Table2[1W Return vs Nifty]))/_xlfn.STDEV.P(Table2[1W Return vs Nifty])</f>
        <v>-0.30192070634489948</v>
      </c>
      <c r="O16">
        <v>951.72</v>
      </c>
      <c r="P16">
        <v>928.16444278873098</v>
      </c>
      <c r="Q16">
        <v>733.06678435377</v>
      </c>
      <c r="R16">
        <v>64.042778559568006</v>
      </c>
      <c r="S16" s="2">
        <f>(Table2[[#This Row],[Close Price]]-Table2[[#This Row],[20D EMA]])/Table2[[#This Row],[20D EMA]]</f>
        <v>6.1341571050308907E-2</v>
      </c>
      <c r="T16" s="2">
        <f>(Table2[[#This Row],[Close Price]]-Table2[[#This Row],[50D EMA]])/Table2[[#This Row],[50D EMA]]</f>
        <v>8.8276983510689425E-2</v>
      </c>
      <c r="U16" s="2">
        <f>(Table2[[#This Row],[Close Price]]-Table2[[#This Row],[200D EMA]])/Table2[[#This Row],[200D EMA]]</f>
        <v>0.37790992793439243</v>
      </c>
      <c r="V16">
        <v>0.72538527130591401</v>
      </c>
      <c r="W16">
        <v>949.9</v>
      </c>
      <c r="X16">
        <v>1017</v>
      </c>
      <c r="Y16">
        <v>923</v>
      </c>
      <c r="Z16">
        <v>1017</v>
      </c>
      <c r="AA16">
        <v>924</v>
      </c>
      <c r="AB16">
        <v>1017</v>
      </c>
      <c r="AC16" s="2">
        <f>(Table2[[#This Row],[Close Price]]/Table2[[#This Row],[Day Low]])-1</f>
        <v>6.3375092114959619E-2</v>
      </c>
      <c r="AD16" s="2">
        <f>(Table2[[#This Row],[Day High]]/Table2[[#This Row],[Close Price]])-1</f>
        <v>6.8310068310069028E-3</v>
      </c>
      <c r="AE16" s="2">
        <f>(Table2[[#This Row],[Close Price]]/Table2[[#This Row],[Current Week Low]])-1</f>
        <v>9.4366197183098688E-2</v>
      </c>
      <c r="AF16" s="2">
        <f>(Table2[[#This Row],[Current Week High]]/Table2[[#This Row],[Close Price]])-1</f>
        <v>6.8310068310069028E-3</v>
      </c>
      <c r="AG16" s="2">
        <f>(Table2[[#This Row],[Close Price]]/Table2[[#This Row],[Current Month Low]])-1</f>
        <v>9.3181818181818254E-2</v>
      </c>
      <c r="AH16" s="2">
        <f>(Table2[[#This Row],[Current Month High]]/Table2[[#This Row],[Close Price]])-1</f>
        <v>6.8310068310069028E-3</v>
      </c>
      <c r="AI16">
        <v>6.9201069201069103</v>
      </c>
      <c r="AJ16">
        <v>306.20643431635301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-0.08</v>
      </c>
      <c r="AM16" t="s">
        <v>10293</v>
      </c>
      <c r="AN16">
        <v>-0.9</v>
      </c>
      <c r="AO16" t="s">
        <v>10293</v>
      </c>
      <c r="AP16">
        <v>0.28964107392986899</v>
      </c>
      <c r="AQ16">
        <f>(Table2[[#This Row],[Sharpe Ratio]]-AVERAGE(Table2[Sharpe Ratio]))/_xlfn.STDEV.P(Table2[Sharpe Ratio])</f>
        <v>2.7246478076067295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6.5111352835033385</v>
      </c>
      <c r="AS16">
        <f>_xlfn.RANK.AVG(Table2[[#This Row],[1Y Return vs Nifty Z-Score]],Table2[1Y Return vs Nifty Z-Score])</f>
        <v>11</v>
      </c>
      <c r="AT16">
        <f>_xlfn.RANK.AVG(Table2[[#This Row],[6M Return vs Nifty Z-Score]],Table2[6M Return vs Nifty Z-Score])</f>
        <v>115</v>
      </c>
      <c r="AU16">
        <f>_xlfn.RANK.AVG(Table2[[#This Row],[Sharpe Ratio Z-Score]],Table2[Sharpe Ratio Z-Score])</f>
        <v>2</v>
      </c>
      <c r="AV16">
        <f>(Table2[[#This Row],[Rank 1Y]]+Table2[[#This Row],[Rank 6M]]+Table2[[#This Row],[Rank Sharpe]])/3</f>
        <v>42.666666666666664</v>
      </c>
    </row>
    <row r="17" spans="1:48" x14ac:dyDescent="0.3">
      <c r="A17" t="s">
        <v>1107</v>
      </c>
      <c r="B17" t="s">
        <v>1108</v>
      </c>
      <c r="C17" t="s">
        <v>10257</v>
      </c>
      <c r="D17" t="s">
        <v>1109</v>
      </c>
      <c r="E17">
        <v>11322.18926874</v>
      </c>
      <c r="F17">
        <v>1664.1</v>
      </c>
      <c r="G17">
        <v>119.256250065114</v>
      </c>
      <c r="H17">
        <f>(Table2[[#This Row],[1Y Return vs Nifty]]-AVERAGE(Table2[1Y Return vs Nifty]))/_xlfn.STDEV.P(Table2[1Y Return vs Nifty])</f>
        <v>1.1099579480981396</v>
      </c>
      <c r="I17">
        <v>9.7273906303628905</v>
      </c>
      <c r="J17">
        <f>(Table2[[#This Row],[1M Return vs Nifty]]-AVERAGE(Table2[1M Return vs Nifty]))/_xlfn.STDEV.P(Table2[1M Return vs Nifty])</f>
        <v>0.89487536195952866</v>
      </c>
      <c r="K17">
        <v>74.061983162204598</v>
      </c>
      <c r="L17">
        <f>(Table2[[#This Row],[6M Return vs Nifty]]-AVERAGE(Table2[6M Return vs Nifty]))/_xlfn.STDEV.P(Table2[6M Return vs Nifty])</f>
        <v>2.3218699851992239</v>
      </c>
      <c r="M17">
        <v>0.61246421790354499</v>
      </c>
      <c r="N17">
        <f>(Table2[[#This Row],[1W Return vs Nifty]]-AVERAGE(Table2[1W Return vs Nifty]))/_xlfn.STDEV.P(Table2[1W Return vs Nifty])</f>
        <v>-0.31788816842553624</v>
      </c>
      <c r="O17">
        <v>1555.92</v>
      </c>
      <c r="P17">
        <v>1396.9562973833799</v>
      </c>
      <c r="Q17">
        <v>1092.4565910459701</v>
      </c>
      <c r="R17">
        <v>63.3097127493511</v>
      </c>
      <c r="S17" s="2">
        <f>(Table2[[#This Row],[Close Price]]-Table2[[#This Row],[20D EMA]])/Table2[[#This Row],[20D EMA]]</f>
        <v>6.952799629801007E-2</v>
      </c>
      <c r="T17" s="2">
        <f>(Table2[[#This Row],[Close Price]]-Table2[[#This Row],[50D EMA]])/Table2[[#This Row],[50D EMA]]</f>
        <v>0.19123268431303345</v>
      </c>
      <c r="U17" s="2">
        <f>(Table2[[#This Row],[Close Price]]-Table2[[#This Row],[200D EMA]])/Table2[[#This Row],[200D EMA]]</f>
        <v>0.52326418609156011</v>
      </c>
      <c r="V17">
        <v>1.06901392931286</v>
      </c>
      <c r="W17">
        <v>1635.05</v>
      </c>
      <c r="X17">
        <v>1696</v>
      </c>
      <c r="Y17">
        <v>1626</v>
      </c>
      <c r="Z17">
        <v>1724.8</v>
      </c>
      <c r="AA17">
        <v>1635.05</v>
      </c>
      <c r="AB17">
        <v>1698</v>
      </c>
      <c r="AC17" s="2">
        <f>(Table2[[#This Row],[Close Price]]/Table2[[#This Row],[Day Low]])-1</f>
        <v>1.7767040763279285E-2</v>
      </c>
      <c r="AD17" s="2">
        <f>(Table2[[#This Row],[Day High]]/Table2[[#This Row],[Close Price]])-1</f>
        <v>1.9169521062436301E-2</v>
      </c>
      <c r="AE17" s="2">
        <f>(Table2[[#This Row],[Close Price]]/Table2[[#This Row],[Current Week Low]])-1</f>
        <v>2.3431734317343134E-2</v>
      </c>
      <c r="AF17" s="2">
        <f>(Table2[[#This Row],[Current Week High]]/Table2[[#This Row],[Close Price]])-1</f>
        <v>3.6476173306892568E-2</v>
      </c>
      <c r="AG17" s="2">
        <f>(Table2[[#This Row],[Close Price]]/Table2[[#This Row],[Current Month Low]])-1</f>
        <v>1.7767040763279285E-2</v>
      </c>
      <c r="AH17" s="2">
        <f>(Table2[[#This Row],[Current Month High]]/Table2[[#This Row],[Close Price]])-1</f>
        <v>2.0371371912745628E-2</v>
      </c>
      <c r="AI17">
        <v>6.0002403701700597</v>
      </c>
      <c r="AJ17">
        <v>150.20297699593999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0.77</v>
      </c>
      <c r="AM17" t="s">
        <v>10294</v>
      </c>
      <c r="AN17">
        <v>17.05</v>
      </c>
      <c r="AO17" t="s">
        <v>10294</v>
      </c>
      <c r="AP17">
        <v>0.21543565702740899</v>
      </c>
      <c r="AQ17">
        <f>(Table2[[#This Row],[Sharpe Ratio]]-AVERAGE(Table2[Sharpe Ratio]))/_xlfn.STDEV.P(Table2[Sharpe Ratio])</f>
        <v>1.8642267292876293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5.8730418561189852</v>
      </c>
      <c r="AS17">
        <f>_xlfn.RANK.AVG(Table2[[#This Row],[1Y Return vs Nifty Z-Score]],Table2[1Y Return vs Nifty Z-Score])</f>
        <v>87</v>
      </c>
      <c r="AT17">
        <f>_xlfn.RANK.AVG(Table2[[#This Row],[6M Return vs Nifty Z-Score]],Table2[6M Return vs Nifty Z-Score])</f>
        <v>23</v>
      </c>
      <c r="AU17">
        <f>_xlfn.RANK.AVG(Table2[[#This Row],[Sharpe Ratio Z-Score]],Table2[Sharpe Ratio Z-Score])</f>
        <v>23</v>
      </c>
      <c r="AV17">
        <f>(Table2[[#This Row],[Rank 1Y]]+Table2[[#This Row],[Rank 6M]]+Table2[[#This Row],[Rank Sharpe]])/3</f>
        <v>44.333333333333336</v>
      </c>
    </row>
    <row r="18" spans="1:48" x14ac:dyDescent="0.3">
      <c r="A18" t="s">
        <v>673</v>
      </c>
      <c r="B18" t="s">
        <v>674</v>
      </c>
      <c r="C18" t="s">
        <v>10260</v>
      </c>
      <c r="D18" t="s">
        <v>675</v>
      </c>
      <c r="E18">
        <v>25949.565735370001</v>
      </c>
      <c r="F18">
        <v>611.29999999999995</v>
      </c>
      <c r="G18">
        <v>179.754177907561</v>
      </c>
      <c r="H18">
        <f>(Table2[[#This Row],[1Y Return vs Nifty]]-AVERAGE(Table2[1Y Return vs Nifty]))/_xlfn.STDEV.P(Table2[1Y Return vs Nifty])</f>
        <v>1.945670772795143</v>
      </c>
      <c r="I18">
        <v>-16.061839489401802</v>
      </c>
      <c r="J18">
        <f>(Table2[[#This Row],[1M Return vs Nifty]]-AVERAGE(Table2[1M Return vs Nifty]))/_xlfn.STDEV.P(Table2[1M Return vs Nifty])</f>
        <v>-1.7376198244751584</v>
      </c>
      <c r="K18">
        <v>37.665933827695099</v>
      </c>
      <c r="L18">
        <f>(Table2[[#This Row],[6M Return vs Nifty]]-AVERAGE(Table2[6M Return vs Nifty]))/_xlfn.STDEV.P(Table2[6M Return vs Nifty])</f>
        <v>1.0714318526395081</v>
      </c>
      <c r="M18">
        <v>-5.3538314602456101</v>
      </c>
      <c r="N18">
        <f>(Table2[[#This Row],[1W Return vs Nifty]]-AVERAGE(Table2[1W Return vs Nifty]))/_xlfn.STDEV.P(Table2[1W Return vs Nifty])</f>
        <v>-1.564349247971492</v>
      </c>
      <c r="O18">
        <v>637.79999999999995</v>
      </c>
      <c r="P18">
        <v>617.66264757061401</v>
      </c>
      <c r="Q18">
        <v>460.06804573913598</v>
      </c>
      <c r="R18">
        <v>38.8324465559649</v>
      </c>
      <c r="S18" s="2">
        <f>(Table2[[#This Row],[Close Price]]-Table2[[#This Row],[20D EMA]])/Table2[[#This Row],[20D EMA]]</f>
        <v>-4.1549074945123866E-2</v>
      </c>
      <c r="T18" s="2">
        <f>(Table2[[#This Row],[Close Price]]-Table2[[#This Row],[50D EMA]])/Table2[[#This Row],[50D EMA]]</f>
        <v>-1.03011694096115E-2</v>
      </c>
      <c r="U18" s="2">
        <f>(Table2[[#This Row],[Close Price]]-Table2[[#This Row],[200D EMA]])/Table2[[#This Row],[200D EMA]]</f>
        <v>0.32871649240037476</v>
      </c>
      <c r="V18">
        <v>0.42682800095279999</v>
      </c>
      <c r="W18">
        <v>582.6</v>
      </c>
      <c r="X18">
        <v>617.6</v>
      </c>
      <c r="Y18">
        <v>582.6</v>
      </c>
      <c r="Z18">
        <v>631.95000000000005</v>
      </c>
      <c r="AA18">
        <v>582.6</v>
      </c>
      <c r="AB18">
        <v>617.6</v>
      </c>
      <c r="AC18" s="2">
        <f>(Table2[[#This Row],[Close Price]]/Table2[[#This Row],[Day Low]])-1</f>
        <v>4.9261929282526484E-2</v>
      </c>
      <c r="AD18" s="2">
        <f>(Table2[[#This Row],[Day High]]/Table2[[#This Row],[Close Price]])-1</f>
        <v>1.0305905447407282E-2</v>
      </c>
      <c r="AE18" s="2">
        <f>(Table2[[#This Row],[Close Price]]/Table2[[#This Row],[Current Week Low]])-1</f>
        <v>4.9261929282526484E-2</v>
      </c>
      <c r="AF18" s="2">
        <f>(Table2[[#This Row],[Current Week High]]/Table2[[#This Row],[Close Price]])-1</f>
        <v>3.378046785539035E-2</v>
      </c>
      <c r="AG18" s="2">
        <f>(Table2[[#This Row],[Close Price]]/Table2[[#This Row],[Current Month Low]])-1</f>
        <v>4.9261929282526484E-2</v>
      </c>
      <c r="AH18" s="2">
        <f>(Table2[[#This Row],[Current Month High]]/Table2[[#This Row],[Close Price]])-1</f>
        <v>1.0305905447407282E-2</v>
      </c>
      <c r="AI18">
        <v>22.378537542941199</v>
      </c>
      <c r="AJ18">
        <v>213.406818764419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0.06</v>
      </c>
      <c r="AM18" t="s">
        <v>10294</v>
      </c>
      <c r="AN18">
        <v>-7.67</v>
      </c>
      <c r="AO18" t="s">
        <v>10293</v>
      </c>
      <c r="AP18">
        <v>0.24245141718955099</v>
      </c>
      <c r="AQ18">
        <f>(Table2[[#This Row],[Sharpe Ratio]]-AVERAGE(Table2[Sharpe Ratio]))/_xlfn.STDEV.P(Table2[Sharpe Ratio])</f>
        <v>2.1774778430287585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1.8926113960167597</v>
      </c>
      <c r="AS18">
        <f>_xlfn.RANK.AVG(Table2[[#This Row],[1Y Return vs Nifty Z-Score]],Table2[1Y Return vs Nifty Z-Score])</f>
        <v>33</v>
      </c>
      <c r="AT18">
        <f>_xlfn.RANK.AVG(Table2[[#This Row],[6M Return vs Nifty Z-Score]],Table2[6M Return vs Nifty Z-Score])</f>
        <v>96</v>
      </c>
      <c r="AU18">
        <f>_xlfn.RANK.AVG(Table2[[#This Row],[Sharpe Ratio Z-Score]],Table2[Sharpe Ratio Z-Score])</f>
        <v>10</v>
      </c>
      <c r="AV18">
        <f>(Table2[[#This Row],[Rank 1Y]]+Table2[[#This Row],[Rank 6M]]+Table2[[#This Row],[Rank Sharpe]])/3</f>
        <v>46.333333333333336</v>
      </c>
    </row>
    <row r="19" spans="1:48" x14ac:dyDescent="0.3">
      <c r="A19" t="s">
        <v>980</v>
      </c>
      <c r="B19" t="s">
        <v>981</v>
      </c>
      <c r="C19" t="s">
        <v>10254</v>
      </c>
      <c r="D19" t="s">
        <v>54</v>
      </c>
      <c r="E19">
        <v>14212.630286975</v>
      </c>
      <c r="F19">
        <v>11077.75</v>
      </c>
      <c r="G19">
        <v>194.83053308210799</v>
      </c>
      <c r="H19">
        <f>(Table2[[#This Row],[1Y Return vs Nifty]]-AVERAGE(Table2[1Y Return vs Nifty]))/_xlfn.STDEV.P(Table2[1Y Return vs Nifty])</f>
        <v>2.1539341599621951</v>
      </c>
      <c r="I19">
        <v>17.773489521487601</v>
      </c>
      <c r="J19">
        <f>(Table2[[#This Row],[1M Return vs Nifty]]-AVERAGE(Table2[1M Return vs Nifty]))/_xlfn.STDEV.P(Table2[1M Return vs Nifty])</f>
        <v>1.7161994767972981</v>
      </c>
      <c r="K19">
        <v>67.153097570250495</v>
      </c>
      <c r="L19">
        <f>(Table2[[#This Row],[6M Return vs Nifty]]-AVERAGE(Table2[6M Return vs Nifty]))/_xlfn.STDEV.P(Table2[6M Return vs Nifty])</f>
        <v>2.0845053767970567</v>
      </c>
      <c r="M19">
        <v>12.579240340314101</v>
      </c>
      <c r="N19">
        <f>(Table2[[#This Row],[1W Return vs Nifty]]-AVERAGE(Table2[1W Return vs Nifty]))/_xlfn.STDEV.P(Table2[1W Return vs Nifty])</f>
        <v>2.1821757722291548</v>
      </c>
      <c r="O19">
        <v>8540.69</v>
      </c>
      <c r="P19">
        <v>7764.5500190467101</v>
      </c>
      <c r="Q19">
        <v>6275.5584049237896</v>
      </c>
      <c r="R19">
        <v>89.248927239932399</v>
      </c>
      <c r="S19" s="2">
        <f>(Table2[[#This Row],[Close Price]]-Table2[[#This Row],[20D EMA]])/Table2[[#This Row],[20D EMA]]</f>
        <v>0.2970556243113846</v>
      </c>
      <c r="T19" s="2">
        <f>(Table2[[#This Row],[Close Price]]-Table2[[#This Row],[50D EMA]])/Table2[[#This Row],[50D EMA]]</f>
        <v>0.426708562997971</v>
      </c>
      <c r="U19" s="2">
        <f>(Table2[[#This Row],[Close Price]]-Table2[[#This Row],[200D EMA]])/Table2[[#This Row],[200D EMA]]</f>
        <v>0.76522140106423375</v>
      </c>
      <c r="V19">
        <v>1.7461399004162199</v>
      </c>
      <c r="W19">
        <v>9200.1</v>
      </c>
      <c r="X19">
        <v>11257</v>
      </c>
      <c r="Y19">
        <v>8270</v>
      </c>
      <c r="Z19">
        <v>11257</v>
      </c>
      <c r="AA19">
        <v>8756</v>
      </c>
      <c r="AB19">
        <v>11257</v>
      </c>
      <c r="AC19" s="2">
        <f>(Table2[[#This Row],[Close Price]]/Table2[[#This Row],[Day Low]])-1</f>
        <v>0.20409017293290277</v>
      </c>
      <c r="AD19" s="2">
        <f>(Table2[[#This Row],[Day High]]/Table2[[#This Row],[Close Price]])-1</f>
        <v>1.6181083703820764E-2</v>
      </c>
      <c r="AE19" s="2">
        <f>(Table2[[#This Row],[Close Price]]/Table2[[#This Row],[Current Week Low]])-1</f>
        <v>0.33951027811366385</v>
      </c>
      <c r="AF19" s="2">
        <f>(Table2[[#This Row],[Current Week High]]/Table2[[#This Row],[Close Price]])-1</f>
        <v>1.6181083703820764E-2</v>
      </c>
      <c r="AG19" s="2">
        <f>(Table2[[#This Row],[Close Price]]/Table2[[#This Row],[Current Month Low]])-1</f>
        <v>0.26516103243490186</v>
      </c>
      <c r="AH19" s="2">
        <f>(Table2[[#This Row],[Current Month High]]/Table2[[#This Row],[Close Price]])-1</f>
        <v>1.6181083703820764E-2</v>
      </c>
      <c r="AI19">
        <v>1.61810837038207</v>
      </c>
      <c r="AJ19">
        <v>235.455591557399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0.53</v>
      </c>
      <c r="AM19" t="s">
        <v>10294</v>
      </c>
      <c r="AN19">
        <v>30.6</v>
      </c>
      <c r="AO19" t="s">
        <v>10294</v>
      </c>
      <c r="AP19">
        <v>0.157028339772395</v>
      </c>
      <c r="AQ19">
        <f>(Table2[[#This Row],[Sharpe Ratio]]-AVERAGE(Table2[Sharpe Ratio]))/_xlfn.STDEV.P(Table2[Sharpe Ratio])</f>
        <v>1.1869865897929219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9.3238013755786273</v>
      </c>
      <c r="AS19">
        <f>_xlfn.RANK.AVG(Table2[[#This Row],[1Y Return vs Nifty Z-Score]],Table2[1Y Return vs Nifty Z-Score])</f>
        <v>24</v>
      </c>
      <c r="AT19">
        <f>_xlfn.RANK.AVG(Table2[[#This Row],[6M Return vs Nifty Z-Score]],Table2[6M Return vs Nifty Z-Score])</f>
        <v>31</v>
      </c>
      <c r="AU19">
        <f>_xlfn.RANK.AVG(Table2[[#This Row],[Sharpe Ratio Z-Score]],Table2[Sharpe Ratio Z-Score])</f>
        <v>91</v>
      </c>
      <c r="AV19">
        <f>(Table2[[#This Row],[Rank 1Y]]+Table2[[#This Row],[Rank 6M]]+Table2[[#This Row],[Rank Sharpe]])/3</f>
        <v>48.666666666666664</v>
      </c>
    </row>
    <row r="20" spans="1:48" x14ac:dyDescent="0.3">
      <c r="A20" t="s">
        <v>90</v>
      </c>
      <c r="B20" t="s">
        <v>91</v>
      </c>
      <c r="C20" t="s">
        <v>10260</v>
      </c>
      <c r="D20" t="s">
        <v>92</v>
      </c>
      <c r="E20">
        <v>314040.020625</v>
      </c>
      <c r="F20">
        <v>4695.75</v>
      </c>
      <c r="G20">
        <v>130.82096026206</v>
      </c>
      <c r="H20">
        <f>(Table2[[#This Row],[1Y Return vs Nifty]]-AVERAGE(Table2[1Y Return vs Nifty]))/_xlfn.STDEV.P(Table2[1Y Return vs Nifty])</f>
        <v>1.2697117937283846</v>
      </c>
      <c r="I20">
        <v>-13.3901381080181</v>
      </c>
      <c r="J20">
        <f>(Table2[[#This Row],[1M Return vs Nifty]]-AVERAGE(Table2[1M Return vs Nifty]))/_xlfn.STDEV.P(Table2[1M Return vs Nifty])</f>
        <v>-1.4648997396404713</v>
      </c>
      <c r="K20">
        <v>44.963990608779</v>
      </c>
      <c r="L20">
        <f>(Table2[[#This Row],[6M Return vs Nifty]]-AVERAGE(Table2[6M Return vs Nifty]))/_xlfn.STDEV.P(Table2[6M Return vs Nifty])</f>
        <v>1.3221669917415584</v>
      </c>
      <c r="M20">
        <v>-0.37493842447797898</v>
      </c>
      <c r="N20">
        <f>(Table2[[#This Row],[1W Return vs Nifty]]-AVERAGE(Table2[1W Return vs Nifty]))/_xlfn.STDEV.P(Table2[1W Return vs Nifty])</f>
        <v>-0.52417344658848597</v>
      </c>
      <c r="O20">
        <v>5022.8900000000003</v>
      </c>
      <c r="P20">
        <v>4931.1493624796203</v>
      </c>
      <c r="Q20">
        <v>3774.4821793495998</v>
      </c>
      <c r="R20">
        <v>28.319245138889499</v>
      </c>
      <c r="S20" s="2">
        <f>(Table2[[#This Row],[Close Price]]-Table2[[#This Row],[20D EMA]])/Table2[[#This Row],[20D EMA]]</f>
        <v>-6.5129835612565731E-2</v>
      </c>
      <c r="T20" s="2">
        <f>(Table2[[#This Row],[Close Price]]-Table2[[#This Row],[50D EMA]])/Table2[[#This Row],[50D EMA]]</f>
        <v>-4.7737220103438553E-2</v>
      </c>
      <c r="U20" s="2">
        <f>(Table2[[#This Row],[Close Price]]-Table2[[#This Row],[200D EMA]])/Table2[[#This Row],[200D EMA]]</f>
        <v>0.24407793622412824</v>
      </c>
      <c r="V20">
        <v>0.86348899969770199</v>
      </c>
      <c r="W20">
        <v>4631.3500000000004</v>
      </c>
      <c r="X20">
        <v>4768</v>
      </c>
      <c r="Y20">
        <v>4631.3500000000004</v>
      </c>
      <c r="Z20">
        <v>5082</v>
      </c>
      <c r="AA20">
        <v>4631.3500000000004</v>
      </c>
      <c r="AB20">
        <v>4946.8999999999996</v>
      </c>
      <c r="AC20" s="2">
        <f>(Table2[[#This Row],[Close Price]]/Table2[[#This Row],[Day Low]])-1</f>
        <v>1.3905232815485613E-2</v>
      </c>
      <c r="AD20" s="2">
        <f>(Table2[[#This Row],[Day High]]/Table2[[#This Row],[Close Price]])-1</f>
        <v>1.5386253527125637E-2</v>
      </c>
      <c r="AE20" s="2">
        <f>(Table2[[#This Row],[Close Price]]/Table2[[#This Row],[Current Week Low]])-1</f>
        <v>1.3905232815485613E-2</v>
      </c>
      <c r="AF20" s="2">
        <f>(Table2[[#This Row],[Current Week High]]/Table2[[#This Row],[Close Price]])-1</f>
        <v>8.2255230793802925E-2</v>
      </c>
      <c r="AG20" s="2">
        <f>(Table2[[#This Row],[Close Price]]/Table2[[#This Row],[Current Month Low]])-1</f>
        <v>1.3905232815485613E-2</v>
      </c>
      <c r="AH20" s="2">
        <f>(Table2[[#This Row],[Current Month High]]/Table2[[#This Row],[Close Price]])-1</f>
        <v>5.3484533887025343E-2</v>
      </c>
      <c r="AI20">
        <v>20.848639727413001</v>
      </c>
      <c r="AJ20">
        <v>165.62676773390601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-11.89</v>
      </c>
      <c r="AO20" t="s">
        <v>10293</v>
      </c>
      <c r="AP20">
        <v>0.26095356249171903</v>
      </c>
      <c r="AQ20">
        <f>(Table2[[#This Row],[Sharpe Ratio]]-AVERAGE(Table2[Sharpe Ratio]))/_xlfn.STDEV.P(Table2[Sharpe Ratio])</f>
        <v>2.3920125289942562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2.994818128235242</v>
      </c>
      <c r="AS20">
        <f>_xlfn.RANK.AVG(Table2[[#This Row],[1Y Return vs Nifty Z-Score]],Table2[1Y Return vs Nifty Z-Score])</f>
        <v>72</v>
      </c>
      <c r="AT20">
        <f>_xlfn.RANK.AVG(Table2[[#This Row],[6M Return vs Nifty Z-Score]],Table2[6M Return vs Nifty Z-Score])</f>
        <v>74</v>
      </c>
      <c r="AU20">
        <f>_xlfn.RANK.AVG(Table2[[#This Row],[Sharpe Ratio Z-Score]],Table2[Sharpe Ratio Z-Score])</f>
        <v>6</v>
      </c>
      <c r="AV20">
        <f>(Table2[[#This Row],[Rank 1Y]]+Table2[[#This Row],[Rank 6M]]+Table2[[#This Row],[Rank Sharpe]])/3</f>
        <v>50.666666666666664</v>
      </c>
    </row>
    <row r="21" spans="1:48" x14ac:dyDescent="0.3">
      <c r="A21" t="s">
        <v>1099</v>
      </c>
      <c r="B21" t="s">
        <v>1100</v>
      </c>
      <c r="C21" t="s">
        <v>10262</v>
      </c>
      <c r="D21" t="s">
        <v>136</v>
      </c>
      <c r="E21">
        <v>11495.83102885</v>
      </c>
      <c r="F21">
        <v>484.75</v>
      </c>
      <c r="G21">
        <v>355.27376148353</v>
      </c>
      <c r="H21">
        <f>(Table2[[#This Row],[1Y Return vs Nifty]]-AVERAGE(Table2[1Y Return vs Nifty]))/_xlfn.STDEV.P(Table2[1Y Return vs Nifty])</f>
        <v>4.37028219687432</v>
      </c>
      <c r="I21">
        <v>-14.8798978347942</v>
      </c>
      <c r="J21">
        <f>(Table2[[#This Row],[1M Return vs Nifty]]-AVERAGE(Table2[1M Return vs Nifty]))/_xlfn.STDEV.P(Table2[1M Return vs Nifty])</f>
        <v>-1.6169704021406561</v>
      </c>
      <c r="K21">
        <v>86.874558213996096</v>
      </c>
      <c r="L21">
        <f>(Table2[[#This Row],[6M Return vs Nifty]]-AVERAGE(Table2[6M Return vs Nifty]))/_xlfn.STDEV.P(Table2[6M Return vs Nifty])</f>
        <v>2.7620642566651794</v>
      </c>
      <c r="M21">
        <v>10.1091430575174</v>
      </c>
      <c r="N21">
        <f>(Table2[[#This Row],[1W Return vs Nifty]]-AVERAGE(Table2[1W Return vs Nifty]))/_xlfn.STDEV.P(Table2[1W Return vs Nifty])</f>
        <v>1.6661302572583936</v>
      </c>
      <c r="O21">
        <v>455.09</v>
      </c>
      <c r="P21">
        <v>437.92494079860398</v>
      </c>
      <c r="Q21">
        <v>315.02529896832499</v>
      </c>
      <c r="R21">
        <v>68.987261240192893</v>
      </c>
      <c r="S21" s="2">
        <f>(Table2[[#This Row],[Close Price]]-Table2[[#This Row],[20D EMA]])/Table2[[#This Row],[20D EMA]]</f>
        <v>6.5173921641873092E-2</v>
      </c>
      <c r="T21" s="2">
        <f>(Table2[[#This Row],[Close Price]]-Table2[[#This Row],[50D EMA]])/Table2[[#This Row],[50D EMA]]</f>
        <v>0.10692485135924298</v>
      </c>
      <c r="U21" s="2">
        <f>(Table2[[#This Row],[Close Price]]-Table2[[#This Row],[200D EMA]])/Table2[[#This Row],[200D EMA]]</f>
        <v>0.53876530420733104</v>
      </c>
      <c r="V21">
        <v>0.73377709014524695</v>
      </c>
      <c r="W21">
        <v>445</v>
      </c>
      <c r="X21">
        <v>486.9</v>
      </c>
      <c r="Y21">
        <v>445</v>
      </c>
      <c r="Z21">
        <v>486.9</v>
      </c>
      <c r="AA21">
        <v>445</v>
      </c>
      <c r="AB21">
        <v>486.9</v>
      </c>
      <c r="AC21" s="2">
        <f>(Table2[[#This Row],[Close Price]]/Table2[[#This Row],[Day Low]])-1</f>
        <v>8.9325842696629243E-2</v>
      </c>
      <c r="AD21" s="2">
        <f>(Table2[[#This Row],[Day High]]/Table2[[#This Row],[Close Price]])-1</f>
        <v>4.4352759154202559E-3</v>
      </c>
      <c r="AE21" s="2">
        <f>(Table2[[#This Row],[Close Price]]/Table2[[#This Row],[Current Week Low]])-1</f>
        <v>8.9325842696629243E-2</v>
      </c>
      <c r="AF21" s="2">
        <f>(Table2[[#This Row],[Current Week High]]/Table2[[#This Row],[Close Price]])-1</f>
        <v>4.4352759154202559E-3</v>
      </c>
      <c r="AG21" s="2">
        <f>(Table2[[#This Row],[Close Price]]/Table2[[#This Row],[Current Month Low]])-1</f>
        <v>8.9325842696629243E-2</v>
      </c>
      <c r="AH21" s="2">
        <f>(Table2[[#This Row],[Current Month High]]/Table2[[#This Row],[Close Price]])-1</f>
        <v>4.4352759154202559E-3</v>
      </c>
      <c r="AI21">
        <v>17.503867973182</v>
      </c>
      <c r="AJ21">
        <v>414.32360742705498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0.14000000000000001</v>
      </c>
      <c r="AM21" t="s">
        <v>10294</v>
      </c>
      <c r="AN21">
        <v>7.82</v>
      </c>
      <c r="AO21" t="s">
        <v>10294</v>
      </c>
      <c r="AP21">
        <v>0.13571209330037801</v>
      </c>
      <c r="AQ21">
        <f>(Table2[[#This Row],[Sharpe Ratio]]-AVERAGE(Table2[Sharpe Ratio]))/_xlfn.STDEV.P(Table2[Sharpe Ratio])</f>
        <v>0.93982204924088908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8.1213283578981255</v>
      </c>
      <c r="AS21">
        <f>_xlfn.RANK.AVG(Table2[[#This Row],[1Y Return vs Nifty Z-Score]],Table2[1Y Return vs Nifty Z-Score])</f>
        <v>5</v>
      </c>
      <c r="AT21">
        <f>_xlfn.RANK.AVG(Table2[[#This Row],[6M Return vs Nifty Z-Score]],Table2[6M Return vs Nifty Z-Score])</f>
        <v>13</v>
      </c>
      <c r="AU21">
        <f>_xlfn.RANK.AVG(Table2[[#This Row],[Sharpe Ratio Z-Score]],Table2[Sharpe Ratio Z-Score])</f>
        <v>134</v>
      </c>
      <c r="AV21">
        <f>(Table2[[#This Row],[Rank 1Y]]+Table2[[#This Row],[Rank 6M]]+Table2[[#This Row],[Rank Sharpe]])/3</f>
        <v>50.666666666666664</v>
      </c>
    </row>
    <row r="22" spans="1:48" x14ac:dyDescent="0.3">
      <c r="A22" t="s">
        <v>817</v>
      </c>
      <c r="B22" t="s">
        <v>818</v>
      </c>
      <c r="C22" t="s">
        <v>10260</v>
      </c>
      <c r="D22" t="s">
        <v>167</v>
      </c>
      <c r="E22">
        <v>19241.897216624999</v>
      </c>
      <c r="F22">
        <v>804.75</v>
      </c>
      <c r="G22">
        <v>161.28828247775701</v>
      </c>
      <c r="H22">
        <f>(Table2[[#This Row],[1Y Return vs Nifty]]-AVERAGE(Table2[1Y Return vs Nifty]))/_xlfn.STDEV.P(Table2[1Y Return vs Nifty])</f>
        <v>1.6905845875229699</v>
      </c>
      <c r="I22">
        <v>-15.076422270623601</v>
      </c>
      <c r="J22">
        <f>(Table2[[#This Row],[1M Return vs Nifty]]-AVERAGE(Table2[1M Return vs Nifty]))/_xlfn.STDEV.P(Table2[1M Return vs Nifty])</f>
        <v>-1.6370310875095146</v>
      </c>
      <c r="K22">
        <v>60.763609172132902</v>
      </c>
      <c r="L22">
        <f>(Table2[[#This Row],[6M Return vs Nifty]]-AVERAGE(Table2[6M Return vs Nifty]))/_xlfn.STDEV.P(Table2[6M Return vs Nifty])</f>
        <v>1.8649853990345633</v>
      </c>
      <c r="M22">
        <v>4.3156337226668997</v>
      </c>
      <c r="N22">
        <f>(Table2[[#This Row],[1W Return vs Nifty]]-AVERAGE(Table2[1W Return vs Nifty]))/_xlfn.STDEV.P(Table2[1W Return vs Nifty])</f>
        <v>0.45576719625141349</v>
      </c>
      <c r="O22">
        <v>809.17</v>
      </c>
      <c r="P22">
        <v>811.711022901609</v>
      </c>
      <c r="Q22">
        <v>645.84723528955999</v>
      </c>
      <c r="R22">
        <v>51.537318888500799</v>
      </c>
      <c r="S22" s="2">
        <f>(Table2[[#This Row],[Close Price]]-Table2[[#This Row],[20D EMA]])/Table2[[#This Row],[20D EMA]]</f>
        <v>-5.4623873846039268E-3</v>
      </c>
      <c r="T22" s="2">
        <f>(Table2[[#This Row],[Close Price]]-Table2[[#This Row],[50D EMA]])/Table2[[#This Row],[50D EMA]]</f>
        <v>-8.5757402637277897E-3</v>
      </c>
      <c r="U22" s="2">
        <f>(Table2[[#This Row],[Close Price]]-Table2[[#This Row],[200D EMA]])/Table2[[#This Row],[200D EMA]]</f>
        <v>0.24603769440802412</v>
      </c>
      <c r="V22">
        <v>1.0692006136243499</v>
      </c>
      <c r="W22">
        <v>782.55</v>
      </c>
      <c r="X22">
        <v>816</v>
      </c>
      <c r="Y22">
        <v>760.1</v>
      </c>
      <c r="Z22">
        <v>825</v>
      </c>
      <c r="AA22">
        <v>760.1</v>
      </c>
      <c r="AB22">
        <v>816</v>
      </c>
      <c r="AC22" s="2">
        <f>(Table2[[#This Row],[Close Price]]/Table2[[#This Row],[Day Low]])-1</f>
        <v>2.8368794326241176E-2</v>
      </c>
      <c r="AD22" s="2">
        <f>(Table2[[#This Row],[Day High]]/Table2[[#This Row],[Close Price]])-1</f>
        <v>1.3979496738117492E-2</v>
      </c>
      <c r="AE22" s="2">
        <f>(Table2[[#This Row],[Close Price]]/Table2[[#This Row],[Current Week Low]])-1</f>
        <v>5.874227075384808E-2</v>
      </c>
      <c r="AF22" s="2">
        <f>(Table2[[#This Row],[Current Week High]]/Table2[[#This Row],[Close Price]])-1</f>
        <v>2.5163094128611396E-2</v>
      </c>
      <c r="AG22" s="2">
        <f>(Table2[[#This Row],[Close Price]]/Table2[[#This Row],[Current Month Low]])-1</f>
        <v>5.874227075384808E-2</v>
      </c>
      <c r="AH22" s="2">
        <f>(Table2[[#This Row],[Current Month High]]/Table2[[#This Row],[Close Price]])-1</f>
        <v>1.3979496738117492E-2</v>
      </c>
      <c r="AI22">
        <v>21.776949363156199</v>
      </c>
      <c r="AJ22">
        <v>195.75523704520299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-0.1</v>
      </c>
      <c r="AM22" t="s">
        <v>10293</v>
      </c>
      <c r="AN22">
        <v>0.88</v>
      </c>
      <c r="AO22" t="s">
        <v>10294</v>
      </c>
      <c r="AP22">
        <v>0.16872621138097799</v>
      </c>
      <c r="AQ22">
        <f>(Table2[[#This Row],[Sharpe Ratio]]-AVERAGE(Table2[Sharpe Ratio]))/_xlfn.STDEV.P(Table2[Sharpe Ratio])</f>
        <v>1.3226248723286231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44</v>
      </c>
      <c r="AT22">
        <f>_xlfn.RANK.AVG(Table2[[#This Row],[6M Return vs Nifty Z-Score]],Table2[6M Return vs Nifty Z-Score])</f>
        <v>37</v>
      </c>
      <c r="AU22">
        <f>_xlfn.RANK.AVG(Table2[[#This Row],[Sharpe Ratio Z-Score]],Table2[Sharpe Ratio Z-Score])</f>
        <v>72</v>
      </c>
      <c r="AV22">
        <f>(Table2[[#This Row],[Rank 1Y]]+Table2[[#This Row],[Rank 6M]]+Table2[[#This Row],[Rank Sharpe]])/3</f>
        <v>51</v>
      </c>
    </row>
    <row r="23" spans="1:48" x14ac:dyDescent="0.3">
      <c r="A23" t="s">
        <v>287</v>
      </c>
      <c r="B23" t="s">
        <v>288</v>
      </c>
      <c r="C23" t="s">
        <v>10260</v>
      </c>
      <c r="D23" t="s">
        <v>289</v>
      </c>
      <c r="E23">
        <v>97286.217557590004</v>
      </c>
      <c r="F23">
        <v>71.349999999999994</v>
      </c>
      <c r="G23">
        <v>259.09059024071598</v>
      </c>
      <c r="H23">
        <f>(Table2[[#This Row],[1Y Return vs Nifty]]-AVERAGE(Table2[1Y Return vs Nifty]))/_xlfn.STDEV.P(Table2[1Y Return vs Nifty])</f>
        <v>3.0416166938676241</v>
      </c>
      <c r="I23">
        <v>25.7525802552152</v>
      </c>
      <c r="J23">
        <f>(Table2[[#This Row],[1M Return vs Nifty]]-AVERAGE(Table2[1M Return vs Nifty]))/_xlfn.STDEV.P(Table2[1M Return vs Nifty])</f>
        <v>2.5306835793128473</v>
      </c>
      <c r="K23">
        <v>33.705884865179698</v>
      </c>
      <c r="L23">
        <f>(Table2[[#This Row],[6M Return vs Nifty]]-AVERAGE(Table2[6M Return vs Nifty]))/_xlfn.STDEV.P(Table2[6M Return vs Nifty])</f>
        <v>0.93537872819125445</v>
      </c>
      <c r="M23">
        <v>8.9273638914572597</v>
      </c>
      <c r="N23">
        <f>(Table2[[#This Row],[1W Return vs Nifty]]-AVERAGE(Table2[1W Return vs Nifty]))/_xlfn.STDEV.P(Table2[1W Return vs Nifty])</f>
        <v>1.4192364030856812</v>
      </c>
      <c r="O23">
        <v>61.02</v>
      </c>
      <c r="P23">
        <v>54.979077401169697</v>
      </c>
      <c r="Q23">
        <v>43.0017888420304</v>
      </c>
      <c r="R23">
        <v>86.724791202753394</v>
      </c>
      <c r="S23" s="2">
        <f>(Table2[[#This Row],[Close Price]]-Table2[[#This Row],[20D EMA]])/Table2[[#This Row],[20D EMA]]</f>
        <v>0.16928875778433286</v>
      </c>
      <c r="T23" s="2">
        <f>(Table2[[#This Row],[Close Price]]-Table2[[#This Row],[50D EMA]])/Table2[[#This Row],[50D EMA]]</f>
        <v>0.29776641174560708</v>
      </c>
      <c r="U23" s="2">
        <f>(Table2[[#This Row],[Close Price]]-Table2[[#This Row],[200D EMA]])/Table2[[#This Row],[200D EMA]]</f>
        <v>0.65923329985430179</v>
      </c>
      <c r="V23">
        <v>1.8937017475733</v>
      </c>
      <c r="W23">
        <v>67.05</v>
      </c>
      <c r="X23">
        <v>71.37</v>
      </c>
      <c r="Y23">
        <v>62.38</v>
      </c>
      <c r="Z23">
        <v>71.37</v>
      </c>
      <c r="AA23">
        <v>66.22</v>
      </c>
      <c r="AB23">
        <v>71.37</v>
      </c>
      <c r="AC23" s="2">
        <f>(Table2[[#This Row],[Close Price]]/Table2[[#This Row],[Day Low]])-1</f>
        <v>6.4131245339299037E-2</v>
      </c>
      <c r="AD23" s="2">
        <f>(Table2[[#This Row],[Day High]]/Table2[[#This Row],[Close Price]])-1</f>
        <v>2.8030833917314091E-4</v>
      </c>
      <c r="AE23" s="2">
        <f>(Table2[[#This Row],[Close Price]]/Table2[[#This Row],[Current Week Low]])-1</f>
        <v>0.14379608848990055</v>
      </c>
      <c r="AF23" s="2">
        <f>(Table2[[#This Row],[Current Week High]]/Table2[[#This Row],[Close Price]])-1</f>
        <v>2.8030833917314091E-4</v>
      </c>
      <c r="AG23" s="2">
        <f>(Table2[[#This Row],[Close Price]]/Table2[[#This Row],[Current Month Low]])-1</f>
        <v>7.7469042585321501E-2</v>
      </c>
      <c r="AH23" s="2">
        <f>(Table2[[#This Row],[Current Month High]]/Table2[[#This Row],[Close Price]])-1</f>
        <v>2.8030833917314091E-4</v>
      </c>
      <c r="AI23">
        <v>2.8030833917314001E-2</v>
      </c>
      <c r="AJ23">
        <v>303.10734463276799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0.53</v>
      </c>
      <c r="AM23" t="s">
        <v>10294</v>
      </c>
      <c r="AN23">
        <v>27.68</v>
      </c>
      <c r="AO23" t="s">
        <v>10294</v>
      </c>
      <c r="AP23">
        <v>0.20369539588362201</v>
      </c>
      <c r="AQ23">
        <f>(Table2[[#This Row],[Sharpe Ratio]]-AVERAGE(Table2[Sharpe Ratio]))/_xlfn.STDEV.P(Table2[Sharpe Ratio])</f>
        <v>1.7280969347961688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9.6550123392535756</v>
      </c>
      <c r="AS23">
        <f>_xlfn.RANK.AVG(Table2[[#This Row],[1Y Return vs Nifty Z-Score]],Table2[1Y Return vs Nifty Z-Score])</f>
        <v>10</v>
      </c>
      <c r="AT23">
        <f>_xlfn.RANK.AVG(Table2[[#This Row],[6M Return vs Nifty Z-Score]],Table2[6M Return vs Nifty Z-Score])</f>
        <v>110</v>
      </c>
      <c r="AU23">
        <f>_xlfn.RANK.AVG(Table2[[#This Row],[Sharpe Ratio Z-Score]],Table2[Sharpe Ratio Z-Score])</f>
        <v>33</v>
      </c>
      <c r="AV23">
        <f>(Table2[[#This Row],[Rank 1Y]]+Table2[[#This Row],[Rank 6M]]+Table2[[#This Row],[Rank Sharpe]])/3</f>
        <v>51</v>
      </c>
    </row>
    <row r="24" spans="1:48" x14ac:dyDescent="0.3">
      <c r="A24" t="s">
        <v>295</v>
      </c>
      <c r="B24" t="s">
        <v>296</v>
      </c>
      <c r="C24" t="s">
        <v>10263</v>
      </c>
      <c r="D24" t="s">
        <v>297</v>
      </c>
      <c r="E24">
        <v>96248.389649924997</v>
      </c>
      <c r="F24">
        <v>10636.35</v>
      </c>
      <c r="G24">
        <v>147.618317503942</v>
      </c>
      <c r="H24">
        <f>(Table2[[#This Row],[1Y Return vs Nifty]]-AVERAGE(Table2[1Y Return vs Nifty]))/_xlfn.STDEV.P(Table2[1Y Return vs Nifty])</f>
        <v>1.5017489455563946</v>
      </c>
      <c r="I24">
        <v>2.0266379797865701</v>
      </c>
      <c r="J24">
        <f>(Table2[[#This Row],[1M Return vs Nifty]]-AVERAGE(Table2[1M Return vs Nifty]))/_xlfn.STDEV.P(Table2[1M Return vs Nifty])</f>
        <v>0.10880326169043809</v>
      </c>
      <c r="K24">
        <v>51.785776001524297</v>
      </c>
      <c r="L24">
        <f>(Table2[[#This Row],[6M Return vs Nifty]]-AVERAGE(Table2[6M Return vs Nifty]))/_xlfn.STDEV.P(Table2[6M Return vs Nifty])</f>
        <v>1.5565391486981519</v>
      </c>
      <c r="M24">
        <v>5.5203454717125702</v>
      </c>
      <c r="N24">
        <f>(Table2[[#This Row],[1W Return vs Nifty]]-AVERAGE(Table2[1W Return vs Nifty]))/_xlfn.STDEV.P(Table2[1W Return vs Nifty])</f>
        <v>0.70745205872926387</v>
      </c>
      <c r="O24">
        <v>10906.52</v>
      </c>
      <c r="P24">
        <v>10449.9317515896</v>
      </c>
      <c r="Q24">
        <v>8299.9218392131606</v>
      </c>
      <c r="R24">
        <v>39.323421635710403</v>
      </c>
      <c r="S24" s="2">
        <f>(Table2[[#This Row],[Close Price]]-Table2[[#This Row],[20D EMA]])/Table2[[#This Row],[20D EMA]]</f>
        <v>-2.4771421131580016E-2</v>
      </c>
      <c r="T24" s="2">
        <f>(Table2[[#This Row],[Close Price]]-Table2[[#This Row],[50D EMA]])/Table2[[#This Row],[50D EMA]]</f>
        <v>1.7839183340316377E-2</v>
      </c>
      <c r="U24" s="2">
        <f>(Table2[[#This Row],[Close Price]]-Table2[[#This Row],[200D EMA]])/Table2[[#This Row],[200D EMA]]</f>
        <v>0.28150001964456273</v>
      </c>
      <c r="V24">
        <v>0.44342000091521599</v>
      </c>
      <c r="W24">
        <v>10601.25</v>
      </c>
      <c r="X24">
        <v>10919.95</v>
      </c>
      <c r="Y24">
        <v>10601.25</v>
      </c>
      <c r="Z24">
        <v>11298.3</v>
      </c>
      <c r="AA24">
        <v>10601.25</v>
      </c>
      <c r="AB24">
        <v>10919.95</v>
      </c>
      <c r="AC24" s="2">
        <f>(Table2[[#This Row],[Close Price]]/Table2[[#This Row],[Day Low]])-1</f>
        <v>3.3109303148213254E-3</v>
      </c>
      <c r="AD24" s="2">
        <f>(Table2[[#This Row],[Day High]]/Table2[[#This Row],[Close Price]])-1</f>
        <v>2.6663282046942793E-2</v>
      </c>
      <c r="AE24" s="2">
        <f>(Table2[[#This Row],[Close Price]]/Table2[[#This Row],[Current Week Low]])-1</f>
        <v>3.3109303148213254E-3</v>
      </c>
      <c r="AF24" s="2">
        <f>(Table2[[#This Row],[Current Week High]]/Table2[[#This Row],[Close Price]])-1</f>
        <v>6.2234695172685983E-2</v>
      </c>
      <c r="AG24" s="2">
        <f>(Table2[[#This Row],[Close Price]]/Table2[[#This Row],[Current Month Low]])-1</f>
        <v>3.3109303148213254E-3</v>
      </c>
      <c r="AH24" s="2">
        <f>(Table2[[#This Row],[Current Month High]]/Table2[[#This Row],[Close Price]])-1</f>
        <v>2.6663282046942793E-2</v>
      </c>
      <c r="AI24">
        <v>25.024091911228901</v>
      </c>
      <c r="AJ24">
        <v>183.028432298665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0.17</v>
      </c>
      <c r="AM24" t="s">
        <v>10294</v>
      </c>
      <c r="AN24">
        <v>-9.7200000000000006</v>
      </c>
      <c r="AO24" t="s">
        <v>10293</v>
      </c>
      <c r="AP24">
        <v>0.18233868326450101</v>
      </c>
      <c r="AQ24">
        <f>(Table2[[#This Row],[Sharpe Ratio]]-AVERAGE(Table2[Sharpe Ratio]))/_xlfn.STDEV.P(Table2[Sharpe Ratio])</f>
        <v>1.4804631842136551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5.3550065988879032</v>
      </c>
      <c r="AS24">
        <f>_xlfn.RANK.AVG(Table2[[#This Row],[1Y Return vs Nifty Z-Score]],Table2[1Y Return vs Nifty Z-Score])</f>
        <v>53</v>
      </c>
      <c r="AT24">
        <f>_xlfn.RANK.AVG(Table2[[#This Row],[6M Return vs Nifty Z-Score]],Table2[6M Return vs Nifty Z-Score])</f>
        <v>51</v>
      </c>
      <c r="AU24">
        <f>_xlfn.RANK.AVG(Table2[[#This Row],[Sharpe Ratio Z-Score]],Table2[Sharpe Ratio Z-Score])</f>
        <v>51</v>
      </c>
      <c r="AV24">
        <f>(Table2[[#This Row],[Rank 1Y]]+Table2[[#This Row],[Rank 6M]]+Table2[[#This Row],[Rank Sharpe]])/3</f>
        <v>51.666666666666664</v>
      </c>
    </row>
    <row r="25" spans="1:48" x14ac:dyDescent="0.3">
      <c r="A25" t="s">
        <v>1014</v>
      </c>
      <c r="B25" t="s">
        <v>1015</v>
      </c>
      <c r="C25" t="s">
        <v>10255</v>
      </c>
      <c r="D25" t="s">
        <v>133</v>
      </c>
      <c r="E25">
        <v>13394.965396969999</v>
      </c>
      <c r="F25">
        <v>923.15</v>
      </c>
      <c r="G25">
        <v>120.213470907775</v>
      </c>
      <c r="H25">
        <f>(Table2[[#This Row],[1Y Return vs Nifty]]-AVERAGE(Table2[1Y Return vs Nifty]))/_xlfn.STDEV.P(Table2[1Y Return vs Nifty])</f>
        <v>1.1231809089962781</v>
      </c>
      <c r="I25">
        <v>18.3034503613247</v>
      </c>
      <c r="J25">
        <f>(Table2[[#This Row],[1M Return vs Nifty]]-AVERAGE(Table2[1M Return vs Nifty]))/_xlfn.STDEV.P(Table2[1M Return vs Nifty])</f>
        <v>1.770296452681849</v>
      </c>
      <c r="K25">
        <v>70.899570367394105</v>
      </c>
      <c r="L25">
        <f>(Table2[[#This Row],[6M Return vs Nifty]]-AVERAGE(Table2[6M Return vs Nifty]))/_xlfn.STDEV.P(Table2[6M Return vs Nifty])</f>
        <v>2.2132207877772294</v>
      </c>
      <c r="M25">
        <v>6.8303352269185904</v>
      </c>
      <c r="N25">
        <f>(Table2[[#This Row],[1W Return vs Nifty]]-AVERAGE(Table2[1W Return vs Nifty]))/_xlfn.STDEV.P(Table2[1W Return vs Nifty])</f>
        <v>0.98113129498440976</v>
      </c>
      <c r="O25">
        <v>832.5</v>
      </c>
      <c r="P25">
        <v>735.67236093965198</v>
      </c>
      <c r="Q25">
        <v>554.00945008685005</v>
      </c>
      <c r="R25">
        <v>76.883308173826407</v>
      </c>
      <c r="S25" s="2">
        <f>(Table2[[#This Row],[Close Price]]-Table2[[#This Row],[20D EMA]])/Table2[[#This Row],[20D EMA]]</f>
        <v>0.10888888888888887</v>
      </c>
      <c r="T25" s="2">
        <f>(Table2[[#This Row],[Close Price]]-Table2[[#This Row],[50D EMA]])/Table2[[#This Row],[50D EMA]]</f>
        <v>0.25483849742688242</v>
      </c>
      <c r="U25" s="2">
        <f>(Table2[[#This Row],[Close Price]]-Table2[[#This Row],[200D EMA]])/Table2[[#This Row],[200D EMA]]</f>
        <v>0.66630731633780094</v>
      </c>
      <c r="V25">
        <v>0.76308159973327905</v>
      </c>
      <c r="W25">
        <v>885.05</v>
      </c>
      <c r="X25">
        <v>934.85</v>
      </c>
      <c r="Y25">
        <v>878</v>
      </c>
      <c r="Z25">
        <v>934.85</v>
      </c>
      <c r="AA25">
        <v>885.05</v>
      </c>
      <c r="AB25">
        <v>934.85</v>
      </c>
      <c r="AC25" s="2">
        <f>(Table2[[#This Row],[Close Price]]/Table2[[#This Row],[Day Low]])-1</f>
        <v>4.3048415343766022E-2</v>
      </c>
      <c r="AD25" s="2">
        <f>(Table2[[#This Row],[Day High]]/Table2[[#This Row],[Close Price]])-1</f>
        <v>1.2673996641932472E-2</v>
      </c>
      <c r="AE25" s="2">
        <f>(Table2[[#This Row],[Close Price]]/Table2[[#This Row],[Current Week Low]])-1</f>
        <v>5.1423690205011363E-2</v>
      </c>
      <c r="AF25" s="2">
        <f>(Table2[[#This Row],[Current Week High]]/Table2[[#This Row],[Close Price]])-1</f>
        <v>1.2673996641932472E-2</v>
      </c>
      <c r="AG25" s="2">
        <f>(Table2[[#This Row],[Close Price]]/Table2[[#This Row],[Current Month Low]])-1</f>
        <v>4.3048415343766022E-2</v>
      </c>
      <c r="AH25" s="2">
        <f>(Table2[[#This Row],[Current Month High]]/Table2[[#This Row],[Close Price]])-1</f>
        <v>1.2673996641932472E-2</v>
      </c>
      <c r="AI25">
        <v>1.2673996641932399</v>
      </c>
      <c r="AJ25">
        <v>163.75714285714199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0.59</v>
      </c>
      <c r="AM25" t="s">
        <v>10294</v>
      </c>
      <c r="AN25">
        <v>9.0500000000000007</v>
      </c>
      <c r="AO25" t="s">
        <v>10294</v>
      </c>
      <c r="AP25">
        <v>0.184972702956231</v>
      </c>
      <c r="AQ25">
        <f>(Table2[[#This Row],[Sharpe Ratio]]-AVERAGE(Table2[Sharpe Ratio]))/_xlfn.STDEV.P(Table2[Sharpe Ratio])</f>
        <v>1.511004971566607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7.5988344160063743</v>
      </c>
      <c r="AS25">
        <f>_xlfn.RANK.AVG(Table2[[#This Row],[1Y Return vs Nifty Z-Score]],Table2[1Y Return vs Nifty Z-Score])</f>
        <v>85</v>
      </c>
      <c r="AT25">
        <f>_xlfn.RANK.AVG(Table2[[#This Row],[6M Return vs Nifty Z-Score]],Table2[6M Return vs Nifty Z-Score])</f>
        <v>26</v>
      </c>
      <c r="AU25">
        <f>_xlfn.RANK.AVG(Table2[[#This Row],[Sharpe Ratio Z-Score]],Table2[Sharpe Ratio Z-Score])</f>
        <v>47</v>
      </c>
      <c r="AV25">
        <f>(Table2[[#This Row],[Rank 1Y]]+Table2[[#This Row],[Rank 6M]]+Table2[[#This Row],[Rank Sharpe]])/3</f>
        <v>52.666666666666664</v>
      </c>
    </row>
    <row r="26" spans="1:48" x14ac:dyDescent="0.3">
      <c r="A26" t="s">
        <v>128</v>
      </c>
      <c r="B26" t="s">
        <v>129</v>
      </c>
      <c r="C26" t="s">
        <v>10260</v>
      </c>
      <c r="D26" t="s">
        <v>130</v>
      </c>
      <c r="E26">
        <v>221449.74962455401</v>
      </c>
      <c r="F26">
        <v>302.95</v>
      </c>
      <c r="G26">
        <v>121.639884648806</v>
      </c>
      <c r="H26">
        <f>(Table2[[#This Row],[1Y Return vs Nifty]]-AVERAGE(Table2[1Y Return vs Nifty]))/_xlfn.STDEV.P(Table2[1Y Return vs Nifty])</f>
        <v>1.142885257545341</v>
      </c>
      <c r="I26">
        <v>-1.4318369581289601</v>
      </c>
      <c r="J26">
        <f>(Table2[[#This Row],[1M Return vs Nifty]]-AVERAGE(Table2[1M Return vs Nifty]))/_xlfn.STDEV.P(Table2[1M Return vs Nifty])</f>
        <v>-0.24422854981331329</v>
      </c>
      <c r="K26">
        <v>51.0067779094218</v>
      </c>
      <c r="L26">
        <f>(Table2[[#This Row],[6M Return vs Nifty]]-AVERAGE(Table2[6M Return vs Nifty]))/_xlfn.STDEV.P(Table2[6M Return vs Nifty])</f>
        <v>1.5297755593150417</v>
      </c>
      <c r="M26">
        <v>3.1614851338303702</v>
      </c>
      <c r="N26">
        <f>(Table2[[#This Row],[1W Return vs Nifty]]-AVERAGE(Table2[1W Return vs Nifty]))/_xlfn.STDEV.P(Table2[1W Return vs Nifty])</f>
        <v>0.2146458416282547</v>
      </c>
      <c r="O26">
        <v>312.48</v>
      </c>
      <c r="P26">
        <v>299.47669393288601</v>
      </c>
      <c r="Q26">
        <v>231.539161234923</v>
      </c>
      <c r="R26">
        <v>36.945281599066099</v>
      </c>
      <c r="S26" s="2">
        <f>(Table2[[#This Row],[Close Price]]-Table2[[#This Row],[20D EMA]])/Table2[[#This Row],[20D EMA]]</f>
        <v>-3.0497951868919702E-2</v>
      </c>
      <c r="T26" s="2">
        <f>(Table2[[#This Row],[Close Price]]-Table2[[#This Row],[50D EMA]])/Table2[[#This Row],[50D EMA]]</f>
        <v>1.1597917759478016E-2</v>
      </c>
      <c r="U26" s="2">
        <f>(Table2[[#This Row],[Close Price]]-Table2[[#This Row],[200D EMA]])/Table2[[#This Row],[200D EMA]]</f>
        <v>0.30841797294334378</v>
      </c>
      <c r="V26">
        <v>0.75878511488629796</v>
      </c>
      <c r="W26">
        <v>301.7</v>
      </c>
      <c r="X26">
        <v>308.7</v>
      </c>
      <c r="Y26">
        <v>301.7</v>
      </c>
      <c r="Z26">
        <v>326.55</v>
      </c>
      <c r="AA26">
        <v>301.7</v>
      </c>
      <c r="AB26">
        <v>317.7</v>
      </c>
      <c r="AC26" s="2">
        <f>(Table2[[#This Row],[Close Price]]/Table2[[#This Row],[Day Low]])-1</f>
        <v>4.1431885979450467E-3</v>
      </c>
      <c r="AD26" s="2">
        <f>(Table2[[#This Row],[Day High]]/Table2[[#This Row],[Close Price]])-1</f>
        <v>1.8980029707872603E-2</v>
      </c>
      <c r="AE26" s="2">
        <f>(Table2[[#This Row],[Close Price]]/Table2[[#This Row],[Current Week Low]])-1</f>
        <v>4.1431885979450467E-3</v>
      </c>
      <c r="AF26" s="2">
        <f>(Table2[[#This Row],[Current Week High]]/Table2[[#This Row],[Close Price]])-1</f>
        <v>7.79006436705727E-2</v>
      </c>
      <c r="AG26" s="2">
        <f>(Table2[[#This Row],[Close Price]]/Table2[[#This Row],[Current Month Low]])-1</f>
        <v>4.1431885979450467E-3</v>
      </c>
      <c r="AH26" s="2">
        <f>(Table2[[#This Row],[Current Month High]]/Table2[[#This Row],[Close Price]])-1</f>
        <v>4.8687902294108021E-2</v>
      </c>
      <c r="AI26">
        <v>12.394784617923699</v>
      </c>
      <c r="AJ26">
        <v>145.303643724696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0.18</v>
      </c>
      <c r="AM26" t="s">
        <v>10294</v>
      </c>
      <c r="AN26">
        <v>-7.11</v>
      </c>
      <c r="AO26" t="s">
        <v>10293</v>
      </c>
      <c r="AP26">
        <v>0.222217105293738</v>
      </c>
      <c r="AQ26">
        <f>(Table2[[#This Row],[Sharpe Ratio]]-AVERAGE(Table2[Sharpe Ratio]))/_xlfn.STDEV.P(Table2[Sharpe Ratio])</f>
        <v>1.9428584690371646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4.5859365777124887</v>
      </c>
      <c r="AS26">
        <f>_xlfn.RANK.AVG(Table2[[#This Row],[1Y Return vs Nifty Z-Score]],Table2[1Y Return vs Nifty Z-Score])</f>
        <v>82</v>
      </c>
      <c r="AT26">
        <f>_xlfn.RANK.AVG(Table2[[#This Row],[6M Return vs Nifty Z-Score]],Table2[6M Return vs Nifty Z-Score])</f>
        <v>56</v>
      </c>
      <c r="AU26">
        <f>_xlfn.RANK.AVG(Table2[[#This Row],[Sharpe Ratio Z-Score]],Table2[Sharpe Ratio Z-Score])</f>
        <v>21</v>
      </c>
      <c r="AV26">
        <f>(Table2[[#This Row],[Rank 1Y]]+Table2[[#This Row],[Rank 6M]]+Table2[[#This Row],[Rank Sharpe]])/3</f>
        <v>53</v>
      </c>
    </row>
    <row r="27" spans="1:48" x14ac:dyDescent="0.3">
      <c r="A27" t="s">
        <v>852</v>
      </c>
      <c r="B27" t="s">
        <v>853</v>
      </c>
      <c r="C27" t="s">
        <v>10260</v>
      </c>
      <c r="D27" t="s">
        <v>286</v>
      </c>
      <c r="E27">
        <v>17829.68615478</v>
      </c>
      <c r="F27">
        <v>2245.3000000000002</v>
      </c>
      <c r="G27">
        <v>141.222643572674</v>
      </c>
      <c r="H27">
        <f>(Table2[[#This Row],[1Y Return vs Nifty]]-AVERAGE(Table2[1Y Return vs Nifty]))/_xlfn.STDEV.P(Table2[1Y Return vs Nifty])</f>
        <v>1.4133996926553587</v>
      </c>
      <c r="I27">
        <v>2.5104468804542699</v>
      </c>
      <c r="J27">
        <f>(Table2[[#This Row],[1M Return vs Nifty]]-AVERAGE(Table2[1M Return vs Nifty]))/_xlfn.STDEV.P(Table2[1M Return vs Nifty])</f>
        <v>0.15818917186485157</v>
      </c>
      <c r="K27">
        <v>132.17593686070899</v>
      </c>
      <c r="L27">
        <f>(Table2[[#This Row],[6M Return vs Nifty]]-AVERAGE(Table2[6M Return vs Nifty]))/_xlfn.STDEV.P(Table2[6M Return vs Nifty])</f>
        <v>4.31845766620114</v>
      </c>
      <c r="M27">
        <v>10.5036796272523</v>
      </c>
      <c r="N27">
        <f>(Table2[[#This Row],[1W Return vs Nifty]]-AVERAGE(Table2[1W Return vs Nifty]))/_xlfn.STDEV.P(Table2[1W Return vs Nifty])</f>
        <v>1.7485556858929796</v>
      </c>
      <c r="O27">
        <v>2276.4499999999998</v>
      </c>
      <c r="P27">
        <v>2088.6366571574299</v>
      </c>
      <c r="Q27">
        <v>1446.7722844254299</v>
      </c>
      <c r="R27">
        <v>44.674862646174901</v>
      </c>
      <c r="S27" s="2">
        <f>(Table2[[#This Row],[Close Price]]-Table2[[#This Row],[20D EMA]])/Table2[[#This Row],[20D EMA]]</f>
        <v>-1.3683586285663924E-2</v>
      </c>
      <c r="T27" s="2">
        <f>(Table2[[#This Row],[Close Price]]-Table2[[#This Row],[50D EMA]])/Table2[[#This Row],[50D EMA]]</f>
        <v>7.500746590160122E-2</v>
      </c>
      <c r="U27" s="2">
        <f>(Table2[[#This Row],[Close Price]]-Table2[[#This Row],[200D EMA]])/Table2[[#This Row],[200D EMA]]</f>
        <v>0.55193738791567803</v>
      </c>
      <c r="V27">
        <v>0.50450000936589101</v>
      </c>
      <c r="W27">
        <v>2203.5500000000002</v>
      </c>
      <c r="X27">
        <v>2403.85</v>
      </c>
      <c r="Y27">
        <v>2203.5500000000002</v>
      </c>
      <c r="Z27">
        <v>2486.1999999999998</v>
      </c>
      <c r="AA27">
        <v>2203.5500000000002</v>
      </c>
      <c r="AB27">
        <v>2472</v>
      </c>
      <c r="AC27" s="2">
        <f>(Table2[[#This Row],[Close Price]]/Table2[[#This Row],[Day Low]])-1</f>
        <v>1.8946699643756615E-2</v>
      </c>
      <c r="AD27" s="2">
        <f>(Table2[[#This Row],[Day High]]/Table2[[#This Row],[Close Price]])-1</f>
        <v>7.0614171825591043E-2</v>
      </c>
      <c r="AE27" s="2">
        <f>(Table2[[#This Row],[Close Price]]/Table2[[#This Row],[Current Week Low]])-1</f>
        <v>1.8946699643756615E-2</v>
      </c>
      <c r="AF27" s="2">
        <f>(Table2[[#This Row],[Current Week High]]/Table2[[#This Row],[Close Price]])-1</f>
        <v>0.10729078519574209</v>
      </c>
      <c r="AG27" s="2">
        <f>(Table2[[#This Row],[Close Price]]/Table2[[#This Row],[Current Month Low]])-1</f>
        <v>1.8946699643756615E-2</v>
      </c>
      <c r="AH27" s="2">
        <f>(Table2[[#This Row],[Current Month High]]/Table2[[#This Row],[Close Price]])-1</f>
        <v>0.10096646327884917</v>
      </c>
      <c r="AI27">
        <v>19.538591724936499</v>
      </c>
      <c r="AJ27">
        <v>194.62012859204799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</v>
      </c>
      <c r="AM27" t="s">
        <v>10294</v>
      </c>
      <c r="AN27">
        <v>3.27</v>
      </c>
      <c r="AO27" t="s">
        <v>10294</v>
      </c>
      <c r="AP27">
        <v>0.15521592514371901</v>
      </c>
      <c r="AQ27">
        <f>(Table2[[#This Row],[Sharpe Ratio]]-AVERAGE(Table2[Sharpe Ratio]))/_xlfn.STDEV.P(Table2[Sharpe Ratio])</f>
        <v>1.1659714157764951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8.8045736323908255</v>
      </c>
      <c r="AS27">
        <f>_xlfn.RANK.AVG(Table2[[#This Row],[1Y Return vs Nifty Z-Score]],Table2[1Y Return vs Nifty Z-Score])</f>
        <v>62</v>
      </c>
      <c r="AT27">
        <f>_xlfn.RANK.AVG(Table2[[#This Row],[6M Return vs Nifty Z-Score]],Table2[6M Return vs Nifty Z-Score])</f>
        <v>3</v>
      </c>
      <c r="AU27">
        <f>_xlfn.RANK.AVG(Table2[[#This Row],[Sharpe Ratio Z-Score]],Table2[Sharpe Ratio Z-Score])</f>
        <v>96</v>
      </c>
      <c r="AV27">
        <f>(Table2[[#This Row],[Rank 1Y]]+Table2[[#This Row],[Rank 6M]]+Table2[[#This Row],[Rank Sharpe]])/3</f>
        <v>53.666666666666664</v>
      </c>
    </row>
    <row r="28" spans="1:48" x14ac:dyDescent="0.3">
      <c r="A28" t="s">
        <v>854</v>
      </c>
      <c r="B28" t="s">
        <v>855</v>
      </c>
      <c r="C28" t="s">
        <v>10262</v>
      </c>
      <c r="D28" t="s">
        <v>136</v>
      </c>
      <c r="E28">
        <v>17829.602768950001</v>
      </c>
      <c r="F28">
        <v>521.5</v>
      </c>
      <c r="G28">
        <v>135.54107691739</v>
      </c>
      <c r="H28">
        <f>(Table2[[#This Row],[1Y Return vs Nifty]]-AVERAGE(Table2[1Y Return vs Nifty]))/_xlfn.STDEV.P(Table2[1Y Return vs Nifty])</f>
        <v>1.3349150521473865</v>
      </c>
      <c r="I28">
        <v>12.9363726884751</v>
      </c>
      <c r="J28">
        <f>(Table2[[#This Row],[1M Return vs Nifty]]-AVERAGE(Table2[1M Return vs Nifty]))/_xlfn.STDEV.P(Table2[1M Return vs Nifty])</f>
        <v>1.2224396119237593</v>
      </c>
      <c r="K28">
        <v>48.375290556157402</v>
      </c>
      <c r="L28">
        <f>(Table2[[#This Row],[6M Return vs Nifty]]-AVERAGE(Table2[6M Return vs Nifty]))/_xlfn.STDEV.P(Table2[6M Return vs Nifty])</f>
        <v>1.4393670619084156</v>
      </c>
      <c r="M28">
        <v>3.8350969846926999</v>
      </c>
      <c r="N28">
        <f>(Table2[[#This Row],[1W Return vs Nifty]]-AVERAGE(Table2[1W Return vs Nifty]))/_xlfn.STDEV.P(Table2[1W Return vs Nifty])</f>
        <v>0.35537486347272296</v>
      </c>
      <c r="O28">
        <v>512.92999999999995</v>
      </c>
      <c r="P28">
        <v>468.09099945716298</v>
      </c>
      <c r="Q28">
        <v>358.751351950784</v>
      </c>
      <c r="R28">
        <v>48.939380890109099</v>
      </c>
      <c r="S28" s="2">
        <f>(Table2[[#This Row],[Close Price]]-Table2[[#This Row],[20D EMA]])/Table2[[#This Row],[20D EMA]]</f>
        <v>1.6707932856335272E-2</v>
      </c>
      <c r="T28" s="2">
        <f>(Table2[[#This Row],[Close Price]]-Table2[[#This Row],[50D EMA]])/Table2[[#This Row],[50D EMA]]</f>
        <v>0.1140996101287453</v>
      </c>
      <c r="U28" s="2">
        <f>(Table2[[#This Row],[Close Price]]-Table2[[#This Row],[200D EMA]])/Table2[[#This Row],[200D EMA]]</f>
        <v>0.45365305848810566</v>
      </c>
      <c r="V28">
        <v>1.22258857421528</v>
      </c>
      <c r="W28">
        <v>515.54999999999995</v>
      </c>
      <c r="X28">
        <v>528.95000000000005</v>
      </c>
      <c r="Y28">
        <v>515.54999999999995</v>
      </c>
      <c r="Z28">
        <v>565</v>
      </c>
      <c r="AA28">
        <v>515.54999999999995</v>
      </c>
      <c r="AB28">
        <v>559.5</v>
      </c>
      <c r="AC28" s="2">
        <f>(Table2[[#This Row],[Close Price]]/Table2[[#This Row],[Day Low]])-1</f>
        <v>1.1541072640869121E-2</v>
      </c>
      <c r="AD28" s="2">
        <f>(Table2[[#This Row],[Day High]]/Table2[[#This Row],[Close Price]])-1</f>
        <v>1.4285714285714457E-2</v>
      </c>
      <c r="AE28" s="2">
        <f>(Table2[[#This Row],[Close Price]]/Table2[[#This Row],[Current Week Low]])-1</f>
        <v>1.1541072640869121E-2</v>
      </c>
      <c r="AF28" s="2">
        <f>(Table2[[#This Row],[Current Week High]]/Table2[[#This Row],[Close Price]])-1</f>
        <v>8.3413231064237703E-2</v>
      </c>
      <c r="AG28" s="2">
        <f>(Table2[[#This Row],[Close Price]]/Table2[[#This Row],[Current Month Low]])-1</f>
        <v>1.1541072640869121E-2</v>
      </c>
      <c r="AH28" s="2">
        <f>(Table2[[#This Row],[Current Month High]]/Table2[[#This Row],[Close Price]])-1</f>
        <v>7.286673058485138E-2</v>
      </c>
      <c r="AI28">
        <v>8.3413231064237703</v>
      </c>
      <c r="AJ28">
        <v>187.64478764478699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0.27</v>
      </c>
      <c r="AM28" t="s">
        <v>10294</v>
      </c>
      <c r="AN28">
        <v>7.98</v>
      </c>
      <c r="AO28" t="s">
        <v>10294</v>
      </c>
      <c r="AP28">
        <v>0.202178452944246</v>
      </c>
      <c r="AQ28">
        <f>(Table2[[#This Row],[Sharpe Ratio]]-AVERAGE(Table2[Sharpe Ratio]))/_xlfn.STDEV.P(Table2[Sharpe Ratio])</f>
        <v>1.7105077919258835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6.0626043813781676</v>
      </c>
      <c r="AS28">
        <f>_xlfn.RANK.AVG(Table2[[#This Row],[1Y Return vs Nifty Z-Score]],Table2[1Y Return vs Nifty Z-Score])</f>
        <v>69</v>
      </c>
      <c r="AT28">
        <f>_xlfn.RANK.AVG(Table2[[#This Row],[6M Return vs Nifty Z-Score]],Table2[6M Return vs Nifty Z-Score])</f>
        <v>62</v>
      </c>
      <c r="AU28">
        <f>_xlfn.RANK.AVG(Table2[[#This Row],[Sharpe Ratio Z-Score]],Table2[Sharpe Ratio Z-Score])</f>
        <v>34</v>
      </c>
      <c r="AV28">
        <f>(Table2[[#This Row],[Rank 1Y]]+Table2[[#This Row],[Rank 6M]]+Table2[[#This Row],[Rank Sharpe]])/3</f>
        <v>55</v>
      </c>
    </row>
    <row r="29" spans="1:48" x14ac:dyDescent="0.3">
      <c r="A29" t="s">
        <v>397</v>
      </c>
      <c r="B29" t="s">
        <v>398</v>
      </c>
      <c r="C29" t="s">
        <v>10250</v>
      </c>
      <c r="D29" t="s">
        <v>116</v>
      </c>
      <c r="E29">
        <v>61298.178</v>
      </c>
      <c r="F29">
        <v>306.2</v>
      </c>
      <c r="G29">
        <v>352.97638676550997</v>
      </c>
      <c r="H29">
        <f>(Table2[[#This Row],[1Y Return vs Nifty]]-AVERAGE(Table2[1Y Return vs Nifty]))/_xlfn.STDEV.P(Table2[1Y Return vs Nifty])</f>
        <v>4.3385464732974057</v>
      </c>
      <c r="I29">
        <v>5.5429820422226399</v>
      </c>
      <c r="J29">
        <f>(Table2[[#This Row],[1M Return vs Nifty]]-AVERAGE(Table2[1M Return vs Nifty]))/_xlfn.STDEV.P(Table2[1M Return vs Nifty])</f>
        <v>0.46774219764249769</v>
      </c>
      <c r="K29">
        <v>34.106723738240802</v>
      </c>
      <c r="L29">
        <f>(Table2[[#This Row],[6M Return vs Nifty]]-AVERAGE(Table2[6M Return vs Nifty]))/_xlfn.STDEV.P(Table2[6M Return vs Nifty])</f>
        <v>0.94915011879689981</v>
      </c>
      <c r="M29">
        <v>-3.6629745243515601</v>
      </c>
      <c r="N29">
        <f>(Table2[[#This Row],[1W Return vs Nifty]]-AVERAGE(Table2[1W Return vs Nifty]))/_xlfn.STDEV.P(Table2[1W Return vs Nifty])</f>
        <v>-1.2111003519452608</v>
      </c>
      <c r="O29">
        <v>312.18</v>
      </c>
      <c r="P29">
        <v>291.82742049491998</v>
      </c>
      <c r="Q29">
        <v>207.342385425294</v>
      </c>
      <c r="R29">
        <v>37.155705594144997</v>
      </c>
      <c r="S29" s="2">
        <f>(Table2[[#This Row],[Close Price]]-Table2[[#This Row],[20D EMA]])/Table2[[#This Row],[20D EMA]]</f>
        <v>-1.9155615350118581E-2</v>
      </c>
      <c r="T29" s="2">
        <f>(Table2[[#This Row],[Close Price]]-Table2[[#This Row],[50D EMA]])/Table2[[#This Row],[50D EMA]]</f>
        <v>4.9250270864557785E-2</v>
      </c>
      <c r="U29" s="2">
        <f>(Table2[[#This Row],[Close Price]]-Table2[[#This Row],[200D EMA]])/Table2[[#This Row],[200D EMA]]</f>
        <v>0.47678439877081791</v>
      </c>
      <c r="V29">
        <v>0.95322896281480196</v>
      </c>
      <c r="W29">
        <v>296.5</v>
      </c>
      <c r="X29">
        <v>312.2</v>
      </c>
      <c r="Y29">
        <v>296.5</v>
      </c>
      <c r="Z29">
        <v>321.35000000000002</v>
      </c>
      <c r="AA29">
        <v>296.5</v>
      </c>
      <c r="AB29">
        <v>316.10000000000002</v>
      </c>
      <c r="AC29" s="2">
        <f>(Table2[[#This Row],[Close Price]]/Table2[[#This Row],[Day Low]])-1</f>
        <v>3.2715008431703163E-2</v>
      </c>
      <c r="AD29" s="2">
        <f>(Table2[[#This Row],[Day High]]/Table2[[#This Row],[Close Price]])-1</f>
        <v>1.9595035924232507E-2</v>
      </c>
      <c r="AE29" s="2">
        <f>(Table2[[#This Row],[Close Price]]/Table2[[#This Row],[Current Week Low]])-1</f>
        <v>3.2715008431703163E-2</v>
      </c>
      <c r="AF29" s="2">
        <f>(Table2[[#This Row],[Current Week High]]/Table2[[#This Row],[Close Price]])-1</f>
        <v>4.9477465708687163E-2</v>
      </c>
      <c r="AG29" s="2">
        <f>(Table2[[#This Row],[Close Price]]/Table2[[#This Row],[Current Month Low]])-1</f>
        <v>3.2715008431703163E-2</v>
      </c>
      <c r="AH29" s="2">
        <f>(Table2[[#This Row],[Current Month High]]/Table2[[#This Row],[Close Price]])-1</f>
        <v>3.2331809274983803E-2</v>
      </c>
      <c r="AI29">
        <v>15.512736773350699</v>
      </c>
      <c r="AJ29">
        <v>404.03292181069901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0.21</v>
      </c>
      <c r="AM29" t="s">
        <v>10294</v>
      </c>
      <c r="AN29">
        <v>-8.68</v>
      </c>
      <c r="AO29" t="s">
        <v>10293</v>
      </c>
      <c r="AP29">
        <v>0.17966424926607999</v>
      </c>
      <c r="AQ29">
        <f>(Table2[[#This Row],[Sharpe Ratio]]-AVERAGE(Table2[Sharpe Ratio]))/_xlfn.STDEV.P(Table2[Sharpe Ratio])</f>
        <v>1.4494527879262866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5.9937912257178292</v>
      </c>
      <c r="AS29">
        <f>_xlfn.RANK.AVG(Table2[[#This Row],[1Y Return vs Nifty Z-Score]],Table2[1Y Return vs Nifty Z-Score])</f>
        <v>6</v>
      </c>
      <c r="AT29">
        <f>_xlfn.RANK.AVG(Table2[[#This Row],[6M Return vs Nifty Z-Score]],Table2[6M Return vs Nifty Z-Score])</f>
        <v>109</v>
      </c>
      <c r="AU29">
        <f>_xlfn.RANK.AVG(Table2[[#This Row],[Sharpe Ratio Z-Score]],Table2[Sharpe Ratio Z-Score])</f>
        <v>55</v>
      </c>
      <c r="AV29">
        <f>(Table2[[#This Row],[Rank 1Y]]+Table2[[#This Row],[Rank 6M]]+Table2[[#This Row],[Rank Sharpe]])/3</f>
        <v>56.666666666666664</v>
      </c>
    </row>
    <row r="30" spans="1:48" x14ac:dyDescent="0.3">
      <c r="A30" t="s">
        <v>312</v>
      </c>
      <c r="B30" t="s">
        <v>313</v>
      </c>
      <c r="C30" t="s">
        <v>10255</v>
      </c>
      <c r="D30" t="s">
        <v>81</v>
      </c>
      <c r="E30">
        <v>88978.988305840001</v>
      </c>
      <c r="F30">
        <v>1851.35</v>
      </c>
      <c r="G30">
        <v>152.169713932653</v>
      </c>
      <c r="H30">
        <f>(Table2[[#This Row],[1Y Return vs Nifty]]-AVERAGE(Table2[1Y Return vs Nifty]))/_xlfn.STDEV.P(Table2[1Y Return vs Nifty])</f>
        <v>1.5646215182444985</v>
      </c>
      <c r="I30">
        <v>22.0899366832232</v>
      </c>
      <c r="J30">
        <f>(Table2[[#This Row],[1M Return vs Nifty]]-AVERAGE(Table2[1M Return vs Nifty]))/_xlfn.STDEV.P(Table2[1M Return vs Nifty])</f>
        <v>2.1568107832612351</v>
      </c>
      <c r="K30">
        <v>60.845199370472997</v>
      </c>
      <c r="L30">
        <f>(Table2[[#This Row],[6M Return vs Nifty]]-AVERAGE(Table2[6M Return vs Nifty]))/_xlfn.STDEV.P(Table2[6M Return vs Nifty])</f>
        <v>1.8677885465495556</v>
      </c>
      <c r="M30">
        <v>18.985190230286101</v>
      </c>
      <c r="N30">
        <f>(Table2[[#This Row],[1W Return vs Nifty]]-AVERAGE(Table2[1W Return vs Nifty]))/_xlfn.STDEV.P(Table2[1W Return vs Nifty])</f>
        <v>3.5204881265120727</v>
      </c>
      <c r="O30">
        <v>1616.04</v>
      </c>
      <c r="P30">
        <v>1538.19275991685</v>
      </c>
      <c r="Q30">
        <v>1249.14844558606</v>
      </c>
      <c r="R30">
        <v>82.925266354590704</v>
      </c>
      <c r="S30" s="2">
        <f>(Table2[[#This Row],[Close Price]]-Table2[[#This Row],[20D EMA]])/Table2[[#This Row],[20D EMA]]</f>
        <v>0.14560901957872327</v>
      </c>
      <c r="T30" s="2">
        <f>(Table2[[#This Row],[Close Price]]-Table2[[#This Row],[50D EMA]])/Table2[[#This Row],[50D EMA]]</f>
        <v>0.20358777407070763</v>
      </c>
      <c r="U30" s="2">
        <f>(Table2[[#This Row],[Close Price]]-Table2[[#This Row],[200D EMA]])/Table2[[#This Row],[200D EMA]]</f>
        <v>0.48208966399618458</v>
      </c>
      <c r="V30">
        <v>1.75340549842834</v>
      </c>
      <c r="W30">
        <v>1786</v>
      </c>
      <c r="X30">
        <v>1875.9</v>
      </c>
      <c r="Y30">
        <v>1550.05</v>
      </c>
      <c r="Z30">
        <v>1908</v>
      </c>
      <c r="AA30">
        <v>1786</v>
      </c>
      <c r="AB30">
        <v>1896</v>
      </c>
      <c r="AC30" s="2">
        <f>(Table2[[#This Row],[Close Price]]/Table2[[#This Row],[Day Low]])-1</f>
        <v>3.65901455767077E-2</v>
      </c>
      <c r="AD30" s="2">
        <f>(Table2[[#This Row],[Day High]]/Table2[[#This Row],[Close Price]])-1</f>
        <v>1.3260593620871397E-2</v>
      </c>
      <c r="AE30" s="2">
        <f>(Table2[[#This Row],[Close Price]]/Table2[[#This Row],[Current Week Low]])-1</f>
        <v>0.19438082642495402</v>
      </c>
      <c r="AF30" s="2">
        <f>(Table2[[#This Row],[Current Week High]]/Table2[[#This Row],[Close Price]])-1</f>
        <v>3.0599292408242773E-2</v>
      </c>
      <c r="AG30" s="2">
        <f>(Table2[[#This Row],[Close Price]]/Table2[[#This Row],[Current Month Low]])-1</f>
        <v>3.65901455767077E-2</v>
      </c>
      <c r="AH30" s="2">
        <f>(Table2[[#This Row],[Current Month High]]/Table2[[#This Row],[Close Price]])-1</f>
        <v>2.4117535852216099E-2</v>
      </c>
      <c r="AI30">
        <v>3.0599292408242702</v>
      </c>
      <c r="AJ30">
        <v>197.88415124698301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0.22</v>
      </c>
      <c r="AM30" t="s">
        <v>10294</v>
      </c>
      <c r="AN30">
        <v>19.79</v>
      </c>
      <c r="AO30" t="s">
        <v>10294</v>
      </c>
      <c r="AP30">
        <v>0.155562651167756</v>
      </c>
      <c r="AQ30">
        <f>(Table2[[#This Row],[Sharpe Ratio]]-AVERAGE(Table2[Sharpe Ratio]))/_xlfn.STDEV.P(Table2[Sharpe Ratio])</f>
        <v>1.1699917473363237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10.279700721903685</v>
      </c>
      <c r="AS30">
        <f>_xlfn.RANK.AVG(Table2[[#This Row],[1Y Return vs Nifty Z-Score]],Table2[1Y Return vs Nifty Z-Score])</f>
        <v>52</v>
      </c>
      <c r="AT30">
        <f>_xlfn.RANK.AVG(Table2[[#This Row],[6M Return vs Nifty Z-Score]],Table2[6M Return vs Nifty Z-Score])</f>
        <v>36</v>
      </c>
      <c r="AU30">
        <f>_xlfn.RANK.AVG(Table2[[#This Row],[Sharpe Ratio Z-Score]],Table2[Sharpe Ratio Z-Score])</f>
        <v>95</v>
      </c>
      <c r="AV30">
        <f>(Table2[[#This Row],[Rank 1Y]]+Table2[[#This Row],[Rank 6M]]+Table2[[#This Row],[Rank Sharpe]])/3</f>
        <v>61</v>
      </c>
    </row>
    <row r="31" spans="1:48" x14ac:dyDescent="0.3">
      <c r="A31" t="s">
        <v>445</v>
      </c>
      <c r="B31" t="s">
        <v>446</v>
      </c>
      <c r="C31" t="s">
        <v>10260</v>
      </c>
      <c r="D31" t="s">
        <v>92</v>
      </c>
      <c r="E31">
        <v>52022.55</v>
      </c>
      <c r="F31">
        <v>1419.2</v>
      </c>
      <c r="G31">
        <v>117.36966455452701</v>
      </c>
      <c r="H31">
        <f>(Table2[[#This Row],[1Y Return vs Nifty]]-AVERAGE(Table2[1Y Return vs Nifty]))/_xlfn.STDEV.P(Table2[1Y Return vs Nifty])</f>
        <v>1.083896828943925</v>
      </c>
      <c r="I31">
        <v>-13.416621491558701</v>
      </c>
      <c r="J31">
        <f>(Table2[[#This Row],[1M Return vs Nifty]]-AVERAGE(Table2[1M Return vs Nifty]))/_xlfn.STDEV.P(Table2[1M Return vs Nifty])</f>
        <v>-1.4676030921394549</v>
      </c>
      <c r="K31">
        <v>48.222910637620899</v>
      </c>
      <c r="L31">
        <f>(Table2[[#This Row],[6M Return vs Nifty]]-AVERAGE(Table2[6M Return vs Nifty]))/_xlfn.STDEV.P(Table2[6M Return vs Nifty])</f>
        <v>1.4341318326937513</v>
      </c>
      <c r="M31">
        <v>3.2570735402559698</v>
      </c>
      <c r="N31">
        <f>(Table2[[#This Row],[1W Return vs Nifty]]-AVERAGE(Table2[1W Return vs Nifty]))/_xlfn.STDEV.P(Table2[1W Return vs Nifty])</f>
        <v>0.23461589250952311</v>
      </c>
      <c r="O31">
        <v>1498.82</v>
      </c>
      <c r="P31">
        <v>1452.0094946951001</v>
      </c>
      <c r="Q31">
        <v>1077.5961051556999</v>
      </c>
      <c r="R31">
        <v>32.037909741682597</v>
      </c>
      <c r="S31" s="2">
        <f>(Table2[[#This Row],[Close Price]]-Table2[[#This Row],[20D EMA]])/Table2[[#This Row],[20D EMA]]</f>
        <v>-5.3121789140790687E-2</v>
      </c>
      <c r="T31" s="2">
        <f>(Table2[[#This Row],[Close Price]]-Table2[[#This Row],[50D EMA]])/Table2[[#This Row],[50D EMA]]</f>
        <v>-2.2595922970868418E-2</v>
      </c>
      <c r="U31" s="2">
        <f>(Table2[[#This Row],[Close Price]]-Table2[[#This Row],[200D EMA]])/Table2[[#This Row],[200D EMA]]</f>
        <v>0.3170055025346834</v>
      </c>
      <c r="V31">
        <v>0.53622784811167301</v>
      </c>
      <c r="W31">
        <v>1407</v>
      </c>
      <c r="X31">
        <v>1440</v>
      </c>
      <c r="Y31">
        <v>1407</v>
      </c>
      <c r="Z31">
        <v>1498</v>
      </c>
      <c r="AA31">
        <v>1407</v>
      </c>
      <c r="AB31">
        <v>1467.45</v>
      </c>
      <c r="AC31" s="2">
        <f>(Table2[[#This Row],[Close Price]]/Table2[[#This Row],[Day Low]])-1</f>
        <v>8.6709310589907496E-3</v>
      </c>
      <c r="AD31" s="2">
        <f>(Table2[[#This Row],[Day High]]/Table2[[#This Row],[Close Price]])-1</f>
        <v>1.465614430665152E-2</v>
      </c>
      <c r="AE31" s="2">
        <f>(Table2[[#This Row],[Close Price]]/Table2[[#This Row],[Current Week Low]])-1</f>
        <v>8.6709310589907496E-3</v>
      </c>
      <c r="AF31" s="2">
        <f>(Table2[[#This Row],[Current Week High]]/Table2[[#This Row],[Close Price]])-1</f>
        <v>5.5524239007891829E-2</v>
      </c>
      <c r="AG31" s="2">
        <f>(Table2[[#This Row],[Close Price]]/Table2[[#This Row],[Current Month Low]])-1</f>
        <v>8.6709310589907496E-3</v>
      </c>
      <c r="AH31" s="2">
        <f>(Table2[[#This Row],[Current Month High]]/Table2[[#This Row],[Close Price]])-1</f>
        <v>3.3998027057497104E-2</v>
      </c>
      <c r="AI31">
        <v>26.458568207440798</v>
      </c>
      <c r="AJ31">
        <v>215.377777777777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</v>
      </c>
      <c r="AM31">
        <v>0</v>
      </c>
      <c r="AN31">
        <v>-11.41</v>
      </c>
      <c r="AO31" t="s">
        <v>10293</v>
      </c>
      <c r="AP31">
        <v>0.18856040495023299</v>
      </c>
      <c r="AQ31">
        <f>(Table2[[#This Row],[Sharpe Ratio]]-AVERAGE(Table2[Sharpe Ratio]))/_xlfn.STDEV.P(Table2[Sharpe Ratio])</f>
        <v>1.5526048243431829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2.8376462863509273</v>
      </c>
      <c r="AS31">
        <f>_xlfn.RANK.AVG(Table2[[#This Row],[1Y Return vs Nifty Z-Score]],Table2[1Y Return vs Nifty Z-Score])</f>
        <v>90</v>
      </c>
      <c r="AT31">
        <f>_xlfn.RANK.AVG(Table2[[#This Row],[6M Return vs Nifty Z-Score]],Table2[6M Return vs Nifty Z-Score])</f>
        <v>63</v>
      </c>
      <c r="AU31">
        <f>_xlfn.RANK.AVG(Table2[[#This Row],[Sharpe Ratio Z-Score]],Table2[Sharpe Ratio Z-Score])</f>
        <v>41</v>
      </c>
      <c r="AV31">
        <f>(Table2[[#This Row],[Rank 1Y]]+Table2[[#This Row],[Rank 6M]]+Table2[[#This Row],[Rank Sharpe]])/3</f>
        <v>64.666666666666671</v>
      </c>
    </row>
    <row r="32" spans="1:48" x14ac:dyDescent="0.3">
      <c r="A32" t="s">
        <v>884</v>
      </c>
      <c r="B32" t="s">
        <v>885</v>
      </c>
      <c r="C32" t="s">
        <v>10260</v>
      </c>
      <c r="D32" t="s">
        <v>286</v>
      </c>
      <c r="E32">
        <v>17099.386088379899</v>
      </c>
      <c r="F32">
        <v>1178.5999999999999</v>
      </c>
      <c r="G32">
        <v>141.73591627249601</v>
      </c>
      <c r="H32">
        <f>(Table2[[#This Row],[1Y Return vs Nifty]]-AVERAGE(Table2[1Y Return vs Nifty]))/_xlfn.STDEV.P(Table2[1Y Return vs Nifty])</f>
        <v>1.420489994639341</v>
      </c>
      <c r="I32">
        <v>-18.5937239543033</v>
      </c>
      <c r="J32">
        <f>(Table2[[#This Row],[1M Return vs Nifty]]-AVERAGE(Table2[1M Return vs Nifty]))/_xlfn.STDEV.P(Table2[1M Return vs Nifty])</f>
        <v>-1.9960677748602229</v>
      </c>
      <c r="K32">
        <v>52.394026812895603</v>
      </c>
      <c r="L32">
        <f>(Table2[[#This Row],[6M Return vs Nifty]]-AVERAGE(Table2[6M Return vs Nifty]))/_xlfn.STDEV.P(Table2[6M Return vs Nifty])</f>
        <v>1.5774364719682881</v>
      </c>
      <c r="M32">
        <v>-0.84104104471340502</v>
      </c>
      <c r="N32">
        <f>(Table2[[#This Row],[1W Return vs Nifty]]-AVERAGE(Table2[1W Return vs Nifty]))/_xlfn.STDEV.P(Table2[1W Return vs Nifty])</f>
        <v>-0.62155024561733963</v>
      </c>
      <c r="O32">
        <v>1256.92</v>
      </c>
      <c r="P32">
        <v>1248.2252438133601</v>
      </c>
      <c r="Q32">
        <v>962.70348388822003</v>
      </c>
      <c r="R32">
        <v>17.152057184879499</v>
      </c>
      <c r="S32" s="2">
        <f>(Table2[[#This Row],[Close Price]]-Table2[[#This Row],[20D EMA]])/Table2[[#This Row],[20D EMA]]</f>
        <v>-6.2311046049072463E-2</v>
      </c>
      <c r="T32" s="2">
        <f>(Table2[[#This Row],[Close Price]]-Table2[[#This Row],[50D EMA]])/Table2[[#This Row],[50D EMA]]</f>
        <v>-5.5779390905966023E-2</v>
      </c>
      <c r="U32" s="2">
        <f>(Table2[[#This Row],[Close Price]]-Table2[[#This Row],[200D EMA]])/Table2[[#This Row],[200D EMA]]</f>
        <v>0.22426065733117023</v>
      </c>
      <c r="V32">
        <v>0.55846518318636995</v>
      </c>
      <c r="W32">
        <v>1170</v>
      </c>
      <c r="X32">
        <v>1226.8</v>
      </c>
      <c r="Y32">
        <v>1170</v>
      </c>
      <c r="Z32">
        <v>1274</v>
      </c>
      <c r="AA32">
        <v>1170</v>
      </c>
      <c r="AB32">
        <v>1274</v>
      </c>
      <c r="AC32" s="2">
        <f>(Table2[[#This Row],[Close Price]]/Table2[[#This Row],[Day Low]])-1</f>
        <v>7.3504273504272355E-3</v>
      </c>
      <c r="AD32" s="2">
        <f>(Table2[[#This Row],[Day High]]/Table2[[#This Row],[Close Price]])-1</f>
        <v>4.0895978279314571E-2</v>
      </c>
      <c r="AE32" s="2">
        <f>(Table2[[#This Row],[Close Price]]/Table2[[#This Row],[Current Week Low]])-1</f>
        <v>7.3504273504272355E-3</v>
      </c>
      <c r="AF32" s="2">
        <f>(Table2[[#This Row],[Current Week High]]/Table2[[#This Row],[Close Price]])-1</f>
        <v>8.0943492278975127E-2</v>
      </c>
      <c r="AG32" s="2">
        <f>(Table2[[#This Row],[Close Price]]/Table2[[#This Row],[Current Month Low]])-1</f>
        <v>7.3504273504272355E-3</v>
      </c>
      <c r="AH32" s="2">
        <f>(Table2[[#This Row],[Current Month High]]/Table2[[#This Row],[Close Price]])-1</f>
        <v>8.0943492278975127E-2</v>
      </c>
      <c r="AI32">
        <v>23.027320549804799</v>
      </c>
      <c r="AJ32">
        <v>174.69991842442599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-0.1</v>
      </c>
      <c r="AM32" t="s">
        <v>10293</v>
      </c>
      <c r="AN32">
        <v>-10.57</v>
      </c>
      <c r="AO32" t="s">
        <v>10293</v>
      </c>
      <c r="AP32">
        <v>0.158809134552826</v>
      </c>
      <c r="AQ32">
        <f>(Table2[[#This Row],[Sharpe Ratio]]-AVERAGE(Table2[Sharpe Ratio]))/_xlfn.STDEV.P(Table2[Sharpe Ratio])</f>
        <v>1.2076351277191697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1.587943573849236</v>
      </c>
      <c r="AS32">
        <f>_xlfn.RANK.AVG(Table2[[#This Row],[1Y Return vs Nifty Z-Score]],Table2[1Y Return vs Nifty Z-Score])</f>
        <v>60</v>
      </c>
      <c r="AT32">
        <f>_xlfn.RANK.AVG(Table2[[#This Row],[6M Return vs Nifty Z-Score]],Table2[6M Return vs Nifty Z-Score])</f>
        <v>47</v>
      </c>
      <c r="AU32">
        <f>_xlfn.RANK.AVG(Table2[[#This Row],[Sharpe Ratio Z-Score]],Table2[Sharpe Ratio Z-Score])</f>
        <v>88</v>
      </c>
      <c r="AV32">
        <f>(Table2[[#This Row],[Rank 1Y]]+Table2[[#This Row],[Rank 6M]]+Table2[[#This Row],[Rank Sharpe]])/3</f>
        <v>65</v>
      </c>
    </row>
    <row r="33" spans="1:48" x14ac:dyDescent="0.3">
      <c r="A33" t="s">
        <v>1349</v>
      </c>
      <c r="B33" t="s">
        <v>1350</v>
      </c>
      <c r="C33" t="s">
        <v>10267</v>
      </c>
      <c r="D33" t="s">
        <v>1351</v>
      </c>
      <c r="E33">
        <v>8215.0445866600003</v>
      </c>
      <c r="F33">
        <v>1320.95</v>
      </c>
      <c r="G33">
        <v>129.31379096953501</v>
      </c>
      <c r="H33">
        <f>(Table2[[#This Row],[1Y Return vs Nifty]]-AVERAGE(Table2[1Y Return vs Nifty]))/_xlfn.STDEV.P(Table2[1Y Return vs Nifty])</f>
        <v>1.2488918954000834</v>
      </c>
      <c r="I33">
        <v>-1.86564424057135</v>
      </c>
      <c r="J33">
        <f>(Table2[[#This Row],[1M Return vs Nifty]]-AVERAGE(Table2[1M Return vs Nifty]))/_xlfn.STDEV.P(Table2[1M Return vs Nifty])</f>
        <v>-0.28851042940283567</v>
      </c>
      <c r="K33">
        <v>86.494762188156002</v>
      </c>
      <c r="L33">
        <f>(Table2[[#This Row],[6M Return vs Nifty]]-AVERAGE(Table2[6M Return vs Nifty]))/_xlfn.STDEV.P(Table2[6M Return vs Nifty])</f>
        <v>2.7490158230579969</v>
      </c>
      <c r="M33">
        <v>-1.1188811512872501</v>
      </c>
      <c r="N33">
        <f>(Table2[[#This Row],[1W Return vs Nifty]]-AVERAGE(Table2[1W Return vs Nifty]))/_xlfn.STDEV.P(Table2[1W Return vs Nifty])</f>
        <v>-0.67959578976453006</v>
      </c>
      <c r="O33">
        <v>1293.43</v>
      </c>
      <c r="P33">
        <v>1196.1418798350801</v>
      </c>
      <c r="Q33">
        <v>882.04513264685602</v>
      </c>
      <c r="R33">
        <v>55.251365220984603</v>
      </c>
      <c r="S33" s="2">
        <f>(Table2[[#This Row],[Close Price]]-Table2[[#This Row],[20D EMA]])/Table2[[#This Row],[20D EMA]]</f>
        <v>2.1276760242146836E-2</v>
      </c>
      <c r="T33" s="2">
        <f>(Table2[[#This Row],[Close Price]]-Table2[[#This Row],[50D EMA]])/Table2[[#This Row],[50D EMA]]</f>
        <v>0.10434223754637541</v>
      </c>
      <c r="U33" s="2">
        <f>(Table2[[#This Row],[Close Price]]-Table2[[#This Row],[200D EMA]])/Table2[[#This Row],[200D EMA]]</f>
        <v>0.49759910361510734</v>
      </c>
      <c r="V33">
        <v>0.89330689017908005</v>
      </c>
      <c r="W33">
        <v>1307.3</v>
      </c>
      <c r="X33">
        <v>1337.5</v>
      </c>
      <c r="Y33">
        <v>1301</v>
      </c>
      <c r="Z33">
        <v>1388.7</v>
      </c>
      <c r="AA33">
        <v>1307.3</v>
      </c>
      <c r="AB33">
        <v>1356.6</v>
      </c>
      <c r="AC33" s="2">
        <f>(Table2[[#This Row],[Close Price]]/Table2[[#This Row],[Day Low]])-1</f>
        <v>1.044136770442905E-2</v>
      </c>
      <c r="AD33" s="2">
        <f>(Table2[[#This Row],[Day High]]/Table2[[#This Row],[Close Price]])-1</f>
        <v>1.2528861804004698E-2</v>
      </c>
      <c r="AE33" s="2">
        <f>(Table2[[#This Row],[Close Price]]/Table2[[#This Row],[Current Week Low]])-1</f>
        <v>1.533435818601081E-2</v>
      </c>
      <c r="AF33" s="2">
        <f>(Table2[[#This Row],[Current Week High]]/Table2[[#This Row],[Close Price]])-1</f>
        <v>5.1288845149324302E-2</v>
      </c>
      <c r="AG33" s="2">
        <f>(Table2[[#This Row],[Close Price]]/Table2[[#This Row],[Current Month Low]])-1</f>
        <v>1.044136770442905E-2</v>
      </c>
      <c r="AH33" s="2">
        <f>(Table2[[#This Row],[Current Month High]]/Table2[[#This Row],[Close Price]])-1</f>
        <v>2.6988152466028037E-2</v>
      </c>
      <c r="AI33">
        <v>6.3628449222150598</v>
      </c>
      <c r="AJ33">
        <v>203.35285337007599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</v>
      </c>
      <c r="AM33">
        <v>0</v>
      </c>
      <c r="AN33">
        <v>6.46</v>
      </c>
      <c r="AO33" t="s">
        <v>10294</v>
      </c>
      <c r="AP33">
        <v>0.13758370615137799</v>
      </c>
      <c r="AQ33">
        <f>(Table2[[#This Row],[Sharpe Ratio]]-AVERAGE(Table2[Sharpe Ratio]))/_xlfn.STDEV.P(Table2[Sharpe Ratio])</f>
        <v>0.96152363403988117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3.9913251333305961</v>
      </c>
      <c r="AS33">
        <f>_xlfn.RANK.AVG(Table2[[#This Row],[1Y Return vs Nifty Z-Score]],Table2[1Y Return vs Nifty Z-Score])</f>
        <v>73</v>
      </c>
      <c r="AT33">
        <f>_xlfn.RANK.AVG(Table2[[#This Row],[6M Return vs Nifty Z-Score]],Table2[6M Return vs Nifty Z-Score])</f>
        <v>14</v>
      </c>
      <c r="AU33">
        <f>_xlfn.RANK.AVG(Table2[[#This Row],[Sharpe Ratio Z-Score]],Table2[Sharpe Ratio Z-Score])</f>
        <v>127</v>
      </c>
      <c r="AV33">
        <f>(Table2[[#This Row],[Rank 1Y]]+Table2[[#This Row],[Rank 6M]]+Table2[[#This Row],[Rank Sharpe]])/3</f>
        <v>71.333333333333329</v>
      </c>
    </row>
    <row r="34" spans="1:48" x14ac:dyDescent="0.3">
      <c r="A34" t="s">
        <v>1466</v>
      </c>
      <c r="B34" t="s">
        <v>1467</v>
      </c>
      <c r="C34" t="s">
        <v>10256</v>
      </c>
      <c r="D34" t="s">
        <v>201</v>
      </c>
      <c r="E34">
        <v>6965.56400751</v>
      </c>
      <c r="F34">
        <v>2426.6999999999998</v>
      </c>
      <c r="G34">
        <v>153.14978488204301</v>
      </c>
      <c r="H34">
        <f>(Table2[[#This Row],[1Y Return vs Nifty]]-AVERAGE(Table2[1Y Return vs Nifty]))/_xlfn.STDEV.P(Table2[1Y Return vs Nifty])</f>
        <v>1.5781601284205569</v>
      </c>
      <c r="I34">
        <v>-7.77733093796994</v>
      </c>
      <c r="J34">
        <f>(Table2[[#This Row],[1M Return vs Nifty]]-AVERAGE(Table2[1M Return vs Nifty]))/_xlfn.STDEV.P(Table2[1M Return vs Nifty])</f>
        <v>-0.89195949330818947</v>
      </c>
      <c r="K34">
        <v>68.834006689207996</v>
      </c>
      <c r="L34">
        <f>(Table2[[#This Row],[6M Return vs Nifty]]-AVERAGE(Table2[6M Return vs Nifty]))/_xlfn.STDEV.P(Table2[6M Return vs Nifty])</f>
        <v>2.1422554045650126</v>
      </c>
      <c r="M34">
        <v>0.258767223724929</v>
      </c>
      <c r="N34">
        <f>(Table2[[#This Row],[1W Return vs Nifty]]-AVERAGE(Table2[1W Return vs Nifty]))/_xlfn.STDEV.P(Table2[1W Return vs Nifty])</f>
        <v>-0.39178151213135848</v>
      </c>
      <c r="O34">
        <v>2428.63</v>
      </c>
      <c r="P34">
        <v>2191.6567358570701</v>
      </c>
      <c r="Q34">
        <v>1612.4435021467</v>
      </c>
      <c r="R34">
        <v>43.894742817550799</v>
      </c>
      <c r="S34" s="2">
        <f>(Table2[[#This Row],[Close Price]]-Table2[[#This Row],[20D EMA]])/Table2[[#This Row],[20D EMA]]</f>
        <v>-7.9468671637931304E-4</v>
      </c>
      <c r="T34" s="2">
        <f>(Table2[[#This Row],[Close Price]]-Table2[[#This Row],[50D EMA]])/Table2[[#This Row],[50D EMA]]</f>
        <v>0.10724456083722145</v>
      </c>
      <c r="U34" s="2">
        <f>(Table2[[#This Row],[Close Price]]-Table2[[#This Row],[200D EMA]])/Table2[[#This Row],[200D EMA]]</f>
        <v>0.50498296329096359</v>
      </c>
      <c r="V34">
        <v>0.46247059945330798</v>
      </c>
      <c r="W34">
        <v>2390.35</v>
      </c>
      <c r="X34">
        <v>2449.9</v>
      </c>
      <c r="Y34">
        <v>2390.35</v>
      </c>
      <c r="Z34">
        <v>2510</v>
      </c>
      <c r="AA34">
        <v>2390.35</v>
      </c>
      <c r="AB34">
        <v>2510</v>
      </c>
      <c r="AC34" s="2">
        <f>(Table2[[#This Row],[Close Price]]/Table2[[#This Row],[Day Low]])-1</f>
        <v>1.5206978057606513E-2</v>
      </c>
      <c r="AD34" s="2">
        <f>(Table2[[#This Row],[Day High]]/Table2[[#This Row],[Close Price]])-1</f>
        <v>9.5603082375244064E-3</v>
      </c>
      <c r="AE34" s="2">
        <f>(Table2[[#This Row],[Close Price]]/Table2[[#This Row],[Current Week Low]])-1</f>
        <v>1.5206978057606513E-2</v>
      </c>
      <c r="AF34" s="2">
        <f>(Table2[[#This Row],[Current Week High]]/Table2[[#This Row],[Close Price]])-1</f>
        <v>3.4326451559731463E-2</v>
      </c>
      <c r="AG34" s="2">
        <f>(Table2[[#This Row],[Close Price]]/Table2[[#This Row],[Current Month Low]])-1</f>
        <v>1.5206978057606513E-2</v>
      </c>
      <c r="AH34" s="2">
        <f>(Table2[[#This Row],[Current Month High]]/Table2[[#This Row],[Close Price]])-1</f>
        <v>3.4326451559731463E-2</v>
      </c>
      <c r="AI34">
        <v>21.650801499979401</v>
      </c>
      <c r="AJ34">
        <v>201.453416149068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0.44</v>
      </c>
      <c r="AM34" t="s">
        <v>10294</v>
      </c>
      <c r="AN34">
        <v>-7.54</v>
      </c>
      <c r="AO34" t="s">
        <v>10293</v>
      </c>
      <c r="AP34">
        <v>0.129992056470426</v>
      </c>
      <c r="AQ34">
        <f>(Table2[[#This Row],[Sharpe Ratio]]-AVERAGE(Table2[Sharpe Ratio]))/_xlfn.STDEV.P(Table2[Sharpe Ratio])</f>
        <v>0.87349750768186019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3.3101720352278816</v>
      </c>
      <c r="AS34">
        <f>_xlfn.RANK.AVG(Table2[[#This Row],[1Y Return vs Nifty Z-Score]],Table2[1Y Return vs Nifty Z-Score])</f>
        <v>51</v>
      </c>
      <c r="AT34">
        <f>_xlfn.RANK.AVG(Table2[[#This Row],[6M Return vs Nifty Z-Score]],Table2[6M Return vs Nifty Z-Score])</f>
        <v>28</v>
      </c>
      <c r="AU34">
        <f>_xlfn.RANK.AVG(Table2[[#This Row],[Sharpe Ratio Z-Score]],Table2[Sharpe Ratio Z-Score])</f>
        <v>144</v>
      </c>
      <c r="AV34">
        <f>(Table2[[#This Row],[Rank 1Y]]+Table2[[#This Row],[Rank 6M]]+Table2[[#This Row],[Rank Sharpe]])/3</f>
        <v>74.333333333333329</v>
      </c>
    </row>
    <row r="35" spans="1:48" x14ac:dyDescent="0.3">
      <c r="A35" t="s">
        <v>1189</v>
      </c>
      <c r="B35" t="s">
        <v>1190</v>
      </c>
      <c r="C35" t="s">
        <v>10260</v>
      </c>
      <c r="D35" t="s">
        <v>286</v>
      </c>
      <c r="E35">
        <v>9798.5791778959992</v>
      </c>
      <c r="F35">
        <v>85.63</v>
      </c>
      <c r="G35">
        <v>66.938156282982305</v>
      </c>
      <c r="H35">
        <f>(Table2[[#This Row],[1Y Return vs Nifty]]-AVERAGE(Table2[1Y Return vs Nifty]))/_xlfn.STDEV.P(Table2[1Y Return vs Nifty])</f>
        <v>0.38724060063304505</v>
      </c>
      <c r="I35">
        <v>14.644815795178401</v>
      </c>
      <c r="J35">
        <f>(Table2[[#This Row],[1M Return vs Nifty]]-AVERAGE(Table2[1M Return vs Nifty]))/_xlfn.STDEV.P(Table2[1M Return vs Nifty])</f>
        <v>1.3968328851547864</v>
      </c>
      <c r="K35">
        <v>68.314676802126101</v>
      </c>
      <c r="L35">
        <f>(Table2[[#This Row],[6M Return vs Nifty]]-AVERAGE(Table2[6M Return vs Nifty]))/_xlfn.STDEV.P(Table2[6M Return vs Nifty])</f>
        <v>2.1244130863447928</v>
      </c>
      <c r="M35">
        <v>-6.86803444468622</v>
      </c>
      <c r="N35">
        <f>(Table2[[#This Row],[1W Return vs Nifty]]-AVERAGE(Table2[1W Return vs Nifty]))/_xlfn.STDEV.P(Table2[1W Return vs Nifty])</f>
        <v>-1.8806921160512471</v>
      </c>
      <c r="O35">
        <v>83.38</v>
      </c>
      <c r="P35">
        <v>76.104318433771397</v>
      </c>
      <c r="Q35">
        <v>58.5831783935581</v>
      </c>
      <c r="R35">
        <v>52.078844658164002</v>
      </c>
      <c r="S35" s="2">
        <f>(Table2[[#This Row],[Close Price]]-Table2[[#This Row],[20D EMA]])/Table2[[#This Row],[20D EMA]]</f>
        <v>2.6984888462461023E-2</v>
      </c>
      <c r="T35" s="2">
        <f>(Table2[[#This Row],[Close Price]]-Table2[[#This Row],[50D EMA]])/Table2[[#This Row],[50D EMA]]</f>
        <v>0.12516611096804153</v>
      </c>
      <c r="U35" s="2">
        <f>(Table2[[#This Row],[Close Price]]-Table2[[#This Row],[200D EMA]])/Table2[[#This Row],[200D EMA]]</f>
        <v>0.46168238644791604</v>
      </c>
      <c r="V35">
        <v>1.033193744396</v>
      </c>
      <c r="W35">
        <v>83.25</v>
      </c>
      <c r="X35">
        <v>86.73</v>
      </c>
      <c r="Y35">
        <v>83.25</v>
      </c>
      <c r="Z35">
        <v>93.4</v>
      </c>
      <c r="AA35">
        <v>83.25</v>
      </c>
      <c r="AB35">
        <v>87.75</v>
      </c>
      <c r="AC35" s="2">
        <f>(Table2[[#This Row],[Close Price]]/Table2[[#This Row],[Day Low]])-1</f>
        <v>2.8588588588588593E-2</v>
      </c>
      <c r="AD35" s="2">
        <f>(Table2[[#This Row],[Day High]]/Table2[[#This Row],[Close Price]])-1</f>
        <v>1.284596519911263E-2</v>
      </c>
      <c r="AE35" s="2">
        <f>(Table2[[#This Row],[Close Price]]/Table2[[#This Row],[Current Week Low]])-1</f>
        <v>2.8588588588588593E-2</v>
      </c>
      <c r="AF35" s="2">
        <f>(Table2[[#This Row],[Current Week High]]/Table2[[#This Row],[Close Price]])-1</f>
        <v>9.0739226906458192E-2</v>
      </c>
      <c r="AG35" s="2">
        <f>(Table2[[#This Row],[Close Price]]/Table2[[#This Row],[Current Month Low]])-1</f>
        <v>2.8588588588588593E-2</v>
      </c>
      <c r="AH35" s="2">
        <f>(Table2[[#This Row],[Current Month High]]/Table2[[#This Row],[Close Price]])-1</f>
        <v>2.4757678383743986E-2</v>
      </c>
      <c r="AI35">
        <v>9.0739226906458192</v>
      </c>
      <c r="AJ35">
        <v>130.02762581460701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0.25</v>
      </c>
      <c r="AM35" t="s">
        <v>10294</v>
      </c>
      <c r="AN35">
        <v>4.57</v>
      </c>
      <c r="AO35" t="s">
        <v>10294</v>
      </c>
      <c r="AP35">
        <v>0.225257142798061</v>
      </c>
      <c r="AQ35">
        <f>(Table2[[#This Row],[Sharpe Ratio]]-AVERAGE(Table2[Sharpe Ratio]))/_xlfn.STDEV.P(Table2[Sharpe Ratio])</f>
        <v>1.9781080836446581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4.0059025397260353</v>
      </c>
      <c r="AS35">
        <f>_xlfn.RANK.AVG(Table2[[#This Row],[1Y Return vs Nifty Z-Score]],Table2[1Y Return vs Nifty Z-Score])</f>
        <v>184</v>
      </c>
      <c r="AT35">
        <f>_xlfn.RANK.AVG(Table2[[#This Row],[6M Return vs Nifty Z-Score]],Table2[6M Return vs Nifty Z-Score])</f>
        <v>29</v>
      </c>
      <c r="AU35">
        <f>_xlfn.RANK.AVG(Table2[[#This Row],[Sharpe Ratio Z-Score]],Table2[Sharpe Ratio Z-Score])</f>
        <v>15</v>
      </c>
      <c r="AV35">
        <f>(Table2[[#This Row],[Rank 1Y]]+Table2[[#This Row],[Rank 6M]]+Table2[[#This Row],[Rank Sharpe]])/3</f>
        <v>76</v>
      </c>
    </row>
    <row r="36" spans="1:48" x14ac:dyDescent="0.3">
      <c r="A36" t="s">
        <v>787</v>
      </c>
      <c r="B36" t="s">
        <v>788</v>
      </c>
      <c r="C36" t="s">
        <v>10260</v>
      </c>
      <c r="D36" t="s">
        <v>675</v>
      </c>
      <c r="E36">
        <v>20178.84402828</v>
      </c>
      <c r="F36">
        <v>1498.35</v>
      </c>
      <c r="G36">
        <v>102.783456470896</v>
      </c>
      <c r="H36">
        <f>(Table2[[#This Row],[1Y Return vs Nifty]]-AVERAGE(Table2[1Y Return vs Nifty]))/_xlfn.STDEV.P(Table2[1Y Return vs Nifty])</f>
        <v>0.88240428872113774</v>
      </c>
      <c r="I36">
        <v>-16.9393919185088</v>
      </c>
      <c r="J36">
        <f>(Table2[[#This Row],[1M Return vs Nifty]]-AVERAGE(Table2[1M Return vs Nifty]))/_xlfn.STDEV.P(Table2[1M Return vs Nifty])</f>
        <v>-1.8271980140814372</v>
      </c>
      <c r="K36">
        <v>31.099025322898399</v>
      </c>
      <c r="L36">
        <f>(Table2[[#This Row],[6M Return vs Nifty]]-AVERAGE(Table2[6M Return vs Nifty]))/_xlfn.STDEV.P(Table2[6M Return vs Nifty])</f>
        <v>0.84581635432105118</v>
      </c>
      <c r="M36">
        <v>-1.29085350057152</v>
      </c>
      <c r="N36">
        <f>(Table2[[#This Row],[1W Return vs Nifty]]-AVERAGE(Table2[1W Return vs Nifty]))/_xlfn.STDEV.P(Table2[1W Return vs Nifty])</f>
        <v>-0.71552375104978472</v>
      </c>
      <c r="O36">
        <v>1630.95</v>
      </c>
      <c r="P36">
        <v>1537.69095267896</v>
      </c>
      <c r="Q36">
        <v>1154.55150017747</v>
      </c>
      <c r="R36">
        <v>29.064625230411199</v>
      </c>
      <c r="S36" s="2">
        <f>(Table2[[#This Row],[Close Price]]-Table2[[#This Row],[20D EMA]])/Table2[[#This Row],[20D EMA]]</f>
        <v>-8.1302308470523402E-2</v>
      </c>
      <c r="T36" s="2">
        <f>(Table2[[#This Row],[Close Price]]-Table2[[#This Row],[50D EMA]])/Table2[[#This Row],[50D EMA]]</f>
        <v>-2.5584433992032286E-2</v>
      </c>
      <c r="U36" s="2">
        <f>(Table2[[#This Row],[Close Price]]-Table2[[#This Row],[200D EMA]])/Table2[[#This Row],[200D EMA]]</f>
        <v>0.29777666892267995</v>
      </c>
      <c r="V36">
        <v>0.54195893823133201</v>
      </c>
      <c r="W36">
        <v>1494</v>
      </c>
      <c r="X36">
        <v>1567</v>
      </c>
      <c r="Y36">
        <v>1494</v>
      </c>
      <c r="Z36">
        <v>1707.7</v>
      </c>
      <c r="AA36">
        <v>1494</v>
      </c>
      <c r="AB36">
        <v>1636.75</v>
      </c>
      <c r="AC36" s="2">
        <f>(Table2[[#This Row],[Close Price]]/Table2[[#This Row],[Day Low]])-1</f>
        <v>2.9116465863452401E-3</v>
      </c>
      <c r="AD36" s="2">
        <f>(Table2[[#This Row],[Day High]]/Table2[[#This Row],[Close Price]])-1</f>
        <v>4.5817065438649163E-2</v>
      </c>
      <c r="AE36" s="2">
        <f>(Table2[[#This Row],[Close Price]]/Table2[[#This Row],[Current Week Low]])-1</f>
        <v>2.9116465863452401E-3</v>
      </c>
      <c r="AF36" s="2">
        <f>(Table2[[#This Row],[Current Week High]]/Table2[[#This Row],[Close Price]])-1</f>
        <v>0.13972035906163449</v>
      </c>
      <c r="AG36" s="2">
        <f>(Table2[[#This Row],[Close Price]]/Table2[[#This Row],[Current Month Low]])-1</f>
        <v>2.9116465863452401E-3</v>
      </c>
      <c r="AH36" s="2">
        <f>(Table2[[#This Row],[Current Month High]]/Table2[[#This Row],[Close Price]])-1</f>
        <v>9.2368271765608911E-2</v>
      </c>
      <c r="AI36">
        <v>26.602596189141401</v>
      </c>
      <c r="AJ36">
        <v>145.59088673987799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0.19</v>
      </c>
      <c r="AM36" t="s">
        <v>10294</v>
      </c>
      <c r="AN36">
        <v>-12.09</v>
      </c>
      <c r="AO36" t="s">
        <v>10293</v>
      </c>
      <c r="AP36">
        <v>0.246873546222244</v>
      </c>
      <c r="AQ36">
        <f>(Table2[[#This Row],[Sharpe Ratio]]-AVERAGE(Table2[Sharpe Ratio]))/_xlfn.STDEV.P(Table2[Sharpe Ratio])</f>
        <v>2.2287529815510214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1.4142518594619884</v>
      </c>
      <c r="AS36">
        <f>_xlfn.RANK.AVG(Table2[[#This Row],[1Y Return vs Nifty Z-Score]],Table2[1Y Return vs Nifty Z-Score])</f>
        <v>107</v>
      </c>
      <c r="AT36">
        <f>_xlfn.RANK.AVG(Table2[[#This Row],[6M Return vs Nifty Z-Score]],Table2[6M Return vs Nifty Z-Score])</f>
        <v>121</v>
      </c>
      <c r="AU36">
        <f>_xlfn.RANK.AVG(Table2[[#This Row],[Sharpe Ratio Z-Score]],Table2[Sharpe Ratio Z-Score])</f>
        <v>7</v>
      </c>
      <c r="AV36">
        <f>(Table2[[#This Row],[Rank 1Y]]+Table2[[#This Row],[Rank 6M]]+Table2[[#This Row],[Rank Sharpe]])/3</f>
        <v>78.333333333333329</v>
      </c>
    </row>
    <row r="37" spans="1:48" x14ac:dyDescent="0.3">
      <c r="A37" t="s">
        <v>1377</v>
      </c>
      <c r="B37" t="s">
        <v>1378</v>
      </c>
      <c r="C37" t="s">
        <v>10250</v>
      </c>
      <c r="D37" t="s">
        <v>532</v>
      </c>
      <c r="E37">
        <v>7881.4518699999999</v>
      </c>
      <c r="F37">
        <v>395.3</v>
      </c>
      <c r="G37">
        <v>96.641443178445101</v>
      </c>
      <c r="H37">
        <f>(Table2[[#This Row],[1Y Return vs Nifty]]-AVERAGE(Table2[1Y Return vs Nifty]))/_xlfn.STDEV.P(Table2[1Y Return vs Nifty])</f>
        <v>0.79755908061205516</v>
      </c>
      <c r="I37">
        <v>-1.3077702085121901</v>
      </c>
      <c r="J37">
        <f>(Table2[[#This Row],[1M Return vs Nifty]]-AVERAGE(Table2[1M Return vs Nifty]))/_xlfn.STDEV.P(Table2[1M Return vs Nifty])</f>
        <v>-0.23156414999811922</v>
      </c>
      <c r="K37">
        <v>29.770399878672201</v>
      </c>
      <c r="L37">
        <f>(Table2[[#This Row],[6M Return vs Nifty]]-AVERAGE(Table2[6M Return vs Nifty]))/_xlfn.STDEV.P(Table2[6M Return vs Nifty])</f>
        <v>0.80016953413789782</v>
      </c>
      <c r="M37">
        <v>1.7026806239377701</v>
      </c>
      <c r="N37">
        <f>(Table2[[#This Row],[1W Return vs Nifty]]-AVERAGE(Table2[1W Return vs Nifty]))/_xlfn.STDEV.P(Table2[1W Return vs Nifty])</f>
        <v>-9.0123338837725789E-2</v>
      </c>
      <c r="O37">
        <v>389.13</v>
      </c>
      <c r="P37">
        <v>373.35393031644901</v>
      </c>
      <c r="Q37">
        <v>302.14542505373402</v>
      </c>
      <c r="R37">
        <v>55.844221192513103</v>
      </c>
      <c r="S37" s="2">
        <f>(Table2[[#This Row],[Close Price]]-Table2[[#This Row],[20D EMA]])/Table2[[#This Row],[20D EMA]]</f>
        <v>1.5855883637858854E-2</v>
      </c>
      <c r="T37" s="2">
        <f>(Table2[[#This Row],[Close Price]]-Table2[[#This Row],[50D EMA]])/Table2[[#This Row],[50D EMA]]</f>
        <v>5.8780872254243721E-2</v>
      </c>
      <c r="U37" s="2">
        <f>(Table2[[#This Row],[Close Price]]-Table2[[#This Row],[200D EMA]])/Table2[[#This Row],[200D EMA]]</f>
        <v>0.3083103936778101</v>
      </c>
      <c r="V37">
        <v>0.97150465071894399</v>
      </c>
      <c r="W37">
        <v>391.05</v>
      </c>
      <c r="X37">
        <v>400.15</v>
      </c>
      <c r="Y37">
        <v>390</v>
      </c>
      <c r="Z37">
        <v>413.9</v>
      </c>
      <c r="AA37">
        <v>391.05</v>
      </c>
      <c r="AB37">
        <v>403.55</v>
      </c>
      <c r="AC37" s="2">
        <f>(Table2[[#This Row],[Close Price]]/Table2[[#This Row],[Day Low]])-1</f>
        <v>1.0868175425137405E-2</v>
      </c>
      <c r="AD37" s="2">
        <f>(Table2[[#This Row],[Day High]]/Table2[[#This Row],[Close Price]])-1</f>
        <v>1.2269162661269872E-2</v>
      </c>
      <c r="AE37" s="2">
        <f>(Table2[[#This Row],[Close Price]]/Table2[[#This Row],[Current Week Low]])-1</f>
        <v>1.358974358974363E-2</v>
      </c>
      <c r="AF37" s="2">
        <f>(Table2[[#This Row],[Current Week High]]/Table2[[#This Row],[Close Price]])-1</f>
        <v>4.7052871237035054E-2</v>
      </c>
      <c r="AG37" s="2">
        <f>(Table2[[#This Row],[Close Price]]/Table2[[#This Row],[Current Month Low]])-1</f>
        <v>1.0868175425137405E-2</v>
      </c>
      <c r="AH37" s="2">
        <f>(Table2[[#This Row],[Current Month High]]/Table2[[#This Row],[Close Price]])-1</f>
        <v>2.0870225145459109E-2</v>
      </c>
      <c r="AI37">
        <v>14.141158613711101</v>
      </c>
      <c r="AJ37">
        <v>125.59566271936001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0.09</v>
      </c>
      <c r="AM37" t="s">
        <v>10294</v>
      </c>
      <c r="AN37">
        <v>2.6</v>
      </c>
      <c r="AO37" t="s">
        <v>10294</v>
      </c>
      <c r="AP37">
        <v>0.32415161583763502</v>
      </c>
      <c r="AQ37">
        <f>(Table2[[#This Row],[Sharpe Ratio]]-AVERAGE(Table2[Sharpe Ratio]))/_xlfn.STDEV.P(Table2[Sharpe Ratio])</f>
        <v>3.1248018518955392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4.4008429778096465</v>
      </c>
      <c r="AS37">
        <f>_xlfn.RANK.AVG(Table2[[#This Row],[1Y Return vs Nifty Z-Score]],Table2[1Y Return vs Nifty Z-Score])</f>
        <v>117</v>
      </c>
      <c r="AT37">
        <f>_xlfn.RANK.AVG(Table2[[#This Row],[6M Return vs Nifty Z-Score]],Table2[6M Return vs Nifty Z-Score])</f>
        <v>132</v>
      </c>
      <c r="AU37">
        <f>_xlfn.RANK.AVG(Table2[[#This Row],[Sharpe Ratio Z-Score]],Table2[Sharpe Ratio Z-Score])</f>
        <v>1</v>
      </c>
      <c r="AV37">
        <f>(Table2[[#This Row],[Rank 1Y]]+Table2[[#This Row],[Rank 6M]]+Table2[[#This Row],[Rank Sharpe]])/3</f>
        <v>83.333333333333329</v>
      </c>
    </row>
    <row r="38" spans="1:48" x14ac:dyDescent="0.3">
      <c r="A38" t="s">
        <v>713</v>
      </c>
      <c r="B38" t="s">
        <v>714</v>
      </c>
      <c r="C38" t="s">
        <v>10260</v>
      </c>
      <c r="D38" t="s">
        <v>167</v>
      </c>
      <c r="E38">
        <v>23387.456484991999</v>
      </c>
      <c r="F38">
        <v>179.38</v>
      </c>
      <c r="G38">
        <v>221.134807950066</v>
      </c>
      <c r="H38">
        <f>(Table2[[#This Row],[1Y Return vs Nifty]]-AVERAGE(Table2[1Y Return vs Nifty]))/_xlfn.STDEV.P(Table2[1Y Return vs Nifty])</f>
        <v>2.5172989996432635</v>
      </c>
      <c r="I38">
        <v>21.300957356407501</v>
      </c>
      <c r="J38">
        <f>(Table2[[#This Row],[1M Return vs Nifty]]-AVERAGE(Table2[1M Return vs Nifty]))/_xlfn.STDEV.P(Table2[1M Return vs Nifty])</f>
        <v>2.0762738974994912</v>
      </c>
      <c r="K38">
        <v>27.931057512574601</v>
      </c>
      <c r="L38">
        <f>(Table2[[#This Row],[6M Return vs Nifty]]-AVERAGE(Table2[6M Return vs Nifty]))/_xlfn.STDEV.P(Table2[6M Return vs Nifty])</f>
        <v>0.73697630642622181</v>
      </c>
      <c r="M38">
        <v>8.3691644871345101</v>
      </c>
      <c r="N38">
        <f>(Table2[[#This Row],[1W Return vs Nifty]]-AVERAGE(Table2[1W Return vs Nifty]))/_xlfn.STDEV.P(Table2[1W Return vs Nifty])</f>
        <v>1.3026190127236459</v>
      </c>
      <c r="O38">
        <v>165.6</v>
      </c>
      <c r="P38">
        <v>156.464749953573</v>
      </c>
      <c r="Q38">
        <v>125.105397787898</v>
      </c>
      <c r="R38">
        <v>68.338804091554906</v>
      </c>
      <c r="S38" s="2">
        <f>(Table2[[#This Row],[Close Price]]-Table2[[#This Row],[20D EMA]])/Table2[[#This Row],[20D EMA]]</f>
        <v>8.3212560386473441E-2</v>
      </c>
      <c r="T38" s="2">
        <f>(Table2[[#This Row],[Close Price]]-Table2[[#This Row],[50D EMA]])/Table2[[#This Row],[50D EMA]]</f>
        <v>0.14645631078710392</v>
      </c>
      <c r="U38" s="2">
        <f>(Table2[[#This Row],[Close Price]]-Table2[[#This Row],[200D EMA]])/Table2[[#This Row],[200D EMA]]</f>
        <v>0.43383101905897314</v>
      </c>
      <c r="V38">
        <v>1.3808271137546899</v>
      </c>
      <c r="W38">
        <v>171.17</v>
      </c>
      <c r="X38">
        <v>184.2</v>
      </c>
      <c r="Y38">
        <v>171.17</v>
      </c>
      <c r="Z38">
        <v>190</v>
      </c>
      <c r="AA38">
        <v>171.17</v>
      </c>
      <c r="AB38">
        <v>184.95</v>
      </c>
      <c r="AC38" s="2">
        <f>(Table2[[#This Row],[Close Price]]/Table2[[#This Row],[Day Low]])-1</f>
        <v>4.7964012385347976E-2</v>
      </c>
      <c r="AD38" s="2">
        <f>(Table2[[#This Row],[Day High]]/Table2[[#This Row],[Close Price]])-1</f>
        <v>2.6870331140595338E-2</v>
      </c>
      <c r="AE38" s="2">
        <f>(Table2[[#This Row],[Close Price]]/Table2[[#This Row],[Current Week Low]])-1</f>
        <v>4.7964012385347976E-2</v>
      </c>
      <c r="AF38" s="2">
        <f>(Table2[[#This Row],[Current Week High]]/Table2[[#This Row],[Close Price]])-1</f>
        <v>5.9203924629278593E-2</v>
      </c>
      <c r="AG38" s="2">
        <f>(Table2[[#This Row],[Close Price]]/Table2[[#This Row],[Current Month Low]])-1</f>
        <v>4.7964012385347976E-2</v>
      </c>
      <c r="AH38" s="2">
        <f>(Table2[[#This Row],[Current Month High]]/Table2[[#This Row],[Close Price]])-1</f>
        <v>3.1051399264131918E-2</v>
      </c>
      <c r="AI38">
        <v>5.9203924629278504</v>
      </c>
      <c r="AJ38">
        <v>285.76344086021498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0.16</v>
      </c>
      <c r="AM38" t="s">
        <v>10294</v>
      </c>
      <c r="AN38">
        <v>7.74</v>
      </c>
      <c r="AO38" t="s">
        <v>10294</v>
      </c>
      <c r="AP38">
        <v>0.15117070945823399</v>
      </c>
      <c r="AQ38">
        <f>(Table2[[#This Row],[Sharpe Ratio]]-AVERAGE(Table2[Sharpe Ratio]))/_xlfn.STDEV.P(Table2[Sharpe Ratio])</f>
        <v>1.1190666345970637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7.7522348508896863</v>
      </c>
      <c r="AS38">
        <f>_xlfn.RANK.AVG(Table2[[#This Row],[1Y Return vs Nifty Z-Score]],Table2[1Y Return vs Nifty Z-Score])</f>
        <v>15</v>
      </c>
      <c r="AT38">
        <f>_xlfn.RANK.AVG(Table2[[#This Row],[6M Return vs Nifty Z-Score]],Table2[6M Return vs Nifty Z-Score])</f>
        <v>138</v>
      </c>
      <c r="AU38">
        <f>_xlfn.RANK.AVG(Table2[[#This Row],[Sharpe Ratio Z-Score]],Table2[Sharpe Ratio Z-Score])</f>
        <v>99</v>
      </c>
      <c r="AV38">
        <f>(Table2[[#This Row],[Rank 1Y]]+Table2[[#This Row],[Rank 6M]]+Table2[[#This Row],[Rank Sharpe]])/3</f>
        <v>84</v>
      </c>
    </row>
    <row r="39" spans="1:48" x14ac:dyDescent="0.3">
      <c r="A39" t="s">
        <v>359</v>
      </c>
      <c r="B39" t="s">
        <v>360</v>
      </c>
      <c r="C39" t="s">
        <v>10262</v>
      </c>
      <c r="D39" t="s">
        <v>136</v>
      </c>
      <c r="E39">
        <v>67976.114977050005</v>
      </c>
      <c r="F39">
        <v>1695.75</v>
      </c>
      <c r="G39">
        <v>167.17844856244199</v>
      </c>
      <c r="H39">
        <f>(Table2[[#This Row],[1Y Return vs Nifty]]-AVERAGE(Table2[1Y Return vs Nifty]))/_xlfn.STDEV.P(Table2[1Y Return vs Nifty])</f>
        <v>1.771950801410263</v>
      </c>
      <c r="I39">
        <v>-8.6284289029892403</v>
      </c>
      <c r="J39">
        <f>(Table2[[#This Row],[1M Return vs Nifty]]-AVERAGE(Table2[1M Return vs Nifty]))/_xlfn.STDEV.P(Table2[1M Return vs Nifty])</f>
        <v>-0.97883728243538626</v>
      </c>
      <c r="K39">
        <v>26.831643438115201</v>
      </c>
      <c r="L39">
        <f>(Table2[[#This Row],[6M Return vs Nifty]]-AVERAGE(Table2[6M Return vs Nifty]))/_xlfn.STDEV.P(Table2[6M Return vs Nifty])</f>
        <v>0.69920436943542896</v>
      </c>
      <c r="M39">
        <v>-5.3344065658276296</v>
      </c>
      <c r="N39">
        <f>(Table2[[#This Row],[1W Return vs Nifty]]-AVERAGE(Table2[1W Return vs Nifty]))/_xlfn.STDEV.P(Table2[1W Return vs Nifty])</f>
        <v>-1.5602910557241689</v>
      </c>
      <c r="O39">
        <v>1802.03</v>
      </c>
      <c r="P39">
        <v>1746.1163833926701</v>
      </c>
      <c r="Q39">
        <v>1357.6923073788801</v>
      </c>
      <c r="R39">
        <v>31.313539309207599</v>
      </c>
      <c r="S39" s="2">
        <f>(Table2[[#This Row],[Close Price]]-Table2[[#This Row],[20D EMA]])/Table2[[#This Row],[20D EMA]]</f>
        <v>-5.8977930445109114E-2</v>
      </c>
      <c r="T39" s="2">
        <f>(Table2[[#This Row],[Close Price]]-Table2[[#This Row],[50D EMA]])/Table2[[#This Row],[50D EMA]]</f>
        <v>-2.8844803171028704E-2</v>
      </c>
      <c r="U39" s="2">
        <f>(Table2[[#This Row],[Close Price]]-Table2[[#This Row],[200D EMA]])/Table2[[#This Row],[200D EMA]]</f>
        <v>0.24899433456595477</v>
      </c>
      <c r="V39">
        <v>0.86416040337736599</v>
      </c>
      <c r="W39">
        <v>1670.9</v>
      </c>
      <c r="X39">
        <v>1745</v>
      </c>
      <c r="Y39">
        <v>1670.9</v>
      </c>
      <c r="Z39">
        <v>1904.95</v>
      </c>
      <c r="AA39">
        <v>1670.9</v>
      </c>
      <c r="AB39">
        <v>1820</v>
      </c>
      <c r="AC39" s="2">
        <f>(Table2[[#This Row],[Close Price]]/Table2[[#This Row],[Day Low]])-1</f>
        <v>1.4872224549643764E-2</v>
      </c>
      <c r="AD39" s="2">
        <f>(Table2[[#This Row],[Day High]]/Table2[[#This Row],[Close Price]])-1</f>
        <v>2.9043196225858825E-2</v>
      </c>
      <c r="AE39" s="2">
        <f>(Table2[[#This Row],[Close Price]]/Table2[[#This Row],[Current Week Low]])-1</f>
        <v>1.4872224549643764E-2</v>
      </c>
      <c r="AF39" s="2">
        <f>(Table2[[#This Row],[Current Week High]]/Table2[[#This Row],[Close Price]])-1</f>
        <v>0.12336724163349544</v>
      </c>
      <c r="AG39" s="2">
        <f>(Table2[[#This Row],[Close Price]]/Table2[[#This Row],[Current Month Low]])-1</f>
        <v>1.4872224549643764E-2</v>
      </c>
      <c r="AH39" s="2">
        <f>(Table2[[#This Row],[Current Month High]]/Table2[[#This Row],[Close Price]])-1</f>
        <v>7.3271413828689402E-2</v>
      </c>
      <c r="AI39">
        <v>22.352941176470502</v>
      </c>
      <c r="AJ39">
        <v>212.292817679558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0.02</v>
      </c>
      <c r="AM39" t="s">
        <v>10294</v>
      </c>
      <c r="AN39">
        <v>-6.21</v>
      </c>
      <c r="AO39" t="s">
        <v>10293</v>
      </c>
      <c r="AP39">
        <v>0.165949997586852</v>
      </c>
      <c r="AQ39">
        <f>(Table2[[#This Row],[Sharpe Ratio]]-AVERAGE(Table2[Sharpe Ratio]))/_xlfn.STDEV.P(Table2[Sharpe Ratio])</f>
        <v>1.2904343265962797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1.2224611592824164</v>
      </c>
      <c r="AS39">
        <f>_xlfn.RANK.AVG(Table2[[#This Row],[1Y Return vs Nifty Z-Score]],Table2[1Y Return vs Nifty Z-Score])</f>
        <v>41</v>
      </c>
      <c r="AT39">
        <f>_xlfn.RANK.AVG(Table2[[#This Row],[6M Return vs Nifty Z-Score]],Table2[6M Return vs Nifty Z-Score])</f>
        <v>145</v>
      </c>
      <c r="AU39">
        <f>_xlfn.RANK.AVG(Table2[[#This Row],[Sharpe Ratio Z-Score]],Table2[Sharpe Ratio Z-Score])</f>
        <v>76</v>
      </c>
      <c r="AV39">
        <f>(Table2[[#This Row],[Rank 1Y]]+Table2[[#This Row],[Rank 6M]]+Table2[[#This Row],[Rank Sharpe]])/3</f>
        <v>87.333333333333329</v>
      </c>
    </row>
    <row r="40" spans="1:48" x14ac:dyDescent="0.3">
      <c r="A40" t="s">
        <v>1408</v>
      </c>
      <c r="B40" t="s">
        <v>1409</v>
      </c>
      <c r="C40" t="s">
        <v>10260</v>
      </c>
      <c r="D40" t="s">
        <v>372</v>
      </c>
      <c r="E40">
        <v>7524.9678285600003</v>
      </c>
      <c r="F40">
        <v>331.6</v>
      </c>
      <c r="G40">
        <v>114.84192585007899</v>
      </c>
      <c r="H40">
        <f>(Table2[[#This Row],[1Y Return vs Nifty]]-AVERAGE(Table2[1Y Return vs Nifty]))/_xlfn.STDEV.P(Table2[1Y Return vs Nifty])</f>
        <v>1.048978878393757</v>
      </c>
      <c r="I40">
        <v>-0.36098932505516601</v>
      </c>
      <c r="J40">
        <f>(Table2[[#This Row],[1M Return vs Nifty]]-AVERAGE(Table2[1M Return vs Nifty]))/_xlfn.STDEV.P(Table2[1M Return vs Nifty])</f>
        <v>-0.13491930613367054</v>
      </c>
      <c r="K40">
        <v>82.471711375198396</v>
      </c>
      <c r="L40">
        <f>(Table2[[#This Row],[6M Return vs Nifty]]-AVERAGE(Table2[6M Return vs Nifty]))/_xlfn.STDEV.P(Table2[6M Return vs Nifty])</f>
        <v>2.6107981802717579</v>
      </c>
      <c r="M40">
        <v>4.1033830768536701</v>
      </c>
      <c r="N40">
        <f>(Table2[[#This Row],[1W Return vs Nifty]]-AVERAGE(Table2[1W Return vs Nifty]))/_xlfn.STDEV.P(Table2[1W Return vs Nifty])</f>
        <v>0.41142441081360626</v>
      </c>
      <c r="O40">
        <v>332.75</v>
      </c>
      <c r="P40">
        <v>315.611819265885</v>
      </c>
      <c r="Q40">
        <v>245.23045687134001</v>
      </c>
      <c r="R40">
        <v>45.762365881341402</v>
      </c>
      <c r="S40" s="2">
        <f>(Table2[[#This Row],[Close Price]]-Table2[[#This Row],[20D EMA]])/Table2[[#This Row],[20D EMA]]</f>
        <v>-3.4560480841471894E-3</v>
      </c>
      <c r="T40" s="2">
        <f>(Table2[[#This Row],[Close Price]]-Table2[[#This Row],[50D EMA]])/Table2[[#This Row],[50D EMA]]</f>
        <v>5.0657737632588108E-2</v>
      </c>
      <c r="U40" s="2">
        <f>(Table2[[#This Row],[Close Price]]-Table2[[#This Row],[200D EMA]])/Table2[[#This Row],[200D EMA]]</f>
        <v>0.35219745634602695</v>
      </c>
      <c r="V40">
        <v>0.67348283341493298</v>
      </c>
      <c r="W40">
        <v>329.55</v>
      </c>
      <c r="X40">
        <v>341.45</v>
      </c>
      <c r="Y40">
        <v>329.55</v>
      </c>
      <c r="Z40">
        <v>351</v>
      </c>
      <c r="AA40">
        <v>329.55</v>
      </c>
      <c r="AB40">
        <v>349.9</v>
      </c>
      <c r="AC40" s="2">
        <f>(Table2[[#This Row],[Close Price]]/Table2[[#This Row],[Day Low]])-1</f>
        <v>6.2206038537400143E-3</v>
      </c>
      <c r="AD40" s="2">
        <f>(Table2[[#This Row],[Day High]]/Table2[[#This Row],[Close Price]])-1</f>
        <v>2.9704463208685139E-2</v>
      </c>
      <c r="AE40" s="2">
        <f>(Table2[[#This Row],[Close Price]]/Table2[[#This Row],[Current Week Low]])-1</f>
        <v>6.2206038537400143E-3</v>
      </c>
      <c r="AF40" s="2">
        <f>(Table2[[#This Row],[Current Week High]]/Table2[[#This Row],[Close Price]])-1</f>
        <v>5.8504221954161606E-2</v>
      </c>
      <c r="AG40" s="2">
        <f>(Table2[[#This Row],[Close Price]]/Table2[[#This Row],[Current Month Low]])-1</f>
        <v>6.2206038537400143E-3</v>
      </c>
      <c r="AH40" s="2">
        <f>(Table2[[#This Row],[Current Month High]]/Table2[[#This Row],[Close Price]])-1</f>
        <v>5.518697225572966E-2</v>
      </c>
      <c r="AI40">
        <v>9.3184559710494508</v>
      </c>
      <c r="AJ40">
        <v>156.06177606177599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0.05</v>
      </c>
      <c r="AM40" t="s">
        <v>10294</v>
      </c>
      <c r="AN40">
        <v>-4.3</v>
      </c>
      <c r="AO40" t="s">
        <v>10293</v>
      </c>
      <c r="AP40">
        <v>0.12445723660338</v>
      </c>
      <c r="AQ40">
        <f>(Table2[[#This Row],[Sharpe Ratio]]-AVERAGE(Table2[Sharpe Ratio]))/_xlfn.STDEV.P(Table2[Sharpe Ratio])</f>
        <v>0.80932057994401707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4.7456027432894681</v>
      </c>
      <c r="AS40">
        <f>_xlfn.RANK.AVG(Table2[[#This Row],[1Y Return vs Nifty Z-Score]],Table2[1Y Return vs Nifty Z-Score])</f>
        <v>93</v>
      </c>
      <c r="AT40">
        <f>_xlfn.RANK.AVG(Table2[[#This Row],[6M Return vs Nifty Z-Score]],Table2[6M Return vs Nifty Z-Score])</f>
        <v>17</v>
      </c>
      <c r="AU40">
        <f>_xlfn.RANK.AVG(Table2[[#This Row],[Sharpe Ratio Z-Score]],Table2[Sharpe Ratio Z-Score])</f>
        <v>155</v>
      </c>
      <c r="AV40">
        <f>(Table2[[#This Row],[Rank 1Y]]+Table2[[#This Row],[Rank 6M]]+Table2[[#This Row],[Rank Sharpe]])/3</f>
        <v>88.333333333333329</v>
      </c>
    </row>
    <row r="41" spans="1:48" x14ac:dyDescent="0.3">
      <c r="A41" t="s">
        <v>1397</v>
      </c>
      <c r="B41" t="s">
        <v>1398</v>
      </c>
      <c r="C41" t="s">
        <v>10253</v>
      </c>
      <c r="D41" t="s">
        <v>46</v>
      </c>
      <c r="E41">
        <v>7633.8522552000004</v>
      </c>
      <c r="F41">
        <v>559.20000000000005</v>
      </c>
      <c r="G41">
        <v>88.161458343842796</v>
      </c>
      <c r="H41">
        <f>(Table2[[#This Row],[1Y Return vs Nifty]]-AVERAGE(Table2[1Y Return vs Nifty]))/_xlfn.STDEV.P(Table2[1Y Return vs Nifty])</f>
        <v>0.68041734812215449</v>
      </c>
      <c r="I41">
        <v>17.336136402682602</v>
      </c>
      <c r="J41">
        <f>(Table2[[#This Row],[1M Return vs Nifty]]-AVERAGE(Table2[1M Return vs Nifty]))/_xlfn.STDEV.P(Table2[1M Return vs Nifty])</f>
        <v>1.6715556477772147</v>
      </c>
      <c r="K41">
        <v>39.765606271781699</v>
      </c>
      <c r="L41">
        <f>(Table2[[#This Row],[6M Return vs Nifty]]-AVERAGE(Table2[6M Return vs Nifty]))/_xlfn.STDEV.P(Table2[6M Return vs Nifty])</f>
        <v>1.143569091102951</v>
      </c>
      <c r="M41">
        <v>11.220332527454</v>
      </c>
      <c r="N41">
        <f>(Table2[[#This Row],[1W Return vs Nifty]]-AVERAGE(Table2[1W Return vs Nifty]))/_xlfn.STDEV.P(Table2[1W Return vs Nifty])</f>
        <v>1.8982767181436409</v>
      </c>
      <c r="O41">
        <v>516.1</v>
      </c>
      <c r="P41">
        <v>474.73272781217901</v>
      </c>
      <c r="Q41">
        <v>373.31342461132198</v>
      </c>
      <c r="R41">
        <v>71.206337256254997</v>
      </c>
      <c r="S41" s="2">
        <f>(Table2[[#This Row],[Close Price]]-Table2[[#This Row],[20D EMA]])/Table2[[#This Row],[20D EMA]]</f>
        <v>8.3510947490796392E-2</v>
      </c>
      <c r="T41" s="2">
        <f>(Table2[[#This Row],[Close Price]]-Table2[[#This Row],[50D EMA]])/Table2[[#This Row],[50D EMA]]</f>
        <v>0.17792595125491173</v>
      </c>
      <c r="U41" s="2">
        <f>(Table2[[#This Row],[Close Price]]-Table2[[#This Row],[200D EMA]])/Table2[[#This Row],[200D EMA]]</f>
        <v>0.49793702324585631</v>
      </c>
      <c r="V41">
        <v>0.69019839242641401</v>
      </c>
      <c r="W41">
        <v>551.54999999999995</v>
      </c>
      <c r="X41">
        <v>577</v>
      </c>
      <c r="Y41">
        <v>525.04999999999995</v>
      </c>
      <c r="Z41">
        <v>577</v>
      </c>
      <c r="AA41">
        <v>550.85</v>
      </c>
      <c r="AB41">
        <v>577</v>
      </c>
      <c r="AC41" s="2">
        <f>(Table2[[#This Row],[Close Price]]/Table2[[#This Row],[Day Low]])-1</f>
        <v>1.3870002719608587E-2</v>
      </c>
      <c r="AD41" s="2">
        <f>(Table2[[#This Row],[Day High]]/Table2[[#This Row],[Close Price]])-1</f>
        <v>3.1831187410586548E-2</v>
      </c>
      <c r="AE41" s="2">
        <f>(Table2[[#This Row],[Close Price]]/Table2[[#This Row],[Current Week Low]])-1</f>
        <v>6.5041424626226307E-2</v>
      </c>
      <c r="AF41" s="2">
        <f>(Table2[[#This Row],[Current Week High]]/Table2[[#This Row],[Close Price]])-1</f>
        <v>3.1831187410586548E-2</v>
      </c>
      <c r="AG41" s="2">
        <f>(Table2[[#This Row],[Close Price]]/Table2[[#This Row],[Current Month Low]])-1</f>
        <v>1.5158391576654218E-2</v>
      </c>
      <c r="AH41" s="2">
        <f>(Table2[[#This Row],[Current Month High]]/Table2[[#This Row],[Close Price]])-1</f>
        <v>3.1831187410586548E-2</v>
      </c>
      <c r="AI41">
        <v>3.1831187410586499</v>
      </c>
      <c r="AJ41">
        <v>131.79274611398901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0.41</v>
      </c>
      <c r="AM41" t="s">
        <v>10294</v>
      </c>
      <c r="AN41">
        <v>12.01</v>
      </c>
      <c r="AO41" t="s">
        <v>10294</v>
      </c>
      <c r="AP41">
        <v>0.18175431813412099</v>
      </c>
      <c r="AQ41">
        <f>(Table2[[#This Row],[Sharpe Ratio]]-AVERAGE(Table2[Sharpe Ratio]))/_xlfn.STDEV.P(Table2[Sharpe Ratio])</f>
        <v>1.4736873975312008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6.8675062026771618</v>
      </c>
      <c r="AS41">
        <f>_xlfn.RANK.AVG(Table2[[#This Row],[1Y Return vs Nifty Z-Score]],Table2[1Y Return vs Nifty Z-Score])</f>
        <v>124</v>
      </c>
      <c r="AT41">
        <f>_xlfn.RANK.AVG(Table2[[#This Row],[6M Return vs Nifty Z-Score]],Table2[6M Return vs Nifty Z-Score])</f>
        <v>91</v>
      </c>
      <c r="AU41">
        <f>_xlfn.RANK.AVG(Table2[[#This Row],[Sharpe Ratio Z-Score]],Table2[Sharpe Ratio Z-Score])</f>
        <v>53</v>
      </c>
      <c r="AV41">
        <f>(Table2[[#This Row],[Rank 1Y]]+Table2[[#This Row],[Rank 6M]]+Table2[[#This Row],[Rank Sharpe]])/3</f>
        <v>89.333333333333329</v>
      </c>
    </row>
    <row r="42" spans="1:48" x14ac:dyDescent="0.3">
      <c r="A42" t="s">
        <v>566</v>
      </c>
      <c r="B42" t="s">
        <v>567</v>
      </c>
      <c r="C42" t="s">
        <v>10260</v>
      </c>
      <c r="D42" t="s">
        <v>230</v>
      </c>
      <c r="E42">
        <v>34634.727925599997</v>
      </c>
      <c r="F42">
        <v>8622.4</v>
      </c>
      <c r="G42">
        <v>111.451521140973</v>
      </c>
      <c r="H42">
        <f>(Table2[[#This Row],[1Y Return vs Nifty]]-AVERAGE(Table2[1Y Return vs Nifty]))/_xlfn.STDEV.P(Table2[1Y Return vs Nifty])</f>
        <v>1.0021441388024781</v>
      </c>
      <c r="I42">
        <v>1.4335694824941001</v>
      </c>
      <c r="J42">
        <f>(Table2[[#This Row],[1M Return vs Nifty]]-AVERAGE(Table2[1M Return vs Nifty]))/_xlfn.STDEV.P(Table2[1M Return vs Nifty])</f>
        <v>4.8264426017637259E-2</v>
      </c>
      <c r="K42">
        <v>23.250052043524601</v>
      </c>
      <c r="L42">
        <f>(Table2[[#This Row],[6M Return vs Nifty]]-AVERAGE(Table2[6M Return vs Nifty]))/_xlfn.STDEV.P(Table2[6M Return vs Nifty])</f>
        <v>0.57615369396562188</v>
      </c>
      <c r="M42">
        <v>10.0847791695401</v>
      </c>
      <c r="N42">
        <f>(Table2[[#This Row],[1W Return vs Nifty]]-AVERAGE(Table2[1W Return vs Nifty]))/_xlfn.STDEV.P(Table2[1W Return vs Nifty])</f>
        <v>1.6610402248918545</v>
      </c>
      <c r="O42">
        <v>8571.24</v>
      </c>
      <c r="P42">
        <v>8320.5981461705796</v>
      </c>
      <c r="Q42">
        <v>6842.4616697392803</v>
      </c>
      <c r="R42">
        <v>50.327449278718603</v>
      </c>
      <c r="S42" s="2">
        <f>(Table2[[#This Row],[Close Price]]-Table2[[#This Row],[20D EMA]])/Table2[[#This Row],[20D EMA]]</f>
        <v>5.9687979802222147E-3</v>
      </c>
      <c r="T42" s="2">
        <f>(Table2[[#This Row],[Close Price]]-Table2[[#This Row],[50D EMA]])/Table2[[#This Row],[50D EMA]]</f>
        <v>3.62716536152295E-2</v>
      </c>
      <c r="U42" s="2">
        <f>(Table2[[#This Row],[Close Price]]-Table2[[#This Row],[200D EMA]])/Table2[[#This Row],[200D EMA]]</f>
        <v>0.26013128259563062</v>
      </c>
      <c r="V42">
        <v>1.7574281020784499</v>
      </c>
      <c r="W42">
        <v>8552</v>
      </c>
      <c r="X42">
        <v>8858.2000000000007</v>
      </c>
      <c r="Y42">
        <v>8201</v>
      </c>
      <c r="Z42">
        <v>9659.9</v>
      </c>
      <c r="AA42">
        <v>8552</v>
      </c>
      <c r="AB42">
        <v>9329.9500000000007</v>
      </c>
      <c r="AC42" s="2">
        <f>(Table2[[#This Row],[Close Price]]/Table2[[#This Row],[Day Low]])-1</f>
        <v>8.2319925163703012E-3</v>
      </c>
      <c r="AD42" s="2">
        <f>(Table2[[#This Row],[Day High]]/Table2[[#This Row],[Close Price]])-1</f>
        <v>2.7347374280942693E-2</v>
      </c>
      <c r="AE42" s="2">
        <f>(Table2[[#This Row],[Close Price]]/Table2[[#This Row],[Current Week Low]])-1</f>
        <v>5.1383977563711714E-2</v>
      </c>
      <c r="AF42" s="2">
        <f>(Table2[[#This Row],[Current Week High]]/Table2[[#This Row],[Close Price]])-1</f>
        <v>0.12032612729634451</v>
      </c>
      <c r="AG42" s="2">
        <f>(Table2[[#This Row],[Close Price]]/Table2[[#This Row],[Current Month Low]])-1</f>
        <v>8.2319925163703012E-3</v>
      </c>
      <c r="AH42" s="2">
        <f>(Table2[[#This Row],[Current Month High]]/Table2[[#This Row],[Close Price]])-1</f>
        <v>8.205951939135292E-2</v>
      </c>
      <c r="AI42">
        <v>12.032612729634399</v>
      </c>
      <c r="AJ42">
        <v>143.21678913445101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-0.04</v>
      </c>
      <c r="AM42" t="s">
        <v>10293</v>
      </c>
      <c r="AN42">
        <v>-4.5</v>
      </c>
      <c r="AO42" t="s">
        <v>10293</v>
      </c>
      <c r="AP42">
        <v>0.26405105903762</v>
      </c>
      <c r="AQ42">
        <f>(Table2[[#This Row],[Sharpe Ratio]]-AVERAGE(Table2[Sharpe Ratio]))/_xlfn.STDEV.P(Table2[Sharpe Ratio])</f>
        <v>2.4279283883663156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5.7155308720439075</v>
      </c>
      <c r="AS42">
        <f>_xlfn.RANK.AVG(Table2[[#This Row],[1Y Return vs Nifty Z-Score]],Table2[1Y Return vs Nifty Z-Score])</f>
        <v>99</v>
      </c>
      <c r="AT42">
        <f>_xlfn.RANK.AVG(Table2[[#This Row],[6M Return vs Nifty Z-Score]],Table2[6M Return vs Nifty Z-Score])</f>
        <v>164</v>
      </c>
      <c r="AU42">
        <f>_xlfn.RANK.AVG(Table2[[#This Row],[Sharpe Ratio Z-Score]],Table2[Sharpe Ratio Z-Score])</f>
        <v>5</v>
      </c>
      <c r="AV42">
        <f>(Table2[[#This Row],[Rank 1Y]]+Table2[[#This Row],[Rank 6M]]+Table2[[#This Row],[Rank Sharpe]])/3</f>
        <v>89.333333333333329</v>
      </c>
    </row>
    <row r="43" spans="1:48" x14ac:dyDescent="0.3">
      <c r="A43" t="s">
        <v>347</v>
      </c>
      <c r="B43" t="s">
        <v>348</v>
      </c>
      <c r="C43" t="s">
        <v>10261</v>
      </c>
      <c r="D43" t="s">
        <v>349</v>
      </c>
      <c r="E43">
        <v>69735.110643224994</v>
      </c>
      <c r="F43">
        <v>11654.55</v>
      </c>
      <c r="G43">
        <v>155.79201339478399</v>
      </c>
      <c r="H43">
        <f>(Table2[[#This Row],[1Y Return vs Nifty]]-AVERAGE(Table2[1Y Return vs Nifty]))/_xlfn.STDEV.P(Table2[1Y Return vs Nifty])</f>
        <v>1.6146596306783589</v>
      </c>
      <c r="I43">
        <v>-9.1244682768073506</v>
      </c>
      <c r="J43">
        <f>(Table2[[#This Row],[1M Return vs Nifty]]-AVERAGE(Table2[1M Return vs Nifty]))/_xlfn.STDEV.P(Table2[1M Return vs Nifty])</f>
        <v>-1.0294716463847575</v>
      </c>
      <c r="K43">
        <v>73.732692090001905</v>
      </c>
      <c r="L43">
        <f>(Table2[[#This Row],[6M Return vs Nifty]]-AVERAGE(Table2[6M Return vs Nifty]))/_xlfn.STDEV.P(Table2[6M Return vs Nifty])</f>
        <v>2.3105567212345193</v>
      </c>
      <c r="M43">
        <v>6.8577690284003197</v>
      </c>
      <c r="N43">
        <f>(Table2[[#This Row],[1W Return vs Nifty]]-AVERAGE(Table2[1W Return vs Nifty]))/_xlfn.STDEV.P(Table2[1W Return vs Nifty])</f>
        <v>0.98686268472028926</v>
      </c>
      <c r="O43">
        <v>11687.15</v>
      </c>
      <c r="P43">
        <v>11051.6788536821</v>
      </c>
      <c r="Q43">
        <v>8326.0052753727996</v>
      </c>
      <c r="R43">
        <v>48.615324288956003</v>
      </c>
      <c r="S43" s="2">
        <f>(Table2[[#This Row],[Close Price]]-Table2[[#This Row],[20D EMA]])/Table2[[#This Row],[20D EMA]]</f>
        <v>-2.7893883453194634E-3</v>
      </c>
      <c r="T43" s="2">
        <f>(Table2[[#This Row],[Close Price]]-Table2[[#This Row],[50D EMA]])/Table2[[#This Row],[50D EMA]]</f>
        <v>5.4550186835825361E-2</v>
      </c>
      <c r="U43" s="2">
        <f>(Table2[[#This Row],[Close Price]]-Table2[[#This Row],[200D EMA]])/Table2[[#This Row],[200D EMA]]</f>
        <v>0.39977691756604888</v>
      </c>
      <c r="V43">
        <v>1.34826315137677</v>
      </c>
      <c r="W43">
        <v>11414.6</v>
      </c>
      <c r="X43">
        <v>11818.95</v>
      </c>
      <c r="Y43">
        <v>11225</v>
      </c>
      <c r="Z43">
        <v>12690</v>
      </c>
      <c r="AA43">
        <v>11414.6</v>
      </c>
      <c r="AB43">
        <v>12199.95</v>
      </c>
      <c r="AC43" s="2">
        <f>(Table2[[#This Row],[Close Price]]/Table2[[#This Row],[Day Low]])-1</f>
        <v>2.1021323568061856E-2</v>
      </c>
      <c r="AD43" s="2">
        <f>(Table2[[#This Row],[Day High]]/Table2[[#This Row],[Close Price]])-1</f>
        <v>1.4106078741779049E-2</v>
      </c>
      <c r="AE43" s="2">
        <f>(Table2[[#This Row],[Close Price]]/Table2[[#This Row],[Current Week Low]])-1</f>
        <v>3.8267260579064599E-2</v>
      </c>
      <c r="AF43" s="2">
        <f>(Table2[[#This Row],[Current Week High]]/Table2[[#This Row],[Close Price]])-1</f>
        <v>8.8845129155565861E-2</v>
      </c>
      <c r="AG43" s="2">
        <f>(Table2[[#This Row],[Close Price]]/Table2[[#This Row],[Current Month Low]])-1</f>
        <v>2.1021323568061856E-2</v>
      </c>
      <c r="AH43" s="2">
        <f>(Table2[[#This Row],[Current Month High]]/Table2[[#This Row],[Close Price]])-1</f>
        <v>4.6797173636047962E-2</v>
      </c>
      <c r="AI43">
        <v>10.506197150469101</v>
      </c>
      <c r="AJ43">
        <v>185.510779029887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0.28000000000000003</v>
      </c>
      <c r="AM43" t="s">
        <v>10294</v>
      </c>
      <c r="AN43">
        <v>-7.15</v>
      </c>
      <c r="AO43" t="s">
        <v>10293</v>
      </c>
      <c r="AP43">
        <v>0.104632817877236</v>
      </c>
      <c r="AQ43">
        <f>(Table2[[#This Row],[Sharpe Ratio]]-AVERAGE(Table2[Sharpe Ratio]))/_xlfn.STDEV.P(Table2[Sharpe Ratio])</f>
        <v>0.57945396845634933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4.4620613587047586</v>
      </c>
      <c r="AS43">
        <f>_xlfn.RANK.AVG(Table2[[#This Row],[1Y Return vs Nifty Z-Score]],Table2[1Y Return vs Nifty Z-Score])</f>
        <v>47</v>
      </c>
      <c r="AT43">
        <f>_xlfn.RANK.AVG(Table2[[#This Row],[6M Return vs Nifty Z-Score]],Table2[6M Return vs Nifty Z-Score])</f>
        <v>24</v>
      </c>
      <c r="AU43">
        <f>_xlfn.RANK.AVG(Table2[[#This Row],[Sharpe Ratio Z-Score]],Table2[Sharpe Ratio Z-Score])</f>
        <v>202</v>
      </c>
      <c r="AV43">
        <f>(Table2[[#This Row],[Rank 1Y]]+Table2[[#This Row],[Rank 6M]]+Table2[[#This Row],[Rank Sharpe]])/3</f>
        <v>91</v>
      </c>
    </row>
    <row r="44" spans="1:48" x14ac:dyDescent="0.3">
      <c r="A44" t="s">
        <v>759</v>
      </c>
      <c r="B44" t="s">
        <v>760</v>
      </c>
      <c r="C44" t="s">
        <v>10250</v>
      </c>
      <c r="D44" t="s">
        <v>116</v>
      </c>
      <c r="E44">
        <v>21410.537889792002</v>
      </c>
      <c r="F44">
        <v>81.92</v>
      </c>
      <c r="G44">
        <v>491.67906550843702</v>
      </c>
      <c r="H44">
        <f>(Table2[[#This Row],[1Y Return vs Nifty]]-AVERAGE(Table2[1Y Return vs Nifty]))/_xlfn.STDEV.P(Table2[1Y Return vs Nifty])</f>
        <v>6.2545725518627444</v>
      </c>
      <c r="I44">
        <v>34.721927855273101</v>
      </c>
      <c r="J44">
        <f>(Table2[[#This Row],[1M Return vs Nifty]]-AVERAGE(Table2[1M Return vs Nifty]))/_xlfn.STDEV.P(Table2[1M Return vs Nifty])</f>
        <v>3.4462504369879063</v>
      </c>
      <c r="K44">
        <v>22.749248294944501</v>
      </c>
      <c r="L44">
        <f>(Table2[[#This Row],[6M Return vs Nifty]]-AVERAGE(Table2[6M Return vs Nifty]))/_xlfn.STDEV.P(Table2[6M Return vs Nifty])</f>
        <v>0.55894786762996951</v>
      </c>
      <c r="M44">
        <v>-2.4820658423722999</v>
      </c>
      <c r="N44">
        <f>(Table2[[#This Row],[1W Return vs Nifty]]-AVERAGE(Table2[1W Return vs Nifty]))/_xlfn.STDEV.P(Table2[1W Return vs Nifty])</f>
        <v>-0.96438835676608681</v>
      </c>
      <c r="O44">
        <v>76.17</v>
      </c>
      <c r="P44">
        <v>67.666675594234704</v>
      </c>
      <c r="Q44">
        <v>48.446177649391103</v>
      </c>
      <c r="R44">
        <v>58.673175574246599</v>
      </c>
      <c r="S44" s="2">
        <f>(Table2[[#This Row],[Close Price]]-Table2[[#This Row],[20D EMA]])/Table2[[#This Row],[20D EMA]]</f>
        <v>7.54890376788762E-2</v>
      </c>
      <c r="T44" s="2">
        <f>(Table2[[#This Row],[Close Price]]-Table2[[#This Row],[50D EMA]])/Table2[[#This Row],[50D EMA]]</f>
        <v>0.21064023436345233</v>
      </c>
      <c r="U44" s="2">
        <f>(Table2[[#This Row],[Close Price]]-Table2[[#This Row],[200D EMA]])/Table2[[#This Row],[200D EMA]]</f>
        <v>0.6909486769598554</v>
      </c>
      <c r="V44">
        <v>1.79938854183076</v>
      </c>
      <c r="W44">
        <v>80.03</v>
      </c>
      <c r="X44">
        <v>83.28</v>
      </c>
      <c r="Y44">
        <v>80.03</v>
      </c>
      <c r="Z44">
        <v>90.74</v>
      </c>
      <c r="AA44">
        <v>80.03</v>
      </c>
      <c r="AB44">
        <v>88.8</v>
      </c>
      <c r="AC44" s="2">
        <f>(Table2[[#This Row],[Close Price]]/Table2[[#This Row],[Day Low]])-1</f>
        <v>2.3616143946020296E-2</v>
      </c>
      <c r="AD44" s="2">
        <f>(Table2[[#This Row],[Day High]]/Table2[[#This Row],[Close Price]])-1</f>
        <v>1.66015625E-2</v>
      </c>
      <c r="AE44" s="2">
        <f>(Table2[[#This Row],[Close Price]]/Table2[[#This Row],[Current Week Low]])-1</f>
        <v>2.3616143946020296E-2</v>
      </c>
      <c r="AF44" s="2">
        <f>(Table2[[#This Row],[Current Week High]]/Table2[[#This Row],[Close Price]])-1</f>
        <v>0.107666015625</v>
      </c>
      <c r="AG44" s="2">
        <f>(Table2[[#This Row],[Close Price]]/Table2[[#This Row],[Current Month Low]])-1</f>
        <v>2.3616143946020296E-2</v>
      </c>
      <c r="AH44" s="2">
        <f>(Table2[[#This Row],[Current Month High]]/Table2[[#This Row],[Close Price]])-1</f>
        <v>8.3984375E-2</v>
      </c>
      <c r="AI44">
        <v>11.572265625</v>
      </c>
      <c r="AJ44">
        <v>527.73946360153195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0.37</v>
      </c>
      <c r="AM44" t="s">
        <v>10294</v>
      </c>
      <c r="AN44">
        <v>10.52</v>
      </c>
      <c r="AO44" t="s">
        <v>10294</v>
      </c>
      <c r="AP44">
        <v>0.147075710788313</v>
      </c>
      <c r="AQ44">
        <f>(Table2[[#This Row],[Sharpe Ratio]]-AVERAGE(Table2[Sharpe Ratio]))/_xlfn.STDEV.P(Table2[Sharpe Ratio])</f>
        <v>1.0715846134944791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10.366967113209013</v>
      </c>
      <c r="AS44">
        <f>_xlfn.RANK.AVG(Table2[[#This Row],[1Y Return vs Nifty Z-Score]],Table2[1Y Return vs Nifty Z-Score])</f>
        <v>2</v>
      </c>
      <c r="AT44">
        <f>_xlfn.RANK.AVG(Table2[[#This Row],[6M Return vs Nifty Z-Score]],Table2[6M Return vs Nifty Z-Score])</f>
        <v>167</v>
      </c>
      <c r="AU44">
        <f>_xlfn.RANK.AVG(Table2[[#This Row],[Sharpe Ratio Z-Score]],Table2[Sharpe Ratio Z-Score])</f>
        <v>112</v>
      </c>
      <c r="AV44">
        <f>(Table2[[#This Row],[Rank 1Y]]+Table2[[#This Row],[Rank 6M]]+Table2[[#This Row],[Rank Sharpe]])/3</f>
        <v>93.666666666666671</v>
      </c>
    </row>
    <row r="45" spans="1:48" x14ac:dyDescent="0.3">
      <c r="A45" t="s">
        <v>753</v>
      </c>
      <c r="B45" t="s">
        <v>754</v>
      </c>
      <c r="C45" t="s">
        <v>10253</v>
      </c>
      <c r="D45" t="s">
        <v>46</v>
      </c>
      <c r="E45">
        <v>21607.340326019999</v>
      </c>
      <c r="F45">
        <v>344.15</v>
      </c>
      <c r="G45">
        <v>99.754934295392701</v>
      </c>
      <c r="H45">
        <f>(Table2[[#This Row],[1Y Return vs Nifty]]-AVERAGE(Table2[1Y Return vs Nifty]))/_xlfn.STDEV.P(Table2[1Y Return vs Nifty])</f>
        <v>0.84056856124731893</v>
      </c>
      <c r="I45">
        <v>3.9815868081183101</v>
      </c>
      <c r="J45">
        <f>(Table2[[#This Row],[1M Return vs Nifty]]-AVERAGE(Table2[1M Return vs Nifty]))/_xlfn.STDEV.P(Table2[1M Return vs Nifty])</f>
        <v>0.30835917539587576</v>
      </c>
      <c r="K45">
        <v>46.853353996200397</v>
      </c>
      <c r="L45">
        <f>(Table2[[#This Row],[6M Return vs Nifty]]-AVERAGE(Table2[6M Return vs Nifty]))/_xlfn.STDEV.P(Table2[6M Return vs Nifty])</f>
        <v>1.387078762911564</v>
      </c>
      <c r="M45">
        <v>3.21489527911536</v>
      </c>
      <c r="N45">
        <f>(Table2[[#This Row],[1W Return vs Nifty]]-AVERAGE(Table2[1W Return vs Nifty]))/_xlfn.STDEV.P(Table2[1W Return vs Nifty])</f>
        <v>0.22580413329563767</v>
      </c>
      <c r="O45">
        <v>335.08</v>
      </c>
      <c r="P45">
        <v>318.01847871073301</v>
      </c>
      <c r="Q45">
        <v>249.16589405901399</v>
      </c>
      <c r="R45">
        <v>56.5510115950715</v>
      </c>
      <c r="S45" s="2">
        <f>(Table2[[#This Row],[Close Price]]-Table2[[#This Row],[20D EMA]])/Table2[[#This Row],[20D EMA]]</f>
        <v>2.7068162826787614E-2</v>
      </c>
      <c r="T45" s="2">
        <f>(Table2[[#This Row],[Close Price]]-Table2[[#This Row],[50D EMA]])/Table2[[#This Row],[50D EMA]]</f>
        <v>8.216982043057941E-2</v>
      </c>
      <c r="U45" s="2">
        <f>(Table2[[#This Row],[Close Price]]-Table2[[#This Row],[200D EMA]])/Table2[[#This Row],[200D EMA]]</f>
        <v>0.38120829618233931</v>
      </c>
      <c r="V45">
        <v>1.4108090535365201</v>
      </c>
      <c r="W45">
        <v>334.05</v>
      </c>
      <c r="X45">
        <v>351</v>
      </c>
      <c r="Y45">
        <v>334.05</v>
      </c>
      <c r="Z45">
        <v>364.5</v>
      </c>
      <c r="AA45">
        <v>334.05</v>
      </c>
      <c r="AB45">
        <v>362.6</v>
      </c>
      <c r="AC45" s="2">
        <f>(Table2[[#This Row],[Close Price]]/Table2[[#This Row],[Day Low]])-1</f>
        <v>3.0234994761263234E-2</v>
      </c>
      <c r="AD45" s="2">
        <f>(Table2[[#This Row],[Day High]]/Table2[[#This Row],[Close Price]])-1</f>
        <v>1.9904111579253314E-2</v>
      </c>
      <c r="AE45" s="2">
        <f>(Table2[[#This Row],[Close Price]]/Table2[[#This Row],[Current Week Low]])-1</f>
        <v>3.0234994761263234E-2</v>
      </c>
      <c r="AF45" s="2">
        <f>(Table2[[#This Row],[Current Week High]]/Table2[[#This Row],[Close Price]])-1</f>
        <v>5.9131192793840048E-2</v>
      </c>
      <c r="AG45" s="2">
        <f>(Table2[[#This Row],[Close Price]]/Table2[[#This Row],[Current Month Low]])-1</f>
        <v>3.0234994761263234E-2</v>
      </c>
      <c r="AH45" s="2">
        <f>(Table2[[#This Row],[Current Month High]]/Table2[[#This Row],[Close Price]])-1</f>
        <v>5.3610344326601833E-2</v>
      </c>
      <c r="AI45">
        <v>5.9131192793840004</v>
      </c>
      <c r="AJ45">
        <v>152.032222629073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0.24</v>
      </c>
      <c r="AM45" t="s">
        <v>10294</v>
      </c>
      <c r="AN45">
        <v>4.41</v>
      </c>
      <c r="AO45" t="s">
        <v>10294</v>
      </c>
      <c r="AP45">
        <v>0.14967211886837001</v>
      </c>
      <c r="AQ45">
        <f>(Table2[[#This Row],[Sharpe Ratio]]-AVERAGE(Table2[Sharpe Ratio]))/_xlfn.STDEV.P(Table2[Sharpe Ratio])</f>
        <v>1.1016902895118457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3.8635009223622423</v>
      </c>
      <c r="AS45">
        <f>_xlfn.RANK.AVG(Table2[[#This Row],[1Y Return vs Nifty Z-Score]],Table2[1Y Return vs Nifty Z-Score])</f>
        <v>111</v>
      </c>
      <c r="AT45">
        <f>_xlfn.RANK.AVG(Table2[[#This Row],[6M Return vs Nifty Z-Score]],Table2[6M Return vs Nifty Z-Score])</f>
        <v>69</v>
      </c>
      <c r="AU45">
        <f>_xlfn.RANK.AVG(Table2[[#This Row],[Sharpe Ratio Z-Score]],Table2[Sharpe Ratio Z-Score])</f>
        <v>103</v>
      </c>
      <c r="AV45">
        <f>(Table2[[#This Row],[Rank 1Y]]+Table2[[#This Row],[Rank 6M]]+Table2[[#This Row],[Rank Sharpe]])/3</f>
        <v>94.333333333333329</v>
      </c>
    </row>
    <row r="46" spans="1:48" x14ac:dyDescent="0.3">
      <c r="A46" t="s">
        <v>722</v>
      </c>
      <c r="B46" t="s">
        <v>723</v>
      </c>
      <c r="C46" t="s">
        <v>10263</v>
      </c>
      <c r="D46" t="s">
        <v>297</v>
      </c>
      <c r="E46">
        <v>23059.494636150001</v>
      </c>
      <c r="F46">
        <v>467.25</v>
      </c>
      <c r="G46">
        <v>215.722606872733</v>
      </c>
      <c r="H46">
        <f>(Table2[[#This Row],[1Y Return vs Nifty]]-AVERAGE(Table2[1Y Return vs Nifty]))/_xlfn.STDEV.P(Table2[1Y Return vs Nifty])</f>
        <v>2.4425353505155551</v>
      </c>
      <c r="I46">
        <v>9.4781169025349694</v>
      </c>
      <c r="J46">
        <f>(Table2[[#This Row],[1M Return vs Nifty]]-AVERAGE(Table2[1M Return vs Nifty]))/_xlfn.STDEV.P(Table2[1M Return vs Nifty])</f>
        <v>0.86943017086370311</v>
      </c>
      <c r="K46">
        <v>13.0936997939205</v>
      </c>
      <c r="L46">
        <f>(Table2[[#This Row],[6M Return vs Nifty]]-AVERAGE(Table2[6M Return vs Nifty]))/_xlfn.STDEV.P(Table2[6M Return vs Nifty])</f>
        <v>0.22721774149750557</v>
      </c>
      <c r="M46">
        <v>11.3009240777247</v>
      </c>
      <c r="N46">
        <f>(Table2[[#This Row],[1W Return vs Nifty]]-AVERAGE(Table2[1W Return vs Nifty]))/_xlfn.STDEV.P(Table2[1W Return vs Nifty])</f>
        <v>1.9151136696076121</v>
      </c>
      <c r="O46">
        <v>420.42</v>
      </c>
      <c r="P46">
        <v>397.32361443228803</v>
      </c>
      <c r="Q46">
        <v>332.65759554427399</v>
      </c>
      <c r="R46">
        <v>79.529939634747706</v>
      </c>
      <c r="S46" s="2">
        <f>(Table2[[#This Row],[Close Price]]-Table2[[#This Row],[20D EMA]])/Table2[[#This Row],[20D EMA]]</f>
        <v>0.11138861138861135</v>
      </c>
      <c r="T46" s="2">
        <f>(Table2[[#This Row],[Close Price]]-Table2[[#This Row],[50D EMA]])/Table2[[#This Row],[50D EMA]]</f>
        <v>0.17599353028041287</v>
      </c>
      <c r="U46" s="2">
        <f>(Table2[[#This Row],[Close Price]]-Table2[[#This Row],[200D EMA]])/Table2[[#This Row],[200D EMA]]</f>
        <v>0.40459741866261661</v>
      </c>
      <c r="V46">
        <v>1.5374528418440101</v>
      </c>
      <c r="W46">
        <v>435.6</v>
      </c>
      <c r="X46">
        <v>469.9</v>
      </c>
      <c r="Y46">
        <v>415.6</v>
      </c>
      <c r="Z46">
        <v>469.9</v>
      </c>
      <c r="AA46">
        <v>427.65</v>
      </c>
      <c r="AB46">
        <v>469.9</v>
      </c>
      <c r="AC46" s="2">
        <f>(Table2[[#This Row],[Close Price]]/Table2[[#This Row],[Day Low]])-1</f>
        <v>7.2658402203856776E-2</v>
      </c>
      <c r="AD46" s="2">
        <f>(Table2[[#This Row],[Day High]]/Table2[[#This Row],[Close Price]])-1</f>
        <v>5.6714820759764528E-3</v>
      </c>
      <c r="AE46" s="2">
        <f>(Table2[[#This Row],[Close Price]]/Table2[[#This Row],[Current Week Low]])-1</f>
        <v>0.12427815206929727</v>
      </c>
      <c r="AF46" s="2">
        <f>(Table2[[#This Row],[Current Week High]]/Table2[[#This Row],[Close Price]])-1</f>
        <v>5.6714820759764528E-3</v>
      </c>
      <c r="AG46" s="2">
        <f>(Table2[[#This Row],[Close Price]]/Table2[[#This Row],[Current Month Low]])-1</f>
        <v>9.2599088039284627E-2</v>
      </c>
      <c r="AH46" s="2">
        <f>(Table2[[#This Row],[Current Month High]]/Table2[[#This Row],[Close Price]])-1</f>
        <v>5.6714820759764528E-3</v>
      </c>
      <c r="AI46">
        <v>0.56714820759764495</v>
      </c>
      <c r="AJ46">
        <v>250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0.21</v>
      </c>
      <c r="AM46" t="s">
        <v>10294</v>
      </c>
      <c r="AN46">
        <v>8.0299999999999994</v>
      </c>
      <c r="AO46" t="s">
        <v>10294</v>
      </c>
      <c r="AP46">
        <v>0.20669318672564599</v>
      </c>
      <c r="AQ46">
        <f>(Table2[[#This Row],[Sharpe Ratio]]-AVERAGE(Table2[Sharpe Ratio]))/_xlfn.STDEV.P(Table2[Sharpe Ratio])</f>
        <v>1.7628566940770831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7.2171536265614593</v>
      </c>
      <c r="AS46">
        <f>_xlfn.RANK.AVG(Table2[[#This Row],[1Y Return vs Nifty Z-Score]],Table2[1Y Return vs Nifty Z-Score])</f>
        <v>17</v>
      </c>
      <c r="AT46">
        <f>_xlfn.RANK.AVG(Table2[[#This Row],[6M Return vs Nifty Z-Score]],Table2[6M Return vs Nifty Z-Score])</f>
        <v>241</v>
      </c>
      <c r="AU46">
        <f>_xlfn.RANK.AVG(Table2[[#This Row],[Sharpe Ratio Z-Score]],Table2[Sharpe Ratio Z-Score])</f>
        <v>29</v>
      </c>
      <c r="AV46">
        <f>(Table2[[#This Row],[Rank 1Y]]+Table2[[#This Row],[Rank 6M]]+Table2[[#This Row],[Rank Sharpe]])/3</f>
        <v>95.666666666666671</v>
      </c>
    </row>
    <row r="47" spans="1:48" x14ac:dyDescent="0.3">
      <c r="A47" t="s">
        <v>1530</v>
      </c>
      <c r="B47" t="s">
        <v>1531</v>
      </c>
      <c r="C47" t="s">
        <v>10262</v>
      </c>
      <c r="D47" t="s">
        <v>136</v>
      </c>
      <c r="E47">
        <v>6434.5755846749998</v>
      </c>
      <c r="F47">
        <v>218.05</v>
      </c>
      <c r="G47">
        <v>163.95455480488101</v>
      </c>
      <c r="H47">
        <f>(Table2[[#This Row],[1Y Return vs Nifty]]-AVERAGE(Table2[1Y Return vs Nifty]))/_xlfn.STDEV.P(Table2[1Y Return vs Nifty])</f>
        <v>1.727416228826705</v>
      </c>
      <c r="I47">
        <v>10.441604275155701</v>
      </c>
      <c r="J47">
        <f>(Table2[[#This Row],[1M Return vs Nifty]]-AVERAGE(Table2[1M Return vs Nifty]))/_xlfn.STDEV.P(Table2[1M Return vs Nifty])</f>
        <v>0.96778036816838409</v>
      </c>
      <c r="K47">
        <v>25.42758680148</v>
      </c>
      <c r="L47">
        <f>(Table2[[#This Row],[6M Return vs Nifty]]-AVERAGE(Table2[6M Return vs Nifty]))/_xlfn.STDEV.P(Table2[6M Return vs Nifty])</f>
        <v>0.65096600316149622</v>
      </c>
      <c r="M47">
        <v>11.1065561772475</v>
      </c>
      <c r="N47">
        <f>(Table2[[#This Row],[1W Return vs Nifty]]-AVERAGE(Table2[1W Return vs Nifty]))/_xlfn.STDEV.P(Table2[1W Return vs Nifty])</f>
        <v>1.8745068951319213</v>
      </c>
      <c r="O47">
        <v>206.28</v>
      </c>
      <c r="P47">
        <v>194.79836198738701</v>
      </c>
      <c r="Q47">
        <v>154.93995988185699</v>
      </c>
      <c r="R47">
        <v>64.821381790005901</v>
      </c>
      <c r="S47" s="2">
        <f>(Table2[[#This Row],[Close Price]]-Table2[[#This Row],[20D EMA]])/Table2[[#This Row],[20D EMA]]</f>
        <v>5.7058367267791399E-2</v>
      </c>
      <c r="T47" s="2">
        <f>(Table2[[#This Row],[Close Price]]-Table2[[#This Row],[50D EMA]])/Table2[[#This Row],[50D EMA]]</f>
        <v>0.11936259512345652</v>
      </c>
      <c r="U47" s="2">
        <f>(Table2[[#This Row],[Close Price]]-Table2[[#This Row],[200D EMA]])/Table2[[#This Row],[200D EMA]]</f>
        <v>0.40731932657182141</v>
      </c>
      <c r="V47">
        <v>0.42154237169090403</v>
      </c>
      <c r="W47">
        <v>209.55</v>
      </c>
      <c r="X47">
        <v>219.9</v>
      </c>
      <c r="Y47">
        <v>197.7</v>
      </c>
      <c r="Z47">
        <v>224</v>
      </c>
      <c r="AA47">
        <v>209.55</v>
      </c>
      <c r="AB47">
        <v>224</v>
      </c>
      <c r="AC47" s="2">
        <f>(Table2[[#This Row],[Close Price]]/Table2[[#This Row],[Day Low]])-1</f>
        <v>4.0563111429253063E-2</v>
      </c>
      <c r="AD47" s="2">
        <f>(Table2[[#This Row],[Day High]]/Table2[[#This Row],[Close Price]])-1</f>
        <v>8.4842925934418556E-3</v>
      </c>
      <c r="AE47" s="2">
        <f>(Table2[[#This Row],[Close Price]]/Table2[[#This Row],[Current Week Low]])-1</f>
        <v>0.10293373798684891</v>
      </c>
      <c r="AF47" s="2">
        <f>(Table2[[#This Row],[Current Week High]]/Table2[[#This Row],[Close Price]])-1</f>
        <v>2.7287319422150791E-2</v>
      </c>
      <c r="AG47" s="2">
        <f>(Table2[[#This Row],[Close Price]]/Table2[[#This Row],[Current Month Low]])-1</f>
        <v>4.0563111429253063E-2</v>
      </c>
      <c r="AH47" s="2">
        <f>(Table2[[#This Row],[Current Month High]]/Table2[[#This Row],[Close Price]])-1</f>
        <v>2.7287319422150791E-2</v>
      </c>
      <c r="AI47">
        <v>9.5941297867461603</v>
      </c>
      <c r="AJ47">
        <v>206.25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0.32</v>
      </c>
      <c r="AM47" t="s">
        <v>10294</v>
      </c>
      <c r="AN47">
        <v>6.01</v>
      </c>
      <c r="AO47" t="s">
        <v>10294</v>
      </c>
      <c r="AP47">
        <v>0.150863189322511</v>
      </c>
      <c r="AQ47">
        <f>(Table2[[#This Row],[Sharpe Ratio]]-AVERAGE(Table2[Sharpe Ratio]))/_xlfn.STDEV.P(Table2[Sharpe Ratio])</f>
        <v>1.1155009002096212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6.3361703954981277</v>
      </c>
      <c r="AS47">
        <f>_xlfn.RANK.AVG(Table2[[#This Row],[1Y Return vs Nifty Z-Score]],Table2[1Y Return vs Nifty Z-Score])</f>
        <v>43</v>
      </c>
      <c r="AT47">
        <f>_xlfn.RANK.AVG(Table2[[#This Row],[6M Return vs Nifty Z-Score]],Table2[6M Return vs Nifty Z-Score])</f>
        <v>152</v>
      </c>
      <c r="AU47">
        <f>_xlfn.RANK.AVG(Table2[[#This Row],[Sharpe Ratio Z-Score]],Table2[Sharpe Ratio Z-Score])</f>
        <v>100</v>
      </c>
      <c r="AV47">
        <f>(Table2[[#This Row],[Rank 1Y]]+Table2[[#This Row],[Rank 6M]]+Table2[[#This Row],[Rank Sharpe]])/3</f>
        <v>98.333333333333329</v>
      </c>
    </row>
    <row r="48" spans="1:48" x14ac:dyDescent="0.3">
      <c r="A48" t="s">
        <v>1028</v>
      </c>
      <c r="B48" t="s">
        <v>1029</v>
      </c>
      <c r="C48" t="s">
        <v>10262</v>
      </c>
      <c r="D48" t="s">
        <v>463</v>
      </c>
      <c r="E48">
        <v>13176.517823689999</v>
      </c>
      <c r="F48">
        <v>1979.9</v>
      </c>
      <c r="G48">
        <v>49.904430593123898</v>
      </c>
      <c r="H48">
        <f>(Table2[[#This Row],[1Y Return vs Nifty]]-AVERAGE(Table2[1Y Return vs Nifty]))/_xlfn.STDEV.P(Table2[1Y Return vs Nifty])</f>
        <v>0.15193827675084429</v>
      </c>
      <c r="I48">
        <v>4.9704246734054403</v>
      </c>
      <c r="J48">
        <f>(Table2[[#This Row],[1M Return vs Nifty]]-AVERAGE(Table2[1M Return vs Nifty]))/_xlfn.STDEV.P(Table2[1M Return vs Nifty])</f>
        <v>0.40929708274882604</v>
      </c>
      <c r="K48">
        <v>71.115074004130307</v>
      </c>
      <c r="L48">
        <f>(Table2[[#This Row],[6M Return vs Nifty]]-AVERAGE(Table2[6M Return vs Nifty]))/_xlfn.STDEV.P(Table2[6M Return vs Nifty])</f>
        <v>2.2206247222703266</v>
      </c>
      <c r="M48">
        <v>-6.4569918208730597</v>
      </c>
      <c r="N48">
        <f>(Table2[[#This Row],[1W Return vs Nifty]]-AVERAGE(Table2[1W Return vs Nifty]))/_xlfn.STDEV.P(Table2[1W Return vs Nifty])</f>
        <v>-1.7948182907740371</v>
      </c>
      <c r="O48">
        <v>2201.61</v>
      </c>
      <c r="P48">
        <v>1778.0056768008701</v>
      </c>
      <c r="Q48">
        <v>1360.58286533814</v>
      </c>
      <c r="R48">
        <v>46.694891394076699</v>
      </c>
      <c r="S48" s="2">
        <f>(Table2[[#This Row],[Close Price]]-Table2[[#This Row],[20D EMA]])/Table2[[#This Row],[20D EMA]]</f>
        <v>-0.10070357601936765</v>
      </c>
      <c r="T48" s="2">
        <f>(Table2[[#This Row],[Close Price]]-Table2[[#This Row],[50D EMA]])/Table2[[#This Row],[50D EMA]]</f>
        <v>0.1135510003333591</v>
      </c>
      <c r="U48" s="2">
        <f>(Table2[[#This Row],[Close Price]]-Table2[[#This Row],[200D EMA]])/Table2[[#This Row],[200D EMA]]</f>
        <v>0.45518516397598746</v>
      </c>
      <c r="V48">
        <v>0.26492106821109601</v>
      </c>
      <c r="W48">
        <v>1961</v>
      </c>
      <c r="X48">
        <v>1994.3</v>
      </c>
      <c r="Y48">
        <v>1945.6</v>
      </c>
      <c r="Z48">
        <v>2095</v>
      </c>
      <c r="AA48">
        <v>1961</v>
      </c>
      <c r="AB48">
        <v>2029</v>
      </c>
      <c r="AC48" s="2">
        <f>(Table2[[#This Row],[Close Price]]/Table2[[#This Row],[Day Low]])-1</f>
        <v>9.6379398266190908E-3</v>
      </c>
      <c r="AD48" s="2">
        <f>(Table2[[#This Row],[Day High]]/Table2[[#This Row],[Close Price]])-1</f>
        <v>7.2730946007373287E-3</v>
      </c>
      <c r="AE48" s="2">
        <f>(Table2[[#This Row],[Close Price]]/Table2[[#This Row],[Current Week Low]])-1</f>
        <v>1.762952302631593E-2</v>
      </c>
      <c r="AF48" s="2">
        <f>(Table2[[#This Row],[Current Week High]]/Table2[[#This Row],[Close Price]])-1</f>
        <v>5.8134249204505162E-2</v>
      </c>
      <c r="AG48" s="2">
        <f>(Table2[[#This Row],[Close Price]]/Table2[[#This Row],[Current Month Low]])-1</f>
        <v>9.6379398266190908E-3</v>
      </c>
      <c r="AH48" s="2">
        <f>(Table2[[#This Row],[Current Month High]]/Table2[[#This Row],[Close Price]])-1</f>
        <v>2.4799232284458794E-2</v>
      </c>
      <c r="AI48">
        <v>20.2080913177433</v>
      </c>
      <c r="AJ48">
        <v>120.38647820231699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-0.19</v>
      </c>
      <c r="AM48" t="s">
        <v>10293</v>
      </c>
      <c r="AN48">
        <v>-14.54</v>
      </c>
      <c r="AO48" t="s">
        <v>10293</v>
      </c>
      <c r="AP48">
        <v>0.20698597703027199</v>
      </c>
      <c r="AQ48">
        <f>(Table2[[#This Row],[Sharpe Ratio]]-AVERAGE(Table2[Sharpe Ratio]))/_xlfn.STDEV.P(Table2[Sharpe Ratio])</f>
        <v>1.7662516342329861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2.7532934252289465</v>
      </c>
      <c r="AS48">
        <f>_xlfn.RANK.AVG(Table2[[#This Row],[1Y Return vs Nifty Z-Score]],Table2[1Y Return vs Nifty Z-Score])</f>
        <v>246</v>
      </c>
      <c r="AT48">
        <f>_xlfn.RANK.AVG(Table2[[#This Row],[6M Return vs Nifty Z-Score]],Table2[6M Return vs Nifty Z-Score])</f>
        <v>25</v>
      </c>
      <c r="AU48">
        <f>_xlfn.RANK.AVG(Table2[[#This Row],[Sharpe Ratio Z-Score]],Table2[Sharpe Ratio Z-Score])</f>
        <v>26</v>
      </c>
      <c r="AV48">
        <f>(Table2[[#This Row],[Rank 1Y]]+Table2[[#This Row],[Rank 6M]]+Table2[[#This Row],[Rank Sharpe]])/3</f>
        <v>99</v>
      </c>
    </row>
    <row r="49" spans="1:48" x14ac:dyDescent="0.3">
      <c r="A49" t="s">
        <v>238</v>
      </c>
      <c r="B49" t="s">
        <v>239</v>
      </c>
      <c r="C49" t="s">
        <v>10260</v>
      </c>
      <c r="D49" t="s">
        <v>167</v>
      </c>
      <c r="E49">
        <v>111826.19769251</v>
      </c>
      <c r="F49">
        <v>731.65</v>
      </c>
      <c r="G49">
        <v>52.256348045649602</v>
      </c>
      <c r="H49">
        <f>(Table2[[#This Row],[1Y Return vs Nifty]]-AVERAGE(Table2[1Y Return vs Nifty]))/_xlfn.STDEV.P(Table2[1Y Return vs Nifty])</f>
        <v>0.18442744865807395</v>
      </c>
      <c r="I49">
        <v>-1.8381135226635299</v>
      </c>
      <c r="J49">
        <f>(Table2[[#This Row],[1M Return vs Nifty]]-AVERAGE(Table2[1M Return vs Nifty]))/_xlfn.STDEV.P(Table2[1M Return vs Nifty])</f>
        <v>-0.28570016783105329</v>
      </c>
      <c r="K49">
        <v>50.209917419559503</v>
      </c>
      <c r="L49">
        <f>(Table2[[#This Row],[6M Return vs Nifty]]-AVERAGE(Table2[6M Return vs Nifty]))/_xlfn.STDEV.P(Table2[6M Return vs Nifty])</f>
        <v>1.502398281806264</v>
      </c>
      <c r="M49">
        <v>-0.12855669436335099</v>
      </c>
      <c r="N49">
        <f>(Table2[[#This Row],[1W Return vs Nifty]]-AVERAGE(Table2[1W Return vs Nifty]))/_xlfn.STDEV.P(Table2[1W Return vs Nifty])</f>
        <v>-0.47270009463514323</v>
      </c>
      <c r="O49">
        <v>719.91</v>
      </c>
      <c r="P49">
        <v>687.83531298498599</v>
      </c>
      <c r="Q49">
        <v>556.15436700971304</v>
      </c>
      <c r="R49">
        <v>56.1600056908418</v>
      </c>
      <c r="S49" s="2">
        <f>(Table2[[#This Row],[Close Price]]-Table2[[#This Row],[20D EMA]])/Table2[[#This Row],[20D EMA]]</f>
        <v>1.6307594004806171E-2</v>
      </c>
      <c r="T49" s="2">
        <f>(Table2[[#This Row],[Close Price]]-Table2[[#This Row],[50D EMA]])/Table2[[#This Row],[50D EMA]]</f>
        <v>6.3699385867341141E-2</v>
      </c>
      <c r="U49" s="2">
        <f>(Table2[[#This Row],[Close Price]]-Table2[[#This Row],[200D EMA]])/Table2[[#This Row],[200D EMA]]</f>
        <v>0.31555201828923507</v>
      </c>
      <c r="V49">
        <v>0.90456977428859697</v>
      </c>
      <c r="W49">
        <v>706.2</v>
      </c>
      <c r="X49">
        <v>748.4</v>
      </c>
      <c r="Y49">
        <v>706.2</v>
      </c>
      <c r="Z49">
        <v>750.7</v>
      </c>
      <c r="AA49">
        <v>706.2</v>
      </c>
      <c r="AB49">
        <v>748.4</v>
      </c>
      <c r="AC49" s="2">
        <f>(Table2[[#This Row],[Close Price]]/Table2[[#This Row],[Day Low]])-1</f>
        <v>3.603794958935147E-2</v>
      </c>
      <c r="AD49" s="2">
        <f>(Table2[[#This Row],[Day High]]/Table2[[#This Row],[Close Price]])-1</f>
        <v>2.2893459987699094E-2</v>
      </c>
      <c r="AE49" s="2">
        <f>(Table2[[#This Row],[Close Price]]/Table2[[#This Row],[Current Week Low]])-1</f>
        <v>3.603794958935147E-2</v>
      </c>
      <c r="AF49" s="2">
        <f>(Table2[[#This Row],[Current Week High]]/Table2[[#This Row],[Close Price]])-1</f>
        <v>2.6037039568099551E-2</v>
      </c>
      <c r="AG49" s="2">
        <f>(Table2[[#This Row],[Close Price]]/Table2[[#This Row],[Current Month Low]])-1</f>
        <v>3.603794958935147E-2</v>
      </c>
      <c r="AH49" s="2">
        <f>(Table2[[#This Row],[Current Month High]]/Table2[[#This Row],[Close Price]])-1</f>
        <v>2.2893459987699094E-2</v>
      </c>
      <c r="AI49">
        <v>7.1208911364723599</v>
      </c>
      <c r="AJ49">
        <v>103.68875278396401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0.03</v>
      </c>
      <c r="AM49" t="s">
        <v>10294</v>
      </c>
      <c r="AN49">
        <v>0.14000000000000001</v>
      </c>
      <c r="AO49" t="s">
        <v>10294</v>
      </c>
      <c r="AP49">
        <v>0.235115866838875</v>
      </c>
      <c r="AQ49">
        <f>(Table2[[#This Row],[Sharpe Ratio]]-AVERAGE(Table2[Sharpe Ratio]))/_xlfn.STDEV.P(Table2[Sharpe Ratio])</f>
        <v>2.0924212203958166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3.020846688393958</v>
      </c>
      <c r="AS49">
        <f>_xlfn.RANK.AVG(Table2[[#This Row],[1Y Return vs Nifty Z-Score]],Table2[1Y Return vs Nifty Z-Score])</f>
        <v>239</v>
      </c>
      <c r="AT49">
        <f>_xlfn.RANK.AVG(Table2[[#This Row],[6M Return vs Nifty Z-Score]],Table2[6M Return vs Nifty Z-Score])</f>
        <v>58</v>
      </c>
      <c r="AU49">
        <f>_xlfn.RANK.AVG(Table2[[#This Row],[Sharpe Ratio Z-Score]],Table2[Sharpe Ratio Z-Score])</f>
        <v>11</v>
      </c>
      <c r="AV49">
        <f>(Table2[[#This Row],[Rank 1Y]]+Table2[[#This Row],[Rank 6M]]+Table2[[#This Row],[Rank Sharpe]])/3</f>
        <v>102.66666666666667</v>
      </c>
    </row>
    <row r="50" spans="1:48" x14ac:dyDescent="0.3">
      <c r="A50" t="s">
        <v>556</v>
      </c>
      <c r="B50" t="s">
        <v>557</v>
      </c>
      <c r="C50" t="s">
        <v>10261</v>
      </c>
      <c r="D50" t="s">
        <v>349</v>
      </c>
      <c r="E50">
        <v>35266.020363819996</v>
      </c>
      <c r="F50">
        <v>1715.15</v>
      </c>
      <c r="G50">
        <v>100.04243892145099</v>
      </c>
      <c r="H50">
        <f>(Table2[[#This Row],[1Y Return vs Nifty]]-AVERAGE(Table2[1Y Return vs Nifty]))/_xlfn.STDEV.P(Table2[1Y Return vs Nifty])</f>
        <v>0.84454012377392906</v>
      </c>
      <c r="I50">
        <v>5.2580243026978897</v>
      </c>
      <c r="J50">
        <f>(Table2[[#This Row],[1M Return vs Nifty]]-AVERAGE(Table2[1M Return vs Nifty]))/_xlfn.STDEV.P(Table2[1M Return vs Nifty])</f>
        <v>0.43865447869344298</v>
      </c>
      <c r="K50">
        <v>31.2073434592855</v>
      </c>
      <c r="L50">
        <f>(Table2[[#This Row],[6M Return vs Nifty]]-AVERAGE(Table2[6M Return vs Nifty]))/_xlfn.STDEV.P(Table2[6M Return vs Nifty])</f>
        <v>0.84953777823004151</v>
      </c>
      <c r="M50">
        <v>6.2699089280170197</v>
      </c>
      <c r="N50">
        <f>(Table2[[#This Row],[1W Return vs Nifty]]-AVERAGE(Table2[1W Return vs Nifty]))/_xlfn.STDEV.P(Table2[1W Return vs Nifty])</f>
        <v>0.86404866830649441</v>
      </c>
      <c r="O50">
        <v>1698.44</v>
      </c>
      <c r="P50">
        <v>1640.26144891186</v>
      </c>
      <c r="Q50">
        <v>1336.9229899044501</v>
      </c>
      <c r="R50">
        <v>51.920743442959598</v>
      </c>
      <c r="S50" s="2">
        <f>(Table2[[#This Row],[Close Price]]-Table2[[#This Row],[20D EMA]])/Table2[[#This Row],[20D EMA]]</f>
        <v>9.8384399802171618E-3</v>
      </c>
      <c r="T50" s="2">
        <f>(Table2[[#This Row],[Close Price]]-Table2[[#This Row],[50D EMA]])/Table2[[#This Row],[50D EMA]]</f>
        <v>4.5656472105602849E-2</v>
      </c>
      <c r="U50" s="2">
        <f>(Table2[[#This Row],[Close Price]]-Table2[[#This Row],[200D EMA]])/Table2[[#This Row],[200D EMA]]</f>
        <v>0.28290859903799087</v>
      </c>
      <c r="V50">
        <v>0.52833943559014895</v>
      </c>
      <c r="W50">
        <v>1705.05</v>
      </c>
      <c r="X50">
        <v>1747.25</v>
      </c>
      <c r="Y50">
        <v>1685</v>
      </c>
      <c r="Z50">
        <v>1765</v>
      </c>
      <c r="AA50">
        <v>1705.05</v>
      </c>
      <c r="AB50">
        <v>1763.95</v>
      </c>
      <c r="AC50" s="2">
        <f>(Table2[[#This Row],[Close Price]]/Table2[[#This Row],[Day Low]])-1</f>
        <v>5.9235799536672129E-3</v>
      </c>
      <c r="AD50" s="2">
        <f>(Table2[[#This Row],[Day High]]/Table2[[#This Row],[Close Price]])-1</f>
        <v>1.8715564236364113E-2</v>
      </c>
      <c r="AE50" s="2">
        <f>(Table2[[#This Row],[Close Price]]/Table2[[#This Row],[Current Week Low]])-1</f>
        <v>1.7893175074183976E-2</v>
      </c>
      <c r="AF50" s="2">
        <f>(Table2[[#This Row],[Current Week High]]/Table2[[#This Row],[Close Price]])-1</f>
        <v>2.9064513307873963E-2</v>
      </c>
      <c r="AG50" s="2">
        <f>(Table2[[#This Row],[Close Price]]/Table2[[#This Row],[Current Month Low]])-1</f>
        <v>5.9235799536672129E-3</v>
      </c>
      <c r="AH50" s="2">
        <f>(Table2[[#This Row],[Current Month High]]/Table2[[#This Row],[Close Price]])-1</f>
        <v>2.8452321954347992E-2</v>
      </c>
      <c r="AI50">
        <v>10.649214354429599</v>
      </c>
      <c r="AJ50">
        <v>144.427818155907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0.02</v>
      </c>
      <c r="AM50" t="s">
        <v>10294</v>
      </c>
      <c r="AN50">
        <v>-1.29</v>
      </c>
      <c r="AO50" t="s">
        <v>10293</v>
      </c>
      <c r="AP50">
        <v>0.163371804766829</v>
      </c>
      <c r="AQ50">
        <f>(Table2[[#This Row],[Sharpe Ratio]]-AVERAGE(Table2[Sharpe Ratio]))/_xlfn.STDEV.P(Table2[Sharpe Ratio])</f>
        <v>1.2605398587943581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4.2573209077982659</v>
      </c>
      <c r="AS50">
        <f>_xlfn.RANK.AVG(Table2[[#This Row],[1Y Return vs Nifty Z-Score]],Table2[1Y Return vs Nifty Z-Score])</f>
        <v>110</v>
      </c>
      <c r="AT50">
        <f>_xlfn.RANK.AVG(Table2[[#This Row],[6M Return vs Nifty Z-Score]],Table2[6M Return vs Nifty Z-Score])</f>
        <v>119</v>
      </c>
      <c r="AU50">
        <f>_xlfn.RANK.AVG(Table2[[#This Row],[Sharpe Ratio Z-Score]],Table2[Sharpe Ratio Z-Score])</f>
        <v>80</v>
      </c>
      <c r="AV50">
        <f>(Table2[[#This Row],[Rank 1Y]]+Table2[[#This Row],[Rank 6M]]+Table2[[#This Row],[Rank Sharpe]])/3</f>
        <v>103</v>
      </c>
    </row>
    <row r="51" spans="1:48" x14ac:dyDescent="0.3">
      <c r="A51" t="s">
        <v>1335</v>
      </c>
      <c r="B51" t="s">
        <v>1336</v>
      </c>
      <c r="C51" t="s">
        <v>10260</v>
      </c>
      <c r="D51" t="s">
        <v>914</v>
      </c>
      <c r="E51">
        <v>8346.14092824</v>
      </c>
      <c r="F51">
        <v>879.05</v>
      </c>
      <c r="G51">
        <v>114.415599966</v>
      </c>
      <c r="H51">
        <f>(Table2[[#This Row],[1Y Return vs Nifty]]-AVERAGE(Table2[1Y Return vs Nifty]))/_xlfn.STDEV.P(Table2[1Y Return vs Nifty])</f>
        <v>1.0430896517453176</v>
      </c>
      <c r="I51">
        <v>-10.6362833278178</v>
      </c>
      <c r="J51">
        <f>(Table2[[#This Row],[1M Return vs Nifty]]-AVERAGE(Table2[1M Return vs Nifty]))/_xlfn.STDEV.P(Table2[1M Return vs Nifty])</f>
        <v>-1.1837936570102081</v>
      </c>
      <c r="K51">
        <v>30.895512903862699</v>
      </c>
      <c r="L51">
        <f>(Table2[[#This Row],[6M Return vs Nifty]]-AVERAGE(Table2[6M Return vs Nifty]))/_xlfn.STDEV.P(Table2[6M Return vs Nifty])</f>
        <v>0.83882439519733321</v>
      </c>
      <c r="M51">
        <v>-0.144984770896642</v>
      </c>
      <c r="N51">
        <f>(Table2[[#This Row],[1W Return vs Nifty]]-AVERAGE(Table2[1W Return vs Nifty]))/_xlfn.STDEV.P(Table2[1W Return vs Nifty])</f>
        <v>-0.4761322004366616</v>
      </c>
      <c r="O51">
        <v>904.9</v>
      </c>
      <c r="P51">
        <v>877.51817131944995</v>
      </c>
      <c r="Q51">
        <v>696.867177663402</v>
      </c>
      <c r="R51">
        <v>29.872034881207899</v>
      </c>
      <c r="S51" s="2">
        <f>(Table2[[#This Row],[Close Price]]-Table2[[#This Row],[20D EMA]])/Table2[[#This Row],[20D EMA]]</f>
        <v>-2.8566692452204688E-2</v>
      </c>
      <c r="T51" s="2">
        <f>(Table2[[#This Row],[Close Price]]-Table2[[#This Row],[50D EMA]])/Table2[[#This Row],[50D EMA]]</f>
        <v>1.7456375612675064E-3</v>
      </c>
      <c r="U51" s="2">
        <f>(Table2[[#This Row],[Close Price]]-Table2[[#This Row],[200D EMA]])/Table2[[#This Row],[200D EMA]]</f>
        <v>0.26143119976959966</v>
      </c>
      <c r="V51">
        <v>0.48751967571883198</v>
      </c>
      <c r="W51">
        <v>873.1</v>
      </c>
      <c r="X51">
        <v>890.45</v>
      </c>
      <c r="Y51">
        <v>873.1</v>
      </c>
      <c r="Z51">
        <v>933.55</v>
      </c>
      <c r="AA51">
        <v>873.1</v>
      </c>
      <c r="AB51">
        <v>901.25</v>
      </c>
      <c r="AC51" s="2">
        <f>(Table2[[#This Row],[Close Price]]/Table2[[#This Row],[Day Low]])-1</f>
        <v>6.8147978467527626E-3</v>
      </c>
      <c r="AD51" s="2">
        <f>(Table2[[#This Row],[Day High]]/Table2[[#This Row],[Close Price]])-1</f>
        <v>1.2968545588988301E-2</v>
      </c>
      <c r="AE51" s="2">
        <f>(Table2[[#This Row],[Close Price]]/Table2[[#This Row],[Current Week Low]])-1</f>
        <v>6.8147978467527626E-3</v>
      </c>
      <c r="AF51" s="2">
        <f>(Table2[[#This Row],[Current Week High]]/Table2[[#This Row],[Close Price]])-1</f>
        <v>6.1998748649109814E-2</v>
      </c>
      <c r="AG51" s="2">
        <f>(Table2[[#This Row],[Close Price]]/Table2[[#This Row],[Current Month Low]])-1</f>
        <v>6.8147978467527626E-3</v>
      </c>
      <c r="AH51" s="2">
        <f>(Table2[[#This Row],[Current Month High]]/Table2[[#This Row],[Close Price]])-1</f>
        <v>2.5254536146976925E-2</v>
      </c>
      <c r="AI51">
        <v>20.4709629713895</v>
      </c>
      <c r="AJ51">
        <v>157.37080954472199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</v>
      </c>
      <c r="AM51">
        <v>0</v>
      </c>
      <c r="AN51">
        <v>-4.4800000000000004</v>
      </c>
      <c r="AO51" t="s">
        <v>10293</v>
      </c>
      <c r="AP51">
        <v>0.15770767074026801</v>
      </c>
      <c r="AQ51">
        <f>(Table2[[#This Row],[Sharpe Ratio]]-AVERAGE(Table2[Sharpe Ratio]))/_xlfn.STDEV.P(Table2[Sharpe Ratio])</f>
        <v>1.1948635172237208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1.4168517067195019</v>
      </c>
      <c r="AS51">
        <f>_xlfn.RANK.AVG(Table2[[#This Row],[1Y Return vs Nifty Z-Score]],Table2[1Y Return vs Nifty Z-Score])</f>
        <v>97</v>
      </c>
      <c r="AT51">
        <f>_xlfn.RANK.AVG(Table2[[#This Row],[6M Return vs Nifty Z-Score]],Table2[6M Return vs Nifty Z-Score])</f>
        <v>123</v>
      </c>
      <c r="AU51">
        <f>_xlfn.RANK.AVG(Table2[[#This Row],[Sharpe Ratio Z-Score]],Table2[Sharpe Ratio Z-Score])</f>
        <v>90</v>
      </c>
      <c r="AV51">
        <f>(Table2[[#This Row],[Rank 1Y]]+Table2[[#This Row],[Rank 6M]]+Table2[[#This Row],[Rank Sharpe]])/3</f>
        <v>103.33333333333333</v>
      </c>
    </row>
    <row r="52" spans="1:48" x14ac:dyDescent="0.3">
      <c r="A52" t="s">
        <v>1371</v>
      </c>
      <c r="B52" t="s">
        <v>1372</v>
      </c>
      <c r="C52" t="s">
        <v>10265</v>
      </c>
      <c r="D52" t="s">
        <v>1180</v>
      </c>
      <c r="E52">
        <v>7908.9404733000001</v>
      </c>
      <c r="F52">
        <v>618.70000000000005</v>
      </c>
      <c r="G52">
        <v>86.870150031661495</v>
      </c>
      <c r="H52">
        <f>(Table2[[#This Row],[1Y Return vs Nifty]]-AVERAGE(Table2[1Y Return vs Nifty]))/_xlfn.STDEV.P(Table2[1Y Return vs Nifty])</f>
        <v>0.66257933357166965</v>
      </c>
      <c r="I52">
        <v>42.756958597239297</v>
      </c>
      <c r="J52">
        <f>(Table2[[#This Row],[1M Return vs Nifty]]-AVERAGE(Table2[1M Return vs Nifty]))/_xlfn.STDEV.P(Table2[1M Return vs Nifty])</f>
        <v>4.2664447449548533</v>
      </c>
      <c r="K52">
        <v>30.528383187323399</v>
      </c>
      <c r="L52">
        <f>(Table2[[#This Row],[6M Return vs Nifty]]-AVERAGE(Table2[6M Return vs Nifty]))/_xlfn.STDEV.P(Table2[6M Return vs Nifty])</f>
        <v>0.82621113069333929</v>
      </c>
      <c r="M52">
        <v>4.45116653612211</v>
      </c>
      <c r="N52">
        <f>(Table2[[#This Row],[1W Return vs Nifty]]-AVERAGE(Table2[1W Return vs Nifty]))/_xlfn.STDEV.P(Table2[1W Return vs Nifty])</f>
        <v>0.48408231606553725</v>
      </c>
      <c r="O52">
        <v>571.85</v>
      </c>
      <c r="P52">
        <v>516.26311689360102</v>
      </c>
      <c r="Q52">
        <v>431.02557728680898</v>
      </c>
      <c r="R52">
        <v>63.207100018579801</v>
      </c>
      <c r="S52" s="2">
        <f>(Table2[[#This Row],[Close Price]]-Table2[[#This Row],[20D EMA]])/Table2[[#This Row],[20D EMA]]</f>
        <v>8.1927078779400225E-2</v>
      </c>
      <c r="T52" s="2">
        <f>(Table2[[#This Row],[Close Price]]-Table2[[#This Row],[50D EMA]])/Table2[[#This Row],[50D EMA]]</f>
        <v>0.19841991371138507</v>
      </c>
      <c r="U52" s="2">
        <f>(Table2[[#This Row],[Close Price]]-Table2[[#This Row],[200D EMA]])/Table2[[#This Row],[200D EMA]]</f>
        <v>0.43541365664318921</v>
      </c>
      <c r="V52">
        <v>1.31845889367298</v>
      </c>
      <c r="W52">
        <v>611</v>
      </c>
      <c r="X52">
        <v>646.45000000000005</v>
      </c>
      <c r="Y52">
        <v>596.65</v>
      </c>
      <c r="Z52">
        <v>652</v>
      </c>
      <c r="AA52">
        <v>611</v>
      </c>
      <c r="AB52">
        <v>652</v>
      </c>
      <c r="AC52" s="2">
        <f>(Table2[[#This Row],[Close Price]]/Table2[[#This Row],[Day Low]])-1</f>
        <v>1.2602291325695569E-2</v>
      </c>
      <c r="AD52" s="2">
        <f>(Table2[[#This Row],[Day High]]/Table2[[#This Row],[Close Price]])-1</f>
        <v>4.4852109261354522E-2</v>
      </c>
      <c r="AE52" s="2">
        <f>(Table2[[#This Row],[Close Price]]/Table2[[#This Row],[Current Week Low]])-1</f>
        <v>3.6956339562557838E-2</v>
      </c>
      <c r="AF52" s="2">
        <f>(Table2[[#This Row],[Current Week High]]/Table2[[#This Row],[Close Price]])-1</f>
        <v>5.3822531113625338E-2</v>
      </c>
      <c r="AG52" s="2">
        <f>(Table2[[#This Row],[Close Price]]/Table2[[#This Row],[Current Month Low]])-1</f>
        <v>1.2602291325695569E-2</v>
      </c>
      <c r="AH52" s="2">
        <f>(Table2[[#This Row],[Current Month High]]/Table2[[#This Row],[Close Price]])-1</f>
        <v>5.3822531113625338E-2</v>
      </c>
      <c r="AI52">
        <v>5.3822531113625303</v>
      </c>
      <c r="AJ52">
        <v>120.845975370337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0.19</v>
      </c>
      <c r="AM52" t="s">
        <v>10294</v>
      </c>
      <c r="AN52">
        <v>5.04</v>
      </c>
      <c r="AO52" t="s">
        <v>10294</v>
      </c>
      <c r="AP52">
        <v>0.17750438266104401</v>
      </c>
      <c r="AQ52">
        <f>(Table2[[#This Row],[Sharpe Ratio]]-AVERAGE(Table2[Sharpe Ratio]))/_xlfn.STDEV.P(Table2[Sharpe Ratio])</f>
        <v>1.424408864842164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7.6637263901275636</v>
      </c>
      <c r="AS52">
        <f>_xlfn.RANK.AVG(Table2[[#This Row],[1Y Return vs Nifty Z-Score]],Table2[1Y Return vs Nifty Z-Score])</f>
        <v>125</v>
      </c>
      <c r="AT52">
        <f>_xlfn.RANK.AVG(Table2[[#This Row],[6M Return vs Nifty Z-Score]],Table2[6M Return vs Nifty Z-Score])</f>
        <v>130</v>
      </c>
      <c r="AU52">
        <f>_xlfn.RANK.AVG(Table2[[#This Row],[Sharpe Ratio Z-Score]],Table2[Sharpe Ratio Z-Score])</f>
        <v>60</v>
      </c>
      <c r="AV52">
        <f>(Table2[[#This Row],[Rank 1Y]]+Table2[[#This Row],[Rank 6M]]+Table2[[#This Row],[Rank Sharpe]])/3</f>
        <v>105</v>
      </c>
    </row>
    <row r="53" spans="1:48" x14ac:dyDescent="0.3">
      <c r="A53" t="s">
        <v>82</v>
      </c>
      <c r="B53" t="s">
        <v>83</v>
      </c>
      <c r="C53" t="s">
        <v>10256</v>
      </c>
      <c r="D53" t="s">
        <v>63</v>
      </c>
      <c r="E53">
        <v>329470.86320711998</v>
      </c>
      <c r="F53">
        <v>2749.65</v>
      </c>
      <c r="G53">
        <v>58.5391318948733</v>
      </c>
      <c r="H53">
        <f>(Table2[[#This Row],[1Y Return vs Nifty]]-AVERAGE(Table2[1Y Return vs Nifty]))/_xlfn.STDEV.P(Table2[1Y Return vs Nifty])</f>
        <v>0.27121724832310445</v>
      </c>
      <c r="I53">
        <v>-4.4305525458512296</v>
      </c>
      <c r="J53">
        <f>(Table2[[#This Row],[1M Return vs Nifty]]-AVERAGE(Table2[1M Return vs Nifty]))/_xlfn.STDEV.P(Table2[1M Return vs Nifty])</f>
        <v>-0.55032936451408065</v>
      </c>
      <c r="K53">
        <v>52.461947281820599</v>
      </c>
      <c r="L53">
        <f>(Table2[[#This Row],[6M Return vs Nifty]]-AVERAGE(Table2[6M Return vs Nifty]))/_xlfn.STDEV.P(Table2[6M Return vs Nifty])</f>
        <v>1.5797699764523756</v>
      </c>
      <c r="M53">
        <v>1.2807834128759501</v>
      </c>
      <c r="N53">
        <f>(Table2[[#This Row],[1W Return vs Nifty]]-AVERAGE(Table2[1W Return vs Nifty]))/_xlfn.STDEV.P(Table2[1W Return vs Nifty])</f>
        <v>-0.17826487280217732</v>
      </c>
      <c r="O53">
        <v>2827.53</v>
      </c>
      <c r="P53">
        <v>2722.4594482307498</v>
      </c>
      <c r="Q53">
        <v>2183.6957129788302</v>
      </c>
      <c r="R53">
        <v>35.8576918024634</v>
      </c>
      <c r="S53" s="2">
        <f>(Table2[[#This Row],[Close Price]]-Table2[[#This Row],[20D EMA]])/Table2[[#This Row],[20D EMA]]</f>
        <v>-2.754347433979484E-2</v>
      </c>
      <c r="T53" s="2">
        <f>(Table2[[#This Row],[Close Price]]-Table2[[#This Row],[50D EMA]])/Table2[[#This Row],[50D EMA]]</f>
        <v>9.9874956032570787E-3</v>
      </c>
      <c r="U53" s="2">
        <f>(Table2[[#This Row],[Close Price]]-Table2[[#This Row],[200D EMA]])/Table2[[#This Row],[200D EMA]]</f>
        <v>0.25917268768602308</v>
      </c>
      <c r="V53">
        <v>0.77985103032691006</v>
      </c>
      <c r="W53">
        <v>2733.85</v>
      </c>
      <c r="X53">
        <v>2810.3</v>
      </c>
      <c r="Y53">
        <v>2733.85</v>
      </c>
      <c r="Z53">
        <v>2979.6</v>
      </c>
      <c r="AA53">
        <v>2733.85</v>
      </c>
      <c r="AB53">
        <v>2926.5</v>
      </c>
      <c r="AC53" s="2">
        <f>(Table2[[#This Row],[Close Price]]/Table2[[#This Row],[Day Low]])-1</f>
        <v>5.7793953581946056E-3</v>
      </c>
      <c r="AD53" s="2">
        <f>(Table2[[#This Row],[Day High]]/Table2[[#This Row],[Close Price]])-1</f>
        <v>2.2057352753986903E-2</v>
      </c>
      <c r="AE53" s="2">
        <f>(Table2[[#This Row],[Close Price]]/Table2[[#This Row],[Current Week Low]])-1</f>
        <v>5.7793953581946056E-3</v>
      </c>
      <c r="AF53" s="2">
        <f>(Table2[[#This Row],[Current Week High]]/Table2[[#This Row],[Close Price]])-1</f>
        <v>8.3628825486879999E-2</v>
      </c>
      <c r="AG53" s="2">
        <f>(Table2[[#This Row],[Close Price]]/Table2[[#This Row],[Current Month Low]])-1</f>
        <v>5.7793953581946056E-3</v>
      </c>
      <c r="AH53" s="2">
        <f>(Table2[[#This Row],[Current Month High]]/Table2[[#This Row],[Close Price]])-1</f>
        <v>6.4317276744312979E-2</v>
      </c>
      <c r="AI53">
        <v>9.5957667339479507</v>
      </c>
      <c r="AJ53">
        <v>94.218612043086694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0.06</v>
      </c>
      <c r="AM53" t="s">
        <v>10294</v>
      </c>
      <c r="AN53">
        <v>-0.26</v>
      </c>
      <c r="AO53" t="s">
        <v>10293</v>
      </c>
      <c r="AP53">
        <v>0.182233811179147</v>
      </c>
      <c r="AQ53">
        <f>(Table2[[#This Row],[Sharpe Ratio]]-AVERAGE(Table2[Sharpe Ratio]))/_xlfn.STDEV.P(Table2[Sharpe Ratio])</f>
        <v>1.4792471792839277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2.6016401667431497</v>
      </c>
      <c r="AS53">
        <f>_xlfn.RANK.AVG(Table2[[#This Row],[1Y Return vs Nifty Z-Score]],Table2[1Y Return vs Nifty Z-Score])</f>
        <v>218</v>
      </c>
      <c r="AT53">
        <f>_xlfn.RANK.AVG(Table2[[#This Row],[6M Return vs Nifty Z-Score]],Table2[6M Return vs Nifty Z-Score])</f>
        <v>46</v>
      </c>
      <c r="AU53">
        <f>_xlfn.RANK.AVG(Table2[[#This Row],[Sharpe Ratio Z-Score]],Table2[Sharpe Ratio Z-Score])</f>
        <v>52</v>
      </c>
      <c r="AV53">
        <f>(Table2[[#This Row],[Rank 1Y]]+Table2[[#This Row],[Rank 6M]]+Table2[[#This Row],[Rank Sharpe]])/3</f>
        <v>105.33333333333333</v>
      </c>
    </row>
    <row r="54" spans="1:48" x14ac:dyDescent="0.3">
      <c r="A54" t="s">
        <v>524</v>
      </c>
      <c r="B54" t="s">
        <v>525</v>
      </c>
      <c r="C54" t="s">
        <v>10250</v>
      </c>
      <c r="D54" t="s">
        <v>433</v>
      </c>
      <c r="E54">
        <v>39246.661834819999</v>
      </c>
      <c r="F54">
        <v>657.35</v>
      </c>
      <c r="G54">
        <v>200.27177328839201</v>
      </c>
      <c r="H54">
        <f>(Table2[[#This Row],[1Y Return vs Nifty]]-AVERAGE(Table2[1Y Return vs Nifty]))/_xlfn.STDEV.P(Table2[1Y Return vs Nifty])</f>
        <v>2.2290989529529726</v>
      </c>
      <c r="I54">
        <v>10.3331383502045</v>
      </c>
      <c r="J54">
        <f>(Table2[[#This Row],[1M Return vs Nifty]]-AVERAGE(Table2[1M Return vs Nifty]))/_xlfn.STDEV.P(Table2[1M Return vs Nifty])</f>
        <v>0.95670845853788333</v>
      </c>
      <c r="K54">
        <v>35.461447954330502</v>
      </c>
      <c r="L54">
        <f>(Table2[[#This Row],[6M Return vs Nifty]]-AVERAGE(Table2[6M Return vs Nifty]))/_xlfn.STDEV.P(Table2[6M Return vs Nifty])</f>
        <v>0.99569359947337077</v>
      </c>
      <c r="M54">
        <v>9.0554071440571509</v>
      </c>
      <c r="N54">
        <f>(Table2[[#This Row],[1W Return vs Nifty]]-AVERAGE(Table2[1W Return vs Nifty]))/_xlfn.STDEV.P(Table2[1W Return vs Nifty])</f>
        <v>1.4459868257053237</v>
      </c>
      <c r="O54">
        <v>596.74</v>
      </c>
      <c r="P54">
        <v>582.77098973174395</v>
      </c>
      <c r="Q54">
        <v>465.99319529365101</v>
      </c>
      <c r="R54">
        <v>82.864081010716603</v>
      </c>
      <c r="S54" s="2">
        <f>(Table2[[#This Row],[Close Price]]-Table2[[#This Row],[20D EMA]])/Table2[[#This Row],[20D EMA]]</f>
        <v>0.10156852230452125</v>
      </c>
      <c r="T54" s="2">
        <f>(Table2[[#This Row],[Close Price]]-Table2[[#This Row],[50D EMA]])/Table2[[#This Row],[50D EMA]]</f>
        <v>0.12797310020971639</v>
      </c>
      <c r="U54" s="2">
        <f>(Table2[[#This Row],[Close Price]]-Table2[[#This Row],[200D EMA]])/Table2[[#This Row],[200D EMA]]</f>
        <v>0.41064291633220801</v>
      </c>
      <c r="V54">
        <v>1.1394235009160101</v>
      </c>
      <c r="W54">
        <v>636.4</v>
      </c>
      <c r="X54">
        <v>667.85</v>
      </c>
      <c r="Y54">
        <v>590.9</v>
      </c>
      <c r="Z54">
        <v>678</v>
      </c>
      <c r="AA54">
        <v>636.4</v>
      </c>
      <c r="AB54">
        <v>678</v>
      </c>
      <c r="AC54" s="2">
        <f>(Table2[[#This Row],[Close Price]]/Table2[[#This Row],[Day Low]])-1</f>
        <v>3.2919547454431264E-2</v>
      </c>
      <c r="AD54" s="2">
        <f>(Table2[[#This Row],[Day High]]/Table2[[#This Row],[Close Price]])-1</f>
        <v>1.5973225830988147E-2</v>
      </c>
      <c r="AE54" s="2">
        <f>(Table2[[#This Row],[Close Price]]/Table2[[#This Row],[Current Week Low]])-1</f>
        <v>0.11245557623963465</v>
      </c>
      <c r="AF54" s="2">
        <f>(Table2[[#This Row],[Current Week High]]/Table2[[#This Row],[Close Price]])-1</f>
        <v>3.1414010800943082E-2</v>
      </c>
      <c r="AG54" s="2">
        <f>(Table2[[#This Row],[Close Price]]/Table2[[#This Row],[Current Month Low]])-1</f>
        <v>3.2919547454431264E-2</v>
      </c>
      <c r="AH54" s="2">
        <f>(Table2[[#This Row],[Current Month High]]/Table2[[#This Row],[Close Price]])-1</f>
        <v>3.1414010800943082E-2</v>
      </c>
      <c r="AI54">
        <v>9.8349433330797904</v>
      </c>
      <c r="AJ54">
        <v>229.72600163019601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0.04</v>
      </c>
      <c r="AM54" t="s">
        <v>10294</v>
      </c>
      <c r="AN54">
        <v>19.329999999999998</v>
      </c>
      <c r="AO54" t="s">
        <v>10294</v>
      </c>
      <c r="AP54">
        <v>0.10853206324400499</v>
      </c>
      <c r="AQ54">
        <f>(Table2[[#This Row],[Sharpe Ratio]]-AVERAGE(Table2[Sharpe Ratio]))/_xlfn.STDEV.P(Table2[Sharpe Ratio])</f>
        <v>0.62466620555645402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6.2521540422260049</v>
      </c>
      <c r="AS54">
        <f>_xlfn.RANK.AVG(Table2[[#This Row],[1Y Return vs Nifty Z-Score]],Table2[1Y Return vs Nifty Z-Score])</f>
        <v>23</v>
      </c>
      <c r="AT54">
        <f>_xlfn.RANK.AVG(Table2[[#This Row],[6M Return vs Nifty Z-Score]],Table2[6M Return vs Nifty Z-Score])</f>
        <v>104</v>
      </c>
      <c r="AU54">
        <f>_xlfn.RANK.AVG(Table2[[#This Row],[Sharpe Ratio Z-Score]],Table2[Sharpe Ratio Z-Score])</f>
        <v>193</v>
      </c>
      <c r="AV54">
        <f>(Table2[[#This Row],[Rank 1Y]]+Table2[[#This Row],[Rank 6M]]+Table2[[#This Row],[Rank Sharpe]])/3</f>
        <v>106.66666666666667</v>
      </c>
    </row>
    <row r="55" spans="1:48" x14ac:dyDescent="0.3">
      <c r="A55" t="s">
        <v>1581</v>
      </c>
      <c r="B55" t="s">
        <v>1582</v>
      </c>
      <c r="C55" t="s">
        <v>10260</v>
      </c>
      <c r="D55" t="s">
        <v>297</v>
      </c>
      <c r="E55">
        <v>5841.9016332699903</v>
      </c>
      <c r="F55">
        <v>2514.5500000000002</v>
      </c>
      <c r="G55">
        <v>138.95691783870899</v>
      </c>
      <c r="H55">
        <f>(Table2[[#This Row],[1Y Return vs Nifty]]-AVERAGE(Table2[1Y Return vs Nifty]))/_xlfn.STDEV.P(Table2[1Y Return vs Nifty])</f>
        <v>1.3821011652404733</v>
      </c>
      <c r="I55">
        <v>-2.16137447030823</v>
      </c>
      <c r="J55">
        <f>(Table2[[#This Row],[1M Return vs Nifty]]-AVERAGE(Table2[1M Return vs Nifty]))/_xlfn.STDEV.P(Table2[1M Return vs Nifty])</f>
        <v>-0.31869777515337505</v>
      </c>
      <c r="K55">
        <v>44.123347597717903</v>
      </c>
      <c r="L55">
        <f>(Table2[[#This Row],[6M Return vs Nifty]]-AVERAGE(Table2[6M Return vs Nifty]))/_xlfn.STDEV.P(Table2[6M Return vs Nifty])</f>
        <v>1.2932855033349602</v>
      </c>
      <c r="M55">
        <v>4.0693287630333401</v>
      </c>
      <c r="N55">
        <f>(Table2[[#This Row],[1W Return vs Nifty]]-AVERAGE(Table2[1W Return vs Nifty]))/_xlfn.STDEV.P(Table2[1W Return vs Nifty])</f>
        <v>0.40430988296290926</v>
      </c>
      <c r="O55">
        <v>2394.52</v>
      </c>
      <c r="P55">
        <v>2221.5446032173199</v>
      </c>
      <c r="Q55">
        <v>1782.8745634403499</v>
      </c>
      <c r="R55">
        <v>68.197051455156796</v>
      </c>
      <c r="S55" s="2">
        <f>(Table2[[#This Row],[Close Price]]-Table2[[#This Row],[20D EMA]])/Table2[[#This Row],[20D EMA]]</f>
        <v>5.0126956550791059E-2</v>
      </c>
      <c r="T55" s="2">
        <f>(Table2[[#This Row],[Close Price]]-Table2[[#This Row],[50D EMA]])/Table2[[#This Row],[50D EMA]]</f>
        <v>0.13189264638591519</v>
      </c>
      <c r="U55" s="2">
        <f>(Table2[[#This Row],[Close Price]]-Table2[[#This Row],[200D EMA]])/Table2[[#This Row],[200D EMA]]</f>
        <v>0.41039086628044213</v>
      </c>
      <c r="V55">
        <v>0.92483000864556697</v>
      </c>
      <c r="W55">
        <v>2436.0500000000002</v>
      </c>
      <c r="X55">
        <v>2560</v>
      </c>
      <c r="Y55">
        <v>2380.65</v>
      </c>
      <c r="Z55">
        <v>2564.65</v>
      </c>
      <c r="AA55">
        <v>2436.0500000000002</v>
      </c>
      <c r="AB55">
        <v>2564.65</v>
      </c>
      <c r="AC55" s="2">
        <f>(Table2[[#This Row],[Close Price]]/Table2[[#This Row],[Day Low]])-1</f>
        <v>3.2224297530838886E-2</v>
      </c>
      <c r="AD55" s="2">
        <f>(Table2[[#This Row],[Day High]]/Table2[[#This Row],[Close Price]])-1</f>
        <v>1.8074804637012498E-2</v>
      </c>
      <c r="AE55" s="2">
        <f>(Table2[[#This Row],[Close Price]]/Table2[[#This Row],[Current Week Low]])-1</f>
        <v>5.6245143133177855E-2</v>
      </c>
      <c r="AF55" s="2">
        <f>(Table2[[#This Row],[Current Week High]]/Table2[[#This Row],[Close Price]])-1</f>
        <v>1.9924042075122772E-2</v>
      </c>
      <c r="AG55" s="2">
        <f>(Table2[[#This Row],[Close Price]]/Table2[[#This Row],[Current Month Low]])-1</f>
        <v>3.2224297530838886E-2</v>
      </c>
      <c r="AH55" s="2">
        <f>(Table2[[#This Row],[Current Month High]]/Table2[[#This Row],[Close Price]])-1</f>
        <v>1.9924042075122772E-2</v>
      </c>
      <c r="AI55">
        <v>4.9889642281919002</v>
      </c>
      <c r="AJ55">
        <v>181.584546472564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0.33</v>
      </c>
      <c r="AM55" t="s">
        <v>10294</v>
      </c>
      <c r="AN55">
        <v>4.6900000000000004</v>
      </c>
      <c r="AO55" t="s">
        <v>10294</v>
      </c>
      <c r="AP55">
        <v>0.113952080982945</v>
      </c>
      <c r="AQ55">
        <f>(Table2[[#This Row],[Sharpe Ratio]]-AVERAGE(Table2[Sharpe Ratio]))/_xlfn.STDEV.P(Table2[Sharpe Ratio])</f>
        <v>0.68751198827845383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3.4485107646634221</v>
      </c>
      <c r="AS55">
        <f>_xlfn.RANK.AVG(Table2[[#This Row],[1Y Return vs Nifty Z-Score]],Table2[1Y Return vs Nifty Z-Score])</f>
        <v>65</v>
      </c>
      <c r="AT55">
        <f>_xlfn.RANK.AVG(Table2[[#This Row],[6M Return vs Nifty Z-Score]],Table2[6M Return vs Nifty Z-Score])</f>
        <v>78</v>
      </c>
      <c r="AU55">
        <f>_xlfn.RANK.AVG(Table2[[#This Row],[Sharpe Ratio Z-Score]],Table2[Sharpe Ratio Z-Score])</f>
        <v>177</v>
      </c>
      <c r="AV55">
        <f>(Table2[[#This Row],[Rank 1Y]]+Table2[[#This Row],[Rank 6M]]+Table2[[#This Row],[Rank Sharpe]])/3</f>
        <v>106.66666666666667</v>
      </c>
    </row>
    <row r="56" spans="1:48" x14ac:dyDescent="0.3">
      <c r="A56" t="s">
        <v>253</v>
      </c>
      <c r="B56" t="s">
        <v>254</v>
      </c>
      <c r="C56" t="s">
        <v>10260</v>
      </c>
      <c r="D56" t="s">
        <v>167</v>
      </c>
      <c r="E56">
        <v>105036.44110357499</v>
      </c>
      <c r="F56">
        <v>301.64999999999998</v>
      </c>
      <c r="G56">
        <v>180.22744564410601</v>
      </c>
      <c r="H56">
        <f>(Table2[[#This Row],[1Y Return vs Nifty]]-AVERAGE(Table2[1Y Return vs Nifty]))/_xlfn.STDEV.P(Table2[1Y Return vs Nifty])</f>
        <v>1.9522084498867616</v>
      </c>
      <c r="I56">
        <v>-0.57128593380344805</v>
      </c>
      <c r="J56">
        <f>(Table2[[#This Row],[1M Return vs Nifty]]-AVERAGE(Table2[1M Return vs Nifty]))/_xlfn.STDEV.P(Table2[1M Return vs Nifty])</f>
        <v>-0.15638581783962147</v>
      </c>
      <c r="K56">
        <v>15.9157156445381</v>
      </c>
      <c r="L56">
        <f>(Table2[[#This Row],[6M Return vs Nifty]]-AVERAGE(Table2[6M Return vs Nifty]))/_xlfn.STDEV.P(Table2[6M Return vs Nifty])</f>
        <v>0.32417211689874842</v>
      </c>
      <c r="M56">
        <v>-1.1388722659663699</v>
      </c>
      <c r="N56">
        <f>(Table2[[#This Row],[1W Return vs Nifty]]-AVERAGE(Table2[1W Return vs Nifty]))/_xlfn.STDEV.P(Table2[1W Return vs Nifty])</f>
        <v>-0.68377227509621119</v>
      </c>
      <c r="O56">
        <v>311.39999999999998</v>
      </c>
      <c r="P56">
        <v>302.67801050724802</v>
      </c>
      <c r="Q56">
        <v>241.64988466846199</v>
      </c>
      <c r="R56">
        <v>35.717335341145002</v>
      </c>
      <c r="S56" s="2">
        <f>(Table2[[#This Row],[Close Price]]-Table2[[#This Row],[20D EMA]])/Table2[[#This Row],[20D EMA]]</f>
        <v>-3.1310211946050097E-2</v>
      </c>
      <c r="T56" s="2">
        <f>(Table2[[#This Row],[Close Price]]-Table2[[#This Row],[50D EMA]])/Table2[[#This Row],[50D EMA]]</f>
        <v>-3.3963831912507698E-3</v>
      </c>
      <c r="U56" s="2">
        <f>(Table2[[#This Row],[Close Price]]-Table2[[#This Row],[200D EMA]])/Table2[[#This Row],[200D EMA]]</f>
        <v>0.24829358149231787</v>
      </c>
      <c r="V56">
        <v>0.78334347487383005</v>
      </c>
      <c r="W56">
        <v>300.60000000000002</v>
      </c>
      <c r="X56">
        <v>309.60000000000002</v>
      </c>
      <c r="Y56">
        <v>300.60000000000002</v>
      </c>
      <c r="Z56">
        <v>327</v>
      </c>
      <c r="AA56">
        <v>300.60000000000002</v>
      </c>
      <c r="AB56">
        <v>319.95</v>
      </c>
      <c r="AC56" s="2">
        <f>(Table2[[#This Row],[Close Price]]/Table2[[#This Row],[Day Low]])-1</f>
        <v>3.493013972055703E-3</v>
      </c>
      <c r="AD56" s="2">
        <f>(Table2[[#This Row],[Day High]]/Table2[[#This Row],[Close Price]])-1</f>
        <v>2.635504724017923E-2</v>
      </c>
      <c r="AE56" s="2">
        <f>(Table2[[#This Row],[Close Price]]/Table2[[#This Row],[Current Week Low]])-1</f>
        <v>3.493013972055703E-3</v>
      </c>
      <c r="AF56" s="2">
        <f>(Table2[[#This Row],[Current Week High]]/Table2[[#This Row],[Close Price]])-1</f>
        <v>8.4037792143212497E-2</v>
      </c>
      <c r="AG56" s="2">
        <f>(Table2[[#This Row],[Close Price]]/Table2[[#This Row],[Current Month Low]])-1</f>
        <v>3.493013972055703E-3</v>
      </c>
      <c r="AH56" s="2">
        <f>(Table2[[#This Row],[Current Month High]]/Table2[[#This Row],[Close Price]])-1</f>
        <v>6.0666335156638551E-2</v>
      </c>
      <c r="AI56">
        <v>11.171887949610401</v>
      </c>
      <c r="AJ56">
        <v>218.19620253164501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-0.06</v>
      </c>
      <c r="AM56" t="s">
        <v>10293</v>
      </c>
      <c r="AN56">
        <v>-5.73</v>
      </c>
      <c r="AO56" t="s">
        <v>10293</v>
      </c>
      <c r="AP56">
        <v>0.16868111417416401</v>
      </c>
      <c r="AQ56">
        <f>(Table2[[#This Row],[Sharpe Ratio]]-AVERAGE(Table2[Sharpe Ratio]))/_xlfn.STDEV.P(Table2[Sharpe Ratio])</f>
        <v>1.3221019645823184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2.7583244384319956</v>
      </c>
      <c r="AS56">
        <f>_xlfn.RANK.AVG(Table2[[#This Row],[1Y Return vs Nifty Z-Score]],Table2[1Y Return vs Nifty Z-Score])</f>
        <v>32</v>
      </c>
      <c r="AT56">
        <f>_xlfn.RANK.AVG(Table2[[#This Row],[6M Return vs Nifty Z-Score]],Table2[6M Return vs Nifty Z-Score])</f>
        <v>216</v>
      </c>
      <c r="AU56">
        <f>_xlfn.RANK.AVG(Table2[[#This Row],[Sharpe Ratio Z-Score]],Table2[Sharpe Ratio Z-Score])</f>
        <v>73</v>
      </c>
      <c r="AV56">
        <f>(Table2[[#This Row],[Rank 1Y]]+Table2[[#This Row],[Rank 6M]]+Table2[[#This Row],[Rank Sharpe]])/3</f>
        <v>107</v>
      </c>
    </row>
    <row r="57" spans="1:48" x14ac:dyDescent="0.3">
      <c r="A57" t="s">
        <v>102</v>
      </c>
      <c r="B57" t="s">
        <v>103</v>
      </c>
      <c r="C57" t="s">
        <v>10255</v>
      </c>
      <c r="D57" t="s">
        <v>60</v>
      </c>
      <c r="E57">
        <v>280148.75997953501</v>
      </c>
      <c r="F57">
        <v>726.35</v>
      </c>
      <c r="G57">
        <v>144.74476140852201</v>
      </c>
      <c r="H57">
        <f>(Table2[[#This Row],[1Y Return vs Nifty]]-AVERAGE(Table2[1Y Return vs Nifty]))/_xlfn.STDEV.P(Table2[1Y Return vs Nifty])</f>
        <v>1.4620539052951347</v>
      </c>
      <c r="I57">
        <v>0.39127611866505801</v>
      </c>
      <c r="J57">
        <f>(Table2[[#This Row],[1M Return vs Nifty]]-AVERAGE(Table2[1M Return vs Nifty]))/_xlfn.STDEV.P(Table2[1M Return vs Nifty])</f>
        <v>-5.8130074725132756E-2</v>
      </c>
      <c r="K57">
        <v>16.739661501228699</v>
      </c>
      <c r="L57">
        <f>(Table2[[#This Row],[6M Return vs Nifty]]-AVERAGE(Table2[6M Return vs Nifty]))/_xlfn.STDEV.P(Table2[6M Return vs Nifty])</f>
        <v>0.3524799507765759</v>
      </c>
      <c r="M57">
        <v>5.4802534363863096</v>
      </c>
      <c r="N57">
        <f>(Table2[[#This Row],[1W Return vs Nifty]]-AVERAGE(Table2[1W Return vs Nifty]))/_xlfn.STDEV.P(Table2[1W Return vs Nifty])</f>
        <v>0.69907614772354787</v>
      </c>
      <c r="O57">
        <v>716.75</v>
      </c>
      <c r="P57">
        <v>703.61600571634199</v>
      </c>
      <c r="Q57">
        <v>583.045873690127</v>
      </c>
      <c r="R57">
        <v>58.962560636069398</v>
      </c>
      <c r="S57" s="2">
        <f>(Table2[[#This Row],[Close Price]]-Table2[[#This Row],[20D EMA]])/Table2[[#This Row],[20D EMA]]</f>
        <v>1.3393791419602404E-2</v>
      </c>
      <c r="T57" s="2">
        <f>(Table2[[#This Row],[Close Price]]-Table2[[#This Row],[50D EMA]])/Table2[[#This Row],[50D EMA]]</f>
        <v>3.2310229015488155E-2</v>
      </c>
      <c r="U57" s="2">
        <f>(Table2[[#This Row],[Close Price]]-Table2[[#This Row],[200D EMA]])/Table2[[#This Row],[200D EMA]]</f>
        <v>0.2457853365857714</v>
      </c>
      <c r="V57">
        <v>0.69480470459361499</v>
      </c>
      <c r="W57">
        <v>720.95</v>
      </c>
      <c r="X57">
        <v>740.75</v>
      </c>
      <c r="Y57">
        <v>712.65</v>
      </c>
      <c r="Z57">
        <v>752.9</v>
      </c>
      <c r="AA57">
        <v>715</v>
      </c>
      <c r="AB57">
        <v>752.9</v>
      </c>
      <c r="AC57" s="2">
        <f>(Table2[[#This Row],[Close Price]]/Table2[[#This Row],[Day Low]])-1</f>
        <v>7.4901172064636423E-3</v>
      </c>
      <c r="AD57" s="2">
        <f>(Table2[[#This Row],[Day High]]/Table2[[#This Row],[Close Price]])-1</f>
        <v>1.9825153163075537E-2</v>
      </c>
      <c r="AE57" s="2">
        <f>(Table2[[#This Row],[Close Price]]/Table2[[#This Row],[Current Week Low]])-1</f>
        <v>1.922402301269921E-2</v>
      </c>
      <c r="AF57" s="2">
        <f>(Table2[[#This Row],[Current Week High]]/Table2[[#This Row],[Close Price]])-1</f>
        <v>3.6552626144420675E-2</v>
      </c>
      <c r="AG57" s="2">
        <f>(Table2[[#This Row],[Close Price]]/Table2[[#This Row],[Current Month Low]])-1</f>
        <v>1.5874125874125955E-2</v>
      </c>
      <c r="AH57" s="2">
        <f>(Table2[[#This Row],[Current Month High]]/Table2[[#This Row],[Close Price]])-1</f>
        <v>3.6552626144420675E-2</v>
      </c>
      <c r="AI57">
        <v>23.335857369036901</v>
      </c>
      <c r="AJ57">
        <v>178.72217958557101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0.02</v>
      </c>
      <c r="AM57" t="s">
        <v>10294</v>
      </c>
      <c r="AN57">
        <v>1.95</v>
      </c>
      <c r="AO57" t="s">
        <v>10294</v>
      </c>
      <c r="AP57">
        <v>0.178622353204062</v>
      </c>
      <c r="AQ57">
        <f>(Table2[[#This Row],[Sharpe Ratio]]-AVERAGE(Table2[Sharpe Ratio]))/_xlfn.STDEV.P(Table2[Sharpe Ratio])</f>
        <v>1.4373718729392269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3.8928518020093525</v>
      </c>
      <c r="AS57">
        <f>_xlfn.RANK.AVG(Table2[[#This Row],[1Y Return vs Nifty Z-Score]],Table2[1Y Return vs Nifty Z-Score])</f>
        <v>57</v>
      </c>
      <c r="AT57">
        <f>_xlfn.RANK.AVG(Table2[[#This Row],[6M Return vs Nifty Z-Score]],Table2[6M Return vs Nifty Z-Score])</f>
        <v>208</v>
      </c>
      <c r="AU57">
        <f>_xlfn.RANK.AVG(Table2[[#This Row],[Sharpe Ratio Z-Score]],Table2[Sharpe Ratio Z-Score])</f>
        <v>58</v>
      </c>
      <c r="AV57">
        <f>(Table2[[#This Row],[Rank 1Y]]+Table2[[#This Row],[Rank 6M]]+Table2[[#This Row],[Rank Sharpe]])/3</f>
        <v>107.66666666666667</v>
      </c>
    </row>
    <row r="58" spans="1:48" x14ac:dyDescent="0.3">
      <c r="A58" t="s">
        <v>751</v>
      </c>
      <c r="B58" t="s">
        <v>752</v>
      </c>
      <c r="C58" t="s">
        <v>10252</v>
      </c>
      <c r="D58" t="s">
        <v>43</v>
      </c>
      <c r="E58">
        <v>21661.3630223</v>
      </c>
      <c r="F58">
        <v>4183.1499999999996</v>
      </c>
      <c r="G58">
        <v>79.227952695422204</v>
      </c>
      <c r="H58">
        <f>(Table2[[#This Row],[1Y Return vs Nifty]]-AVERAGE(Table2[1Y Return vs Nifty]))/_xlfn.STDEV.P(Table2[1Y Return vs Nifty])</f>
        <v>0.5570107207194559</v>
      </c>
      <c r="I58">
        <v>-2.8792092896418802</v>
      </c>
      <c r="J58">
        <f>(Table2[[#This Row],[1M Return vs Nifty]]-AVERAGE(Table2[1M Return vs Nifty]))/_xlfn.STDEV.P(Table2[1M Return vs Nifty])</f>
        <v>-0.39197242111121605</v>
      </c>
      <c r="K58">
        <v>51.320718864218598</v>
      </c>
      <c r="L58">
        <f>(Table2[[#This Row],[6M Return vs Nifty]]-AVERAGE(Table2[6M Return vs Nifty]))/_xlfn.STDEV.P(Table2[6M Return vs Nifty])</f>
        <v>1.5405614481251744</v>
      </c>
      <c r="M58">
        <v>-1.6415201035729501</v>
      </c>
      <c r="N58">
        <f>(Table2[[#This Row],[1W Return vs Nifty]]-AVERAGE(Table2[1W Return vs Nifty]))/_xlfn.STDEV.P(Table2[1W Return vs Nifty])</f>
        <v>-0.78878399427552259</v>
      </c>
      <c r="O58">
        <v>4230.8100000000004</v>
      </c>
      <c r="P58">
        <v>4067.82008480492</v>
      </c>
      <c r="Q58">
        <v>3210.14302728546</v>
      </c>
      <c r="R58">
        <v>44.037269760086701</v>
      </c>
      <c r="S58" s="2">
        <f>(Table2[[#This Row],[Close Price]]-Table2[[#This Row],[20D EMA]])/Table2[[#This Row],[20D EMA]]</f>
        <v>-1.1264982355624753E-2</v>
      </c>
      <c r="T58" s="2">
        <f>(Table2[[#This Row],[Close Price]]-Table2[[#This Row],[50D EMA]])/Table2[[#This Row],[50D EMA]]</f>
        <v>2.8351773871683035E-2</v>
      </c>
      <c r="U58" s="2">
        <f>(Table2[[#This Row],[Close Price]]-Table2[[#This Row],[200D EMA]])/Table2[[#This Row],[200D EMA]]</f>
        <v>0.30310393164547794</v>
      </c>
      <c r="V58">
        <v>1.03595694991155</v>
      </c>
      <c r="W58">
        <v>4165</v>
      </c>
      <c r="X58">
        <v>4319.8500000000004</v>
      </c>
      <c r="Y58">
        <v>4165</v>
      </c>
      <c r="Z58">
        <v>4479.8999999999996</v>
      </c>
      <c r="AA58">
        <v>4165</v>
      </c>
      <c r="AB58">
        <v>4479.8999999999996</v>
      </c>
      <c r="AC58" s="2">
        <f>(Table2[[#This Row],[Close Price]]/Table2[[#This Row],[Day Low]])-1</f>
        <v>4.3577430972387976E-3</v>
      </c>
      <c r="AD58" s="2">
        <f>(Table2[[#This Row],[Day High]]/Table2[[#This Row],[Close Price]])-1</f>
        <v>3.2678722971923202E-2</v>
      </c>
      <c r="AE58" s="2">
        <f>(Table2[[#This Row],[Close Price]]/Table2[[#This Row],[Current Week Low]])-1</f>
        <v>4.3577430972387976E-3</v>
      </c>
      <c r="AF58" s="2">
        <f>(Table2[[#This Row],[Current Week High]]/Table2[[#This Row],[Close Price]])-1</f>
        <v>7.0939363876504569E-2</v>
      </c>
      <c r="AG58" s="2">
        <f>(Table2[[#This Row],[Close Price]]/Table2[[#This Row],[Current Month Low]])-1</f>
        <v>4.3577430972387976E-3</v>
      </c>
      <c r="AH58" s="2">
        <f>(Table2[[#This Row],[Current Month High]]/Table2[[#This Row],[Close Price]])-1</f>
        <v>7.0939363876504569E-2</v>
      </c>
      <c r="AI58">
        <v>15.2552502300897</v>
      </c>
      <c r="AJ58">
        <v>112.450482478415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0.04</v>
      </c>
      <c r="AM58" t="s">
        <v>10294</v>
      </c>
      <c r="AN58">
        <v>-5.78</v>
      </c>
      <c r="AO58" t="s">
        <v>10293</v>
      </c>
      <c r="AP58">
        <v>0.13363519318759501</v>
      </c>
      <c r="AQ58">
        <f>(Table2[[#This Row],[Sharpe Ratio]]-AVERAGE(Table2[Sharpe Ratio]))/_xlfn.STDEV.P(Table2[Sharpe Ratio])</f>
        <v>0.91574013299816037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1.8325558864560521</v>
      </c>
      <c r="AS58">
        <f>_xlfn.RANK.AVG(Table2[[#This Row],[1Y Return vs Nifty Z-Score]],Table2[1Y Return vs Nifty Z-Score])</f>
        <v>143</v>
      </c>
      <c r="AT58">
        <f>_xlfn.RANK.AVG(Table2[[#This Row],[6M Return vs Nifty Z-Score]],Table2[6M Return vs Nifty Z-Score])</f>
        <v>54</v>
      </c>
      <c r="AU58">
        <f>_xlfn.RANK.AVG(Table2[[#This Row],[Sharpe Ratio Z-Score]],Table2[Sharpe Ratio Z-Score])</f>
        <v>135</v>
      </c>
      <c r="AV58">
        <f>(Table2[[#This Row],[Rank 1Y]]+Table2[[#This Row],[Rank 6M]]+Table2[[#This Row],[Rank Sharpe]])/3</f>
        <v>110.66666666666667</v>
      </c>
    </row>
    <row r="59" spans="1:48" x14ac:dyDescent="0.3">
      <c r="A59" t="s">
        <v>1447</v>
      </c>
      <c r="B59" t="s">
        <v>1448</v>
      </c>
      <c r="C59" t="s">
        <v>10249</v>
      </c>
      <c r="D59" t="s">
        <v>21</v>
      </c>
      <c r="E59">
        <v>7156.1736604050002</v>
      </c>
      <c r="F59">
        <v>864.15</v>
      </c>
      <c r="G59">
        <v>71.296755645874399</v>
      </c>
      <c r="H59">
        <f>(Table2[[#This Row],[1Y Return vs Nifty]]-AVERAGE(Table2[1Y Return vs Nifty]))/_xlfn.STDEV.P(Table2[1Y Return vs Nifty])</f>
        <v>0.44744989234252747</v>
      </c>
      <c r="I59">
        <v>-7.8762633591971296</v>
      </c>
      <c r="J59">
        <f>(Table2[[#This Row],[1M Return vs Nifty]]-AVERAGE(Table2[1M Return vs Nifty]))/_xlfn.STDEV.P(Table2[1M Return vs Nifty])</f>
        <v>-0.90205824854258121</v>
      </c>
      <c r="K59">
        <v>74.631444238249202</v>
      </c>
      <c r="L59">
        <f>(Table2[[#This Row],[6M Return vs Nifty]]-AVERAGE(Table2[6M Return vs Nifty]))/_xlfn.STDEV.P(Table2[6M Return vs Nifty])</f>
        <v>2.3414346318439767</v>
      </c>
      <c r="M59">
        <v>-3.2918462300474101</v>
      </c>
      <c r="N59">
        <f>(Table2[[#This Row],[1W Return vs Nifty]]-AVERAGE(Table2[1W Return vs Nifty]))/_xlfn.STDEV.P(Table2[1W Return vs Nifty])</f>
        <v>-1.1335653118930877</v>
      </c>
      <c r="O59">
        <v>875.83</v>
      </c>
      <c r="P59">
        <v>845.83601293666595</v>
      </c>
      <c r="Q59">
        <v>675.13130287017805</v>
      </c>
      <c r="R59">
        <v>42.734513316777601</v>
      </c>
      <c r="S59" s="2">
        <f>(Table2[[#This Row],[Close Price]]-Table2[[#This Row],[20D EMA]])/Table2[[#This Row],[20D EMA]]</f>
        <v>-1.3335921354600851E-2</v>
      </c>
      <c r="T59" s="2">
        <f>(Table2[[#This Row],[Close Price]]-Table2[[#This Row],[50D EMA]])/Table2[[#This Row],[50D EMA]]</f>
        <v>2.1651935816435059E-2</v>
      </c>
      <c r="U59" s="2">
        <f>(Table2[[#This Row],[Close Price]]-Table2[[#This Row],[200D EMA]])/Table2[[#This Row],[200D EMA]]</f>
        <v>0.27997323828157411</v>
      </c>
      <c r="V59">
        <v>0.97092260647844797</v>
      </c>
      <c r="W59">
        <v>842.5</v>
      </c>
      <c r="X59">
        <v>869.9</v>
      </c>
      <c r="Y59">
        <v>837</v>
      </c>
      <c r="Z59">
        <v>927.7</v>
      </c>
      <c r="AA59">
        <v>837</v>
      </c>
      <c r="AB59">
        <v>881.45</v>
      </c>
      <c r="AC59" s="2">
        <f>(Table2[[#This Row],[Close Price]]/Table2[[#This Row],[Day Low]])-1</f>
        <v>2.5697329376854539E-2</v>
      </c>
      <c r="AD59" s="2">
        <f>(Table2[[#This Row],[Day High]]/Table2[[#This Row],[Close Price]])-1</f>
        <v>6.6539373951282066E-3</v>
      </c>
      <c r="AE59" s="2">
        <f>(Table2[[#This Row],[Close Price]]/Table2[[#This Row],[Current Week Low]])-1</f>
        <v>3.2437275985663039E-2</v>
      </c>
      <c r="AF59" s="2">
        <f>(Table2[[#This Row],[Current Week High]]/Table2[[#This Row],[Close Price]])-1</f>
        <v>7.3540473297460052E-2</v>
      </c>
      <c r="AG59" s="2">
        <f>(Table2[[#This Row],[Close Price]]/Table2[[#This Row],[Current Month Low]])-1</f>
        <v>3.2437275985663039E-2</v>
      </c>
      <c r="AH59" s="2">
        <f>(Table2[[#This Row],[Current Month High]]/Table2[[#This Row],[Close Price]])-1</f>
        <v>2.0019672510559694E-2</v>
      </c>
      <c r="AI59">
        <v>7.3540473297459998</v>
      </c>
      <c r="AJ59">
        <v>108.22891566265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-0.04</v>
      </c>
      <c r="AM59" t="s">
        <v>10293</v>
      </c>
      <c r="AN59">
        <v>-2.5499999999999998</v>
      </c>
      <c r="AO59" t="s">
        <v>10293</v>
      </c>
      <c r="AP59">
        <v>0.13322526362961901</v>
      </c>
      <c r="AQ59">
        <f>(Table2[[#This Row],[Sharpe Ratio]]-AVERAGE(Table2[Sharpe Ratio]))/_xlfn.STDEV.P(Table2[Sharpe Ratio])</f>
        <v>0.91098694856726892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1.6642479123181042</v>
      </c>
      <c r="AS59">
        <f>_xlfn.RANK.AVG(Table2[[#This Row],[1Y Return vs Nifty Z-Score]],Table2[1Y Return vs Nifty Z-Score])</f>
        <v>173</v>
      </c>
      <c r="AT59">
        <f>_xlfn.RANK.AVG(Table2[[#This Row],[6M Return vs Nifty Z-Score]],Table2[6M Return vs Nifty Z-Score])</f>
        <v>22</v>
      </c>
      <c r="AU59">
        <f>_xlfn.RANK.AVG(Table2[[#This Row],[Sharpe Ratio Z-Score]],Table2[Sharpe Ratio Z-Score])</f>
        <v>137</v>
      </c>
      <c r="AV59">
        <f>(Table2[[#This Row],[Rank 1Y]]+Table2[[#This Row],[Rank 6M]]+Table2[[#This Row],[Rank Sharpe]])/3</f>
        <v>110.66666666666667</v>
      </c>
    </row>
    <row r="60" spans="1:48" x14ac:dyDescent="0.3">
      <c r="A60" t="s">
        <v>1243</v>
      </c>
      <c r="B60" t="s">
        <v>1244</v>
      </c>
      <c r="C60" t="s">
        <v>10255</v>
      </c>
      <c r="D60" t="s">
        <v>60</v>
      </c>
      <c r="E60">
        <v>9295.6532436599991</v>
      </c>
      <c r="F60">
        <v>17.309999999999999</v>
      </c>
      <c r="G60">
        <v>219.61491456504001</v>
      </c>
      <c r="H60">
        <f>(Table2[[#This Row],[1Y Return vs Nifty]]-AVERAGE(Table2[1Y Return vs Nifty]))/_xlfn.STDEV.P(Table2[1Y Return vs Nifty])</f>
        <v>2.4963033318685537</v>
      </c>
      <c r="I60">
        <v>-7.5156230578788596</v>
      </c>
      <c r="J60">
        <f>(Table2[[#This Row],[1M Return vs Nifty]]-AVERAGE(Table2[1M Return vs Nifty]))/_xlfn.STDEV.P(Table2[1M Return vs Nifty])</f>
        <v>-0.86524505742187774</v>
      </c>
      <c r="K60">
        <v>48.670886211281797</v>
      </c>
      <c r="L60">
        <f>(Table2[[#This Row],[6M Return vs Nifty]]-AVERAGE(Table2[6M Return vs Nifty]))/_xlfn.STDEV.P(Table2[6M Return vs Nifty])</f>
        <v>1.4495226718096266</v>
      </c>
      <c r="M60">
        <v>-4.2874906419341601</v>
      </c>
      <c r="N60">
        <f>(Table2[[#This Row],[1W Return vs Nifty]]-AVERAGE(Table2[1W Return vs Nifty]))/_xlfn.STDEV.P(Table2[1W Return vs Nifty])</f>
        <v>-1.3415724364862234</v>
      </c>
      <c r="O60">
        <v>16.690000000000001</v>
      </c>
      <c r="P60">
        <v>16.0504685047127</v>
      </c>
      <c r="Q60">
        <v>12.012484152173901</v>
      </c>
      <c r="R60">
        <v>59.216572214728302</v>
      </c>
      <c r="S60" s="2">
        <f>(Table2[[#This Row],[Close Price]]-Table2[[#This Row],[20D EMA]])/Table2[[#This Row],[20D EMA]]</f>
        <v>3.7147992810065748E-2</v>
      </c>
      <c r="T60" s="2">
        <f>(Table2[[#This Row],[Close Price]]-Table2[[#This Row],[50D EMA]])/Table2[[#This Row],[50D EMA]]</f>
        <v>7.8473191914458923E-2</v>
      </c>
      <c r="U60" s="2">
        <f>(Table2[[#This Row],[Close Price]]-Table2[[#This Row],[200D EMA]])/Table2[[#This Row],[200D EMA]]</f>
        <v>0.44100086049790177</v>
      </c>
      <c r="V60">
        <v>0.59963903308654498</v>
      </c>
      <c r="W60">
        <v>17</v>
      </c>
      <c r="X60">
        <v>17.5</v>
      </c>
      <c r="Y60">
        <v>16.41</v>
      </c>
      <c r="Z60">
        <v>17.8</v>
      </c>
      <c r="AA60">
        <v>16.809999999999999</v>
      </c>
      <c r="AB60">
        <v>17.8</v>
      </c>
      <c r="AC60" s="2">
        <f>(Table2[[#This Row],[Close Price]]/Table2[[#This Row],[Day Low]])-1</f>
        <v>1.8235294117646905E-2</v>
      </c>
      <c r="AD60" s="2">
        <f>(Table2[[#This Row],[Day High]]/Table2[[#This Row],[Close Price]])-1</f>
        <v>1.0976314269208531E-2</v>
      </c>
      <c r="AE60" s="2">
        <f>(Table2[[#This Row],[Close Price]]/Table2[[#This Row],[Current Week Low]])-1</f>
        <v>5.4844606946983454E-2</v>
      </c>
      <c r="AF60" s="2">
        <f>(Table2[[#This Row],[Current Week High]]/Table2[[#This Row],[Close Price]])-1</f>
        <v>2.8307336799537897E-2</v>
      </c>
      <c r="AG60" s="2">
        <f>(Table2[[#This Row],[Close Price]]/Table2[[#This Row],[Current Month Low]])-1</f>
        <v>2.9744199881023281E-2</v>
      </c>
      <c r="AH60" s="2">
        <f>(Table2[[#This Row],[Current Month High]]/Table2[[#This Row],[Close Price]])-1</f>
        <v>2.8307336799537897E-2</v>
      </c>
      <c r="AI60">
        <v>21.894858463316002</v>
      </c>
      <c r="AJ60">
        <v>272.258064516128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</v>
      </c>
      <c r="AM60" t="s">
        <v>10294</v>
      </c>
      <c r="AN60">
        <v>7.58</v>
      </c>
      <c r="AO60" t="s">
        <v>10294</v>
      </c>
      <c r="AP60">
        <v>7.9904310581422E-2</v>
      </c>
      <c r="AQ60">
        <f>(Table2[[#This Row],[Sharpe Ratio]]-AVERAGE(Table2[Sharpe Ratio]))/_xlfn.STDEV.P(Table2[Sharpe Ratio])</f>
        <v>0.29272383741141939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2.0317323471814985</v>
      </c>
      <c r="AS60">
        <f>_xlfn.RANK.AVG(Table2[[#This Row],[1Y Return vs Nifty Z-Score]],Table2[1Y Return vs Nifty Z-Score])</f>
        <v>16</v>
      </c>
      <c r="AT60">
        <f>_xlfn.RANK.AVG(Table2[[#This Row],[6M Return vs Nifty Z-Score]],Table2[6M Return vs Nifty Z-Score])</f>
        <v>61</v>
      </c>
      <c r="AU60">
        <f>_xlfn.RANK.AVG(Table2[[#This Row],[Sharpe Ratio Z-Score]],Table2[Sharpe Ratio Z-Score])</f>
        <v>256</v>
      </c>
      <c r="AV60">
        <f>(Table2[[#This Row],[Rank 1Y]]+Table2[[#This Row],[Rank 6M]]+Table2[[#This Row],[Rank Sharpe]])/3</f>
        <v>111</v>
      </c>
    </row>
    <row r="61" spans="1:48" x14ac:dyDescent="0.3">
      <c r="A61" t="s">
        <v>745</v>
      </c>
      <c r="B61" t="s">
        <v>746</v>
      </c>
      <c r="C61" t="s">
        <v>10253</v>
      </c>
      <c r="D61" t="s">
        <v>191</v>
      </c>
      <c r="E61">
        <v>21945.66290444</v>
      </c>
      <c r="F61">
        <v>1350.95</v>
      </c>
      <c r="G61">
        <v>86.397730267389903</v>
      </c>
      <c r="H61">
        <f>(Table2[[#This Row],[1Y Return vs Nifty]]-AVERAGE(Table2[1Y Return vs Nifty]))/_xlfn.STDEV.P(Table2[1Y Return vs Nifty])</f>
        <v>0.65605337029123645</v>
      </c>
      <c r="I61">
        <v>13.2716452710123</v>
      </c>
      <c r="J61">
        <f>(Table2[[#This Row],[1M Return vs Nifty]]-AVERAGE(Table2[1M Return vs Nifty]))/_xlfn.STDEV.P(Table2[1M Return vs Nifty])</f>
        <v>1.2566633346007803</v>
      </c>
      <c r="K61">
        <v>48.9476053570719</v>
      </c>
      <c r="L61">
        <f>(Table2[[#This Row],[6M Return vs Nifty]]-AVERAGE(Table2[6M Return vs Nifty]))/_xlfn.STDEV.P(Table2[6M Return vs Nifty])</f>
        <v>1.4590297523371061</v>
      </c>
      <c r="M61">
        <v>3.2209608699236298</v>
      </c>
      <c r="N61">
        <f>(Table2[[#This Row],[1W Return vs Nifty]]-AVERAGE(Table2[1W Return vs Nifty]))/_xlfn.STDEV.P(Table2[1W Return vs Nifty])</f>
        <v>0.22707133882396063</v>
      </c>
      <c r="O61">
        <v>1319.33</v>
      </c>
      <c r="P61">
        <v>1262.8756254646401</v>
      </c>
      <c r="Q61">
        <v>1026.9680280698799</v>
      </c>
      <c r="R61">
        <v>55.789471306983501</v>
      </c>
      <c r="S61" s="2">
        <f>(Table2[[#This Row],[Close Price]]-Table2[[#This Row],[20D EMA]])/Table2[[#This Row],[20D EMA]]</f>
        <v>2.3966710375721102E-2</v>
      </c>
      <c r="T61" s="2">
        <f>(Table2[[#This Row],[Close Price]]-Table2[[#This Row],[50D EMA]])/Table2[[#This Row],[50D EMA]]</f>
        <v>6.9741131081657762E-2</v>
      </c>
      <c r="U61" s="2">
        <f>(Table2[[#This Row],[Close Price]]-Table2[[#This Row],[200D EMA]])/Table2[[#This Row],[200D EMA]]</f>
        <v>0.31547425340886548</v>
      </c>
      <c r="V61">
        <v>0.80555730400445202</v>
      </c>
      <c r="W61">
        <v>1325.05</v>
      </c>
      <c r="X61">
        <v>1360</v>
      </c>
      <c r="Y61">
        <v>1290</v>
      </c>
      <c r="Z61">
        <v>1395.7</v>
      </c>
      <c r="AA61">
        <v>1325.05</v>
      </c>
      <c r="AB61">
        <v>1374.3</v>
      </c>
      <c r="AC61" s="2">
        <f>(Table2[[#This Row],[Close Price]]/Table2[[#This Row],[Day Low]])-1</f>
        <v>1.9546432210105325E-2</v>
      </c>
      <c r="AD61" s="2">
        <f>(Table2[[#This Row],[Day High]]/Table2[[#This Row],[Close Price]])-1</f>
        <v>6.6989895999112203E-3</v>
      </c>
      <c r="AE61" s="2">
        <f>(Table2[[#This Row],[Close Price]]/Table2[[#This Row],[Current Week Low]])-1</f>
        <v>4.7248062015504022E-2</v>
      </c>
      <c r="AF61" s="2">
        <f>(Table2[[#This Row],[Current Week High]]/Table2[[#This Row],[Close Price]])-1</f>
        <v>3.3124838076908913E-2</v>
      </c>
      <c r="AG61" s="2">
        <f>(Table2[[#This Row],[Close Price]]/Table2[[#This Row],[Current Month Low]])-1</f>
        <v>1.9546432210105325E-2</v>
      </c>
      <c r="AH61" s="2">
        <f>(Table2[[#This Row],[Current Month High]]/Table2[[#This Row],[Close Price]])-1</f>
        <v>1.7284133387616141E-2</v>
      </c>
      <c r="AI61">
        <v>5.6922906103112396</v>
      </c>
      <c r="AJ61">
        <v>135.37764613642301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0.04</v>
      </c>
      <c r="AM61" t="s">
        <v>10294</v>
      </c>
      <c r="AN61">
        <v>1.79</v>
      </c>
      <c r="AO61" t="s">
        <v>10294</v>
      </c>
      <c r="AP61">
        <v>0.125935053190501</v>
      </c>
      <c r="AQ61">
        <f>(Table2[[#This Row],[Sharpe Ratio]]-AVERAGE(Table2[Sharpe Ratio]))/_xlfn.STDEV.P(Table2[Sharpe Ratio])</f>
        <v>0.82645604787245541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4.425273843925539</v>
      </c>
      <c r="AS61">
        <f>_xlfn.RANK.AVG(Table2[[#This Row],[1Y Return vs Nifty Z-Score]],Table2[1Y Return vs Nifty Z-Score])</f>
        <v>127</v>
      </c>
      <c r="AT61">
        <f>_xlfn.RANK.AVG(Table2[[#This Row],[6M Return vs Nifty Z-Score]],Table2[6M Return vs Nifty Z-Score])</f>
        <v>60</v>
      </c>
      <c r="AU61">
        <f>_xlfn.RANK.AVG(Table2[[#This Row],[Sharpe Ratio Z-Score]],Table2[Sharpe Ratio Z-Score])</f>
        <v>150</v>
      </c>
      <c r="AV61">
        <f>(Table2[[#This Row],[Rank 1Y]]+Table2[[#This Row],[Rank 6M]]+Table2[[#This Row],[Rank Sharpe]])/3</f>
        <v>112.33333333333333</v>
      </c>
    </row>
    <row r="62" spans="1:48" x14ac:dyDescent="0.3">
      <c r="A62" t="s">
        <v>161</v>
      </c>
      <c r="B62" t="s">
        <v>162</v>
      </c>
      <c r="C62" t="s">
        <v>10250</v>
      </c>
      <c r="D62" t="s">
        <v>116</v>
      </c>
      <c r="E62">
        <v>160903.15252</v>
      </c>
      <c r="F62">
        <v>611.04999999999995</v>
      </c>
      <c r="G62">
        <v>184.69866392826</v>
      </c>
      <c r="H62">
        <f>(Table2[[#This Row],[1Y Return vs Nifty]]-AVERAGE(Table2[1Y Return vs Nifty]))/_xlfn.STDEV.P(Table2[1Y Return vs Nifty])</f>
        <v>2.01397344904208</v>
      </c>
      <c r="I62">
        <v>10.212039680209999</v>
      </c>
      <c r="J62">
        <f>(Table2[[#This Row],[1M Return vs Nifty]]-AVERAGE(Table2[1M Return vs Nifty]))/_xlfn.STDEV.P(Table2[1M Return vs Nifty])</f>
        <v>0.94434703230050809</v>
      </c>
      <c r="K62">
        <v>9.8676143368755103</v>
      </c>
      <c r="L62">
        <f>(Table2[[#This Row],[6M Return vs Nifty]]-AVERAGE(Table2[6M Return vs Nifty]))/_xlfn.STDEV.P(Table2[6M Return vs Nifty])</f>
        <v>0.11638097904261807</v>
      </c>
      <c r="M62">
        <v>2.4952148514496701</v>
      </c>
      <c r="N62">
        <f>(Table2[[#This Row],[1W Return vs Nifty]]-AVERAGE(Table2[1W Return vs Nifty]))/_xlfn.STDEV.P(Table2[1W Return vs Nifty])</f>
        <v>7.5450598843494657E-2</v>
      </c>
      <c r="O62">
        <v>610.15</v>
      </c>
      <c r="P62">
        <v>574.259744153714</v>
      </c>
      <c r="Q62">
        <v>461.251225155714</v>
      </c>
      <c r="R62">
        <v>45.477428235582899</v>
      </c>
      <c r="S62" s="2">
        <f>(Table2[[#This Row],[Close Price]]-Table2[[#This Row],[20D EMA]])/Table2[[#This Row],[20D EMA]]</f>
        <v>1.4750471195607265E-3</v>
      </c>
      <c r="T62" s="2">
        <f>(Table2[[#This Row],[Close Price]]-Table2[[#This Row],[50D EMA]])/Table2[[#This Row],[50D EMA]]</f>
        <v>6.4065531705524162E-2</v>
      </c>
      <c r="U62" s="2">
        <f>(Table2[[#This Row],[Close Price]]-Table2[[#This Row],[200D EMA]])/Table2[[#This Row],[200D EMA]]</f>
        <v>0.3247661289001787</v>
      </c>
      <c r="V62">
        <v>0.59595636557038101</v>
      </c>
      <c r="W62">
        <v>607.70000000000005</v>
      </c>
      <c r="X62">
        <v>624.5</v>
      </c>
      <c r="Y62">
        <v>607.70000000000005</v>
      </c>
      <c r="Z62">
        <v>650.6</v>
      </c>
      <c r="AA62">
        <v>607.70000000000005</v>
      </c>
      <c r="AB62">
        <v>646.95000000000005</v>
      </c>
      <c r="AC62" s="2">
        <f>(Table2[[#This Row],[Close Price]]/Table2[[#This Row],[Day Low]])-1</f>
        <v>5.5125884482474241E-3</v>
      </c>
      <c r="AD62" s="2">
        <f>(Table2[[#This Row],[Day High]]/Table2[[#This Row],[Close Price]])-1</f>
        <v>2.2011292038294883E-2</v>
      </c>
      <c r="AE62" s="2">
        <f>(Table2[[#This Row],[Close Price]]/Table2[[#This Row],[Current Week Low]])-1</f>
        <v>5.5125884482474241E-3</v>
      </c>
      <c r="AF62" s="2">
        <f>(Table2[[#This Row],[Current Week High]]/Table2[[#This Row],[Close Price]])-1</f>
        <v>6.4724654283610406E-2</v>
      </c>
      <c r="AG62" s="2">
        <f>(Table2[[#This Row],[Close Price]]/Table2[[#This Row],[Current Month Low]])-1</f>
        <v>5.5125884482474241E-3</v>
      </c>
      <c r="AH62" s="2">
        <f>(Table2[[#This Row],[Current Month High]]/Table2[[#This Row],[Close Price]])-1</f>
        <v>5.8751329678422559E-2</v>
      </c>
      <c r="AI62">
        <v>7.0288847066524802</v>
      </c>
      <c r="AJ62">
        <v>219.16949595194501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0.05</v>
      </c>
      <c r="AM62" t="s">
        <v>10294</v>
      </c>
      <c r="AN62">
        <v>-1.08</v>
      </c>
      <c r="AO62" t="s">
        <v>10293</v>
      </c>
      <c r="AP62">
        <v>0.18833049541695801</v>
      </c>
      <c r="AQ62">
        <f>(Table2[[#This Row],[Sharpe Ratio]]-AVERAGE(Table2[Sharpe Ratio]))/_xlfn.STDEV.P(Table2[Sharpe Ratio])</f>
        <v>1.5499389945858173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4.7000910538145177</v>
      </c>
      <c r="AS62">
        <f>_xlfn.RANK.AVG(Table2[[#This Row],[1Y Return vs Nifty Z-Score]],Table2[1Y Return vs Nifty Z-Score])</f>
        <v>29</v>
      </c>
      <c r="AT62">
        <f>_xlfn.RANK.AVG(Table2[[#This Row],[6M Return vs Nifty Z-Score]],Table2[6M Return vs Nifty Z-Score])</f>
        <v>277</v>
      </c>
      <c r="AU62">
        <f>_xlfn.RANK.AVG(Table2[[#This Row],[Sharpe Ratio Z-Score]],Table2[Sharpe Ratio Z-Score])</f>
        <v>42</v>
      </c>
      <c r="AV62">
        <f>(Table2[[#This Row],[Rank 1Y]]+Table2[[#This Row],[Rank 6M]]+Table2[[#This Row],[Rank Sharpe]])/3</f>
        <v>116</v>
      </c>
    </row>
    <row r="63" spans="1:48" x14ac:dyDescent="0.3">
      <c r="A63" t="s">
        <v>530</v>
      </c>
      <c r="B63" t="s">
        <v>531</v>
      </c>
      <c r="C63" t="s">
        <v>10250</v>
      </c>
      <c r="D63" t="s">
        <v>532</v>
      </c>
      <c r="E63">
        <v>38399.062196669998</v>
      </c>
      <c r="F63">
        <v>1056.3</v>
      </c>
      <c r="G63">
        <v>83.019041958631504</v>
      </c>
      <c r="H63">
        <f>(Table2[[#This Row],[1Y Return vs Nifty]]-AVERAGE(Table2[1Y Return vs Nifty]))/_xlfn.STDEV.P(Table2[1Y Return vs Nifty])</f>
        <v>0.60938047997941158</v>
      </c>
      <c r="I63">
        <v>10.815377823269699</v>
      </c>
      <c r="J63">
        <f>(Table2[[#This Row],[1M Return vs Nifty]]-AVERAGE(Table2[1M Return vs Nifty]))/_xlfn.STDEV.P(Table2[1M Return vs Nifty])</f>
        <v>1.0059341657675074</v>
      </c>
      <c r="K63">
        <v>61.504657133880698</v>
      </c>
      <c r="L63">
        <f>(Table2[[#This Row],[6M Return vs Nifty]]-AVERAGE(Table2[6M Return vs Nifty]))/_xlfn.STDEV.P(Table2[6M Return vs Nifty])</f>
        <v>1.8904451576173855</v>
      </c>
      <c r="M63">
        <v>10.3977087561926</v>
      </c>
      <c r="N63">
        <f>(Table2[[#This Row],[1W Return vs Nifty]]-AVERAGE(Table2[1W Return vs Nifty]))/_xlfn.STDEV.P(Table2[1W Return vs Nifty])</f>
        <v>1.7264165608031423</v>
      </c>
      <c r="O63">
        <v>1014.01</v>
      </c>
      <c r="P63">
        <v>931.42689920973703</v>
      </c>
      <c r="Q63">
        <v>752.60827205825399</v>
      </c>
      <c r="R63">
        <v>55.168222506614299</v>
      </c>
      <c r="S63" s="2">
        <f>(Table2[[#This Row],[Close Price]]-Table2[[#This Row],[20D EMA]])/Table2[[#This Row],[20D EMA]]</f>
        <v>4.1705703099574921E-2</v>
      </c>
      <c r="T63" s="2">
        <f>(Table2[[#This Row],[Close Price]]-Table2[[#This Row],[50D EMA]])/Table2[[#This Row],[50D EMA]]</f>
        <v>0.13406645319800264</v>
      </c>
      <c r="U63" s="2">
        <f>(Table2[[#This Row],[Close Price]]-Table2[[#This Row],[200D EMA]])/Table2[[#This Row],[200D EMA]]</f>
        <v>0.40351898752215598</v>
      </c>
      <c r="V63">
        <v>1.20320548868709</v>
      </c>
      <c r="W63">
        <v>1051</v>
      </c>
      <c r="X63">
        <v>1099.1500000000001</v>
      </c>
      <c r="Y63">
        <v>1008.05</v>
      </c>
      <c r="Z63">
        <v>1215</v>
      </c>
      <c r="AA63">
        <v>1051</v>
      </c>
      <c r="AB63">
        <v>1215</v>
      </c>
      <c r="AC63" s="2">
        <f>(Table2[[#This Row],[Close Price]]/Table2[[#This Row],[Day Low]])-1</f>
        <v>5.0428163653661873E-3</v>
      </c>
      <c r="AD63" s="2">
        <f>(Table2[[#This Row],[Day High]]/Table2[[#This Row],[Close Price]])-1</f>
        <v>4.0566127047240608E-2</v>
      </c>
      <c r="AE63" s="2">
        <f>(Table2[[#This Row],[Close Price]]/Table2[[#This Row],[Current Week Low]])-1</f>
        <v>4.7864689251525316E-2</v>
      </c>
      <c r="AF63" s="2">
        <f>(Table2[[#This Row],[Current Week High]]/Table2[[#This Row],[Close Price]])-1</f>
        <v>0.1502414086907129</v>
      </c>
      <c r="AG63" s="2">
        <f>(Table2[[#This Row],[Close Price]]/Table2[[#This Row],[Current Month Low]])-1</f>
        <v>5.0428163653661873E-3</v>
      </c>
      <c r="AH63" s="2">
        <f>(Table2[[#This Row],[Current Month High]]/Table2[[#This Row],[Close Price]])-1</f>
        <v>0.1502414086907129</v>
      </c>
      <c r="AI63">
        <v>15.0241408690712</v>
      </c>
      <c r="AJ63">
        <v>122.378947368421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0.27</v>
      </c>
      <c r="AM63" t="s">
        <v>10294</v>
      </c>
      <c r="AN63">
        <v>7.7</v>
      </c>
      <c r="AO63" t="s">
        <v>10294</v>
      </c>
      <c r="AP63">
        <v>0.11173486687808</v>
      </c>
      <c r="AQ63">
        <f>(Table2[[#This Row],[Sharpe Ratio]]-AVERAGE(Table2[Sharpe Ratio]))/_xlfn.STDEV.P(Table2[Sharpe Ratio])</f>
        <v>0.66180311377027734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5.8939794779377239</v>
      </c>
      <c r="AS63">
        <f>_xlfn.RANK.AVG(Table2[[#This Row],[1Y Return vs Nifty Z-Score]],Table2[1Y Return vs Nifty Z-Score])</f>
        <v>134</v>
      </c>
      <c r="AT63">
        <f>_xlfn.RANK.AVG(Table2[[#This Row],[6M Return vs Nifty Z-Score]],Table2[6M Return vs Nifty Z-Score])</f>
        <v>35</v>
      </c>
      <c r="AU63">
        <f>_xlfn.RANK.AVG(Table2[[#This Row],[Sharpe Ratio Z-Score]],Table2[Sharpe Ratio Z-Score])</f>
        <v>181</v>
      </c>
      <c r="AV63">
        <f>(Table2[[#This Row],[Rank 1Y]]+Table2[[#This Row],[Rank 6M]]+Table2[[#This Row],[Rank Sharpe]])/3</f>
        <v>116.66666666666667</v>
      </c>
    </row>
    <row r="64" spans="1:48" x14ac:dyDescent="0.3">
      <c r="A64" t="s">
        <v>284</v>
      </c>
      <c r="B64" t="s">
        <v>285</v>
      </c>
      <c r="C64" t="s">
        <v>10260</v>
      </c>
      <c r="D64" t="s">
        <v>286</v>
      </c>
      <c r="E64">
        <v>97320.762000000002</v>
      </c>
      <c r="F64">
        <v>3510.85</v>
      </c>
      <c r="G64">
        <v>58.215946252586903</v>
      </c>
      <c r="H64">
        <f>(Table2[[#This Row],[1Y Return vs Nifty]]-AVERAGE(Table2[1Y Return vs Nifty]))/_xlfn.STDEV.P(Table2[1Y Return vs Nifty])</f>
        <v>0.26675279151195436</v>
      </c>
      <c r="I64">
        <v>-7.1840036837913797</v>
      </c>
      <c r="J64">
        <f>(Table2[[#This Row],[1M Return vs Nifty]]-AVERAGE(Table2[1M Return vs Nifty]))/_xlfn.STDEV.P(Table2[1M Return vs Nifty])</f>
        <v>-0.83139424442902599</v>
      </c>
      <c r="K64">
        <v>38.899774617309397</v>
      </c>
      <c r="L64">
        <f>(Table2[[#This Row],[6M Return vs Nifty]]-AVERAGE(Table2[6M Return vs Nifty]))/_xlfn.STDEV.P(Table2[6M Return vs Nifty])</f>
        <v>1.1138222109627791</v>
      </c>
      <c r="M64">
        <v>5.2193766306010101</v>
      </c>
      <c r="N64">
        <f>(Table2[[#This Row],[1W Return vs Nifty]]-AVERAGE(Table2[1W Return vs Nifty]))/_xlfn.STDEV.P(Table2[1W Return vs Nifty])</f>
        <v>0.64457452686715089</v>
      </c>
      <c r="O64">
        <v>3762.73</v>
      </c>
      <c r="P64">
        <v>3714.18662418242</v>
      </c>
      <c r="Q64">
        <v>2985.4059368708899</v>
      </c>
      <c r="R64">
        <v>30.705611229450799</v>
      </c>
      <c r="S64" s="2">
        <f>(Table2[[#This Row],[Close Price]]-Table2[[#This Row],[20D EMA]])/Table2[[#This Row],[20D EMA]]</f>
        <v>-6.694075843868684E-2</v>
      </c>
      <c r="T64" s="2">
        <f>(Table2[[#This Row],[Close Price]]-Table2[[#This Row],[50D EMA]])/Table2[[#This Row],[50D EMA]]</f>
        <v>-5.4745936259242033E-2</v>
      </c>
      <c r="U64" s="2">
        <f>(Table2[[#This Row],[Close Price]]-Table2[[#This Row],[200D EMA]])/Table2[[#This Row],[200D EMA]]</f>
        <v>0.17600422664123411</v>
      </c>
      <c r="V64">
        <v>1.18938249416696</v>
      </c>
      <c r="W64">
        <v>3471.6</v>
      </c>
      <c r="X64">
        <v>3702.4</v>
      </c>
      <c r="Y64">
        <v>3471.6</v>
      </c>
      <c r="Z64">
        <v>3867.95</v>
      </c>
      <c r="AA64">
        <v>3471.6</v>
      </c>
      <c r="AB64">
        <v>3864.95</v>
      </c>
      <c r="AC64" s="2">
        <f>(Table2[[#This Row],[Close Price]]/Table2[[#This Row],[Day Low]])-1</f>
        <v>1.1306026039866302E-2</v>
      </c>
      <c r="AD64" s="2">
        <f>(Table2[[#This Row],[Day High]]/Table2[[#This Row],[Close Price]])-1</f>
        <v>5.4559437173334224E-2</v>
      </c>
      <c r="AE64" s="2">
        <f>(Table2[[#This Row],[Close Price]]/Table2[[#This Row],[Current Week Low]])-1</f>
        <v>1.1306026039866302E-2</v>
      </c>
      <c r="AF64" s="2">
        <f>(Table2[[#This Row],[Current Week High]]/Table2[[#This Row],[Close Price]])-1</f>
        <v>0.10171326032157446</v>
      </c>
      <c r="AG64" s="2">
        <f>(Table2[[#This Row],[Close Price]]/Table2[[#This Row],[Current Month Low]])-1</f>
        <v>1.1306026039866302E-2</v>
      </c>
      <c r="AH64" s="2">
        <f>(Table2[[#This Row],[Current Month High]]/Table2[[#This Row],[Close Price]])-1</f>
        <v>0.10085876639560221</v>
      </c>
      <c r="AI64">
        <v>18.8287736588005</v>
      </c>
      <c r="AJ64">
        <v>112.354079719349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-0.16</v>
      </c>
      <c r="AM64" t="s">
        <v>10293</v>
      </c>
      <c r="AN64">
        <v>-9.26</v>
      </c>
      <c r="AO64" t="s">
        <v>10293</v>
      </c>
      <c r="AP64">
        <v>0.19028906756913599</v>
      </c>
      <c r="AQ64">
        <f>(Table2[[#This Row],[Sharpe Ratio]]-AVERAGE(Table2[Sharpe Ratio]))/_xlfn.STDEV.P(Table2[Sharpe Ratio])</f>
        <v>1.5726488833444487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2.7664041682573068</v>
      </c>
      <c r="AS64">
        <f>_xlfn.RANK.AVG(Table2[[#This Row],[1Y Return vs Nifty Z-Score]],Table2[1Y Return vs Nifty Z-Score])</f>
        <v>224</v>
      </c>
      <c r="AT64">
        <f>_xlfn.RANK.AVG(Table2[[#This Row],[6M Return vs Nifty Z-Score]],Table2[6M Return vs Nifty Z-Score])</f>
        <v>94</v>
      </c>
      <c r="AU64">
        <f>_xlfn.RANK.AVG(Table2[[#This Row],[Sharpe Ratio Z-Score]],Table2[Sharpe Ratio Z-Score])</f>
        <v>39</v>
      </c>
      <c r="AV64">
        <f>(Table2[[#This Row],[Rank 1Y]]+Table2[[#This Row],[Rank 6M]]+Table2[[#This Row],[Rank Sharpe]])/3</f>
        <v>119</v>
      </c>
    </row>
    <row r="65" spans="1:48" x14ac:dyDescent="0.3">
      <c r="A65" t="s">
        <v>991</v>
      </c>
      <c r="B65" t="s">
        <v>992</v>
      </c>
      <c r="C65" t="s">
        <v>10254</v>
      </c>
      <c r="D65" t="s">
        <v>54</v>
      </c>
      <c r="E65">
        <v>13797.647188520001</v>
      </c>
      <c r="F65">
        <v>899.45</v>
      </c>
      <c r="G65">
        <v>234.85755069122101</v>
      </c>
      <c r="H65">
        <f>(Table2[[#This Row],[1Y Return vs Nifty]]-AVERAGE(Table2[1Y Return vs Nifty]))/_xlfn.STDEV.P(Table2[1Y Return vs Nifty])</f>
        <v>2.7068637088456584</v>
      </c>
      <c r="I65">
        <v>3.9655888692049501</v>
      </c>
      <c r="J65">
        <f>(Table2[[#This Row],[1M Return vs Nifty]]-AVERAGE(Table2[1M Return vs Nifty]))/_xlfn.STDEV.P(Table2[1M Return vs Nifty])</f>
        <v>0.30672614885779309</v>
      </c>
      <c r="K65">
        <v>89.725267585869204</v>
      </c>
      <c r="L65">
        <f>(Table2[[#This Row],[6M Return vs Nifty]]-AVERAGE(Table2[6M Return vs Nifty]))/_xlfn.STDEV.P(Table2[6M Return vs Nifty])</f>
        <v>2.8600044388721426</v>
      </c>
      <c r="M65">
        <v>3.8819293678779001</v>
      </c>
      <c r="N65">
        <f>(Table2[[#This Row],[1W Return vs Nifty]]-AVERAGE(Table2[1W Return vs Nifty]))/_xlfn.STDEV.P(Table2[1W Return vs Nifty])</f>
        <v>0.36515894828040774</v>
      </c>
      <c r="O65">
        <v>842.68</v>
      </c>
      <c r="P65">
        <v>750.825380010054</v>
      </c>
      <c r="Q65">
        <v>548.21407450138497</v>
      </c>
      <c r="R65">
        <v>62.406596594369503</v>
      </c>
      <c r="S65" s="2">
        <f>(Table2[[#This Row],[Close Price]]-Table2[[#This Row],[20D EMA]])/Table2[[#This Row],[20D EMA]]</f>
        <v>6.7368396069682562E-2</v>
      </c>
      <c r="T65" s="2">
        <f>(Table2[[#This Row],[Close Price]]-Table2[[#This Row],[50D EMA]])/Table2[[#This Row],[50D EMA]]</f>
        <v>0.19794831654193132</v>
      </c>
      <c r="U65" s="2">
        <f>(Table2[[#This Row],[Close Price]]-Table2[[#This Row],[200D EMA]])/Table2[[#This Row],[200D EMA]]</f>
        <v>0.64069118586215312</v>
      </c>
      <c r="V65">
        <v>0.43117221296035202</v>
      </c>
      <c r="W65">
        <v>865</v>
      </c>
      <c r="X65">
        <v>920</v>
      </c>
      <c r="Y65">
        <v>833.35</v>
      </c>
      <c r="Z65">
        <v>943.9</v>
      </c>
      <c r="AA65">
        <v>865</v>
      </c>
      <c r="AB65">
        <v>943.9</v>
      </c>
      <c r="AC65" s="2">
        <f>(Table2[[#This Row],[Close Price]]/Table2[[#This Row],[Day Low]])-1</f>
        <v>3.9826589595375772E-2</v>
      </c>
      <c r="AD65" s="2">
        <f>(Table2[[#This Row],[Day High]]/Table2[[#This Row],[Close Price]])-1</f>
        <v>2.2847295569514703E-2</v>
      </c>
      <c r="AE65" s="2">
        <f>(Table2[[#This Row],[Close Price]]/Table2[[#This Row],[Current Week Low]])-1</f>
        <v>7.9318413631727314E-2</v>
      </c>
      <c r="AF65" s="2">
        <f>(Table2[[#This Row],[Current Week High]]/Table2[[#This Row],[Close Price]])-1</f>
        <v>4.9419089443548669E-2</v>
      </c>
      <c r="AG65" s="2">
        <f>(Table2[[#This Row],[Close Price]]/Table2[[#This Row],[Current Month Low]])-1</f>
        <v>3.9826589595375772E-2</v>
      </c>
      <c r="AH65" s="2">
        <f>(Table2[[#This Row],[Current Month High]]/Table2[[#This Row],[Close Price]])-1</f>
        <v>4.9419089443548669E-2</v>
      </c>
      <c r="AI65">
        <v>10.6231585969203</v>
      </c>
      <c r="AJ65">
        <v>321.78194607268398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0.43</v>
      </c>
      <c r="AM65" t="s">
        <v>10294</v>
      </c>
      <c r="AN65">
        <v>6.49</v>
      </c>
      <c r="AO65" t="s">
        <v>10294</v>
      </c>
      <c r="AP65">
        <v>5.6045793236101003E-2</v>
      </c>
      <c r="AQ65">
        <f>(Table2[[#This Row],[Sharpe Ratio]]-AVERAGE(Table2[Sharpe Ratio]))/_xlfn.STDEV.P(Table2[Sharpe Ratio])</f>
        <v>1.6081348516845079E-2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6.2548345933728466</v>
      </c>
      <c r="AS65">
        <f>_xlfn.RANK.AVG(Table2[[#This Row],[1Y Return vs Nifty Z-Score]],Table2[1Y Return vs Nifty Z-Score])</f>
        <v>14</v>
      </c>
      <c r="AT65">
        <f>_xlfn.RANK.AVG(Table2[[#This Row],[6M Return vs Nifty Z-Score]],Table2[6M Return vs Nifty Z-Score])</f>
        <v>10</v>
      </c>
      <c r="AU65">
        <f>_xlfn.RANK.AVG(Table2[[#This Row],[Sharpe Ratio Z-Score]],Table2[Sharpe Ratio Z-Score])</f>
        <v>335</v>
      </c>
      <c r="AV65">
        <f>(Table2[[#This Row],[Rank 1Y]]+Table2[[#This Row],[Rank 6M]]+Table2[[#This Row],[Rank Sharpe]])/3</f>
        <v>119.66666666666667</v>
      </c>
    </row>
    <row r="66" spans="1:48" x14ac:dyDescent="0.3">
      <c r="A66" t="s">
        <v>627</v>
      </c>
      <c r="B66" t="s">
        <v>628</v>
      </c>
      <c r="C66" t="s">
        <v>10256</v>
      </c>
      <c r="D66" t="s">
        <v>489</v>
      </c>
      <c r="E66">
        <v>29510.094564539999</v>
      </c>
      <c r="F66">
        <v>1612.35</v>
      </c>
      <c r="G66">
        <v>127.46832983329899</v>
      </c>
      <c r="H66">
        <f>(Table2[[#This Row],[1Y Return vs Nifty]]-AVERAGE(Table2[1Y Return vs Nifty]))/_xlfn.STDEV.P(Table2[1Y Return vs Nifty])</f>
        <v>1.223398864580105</v>
      </c>
      <c r="I66">
        <v>-7.90703732543024</v>
      </c>
      <c r="J66">
        <f>(Table2[[#This Row],[1M Return vs Nifty]]-AVERAGE(Table2[1M Return vs Nifty]))/_xlfn.STDEV.P(Table2[1M Return vs Nifty])</f>
        <v>-0.90519957217263725</v>
      </c>
      <c r="K66">
        <v>66.985657744031798</v>
      </c>
      <c r="L66">
        <f>(Table2[[#This Row],[6M Return vs Nifty]]-AVERAGE(Table2[6M Return vs Nifty]))/_xlfn.STDEV.P(Table2[6M Return vs Nifty])</f>
        <v>2.0787527429963735</v>
      </c>
      <c r="M66">
        <v>2.2540890597901999</v>
      </c>
      <c r="N66">
        <f>(Table2[[#This Row],[1W Return vs Nifty]]-AVERAGE(Table2[1W Return vs Nifty]))/_xlfn.STDEV.P(Table2[1W Return vs Nifty])</f>
        <v>2.5075302211955038E-2</v>
      </c>
      <c r="O66">
        <v>1597.12</v>
      </c>
      <c r="P66">
        <v>1479.14031390899</v>
      </c>
      <c r="Q66">
        <v>1089.9311063692701</v>
      </c>
      <c r="R66">
        <v>51.061355874893202</v>
      </c>
      <c r="S66" s="2">
        <f>(Table2[[#This Row],[Close Price]]-Table2[[#This Row],[20D EMA]])/Table2[[#This Row],[20D EMA]]</f>
        <v>9.5359146463634657E-3</v>
      </c>
      <c r="T66" s="2">
        <f>(Table2[[#This Row],[Close Price]]-Table2[[#This Row],[50D EMA]])/Table2[[#This Row],[50D EMA]]</f>
        <v>9.0058857052560948E-2</v>
      </c>
      <c r="U66" s="2">
        <f>(Table2[[#This Row],[Close Price]]-Table2[[#This Row],[200D EMA]])/Table2[[#This Row],[200D EMA]]</f>
        <v>0.47931368375290101</v>
      </c>
      <c r="V66">
        <v>0.37144021668470301</v>
      </c>
      <c r="W66">
        <v>1575.45</v>
      </c>
      <c r="X66">
        <v>1621.95</v>
      </c>
      <c r="Y66">
        <v>1575.45</v>
      </c>
      <c r="Z66">
        <v>1696.75</v>
      </c>
      <c r="AA66">
        <v>1575.45</v>
      </c>
      <c r="AB66">
        <v>1666</v>
      </c>
      <c r="AC66" s="2">
        <f>(Table2[[#This Row],[Close Price]]/Table2[[#This Row],[Day Low]])-1</f>
        <v>2.3421879463010553E-2</v>
      </c>
      <c r="AD66" s="2">
        <f>(Table2[[#This Row],[Day High]]/Table2[[#This Row],[Close Price]])-1</f>
        <v>5.9540422364872114E-3</v>
      </c>
      <c r="AE66" s="2">
        <f>(Table2[[#This Row],[Close Price]]/Table2[[#This Row],[Current Week Low]])-1</f>
        <v>2.3421879463010553E-2</v>
      </c>
      <c r="AF66" s="2">
        <f>(Table2[[#This Row],[Current Week High]]/Table2[[#This Row],[Close Price]])-1</f>
        <v>5.2345954662449179E-2</v>
      </c>
      <c r="AG66" s="2">
        <f>(Table2[[#This Row],[Close Price]]/Table2[[#This Row],[Current Month Low]])-1</f>
        <v>2.3421879463010553E-2</v>
      </c>
      <c r="AH66" s="2">
        <f>(Table2[[#This Row],[Current Month High]]/Table2[[#This Row],[Close Price]])-1</f>
        <v>3.3274413123701496E-2</v>
      </c>
      <c r="AI66">
        <v>10.146680311346801</v>
      </c>
      <c r="AJ66">
        <v>169.17362270450701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0.27</v>
      </c>
      <c r="AM66" t="s">
        <v>10294</v>
      </c>
      <c r="AN66">
        <v>2.71</v>
      </c>
      <c r="AO66" t="s">
        <v>10294</v>
      </c>
      <c r="AP66">
        <v>8.0571667363412994E-2</v>
      </c>
      <c r="AQ66">
        <f>(Table2[[#This Row],[Sharpe Ratio]]-AVERAGE(Table2[Sharpe Ratio]))/_xlfn.STDEV.P(Table2[Sharpe Ratio])</f>
        <v>0.30046192266116645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2.722489260276963</v>
      </c>
      <c r="AS66">
        <f>_xlfn.RANK.AVG(Table2[[#This Row],[1Y Return vs Nifty Z-Score]],Table2[1Y Return vs Nifty Z-Score])</f>
        <v>75</v>
      </c>
      <c r="AT66">
        <f>_xlfn.RANK.AVG(Table2[[#This Row],[6M Return vs Nifty Z-Score]],Table2[6M Return vs Nifty Z-Score])</f>
        <v>32</v>
      </c>
      <c r="AU66">
        <f>_xlfn.RANK.AVG(Table2[[#This Row],[Sharpe Ratio Z-Score]],Table2[Sharpe Ratio Z-Score])</f>
        <v>255</v>
      </c>
      <c r="AV66">
        <f>(Table2[[#This Row],[Rank 1Y]]+Table2[[#This Row],[Rank 6M]]+Table2[[#This Row],[Rank Sharpe]])/3</f>
        <v>120.66666666666667</v>
      </c>
    </row>
    <row r="67" spans="1:48" x14ac:dyDescent="0.3">
      <c r="A67" t="s">
        <v>165</v>
      </c>
      <c r="B67" t="s">
        <v>166</v>
      </c>
      <c r="C67" t="s">
        <v>10260</v>
      </c>
      <c r="D67" t="s">
        <v>167</v>
      </c>
      <c r="E67">
        <v>160601.11924500001</v>
      </c>
      <c r="F67">
        <v>7578.8</v>
      </c>
      <c r="G67">
        <v>45.347763929832198</v>
      </c>
      <c r="H67">
        <f>(Table2[[#This Row],[1Y Return vs Nifty]]-AVERAGE(Table2[1Y Return vs Nifty]))/_xlfn.STDEV.P(Table2[1Y Return vs Nifty])</f>
        <v>8.8992901525772009E-2</v>
      </c>
      <c r="I67">
        <v>-12.011461245579801</v>
      </c>
      <c r="J67">
        <f>(Table2[[#This Row],[1M Return vs Nifty]]-AVERAGE(Table2[1M Return vs Nifty]))/_xlfn.STDEV.P(Table2[1M Return vs Nifty])</f>
        <v>-1.3241681168986126</v>
      </c>
      <c r="K67">
        <v>56.047837354060697</v>
      </c>
      <c r="L67">
        <f>(Table2[[#This Row],[6M Return vs Nifty]]-AVERAGE(Table2[6M Return vs Nifty]))/_xlfn.STDEV.P(Table2[6M Return vs Nifty])</f>
        <v>1.7029683391176558</v>
      </c>
      <c r="M67">
        <v>2.0012316905643899</v>
      </c>
      <c r="N67">
        <f>(Table2[[#This Row],[1W Return vs Nifty]]-AVERAGE(Table2[1W Return vs Nifty]))/_xlfn.STDEV.P(Table2[1W Return vs Nifty])</f>
        <v>-2.7750921364367392E-2</v>
      </c>
      <c r="O67">
        <v>7947.38</v>
      </c>
      <c r="P67">
        <v>7942.6146843849601</v>
      </c>
      <c r="Q67">
        <v>6455.7907201112703</v>
      </c>
      <c r="R67">
        <v>33.5678155245594</v>
      </c>
      <c r="S67" s="2">
        <f>(Table2[[#This Row],[Close Price]]-Table2[[#This Row],[20D EMA]])/Table2[[#This Row],[20D EMA]]</f>
        <v>-4.6377548324101771E-2</v>
      </c>
      <c r="T67" s="2">
        <f>(Table2[[#This Row],[Close Price]]-Table2[[#This Row],[50D EMA]])/Table2[[#This Row],[50D EMA]]</f>
        <v>-4.5805405252783211E-2</v>
      </c>
      <c r="U67" s="2">
        <f>(Table2[[#This Row],[Close Price]]-Table2[[#This Row],[200D EMA]])/Table2[[#This Row],[200D EMA]]</f>
        <v>0.17395379258350152</v>
      </c>
      <c r="V67">
        <v>0.67066442355212097</v>
      </c>
      <c r="W67">
        <v>7547.55</v>
      </c>
      <c r="X67">
        <v>7779.95</v>
      </c>
      <c r="Y67">
        <v>7547.55</v>
      </c>
      <c r="Z67">
        <v>8049</v>
      </c>
      <c r="AA67">
        <v>7547.55</v>
      </c>
      <c r="AB67">
        <v>7948</v>
      </c>
      <c r="AC67" s="2">
        <f>(Table2[[#This Row],[Close Price]]/Table2[[#This Row],[Day Low]])-1</f>
        <v>4.1404164265224086E-3</v>
      </c>
      <c r="AD67" s="2">
        <f>(Table2[[#This Row],[Day High]]/Table2[[#This Row],[Close Price]])-1</f>
        <v>2.6541141077743191E-2</v>
      </c>
      <c r="AE67" s="2">
        <f>(Table2[[#This Row],[Close Price]]/Table2[[#This Row],[Current Week Low]])-1</f>
        <v>4.1404164265224086E-3</v>
      </c>
      <c r="AF67" s="2">
        <f>(Table2[[#This Row],[Current Week High]]/Table2[[#This Row],[Close Price]])-1</f>
        <v>6.2041484139969461E-2</v>
      </c>
      <c r="AG67" s="2">
        <f>(Table2[[#This Row],[Close Price]]/Table2[[#This Row],[Current Month Low]])-1</f>
        <v>4.1404164265224086E-3</v>
      </c>
      <c r="AH67" s="2">
        <f>(Table2[[#This Row],[Current Month High]]/Table2[[#This Row],[Close Price]])-1</f>
        <v>4.8714836121813487E-2</v>
      </c>
      <c r="AI67">
        <v>20.730854488837199</v>
      </c>
      <c r="AJ67">
        <v>96.851948051948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-0.15</v>
      </c>
      <c r="AM67" t="s">
        <v>10293</v>
      </c>
      <c r="AN67">
        <v>-7.94</v>
      </c>
      <c r="AO67" t="s">
        <v>10293</v>
      </c>
      <c r="AP67">
        <v>0.176840326926545</v>
      </c>
      <c r="AQ67">
        <f>(Table2[[#This Row],[Sharpe Ratio]]-AVERAGE(Table2[Sharpe Ratio]))/_xlfn.STDEV.P(Table2[Sharpe Ratio])</f>
        <v>1.4167090556504351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1.8567512580308829</v>
      </c>
      <c r="AS67">
        <f>_xlfn.RANK.AVG(Table2[[#This Row],[1Y Return vs Nifty Z-Score]],Table2[1Y Return vs Nifty Z-Score])</f>
        <v>259</v>
      </c>
      <c r="AT67">
        <f>_xlfn.RANK.AVG(Table2[[#This Row],[6M Return vs Nifty Z-Score]],Table2[6M Return vs Nifty Z-Score])</f>
        <v>41</v>
      </c>
      <c r="AU67">
        <f>_xlfn.RANK.AVG(Table2[[#This Row],[Sharpe Ratio Z-Score]],Table2[Sharpe Ratio Z-Score])</f>
        <v>63</v>
      </c>
      <c r="AV67">
        <f>(Table2[[#This Row],[Rank 1Y]]+Table2[[#This Row],[Rank 6M]]+Table2[[#This Row],[Rank Sharpe]])/3</f>
        <v>121</v>
      </c>
    </row>
    <row r="68" spans="1:48" x14ac:dyDescent="0.3">
      <c r="A68" t="s">
        <v>125</v>
      </c>
      <c r="B68" t="s">
        <v>126</v>
      </c>
      <c r="C68" t="s">
        <v>10259</v>
      </c>
      <c r="D68" t="s">
        <v>127</v>
      </c>
      <c r="E68">
        <v>231659.39885977199</v>
      </c>
      <c r="F68">
        <v>262.33999999999997</v>
      </c>
      <c r="G68">
        <v>181.86876524111301</v>
      </c>
      <c r="H68">
        <f>(Table2[[#This Row],[1Y Return vs Nifty]]-AVERAGE(Table2[1Y Return vs Nifty]))/_xlfn.STDEV.P(Table2[1Y Return vs Nifty])</f>
        <v>1.9748814882132555</v>
      </c>
      <c r="I68">
        <v>12.2795030116744</v>
      </c>
      <c r="J68">
        <f>(Table2[[#This Row],[1M Return vs Nifty]]-AVERAGE(Table2[1M Return vs Nifty]))/_xlfn.STDEV.P(Table2[1M Return vs Nifty])</f>
        <v>1.1553881235985028</v>
      </c>
      <c r="K68">
        <v>69.329121298955499</v>
      </c>
      <c r="L68">
        <f>(Table2[[#This Row],[6M Return vs Nifty]]-AVERAGE(Table2[6M Return vs Nifty]))/_xlfn.STDEV.P(Table2[6M Return vs Nifty])</f>
        <v>2.159265772430095</v>
      </c>
      <c r="M68">
        <v>6.7072505340599902</v>
      </c>
      <c r="N68">
        <f>(Table2[[#This Row],[1W Return vs Nifty]]-AVERAGE(Table2[1W Return vs Nifty]))/_xlfn.STDEV.P(Table2[1W Return vs Nifty])</f>
        <v>0.95541680019361397</v>
      </c>
      <c r="O68">
        <v>223.71</v>
      </c>
      <c r="P68">
        <v>208.92464697211699</v>
      </c>
      <c r="Q68">
        <v>166.457271984333</v>
      </c>
      <c r="R68">
        <v>88.3634455573157</v>
      </c>
      <c r="S68" s="2">
        <f>(Table2[[#This Row],[Close Price]]-Table2[[#This Row],[20D EMA]])/Table2[[#This Row],[20D EMA]]</f>
        <v>0.17267891466630891</v>
      </c>
      <c r="T68" s="2">
        <f>(Table2[[#This Row],[Close Price]]-Table2[[#This Row],[50D EMA]])/Table2[[#This Row],[50D EMA]]</f>
        <v>0.25566803056516246</v>
      </c>
      <c r="U68" s="2">
        <f>(Table2[[#This Row],[Close Price]]-Table2[[#This Row],[200D EMA]])/Table2[[#This Row],[200D EMA]]</f>
        <v>0.57602006132055006</v>
      </c>
      <c r="V68">
        <v>1.40225155809099</v>
      </c>
      <c r="W68">
        <v>243</v>
      </c>
      <c r="X68">
        <v>278.7</v>
      </c>
      <c r="Y68">
        <v>224.1</v>
      </c>
      <c r="Z68">
        <v>278.7</v>
      </c>
      <c r="AA68">
        <v>228</v>
      </c>
      <c r="AB68">
        <v>278.7</v>
      </c>
      <c r="AC68" s="2">
        <f>(Table2[[#This Row],[Close Price]]/Table2[[#This Row],[Day Low]])-1</f>
        <v>7.9588477366254962E-2</v>
      </c>
      <c r="AD68" s="2">
        <f>(Table2[[#This Row],[Day High]]/Table2[[#This Row],[Close Price]])-1</f>
        <v>6.2361820538232804E-2</v>
      </c>
      <c r="AE68" s="2">
        <f>(Table2[[#This Row],[Close Price]]/Table2[[#This Row],[Current Week Low]])-1</f>
        <v>0.17063810798750545</v>
      </c>
      <c r="AF68" s="2">
        <f>(Table2[[#This Row],[Current Week High]]/Table2[[#This Row],[Close Price]])-1</f>
        <v>6.2361820538232804E-2</v>
      </c>
      <c r="AG68" s="2">
        <f>(Table2[[#This Row],[Close Price]]/Table2[[#This Row],[Current Month Low]])-1</f>
        <v>0.1506140350877192</v>
      </c>
      <c r="AH68" s="2">
        <f>(Table2[[#This Row],[Current Month High]]/Table2[[#This Row],[Close Price]])-1</f>
        <v>6.2361820538232804E-2</v>
      </c>
      <c r="AI68">
        <v>6.2361820538232804</v>
      </c>
      <c r="AJ68">
        <v>221.49509803921501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0.14000000000000001</v>
      </c>
      <c r="AM68" t="s">
        <v>10294</v>
      </c>
      <c r="AN68">
        <v>20.62</v>
      </c>
      <c r="AO68" t="s">
        <v>10294</v>
      </c>
      <c r="AP68">
        <v>6.2597250477687993E-2</v>
      </c>
      <c r="AQ68">
        <f>(Table2[[#This Row],[Sharpe Ratio]]-AVERAGE(Table2[Sharpe Ratio]))/_xlfn.STDEV.P(Table2[Sharpe Ratio])</f>
        <v>9.2046313605274932E-2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6.3369984980407423</v>
      </c>
      <c r="AS68">
        <f>_xlfn.RANK.AVG(Table2[[#This Row],[1Y Return vs Nifty Z-Score]],Table2[1Y Return vs Nifty Z-Score])</f>
        <v>30</v>
      </c>
      <c r="AT68">
        <f>_xlfn.RANK.AVG(Table2[[#This Row],[6M Return vs Nifty Z-Score]],Table2[6M Return vs Nifty Z-Score])</f>
        <v>27</v>
      </c>
      <c r="AU68">
        <f>_xlfn.RANK.AVG(Table2[[#This Row],[Sharpe Ratio Z-Score]],Table2[Sharpe Ratio Z-Score])</f>
        <v>306</v>
      </c>
      <c r="AV68">
        <f>(Table2[[#This Row],[Rank 1Y]]+Table2[[#This Row],[Rank 6M]]+Table2[[#This Row],[Rank Sharpe]])/3</f>
        <v>121</v>
      </c>
    </row>
    <row r="69" spans="1:48" x14ac:dyDescent="0.3">
      <c r="A69" t="s">
        <v>656</v>
      </c>
      <c r="B69" t="s">
        <v>657</v>
      </c>
      <c r="C69" t="s">
        <v>10253</v>
      </c>
      <c r="D69" t="s">
        <v>46</v>
      </c>
      <c r="E69">
        <v>26898.750164000001</v>
      </c>
      <c r="F69">
        <v>286</v>
      </c>
      <c r="G69">
        <v>175.74049596038901</v>
      </c>
      <c r="H69">
        <f>(Table2[[#This Row],[1Y Return vs Nifty]]-AVERAGE(Table2[1Y Return vs Nifty]))/_xlfn.STDEV.P(Table2[1Y Return vs Nifty])</f>
        <v>1.8902261386211929</v>
      </c>
      <c r="I69">
        <v>3.0824784708682098</v>
      </c>
      <c r="J69">
        <f>(Table2[[#This Row],[1M Return vs Nifty]]-AVERAGE(Table2[1M Return vs Nifty]))/_xlfn.STDEV.P(Table2[1M Return vs Nifty])</f>
        <v>0.21658061671450554</v>
      </c>
      <c r="K69">
        <v>9.9059379648744805</v>
      </c>
      <c r="L69">
        <f>(Table2[[#This Row],[6M Return vs Nifty]]-AVERAGE(Table2[6M Return vs Nifty]))/_xlfn.STDEV.P(Table2[6M Return vs Nifty])</f>
        <v>0.11769764188664023</v>
      </c>
      <c r="M69">
        <v>2.02786116135354</v>
      </c>
      <c r="N69">
        <f>(Table2[[#This Row],[1W Return vs Nifty]]-AVERAGE(Table2[1W Return vs Nifty]))/_xlfn.STDEV.P(Table2[1W Return vs Nifty])</f>
        <v>-2.2187570049221297E-2</v>
      </c>
      <c r="O69">
        <v>294.86</v>
      </c>
      <c r="P69">
        <v>283.71533464067397</v>
      </c>
      <c r="Q69">
        <v>226.307753537965</v>
      </c>
      <c r="R69">
        <v>41.019278539585201</v>
      </c>
      <c r="S69" s="2">
        <f>(Table2[[#This Row],[Close Price]]-Table2[[#This Row],[20D EMA]])/Table2[[#This Row],[20D EMA]]</f>
        <v>-3.0048158448077098E-2</v>
      </c>
      <c r="T69" s="2">
        <f>(Table2[[#This Row],[Close Price]]-Table2[[#This Row],[50D EMA]])/Table2[[#This Row],[50D EMA]]</f>
        <v>8.0526678694317327E-3</v>
      </c>
      <c r="U69" s="2">
        <f>(Table2[[#This Row],[Close Price]]-Table2[[#This Row],[200D EMA]])/Table2[[#This Row],[200D EMA]]</f>
        <v>0.26376580355220192</v>
      </c>
      <c r="V69">
        <v>0.96497886193812898</v>
      </c>
      <c r="W69">
        <v>278.25</v>
      </c>
      <c r="X69">
        <v>286.89999999999998</v>
      </c>
      <c r="Y69">
        <v>277.2</v>
      </c>
      <c r="Z69">
        <v>302.39999999999998</v>
      </c>
      <c r="AA69">
        <v>278.25</v>
      </c>
      <c r="AB69">
        <v>291</v>
      </c>
      <c r="AC69" s="2">
        <f>(Table2[[#This Row],[Close Price]]/Table2[[#This Row],[Day Low]])-1</f>
        <v>2.7852650494159858E-2</v>
      </c>
      <c r="AD69" s="2">
        <f>(Table2[[#This Row],[Day High]]/Table2[[#This Row],[Close Price]])-1</f>
        <v>3.1468531468530347E-3</v>
      </c>
      <c r="AE69" s="2">
        <f>(Table2[[#This Row],[Close Price]]/Table2[[#This Row],[Current Week Low]])-1</f>
        <v>3.1746031746031855E-2</v>
      </c>
      <c r="AF69" s="2">
        <f>(Table2[[#This Row],[Current Week High]]/Table2[[#This Row],[Close Price]])-1</f>
        <v>5.7342657342657199E-2</v>
      </c>
      <c r="AG69" s="2">
        <f>(Table2[[#This Row],[Close Price]]/Table2[[#This Row],[Current Month Low]])-1</f>
        <v>2.7852650494159858E-2</v>
      </c>
      <c r="AH69" s="2">
        <f>(Table2[[#This Row],[Current Month High]]/Table2[[#This Row],[Close Price]])-1</f>
        <v>1.7482517482517501E-2</v>
      </c>
      <c r="AI69">
        <v>22.937062937062901</v>
      </c>
      <c r="AJ69">
        <v>206.20985010706599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7.0000000000000007E-2</v>
      </c>
      <c r="AM69" t="s">
        <v>10294</v>
      </c>
      <c r="AN69">
        <v>-11.67</v>
      </c>
      <c r="AO69" t="s">
        <v>10293</v>
      </c>
      <c r="AP69">
        <v>0.17735950454860799</v>
      </c>
      <c r="AQ69">
        <f>(Table2[[#This Row],[Sharpe Ratio]]-AVERAGE(Table2[Sharpe Ratio]))/_xlfn.STDEV.P(Table2[Sharpe Ratio])</f>
        <v>1.4227289850310865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3.625045812204204</v>
      </c>
      <c r="AS69">
        <f>_xlfn.RANK.AVG(Table2[[#This Row],[1Y Return vs Nifty Z-Score]],Table2[1Y Return vs Nifty Z-Score])</f>
        <v>34</v>
      </c>
      <c r="AT69">
        <f>_xlfn.RANK.AVG(Table2[[#This Row],[6M Return vs Nifty Z-Score]],Table2[6M Return vs Nifty Z-Score])</f>
        <v>276</v>
      </c>
      <c r="AU69">
        <f>_xlfn.RANK.AVG(Table2[[#This Row],[Sharpe Ratio Z-Score]],Table2[Sharpe Ratio Z-Score])</f>
        <v>62</v>
      </c>
      <c r="AV69">
        <f>(Table2[[#This Row],[Rank 1Y]]+Table2[[#This Row],[Rank 6M]]+Table2[[#This Row],[Rank Sharpe]])/3</f>
        <v>124</v>
      </c>
    </row>
    <row r="70" spans="1:48" x14ac:dyDescent="0.3">
      <c r="A70" t="s">
        <v>392</v>
      </c>
      <c r="B70" t="s">
        <v>393</v>
      </c>
      <c r="C70" t="s">
        <v>10262</v>
      </c>
      <c r="D70" t="s">
        <v>136</v>
      </c>
      <c r="E70">
        <v>62060.612913179997</v>
      </c>
      <c r="F70">
        <v>3472.35</v>
      </c>
      <c r="G70">
        <v>74.955921007666703</v>
      </c>
      <c r="H70">
        <f>(Table2[[#This Row],[1Y Return vs Nifty]]-AVERAGE(Table2[1Y Return vs Nifty]))/_xlfn.STDEV.P(Table2[1Y Return vs Nifty])</f>
        <v>0.49799726693196411</v>
      </c>
      <c r="I70">
        <v>-1.93539654942507</v>
      </c>
      <c r="J70">
        <f>(Table2[[#This Row],[1M Return vs Nifty]]-AVERAGE(Table2[1M Return vs Nifty]))/_xlfn.STDEV.P(Table2[1M Return vs Nifty])</f>
        <v>-0.29563055731853477</v>
      </c>
      <c r="K70">
        <v>26.971428771801001</v>
      </c>
      <c r="L70">
        <f>(Table2[[#This Row],[6M Return vs Nifty]]-AVERAGE(Table2[6M Return vs Nifty]))/_xlfn.STDEV.P(Table2[6M Return vs Nifty])</f>
        <v>0.70400689374258163</v>
      </c>
      <c r="M70">
        <v>3.0891448177765199</v>
      </c>
      <c r="N70">
        <f>(Table2[[#This Row],[1W Return vs Nifty]]-AVERAGE(Table2[1W Return vs Nifty]))/_xlfn.STDEV.P(Table2[1W Return vs Nifty])</f>
        <v>0.19953271393439728</v>
      </c>
      <c r="O70">
        <v>3676.4</v>
      </c>
      <c r="P70">
        <v>3556.2411600133501</v>
      </c>
      <c r="Q70">
        <v>2893.9601178480698</v>
      </c>
      <c r="R70">
        <v>33.270618756000097</v>
      </c>
      <c r="S70" s="2">
        <f>(Table2[[#This Row],[Close Price]]-Table2[[#This Row],[20D EMA]])/Table2[[#This Row],[20D EMA]]</f>
        <v>-5.5502665651180554E-2</v>
      </c>
      <c r="T70" s="2">
        <f>(Table2[[#This Row],[Close Price]]-Table2[[#This Row],[50D EMA]])/Table2[[#This Row],[50D EMA]]</f>
        <v>-2.3589840013278296E-2</v>
      </c>
      <c r="U70" s="2">
        <f>(Table2[[#This Row],[Close Price]]-Table2[[#This Row],[200D EMA]])/Table2[[#This Row],[200D EMA]]</f>
        <v>0.19986104113349604</v>
      </c>
      <c r="V70">
        <v>0.61853883624949502</v>
      </c>
      <c r="W70">
        <v>3435</v>
      </c>
      <c r="X70">
        <v>3597.65</v>
      </c>
      <c r="Y70">
        <v>3435</v>
      </c>
      <c r="Z70">
        <v>3890.1</v>
      </c>
      <c r="AA70">
        <v>3435</v>
      </c>
      <c r="AB70">
        <v>3620.65</v>
      </c>
      <c r="AC70" s="2">
        <f>(Table2[[#This Row],[Close Price]]/Table2[[#This Row],[Day Low]])-1</f>
        <v>1.0873362445414925E-2</v>
      </c>
      <c r="AD70" s="2">
        <f>(Table2[[#This Row],[Day High]]/Table2[[#This Row],[Close Price]])-1</f>
        <v>3.6085072069347968E-2</v>
      </c>
      <c r="AE70" s="2">
        <f>(Table2[[#This Row],[Close Price]]/Table2[[#This Row],[Current Week Low]])-1</f>
        <v>1.0873362445414925E-2</v>
      </c>
      <c r="AF70" s="2">
        <f>(Table2[[#This Row],[Current Week High]]/Table2[[#This Row],[Close Price]])-1</f>
        <v>0.12030757268132541</v>
      </c>
      <c r="AG70" s="2">
        <f>(Table2[[#This Row],[Close Price]]/Table2[[#This Row],[Current Month Low]])-1</f>
        <v>1.0873362445414925E-2</v>
      </c>
      <c r="AH70" s="2">
        <f>(Table2[[#This Row],[Current Month High]]/Table2[[#This Row],[Close Price]])-1</f>
        <v>4.2708828315118019E-2</v>
      </c>
      <c r="AI70">
        <v>19.141215603265799</v>
      </c>
      <c r="AJ70">
        <v>110.17795532958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</v>
      </c>
      <c r="AM70" t="s">
        <v>10294</v>
      </c>
      <c r="AN70">
        <v>-14.82</v>
      </c>
      <c r="AO70" t="s">
        <v>10293</v>
      </c>
      <c r="AP70">
        <v>0.16929021457864199</v>
      </c>
      <c r="AQ70">
        <f>(Table2[[#This Row],[Sharpe Ratio]]-AVERAGE(Table2[Sharpe Ratio]))/_xlfn.STDEV.P(Table2[Sharpe Ratio])</f>
        <v>1.3291645598577337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2.4350708771481422</v>
      </c>
      <c r="AS70">
        <f>_xlfn.RANK.AVG(Table2[[#This Row],[1Y Return vs Nifty Z-Score]],Table2[1Y Return vs Nifty Z-Score])</f>
        <v>158</v>
      </c>
      <c r="AT70">
        <f>_xlfn.RANK.AVG(Table2[[#This Row],[6M Return vs Nifty Z-Score]],Table2[6M Return vs Nifty Z-Score])</f>
        <v>144</v>
      </c>
      <c r="AU70">
        <f>_xlfn.RANK.AVG(Table2[[#This Row],[Sharpe Ratio Z-Score]],Table2[Sharpe Ratio Z-Score])</f>
        <v>71</v>
      </c>
      <c r="AV70">
        <f>(Table2[[#This Row],[Rank 1Y]]+Table2[[#This Row],[Rank 6M]]+Table2[[#This Row],[Rank Sharpe]])/3</f>
        <v>124.33333333333333</v>
      </c>
    </row>
    <row r="71" spans="1:48" x14ac:dyDescent="0.3">
      <c r="A71" t="s">
        <v>119</v>
      </c>
      <c r="B71" t="s">
        <v>120</v>
      </c>
      <c r="C71" t="s">
        <v>10260</v>
      </c>
      <c r="D71" t="s">
        <v>121</v>
      </c>
      <c r="E71">
        <v>244886.09335074999</v>
      </c>
      <c r="F71">
        <v>6876.5</v>
      </c>
      <c r="G71">
        <v>53.475139754881098</v>
      </c>
      <c r="H71">
        <f>(Table2[[#This Row],[1Y Return vs Nifty]]-AVERAGE(Table2[1Y Return vs Nifty]))/_xlfn.STDEV.P(Table2[1Y Return vs Nifty])</f>
        <v>0.20126372550860919</v>
      </c>
      <c r="I71">
        <v>-13.0652822976674</v>
      </c>
      <c r="J71">
        <f>(Table2[[#This Row],[1M Return vs Nifty]]-AVERAGE(Table2[1M Return vs Nifty]))/_xlfn.STDEV.P(Table2[1M Return vs Nifty])</f>
        <v>-1.4317393330264656</v>
      </c>
      <c r="K71">
        <v>52.104324454560803</v>
      </c>
      <c r="L71">
        <f>(Table2[[#This Row],[6M Return vs Nifty]]-AVERAGE(Table2[6M Return vs Nifty]))/_xlfn.STDEV.P(Table2[6M Return vs Nifty])</f>
        <v>1.5674833346751469</v>
      </c>
      <c r="M71">
        <v>2.9017479987292298</v>
      </c>
      <c r="N71">
        <f>(Table2[[#This Row],[1W Return vs Nifty]]-AVERAGE(Table2[1W Return vs Nifty]))/_xlfn.STDEV.P(Table2[1W Return vs Nifty])</f>
        <v>0.16038231744489165</v>
      </c>
      <c r="O71">
        <v>7159.42</v>
      </c>
      <c r="P71">
        <v>7081.6733461124404</v>
      </c>
      <c r="Q71">
        <v>5667.8347592661403</v>
      </c>
      <c r="R71">
        <v>36.782877391512102</v>
      </c>
      <c r="S71" s="2">
        <f>(Table2[[#This Row],[Close Price]]-Table2[[#This Row],[20D EMA]])/Table2[[#This Row],[20D EMA]]</f>
        <v>-3.9517167591788173E-2</v>
      </c>
      <c r="T71" s="2">
        <f>(Table2[[#This Row],[Close Price]]-Table2[[#This Row],[50D EMA]])/Table2[[#This Row],[50D EMA]]</f>
        <v>-2.8972438586859207E-2</v>
      </c>
      <c r="U71" s="2">
        <f>(Table2[[#This Row],[Close Price]]-Table2[[#This Row],[200D EMA]])/Table2[[#This Row],[200D EMA]]</f>
        <v>0.21324990795785925</v>
      </c>
      <c r="V71">
        <v>0.88447260281956797</v>
      </c>
      <c r="W71">
        <v>6800.05</v>
      </c>
      <c r="X71">
        <v>6982.95</v>
      </c>
      <c r="Y71">
        <v>6800.05</v>
      </c>
      <c r="Z71">
        <v>7180</v>
      </c>
      <c r="AA71">
        <v>6800.05</v>
      </c>
      <c r="AB71">
        <v>7163.9</v>
      </c>
      <c r="AC71" s="2">
        <f>(Table2[[#This Row],[Close Price]]/Table2[[#This Row],[Day Low]])-1</f>
        <v>1.1242564392908827E-2</v>
      </c>
      <c r="AD71" s="2">
        <f>(Table2[[#This Row],[Day High]]/Table2[[#This Row],[Close Price]])-1</f>
        <v>1.5480258852613948E-2</v>
      </c>
      <c r="AE71" s="2">
        <f>(Table2[[#This Row],[Close Price]]/Table2[[#This Row],[Current Week Low]])-1</f>
        <v>1.1242564392908827E-2</v>
      </c>
      <c r="AF71" s="2">
        <f>(Table2[[#This Row],[Current Week High]]/Table2[[#This Row],[Close Price]])-1</f>
        <v>4.4135824910928489E-2</v>
      </c>
      <c r="AG71" s="2">
        <f>(Table2[[#This Row],[Close Price]]/Table2[[#This Row],[Current Month Low]])-1</f>
        <v>1.1242564392908827E-2</v>
      </c>
      <c r="AH71" s="2">
        <f>(Table2[[#This Row],[Current Month High]]/Table2[[#This Row],[Close Price]])-1</f>
        <v>4.1794517559805122E-2</v>
      </c>
      <c r="AI71">
        <v>15.883080055260599</v>
      </c>
      <c r="AJ71">
        <v>111.845348120764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-0.13</v>
      </c>
      <c r="AM71" t="s">
        <v>10293</v>
      </c>
      <c r="AN71">
        <v>-7.93</v>
      </c>
      <c r="AO71" t="s">
        <v>10293</v>
      </c>
      <c r="AP71">
        <v>0.15600208879267399</v>
      </c>
      <c r="AQ71">
        <f>(Table2[[#This Row],[Sharpe Ratio]]-AVERAGE(Table2[Sharpe Ratio]))/_xlfn.STDEV.P(Table2[Sharpe Ratio])</f>
        <v>1.1750870814893939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1.6724771260915761</v>
      </c>
      <c r="AS71">
        <f>_xlfn.RANK.AVG(Table2[[#This Row],[1Y Return vs Nifty Z-Score]],Table2[1Y Return vs Nifty Z-Score])</f>
        <v>233</v>
      </c>
      <c r="AT71">
        <f>_xlfn.RANK.AVG(Table2[[#This Row],[6M Return vs Nifty Z-Score]],Table2[6M Return vs Nifty Z-Score])</f>
        <v>49</v>
      </c>
      <c r="AU71">
        <f>_xlfn.RANK.AVG(Table2[[#This Row],[Sharpe Ratio Z-Score]],Table2[Sharpe Ratio Z-Score])</f>
        <v>94</v>
      </c>
      <c r="AV71">
        <f>(Table2[[#This Row],[Rank 1Y]]+Table2[[#This Row],[Rank 6M]]+Table2[[#This Row],[Rank Sharpe]])/3</f>
        <v>125.33333333333333</v>
      </c>
    </row>
    <row r="72" spans="1:48" x14ac:dyDescent="0.3">
      <c r="A72" t="s">
        <v>1043</v>
      </c>
      <c r="B72" t="s">
        <v>1044</v>
      </c>
      <c r="C72" t="s">
        <v>10260</v>
      </c>
      <c r="D72" t="s">
        <v>286</v>
      </c>
      <c r="E72">
        <v>12652.38915872</v>
      </c>
      <c r="F72">
        <v>1901.6</v>
      </c>
      <c r="G72">
        <v>63.870120133672202</v>
      </c>
      <c r="H72">
        <f>(Table2[[#This Row],[1Y Return vs Nifty]]-AVERAGE(Table2[1Y Return vs Nifty]))/_xlfn.STDEV.P(Table2[1Y Return vs Nifty])</f>
        <v>0.3448590307503574</v>
      </c>
      <c r="I72">
        <v>11.817499489517401</v>
      </c>
      <c r="J72">
        <f>(Table2[[#This Row],[1M Return vs Nifty]]-AVERAGE(Table2[1M Return vs Nifty]))/_xlfn.STDEV.P(Table2[1M Return vs Nifty])</f>
        <v>1.1082280477627351</v>
      </c>
      <c r="K72">
        <v>47.232453404864302</v>
      </c>
      <c r="L72">
        <f>(Table2[[#This Row],[6M Return vs Nifty]]-AVERAGE(Table2[6M Return vs Nifty]))/_xlfn.STDEV.P(Table2[6M Return vs Nifty])</f>
        <v>1.4001032632431072</v>
      </c>
      <c r="M72">
        <v>5.2612986752359303</v>
      </c>
      <c r="N72">
        <f>(Table2[[#This Row],[1W Return vs Nifty]]-AVERAGE(Table2[1W Return vs Nifty]))/_xlfn.STDEV.P(Table2[1W Return vs Nifty])</f>
        <v>0.65333275807647417</v>
      </c>
      <c r="O72">
        <v>1791.26</v>
      </c>
      <c r="P72">
        <v>1689.9926946469</v>
      </c>
      <c r="Q72">
        <v>1369.4654378667699</v>
      </c>
      <c r="R72">
        <v>67.101086744258794</v>
      </c>
      <c r="S72" s="2">
        <f>(Table2[[#This Row],[Close Price]]-Table2[[#This Row],[20D EMA]])/Table2[[#This Row],[20D EMA]]</f>
        <v>6.1599097841742639E-2</v>
      </c>
      <c r="T72" s="2">
        <f>(Table2[[#This Row],[Close Price]]-Table2[[#This Row],[50D EMA]])/Table2[[#This Row],[50D EMA]]</f>
        <v>0.12521196453888359</v>
      </c>
      <c r="U72" s="2">
        <f>(Table2[[#This Row],[Close Price]]-Table2[[#This Row],[200D EMA]])/Table2[[#This Row],[200D EMA]]</f>
        <v>0.38857100545899237</v>
      </c>
      <c r="V72">
        <v>0.62982271944642898</v>
      </c>
      <c r="W72">
        <v>1843.3</v>
      </c>
      <c r="X72">
        <v>1909.95</v>
      </c>
      <c r="Y72">
        <v>1775</v>
      </c>
      <c r="Z72">
        <v>1970.2</v>
      </c>
      <c r="AA72">
        <v>1843.3</v>
      </c>
      <c r="AB72">
        <v>1970.2</v>
      </c>
      <c r="AC72" s="2">
        <f>(Table2[[#This Row],[Close Price]]/Table2[[#This Row],[Day Low]])-1</f>
        <v>3.1628058373569079E-2</v>
      </c>
      <c r="AD72" s="2">
        <f>(Table2[[#This Row],[Day High]]/Table2[[#This Row],[Close Price]])-1</f>
        <v>4.3910391249475378E-3</v>
      </c>
      <c r="AE72" s="2">
        <f>(Table2[[#This Row],[Close Price]]/Table2[[#This Row],[Current Week Low]])-1</f>
        <v>7.13239436619717E-2</v>
      </c>
      <c r="AF72" s="2">
        <f>(Table2[[#This Row],[Current Week High]]/Table2[[#This Row],[Close Price]])-1</f>
        <v>3.6074884307951249E-2</v>
      </c>
      <c r="AG72" s="2">
        <f>(Table2[[#This Row],[Close Price]]/Table2[[#This Row],[Current Month Low]])-1</f>
        <v>3.1628058373569079E-2</v>
      </c>
      <c r="AH72" s="2">
        <f>(Table2[[#This Row],[Current Month High]]/Table2[[#This Row],[Close Price]])-1</f>
        <v>3.6074884307951249E-2</v>
      </c>
      <c r="AI72">
        <v>3.60748843079512</v>
      </c>
      <c r="AJ72">
        <v>125.92372579303699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0.11</v>
      </c>
      <c r="AM72" t="s">
        <v>10294</v>
      </c>
      <c r="AN72">
        <v>5.53</v>
      </c>
      <c r="AO72" t="s">
        <v>10294</v>
      </c>
      <c r="AP72">
        <v>0.14289450813308799</v>
      </c>
      <c r="AQ72">
        <f>(Table2[[#This Row],[Sharpe Ratio]]-AVERAGE(Table2[Sharpe Ratio]))/_xlfn.STDEV.P(Table2[Sharpe Ratio])</f>
        <v>1.0231030464141635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4.5296261462468372</v>
      </c>
      <c r="AS72">
        <f>_xlfn.RANK.AVG(Table2[[#This Row],[1Y Return vs Nifty Z-Score]],Table2[1Y Return vs Nifty Z-Score])</f>
        <v>194</v>
      </c>
      <c r="AT72">
        <f>_xlfn.RANK.AVG(Table2[[#This Row],[6M Return vs Nifty Z-Score]],Table2[6M Return vs Nifty Z-Score])</f>
        <v>68</v>
      </c>
      <c r="AU72">
        <f>_xlfn.RANK.AVG(Table2[[#This Row],[Sharpe Ratio Z-Score]],Table2[Sharpe Ratio Z-Score])</f>
        <v>119</v>
      </c>
      <c r="AV72">
        <f>(Table2[[#This Row],[Rank 1Y]]+Table2[[#This Row],[Rank 6M]]+Table2[[#This Row],[Rank Sharpe]])/3</f>
        <v>127</v>
      </c>
    </row>
    <row r="73" spans="1:48" x14ac:dyDescent="0.3">
      <c r="A73" t="s">
        <v>1399</v>
      </c>
      <c r="B73" t="s">
        <v>1400</v>
      </c>
      <c r="C73" t="s">
        <v>10263</v>
      </c>
      <c r="D73" t="s">
        <v>297</v>
      </c>
      <c r="E73">
        <v>7601.8091568899899</v>
      </c>
      <c r="F73">
        <v>1829.55</v>
      </c>
      <c r="G73">
        <v>59.884873286948803</v>
      </c>
      <c r="H73">
        <f>(Table2[[#This Row],[1Y Return vs Nifty]]-AVERAGE(Table2[1Y Return vs Nifty]))/_xlfn.STDEV.P(Table2[1Y Return vs Nifty])</f>
        <v>0.2898071964451624</v>
      </c>
      <c r="I73">
        <v>17.870209171574398</v>
      </c>
      <c r="J73">
        <f>(Table2[[#This Row],[1M Return vs Nifty]]-AVERAGE(Table2[1M Return vs Nifty]))/_xlfn.STDEV.P(Table2[1M Return vs Nifty])</f>
        <v>1.7260723583104227</v>
      </c>
      <c r="K73">
        <v>65.946858794024806</v>
      </c>
      <c r="L73">
        <f>(Table2[[#This Row],[6M Return vs Nifty]]-AVERAGE(Table2[6M Return vs Nifty]))/_xlfn.STDEV.P(Table2[6M Return vs Nifty])</f>
        <v>2.0430633249715409</v>
      </c>
      <c r="M73">
        <v>4.7549531511523302</v>
      </c>
      <c r="N73">
        <f>(Table2[[#This Row],[1W Return vs Nifty]]-AVERAGE(Table2[1W Return vs Nifty]))/_xlfn.STDEV.P(Table2[1W Return vs Nifty])</f>
        <v>0.54754852903063889</v>
      </c>
      <c r="O73">
        <v>1610.18</v>
      </c>
      <c r="P73">
        <v>1477.17959825806</v>
      </c>
      <c r="Q73">
        <v>1241.9234539389599</v>
      </c>
      <c r="R73">
        <v>80.579811492429599</v>
      </c>
      <c r="S73" s="2">
        <f>(Table2[[#This Row],[Close Price]]-Table2[[#This Row],[20D EMA]])/Table2[[#This Row],[20D EMA]]</f>
        <v>0.13623942664795233</v>
      </c>
      <c r="T73" s="2">
        <f>(Table2[[#This Row],[Close Price]]-Table2[[#This Row],[50D EMA]])/Table2[[#This Row],[50D EMA]]</f>
        <v>0.23854269457652072</v>
      </c>
      <c r="U73" s="2">
        <f>(Table2[[#This Row],[Close Price]]-Table2[[#This Row],[200D EMA]])/Table2[[#This Row],[200D EMA]]</f>
        <v>0.4731584255030275</v>
      </c>
      <c r="V73">
        <v>2.5869994095931301</v>
      </c>
      <c r="W73">
        <v>1755.7</v>
      </c>
      <c r="X73">
        <v>1836</v>
      </c>
      <c r="Y73">
        <v>1679.2</v>
      </c>
      <c r="Z73">
        <v>1836</v>
      </c>
      <c r="AA73">
        <v>1709.05</v>
      </c>
      <c r="AB73">
        <v>1836</v>
      </c>
      <c r="AC73" s="2">
        <f>(Table2[[#This Row],[Close Price]]/Table2[[#This Row],[Day Low]])-1</f>
        <v>4.2062994816882027E-2</v>
      </c>
      <c r="AD73" s="2">
        <f>(Table2[[#This Row],[Day High]]/Table2[[#This Row],[Close Price]])-1</f>
        <v>3.5254570796097173E-3</v>
      </c>
      <c r="AE73" s="2">
        <f>(Table2[[#This Row],[Close Price]]/Table2[[#This Row],[Current Week Low]])-1</f>
        <v>8.9536684135302469E-2</v>
      </c>
      <c r="AF73" s="2">
        <f>(Table2[[#This Row],[Current Week High]]/Table2[[#This Row],[Close Price]])-1</f>
        <v>3.5254570796097173E-3</v>
      </c>
      <c r="AG73" s="2">
        <f>(Table2[[#This Row],[Close Price]]/Table2[[#This Row],[Current Month Low]])-1</f>
        <v>7.0507006816652451E-2</v>
      </c>
      <c r="AH73" s="2">
        <f>(Table2[[#This Row],[Current Month High]]/Table2[[#This Row],[Close Price]])-1</f>
        <v>3.5254570796097173E-3</v>
      </c>
      <c r="AI73">
        <v>0.35254570796097101</v>
      </c>
      <c r="AJ73">
        <v>112.23246911432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0.31</v>
      </c>
      <c r="AM73" t="s">
        <v>10294</v>
      </c>
      <c r="AN73">
        <v>26.8</v>
      </c>
      <c r="AO73" t="s">
        <v>10294</v>
      </c>
      <c r="AP73">
        <v>0.12948214458590701</v>
      </c>
      <c r="AQ73">
        <f>(Table2[[#This Row],[Sharpe Ratio]]-AVERAGE(Table2[Sharpe Ratio]))/_xlfn.STDEV.P(Table2[Sharpe Ratio])</f>
        <v>0.86758501568545709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5.4740764244432221</v>
      </c>
      <c r="AS73">
        <f>_xlfn.RANK.AVG(Table2[[#This Row],[1Y Return vs Nifty Z-Score]],Table2[1Y Return vs Nifty Z-Score])</f>
        <v>207</v>
      </c>
      <c r="AT73">
        <f>_xlfn.RANK.AVG(Table2[[#This Row],[6M Return vs Nifty Z-Score]],Table2[6M Return vs Nifty Z-Score])</f>
        <v>33</v>
      </c>
      <c r="AU73">
        <f>_xlfn.RANK.AVG(Table2[[#This Row],[Sharpe Ratio Z-Score]],Table2[Sharpe Ratio Z-Score])</f>
        <v>145</v>
      </c>
      <c r="AV73">
        <f>(Table2[[#This Row],[Rank 1Y]]+Table2[[#This Row],[Rank 6M]]+Table2[[#This Row],[Rank Sharpe]])/3</f>
        <v>128.33333333333334</v>
      </c>
    </row>
    <row r="74" spans="1:48" x14ac:dyDescent="0.3">
      <c r="A74" t="s">
        <v>302</v>
      </c>
      <c r="B74" t="s">
        <v>303</v>
      </c>
      <c r="C74" t="s">
        <v>10249</v>
      </c>
      <c r="D74" t="s">
        <v>304</v>
      </c>
      <c r="E74">
        <v>90092.310946559999</v>
      </c>
      <c r="F74">
        <v>10389.6</v>
      </c>
      <c r="G74">
        <v>143.13103974513899</v>
      </c>
      <c r="H74">
        <f>(Table2[[#This Row],[1Y Return vs Nifty]]-AVERAGE(Table2[1Y Return vs Nifty]))/_xlfn.STDEV.P(Table2[1Y Return vs Nifty])</f>
        <v>1.4397621022916878</v>
      </c>
      <c r="I74">
        <v>3.7426769391891099</v>
      </c>
      <c r="J74">
        <f>(Table2[[#This Row],[1M Return vs Nifty]]-AVERAGE(Table2[1M Return vs Nifty]))/_xlfn.STDEV.P(Table2[1M Return vs Nifty])</f>
        <v>0.28397189911709092</v>
      </c>
      <c r="K74">
        <v>45.174309604485302</v>
      </c>
      <c r="L74">
        <f>(Table2[[#This Row],[6M Return vs Nifty]]-AVERAGE(Table2[6M Return vs Nifty]))/_xlfn.STDEV.P(Table2[6M Return vs Nifty])</f>
        <v>1.329392800504914</v>
      </c>
      <c r="M74">
        <v>-2.02359869821918</v>
      </c>
      <c r="N74">
        <f>(Table2[[#This Row],[1W Return vs Nifty]]-AVERAGE(Table2[1W Return vs Nifty]))/_xlfn.STDEV.P(Table2[1W Return vs Nifty])</f>
        <v>-0.86860673911506103</v>
      </c>
      <c r="O74">
        <v>10693.13</v>
      </c>
      <c r="P74">
        <v>9898.4585131666699</v>
      </c>
      <c r="Q74">
        <v>7580.33257025072</v>
      </c>
      <c r="R74">
        <v>31.123768258761899</v>
      </c>
      <c r="S74" s="2">
        <f>(Table2[[#This Row],[Close Price]]-Table2[[#This Row],[20D EMA]])/Table2[[#This Row],[20D EMA]]</f>
        <v>-2.8385514811846379E-2</v>
      </c>
      <c r="T74" s="2">
        <f>(Table2[[#This Row],[Close Price]]-Table2[[#This Row],[50D EMA]])/Table2[[#This Row],[50D EMA]]</f>
        <v>4.9617976999148591E-2</v>
      </c>
      <c r="U74" s="2">
        <f>(Table2[[#This Row],[Close Price]]-Table2[[#This Row],[200D EMA]])/Table2[[#This Row],[200D EMA]]</f>
        <v>0.37059949596068498</v>
      </c>
      <c r="V74">
        <v>1.16191826222015</v>
      </c>
      <c r="W74">
        <v>10328.299999999999</v>
      </c>
      <c r="X74">
        <v>10848.6</v>
      </c>
      <c r="Y74">
        <v>10328.299999999999</v>
      </c>
      <c r="Z74">
        <v>11443.6</v>
      </c>
      <c r="AA74">
        <v>10328.299999999999</v>
      </c>
      <c r="AB74">
        <v>11222.95</v>
      </c>
      <c r="AC74" s="2">
        <f>(Table2[[#This Row],[Close Price]]/Table2[[#This Row],[Day Low]])-1</f>
        <v>5.9351490564760745E-3</v>
      </c>
      <c r="AD74" s="2">
        <f>(Table2[[#This Row],[Day High]]/Table2[[#This Row],[Close Price]])-1</f>
        <v>4.4178794178794112E-2</v>
      </c>
      <c r="AE74" s="2">
        <f>(Table2[[#This Row],[Close Price]]/Table2[[#This Row],[Current Week Low]])-1</f>
        <v>5.9351490564760745E-3</v>
      </c>
      <c r="AF74" s="2">
        <f>(Table2[[#This Row],[Current Week High]]/Table2[[#This Row],[Close Price]])-1</f>
        <v>0.10144760144760134</v>
      </c>
      <c r="AG74" s="2">
        <f>(Table2[[#This Row],[Close Price]]/Table2[[#This Row],[Current Month Low]])-1</f>
        <v>5.9351490564760745E-3</v>
      </c>
      <c r="AH74" s="2">
        <f>(Table2[[#This Row],[Current Month High]]/Table2[[#This Row],[Close Price]])-1</f>
        <v>8.0210017710017789E-2</v>
      </c>
      <c r="AI74">
        <v>10.144760144760101</v>
      </c>
      <c r="AJ74">
        <v>173.749110742233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0.11</v>
      </c>
      <c r="AM74" t="s">
        <v>10294</v>
      </c>
      <c r="AN74">
        <v>-6.34</v>
      </c>
      <c r="AO74" t="s">
        <v>10293</v>
      </c>
      <c r="AP74">
        <v>7.9297448299545006E-2</v>
      </c>
      <c r="AQ74">
        <f>(Table2[[#This Row],[Sharpe Ratio]]-AVERAGE(Table2[Sharpe Ratio]))/_xlfn.STDEV.P(Table2[Sharpe Ratio])</f>
        <v>0.2856871934471365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2.4702072562457684</v>
      </c>
      <c r="AS74">
        <f>_xlfn.RANK.AVG(Table2[[#This Row],[1Y Return vs Nifty Z-Score]],Table2[1Y Return vs Nifty Z-Score])</f>
        <v>58</v>
      </c>
      <c r="AT74">
        <f>_xlfn.RANK.AVG(Table2[[#This Row],[6M Return vs Nifty Z-Score]],Table2[6M Return vs Nifty Z-Score])</f>
        <v>72</v>
      </c>
      <c r="AU74">
        <f>_xlfn.RANK.AVG(Table2[[#This Row],[Sharpe Ratio Z-Score]],Table2[Sharpe Ratio Z-Score])</f>
        <v>257</v>
      </c>
      <c r="AV74">
        <f>(Table2[[#This Row],[Rank 1Y]]+Table2[[#This Row],[Rank 6M]]+Table2[[#This Row],[Rank Sharpe]])/3</f>
        <v>129</v>
      </c>
    </row>
    <row r="75" spans="1:48" x14ac:dyDescent="0.3">
      <c r="A75" t="s">
        <v>423</v>
      </c>
      <c r="B75" t="s">
        <v>424</v>
      </c>
      <c r="C75" t="s">
        <v>10260</v>
      </c>
      <c r="D75" t="s">
        <v>286</v>
      </c>
      <c r="E75">
        <v>56134.013495369902</v>
      </c>
      <c r="F75">
        <v>4984.3</v>
      </c>
      <c r="G75">
        <v>64.964047957301005</v>
      </c>
      <c r="H75">
        <f>(Table2[[#This Row],[1Y Return vs Nifty]]-AVERAGE(Table2[1Y Return vs Nifty]))/_xlfn.STDEV.P(Table2[1Y Return vs Nifty])</f>
        <v>0.35997044934109529</v>
      </c>
      <c r="I75">
        <v>-5.1225146853296604</v>
      </c>
      <c r="J75">
        <f>(Table2[[#This Row],[1M Return vs Nifty]]-AVERAGE(Table2[1M Return vs Nifty]))/_xlfn.STDEV.P(Table2[1M Return vs Nifty])</f>
        <v>-0.62096299696113699</v>
      </c>
      <c r="K75">
        <v>47.946609416806098</v>
      </c>
      <c r="L75">
        <f>(Table2[[#This Row],[6M Return vs Nifty]]-AVERAGE(Table2[6M Return vs Nifty]))/_xlfn.STDEV.P(Table2[6M Return vs Nifty])</f>
        <v>1.4246391105742644</v>
      </c>
      <c r="M75">
        <v>4.9101794788750004</v>
      </c>
      <c r="N75">
        <f>(Table2[[#This Row],[1W Return vs Nifty]]-AVERAGE(Table2[1W Return vs Nifty]))/_xlfn.STDEV.P(Table2[1W Return vs Nifty])</f>
        <v>0.57997796036703153</v>
      </c>
      <c r="O75">
        <v>5104.59</v>
      </c>
      <c r="P75">
        <v>5066.9733293671397</v>
      </c>
      <c r="Q75">
        <v>4168.74241779367</v>
      </c>
      <c r="R75">
        <v>40.072732603056103</v>
      </c>
      <c r="S75" s="2">
        <f>(Table2[[#This Row],[Close Price]]-Table2[[#This Row],[20D EMA]])/Table2[[#This Row],[20D EMA]]</f>
        <v>-2.3565065950448511E-2</v>
      </c>
      <c r="T75" s="2">
        <f>(Table2[[#This Row],[Close Price]]-Table2[[#This Row],[50D EMA]])/Table2[[#This Row],[50D EMA]]</f>
        <v>-1.6316116938682481E-2</v>
      </c>
      <c r="U75" s="2">
        <f>(Table2[[#This Row],[Close Price]]-Table2[[#This Row],[200D EMA]])/Table2[[#This Row],[200D EMA]]</f>
        <v>0.19563635755599612</v>
      </c>
      <c r="V75">
        <v>0.36583665629936502</v>
      </c>
      <c r="W75">
        <v>4950</v>
      </c>
      <c r="X75">
        <v>5195.8999999999996</v>
      </c>
      <c r="Y75">
        <v>4950</v>
      </c>
      <c r="Z75">
        <v>5215.05</v>
      </c>
      <c r="AA75">
        <v>4950</v>
      </c>
      <c r="AB75">
        <v>5215.05</v>
      </c>
      <c r="AC75" s="2">
        <f>(Table2[[#This Row],[Close Price]]/Table2[[#This Row],[Day Low]])-1</f>
        <v>6.9292929292930072E-3</v>
      </c>
      <c r="AD75" s="2">
        <f>(Table2[[#This Row],[Day High]]/Table2[[#This Row],[Close Price]])-1</f>
        <v>4.245330337258979E-2</v>
      </c>
      <c r="AE75" s="2">
        <f>(Table2[[#This Row],[Close Price]]/Table2[[#This Row],[Current Week Low]])-1</f>
        <v>6.9292929292930072E-3</v>
      </c>
      <c r="AF75" s="2">
        <f>(Table2[[#This Row],[Current Week High]]/Table2[[#This Row],[Close Price]])-1</f>
        <v>4.6295367453804914E-2</v>
      </c>
      <c r="AG75" s="2">
        <f>(Table2[[#This Row],[Close Price]]/Table2[[#This Row],[Current Month Low]])-1</f>
        <v>6.9292929292930072E-3</v>
      </c>
      <c r="AH75" s="2">
        <f>(Table2[[#This Row],[Current Month High]]/Table2[[#This Row],[Close Price]])-1</f>
        <v>4.6295367453804914E-2</v>
      </c>
      <c r="AI75">
        <v>17.166904078807399</v>
      </c>
      <c r="AJ75">
        <v>103.436664557866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-0.11</v>
      </c>
      <c r="AM75" t="s">
        <v>10293</v>
      </c>
      <c r="AN75">
        <v>-2.2400000000000002</v>
      </c>
      <c r="AO75" t="s">
        <v>10293</v>
      </c>
      <c r="AP75">
        <v>0.135777816526472</v>
      </c>
      <c r="AQ75">
        <f>(Table2[[#This Row],[Sharpe Ratio]]-AVERAGE(Table2[Sharpe Ratio]))/_xlfn.STDEV.P(Table2[Sharpe Ratio])</f>
        <v>0.94058411825723509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2.6842086415784894</v>
      </c>
      <c r="AS75">
        <f>_xlfn.RANK.AVG(Table2[[#This Row],[1Y Return vs Nifty Z-Score]],Table2[1Y Return vs Nifty Z-Score])</f>
        <v>192</v>
      </c>
      <c r="AT75">
        <f>_xlfn.RANK.AVG(Table2[[#This Row],[6M Return vs Nifty Z-Score]],Table2[6M Return vs Nifty Z-Score])</f>
        <v>66</v>
      </c>
      <c r="AU75">
        <f>_xlfn.RANK.AVG(Table2[[#This Row],[Sharpe Ratio Z-Score]],Table2[Sharpe Ratio Z-Score])</f>
        <v>131</v>
      </c>
      <c r="AV75">
        <f>(Table2[[#This Row],[Rank 1Y]]+Table2[[#This Row],[Rank 6M]]+Table2[[#This Row],[Rank Sharpe]])/3</f>
        <v>129.66666666666666</v>
      </c>
    </row>
    <row r="76" spans="1:48" x14ac:dyDescent="0.3">
      <c r="A76" t="s">
        <v>207</v>
      </c>
      <c r="B76" t="s">
        <v>208</v>
      </c>
      <c r="C76" t="s">
        <v>10255</v>
      </c>
      <c r="D76" t="s">
        <v>60</v>
      </c>
      <c r="E76">
        <v>125956.603386039</v>
      </c>
      <c r="F76">
        <v>722.05</v>
      </c>
      <c r="G76">
        <v>121.670028885137</v>
      </c>
      <c r="H76">
        <f>(Table2[[#This Row],[1Y Return vs Nifty]]-AVERAGE(Table2[1Y Return vs Nifty]))/_xlfn.STDEV.P(Table2[1Y Return vs Nifty])</f>
        <v>1.1433016672603666</v>
      </c>
      <c r="I76">
        <v>-5.4544367452782296</v>
      </c>
      <c r="J76">
        <f>(Table2[[#This Row],[1M Return vs Nifty]]-AVERAGE(Table2[1M Return vs Nifty]))/_xlfn.STDEV.P(Table2[1M Return vs Nifty])</f>
        <v>-0.65484470731186339</v>
      </c>
      <c r="K76">
        <v>36.418896189934898</v>
      </c>
      <c r="L76">
        <f>(Table2[[#This Row],[6M Return vs Nifty]]-AVERAGE(Table2[6M Return vs Nifty]))/_xlfn.STDEV.P(Table2[6M Return vs Nifty])</f>
        <v>1.0285880977951045</v>
      </c>
      <c r="M76">
        <v>8.2876888936344209</v>
      </c>
      <c r="N76">
        <f>(Table2[[#This Row],[1W Return vs Nifty]]-AVERAGE(Table2[1W Return vs Nifty]))/_xlfn.STDEV.P(Table2[1W Return vs Nifty])</f>
        <v>1.285597369528404</v>
      </c>
      <c r="O76">
        <v>708.64</v>
      </c>
      <c r="P76">
        <v>683.69567258806796</v>
      </c>
      <c r="Q76">
        <v>557.30614128835305</v>
      </c>
      <c r="R76">
        <v>58.6432570006913</v>
      </c>
      <c r="S76" s="2">
        <f>(Table2[[#This Row],[Close Price]]-Table2[[#This Row],[20D EMA]])/Table2[[#This Row],[20D EMA]]</f>
        <v>1.8923571912395531E-2</v>
      </c>
      <c r="T76" s="2">
        <f>(Table2[[#This Row],[Close Price]]-Table2[[#This Row],[50D EMA]])/Table2[[#This Row],[50D EMA]]</f>
        <v>5.6098537623830734E-2</v>
      </c>
      <c r="U76" s="2">
        <f>(Table2[[#This Row],[Close Price]]-Table2[[#This Row],[200D EMA]])/Table2[[#This Row],[200D EMA]]</f>
        <v>0.29560747048435554</v>
      </c>
      <c r="V76">
        <v>0.74999868236018996</v>
      </c>
      <c r="W76">
        <v>711</v>
      </c>
      <c r="X76">
        <v>735.15</v>
      </c>
      <c r="Y76">
        <v>680.7</v>
      </c>
      <c r="Z76">
        <v>748</v>
      </c>
      <c r="AA76">
        <v>711</v>
      </c>
      <c r="AB76">
        <v>748</v>
      </c>
      <c r="AC76" s="2">
        <f>(Table2[[#This Row],[Close Price]]/Table2[[#This Row],[Day Low]])-1</f>
        <v>1.5541490857946538E-2</v>
      </c>
      <c r="AD76" s="2">
        <f>(Table2[[#This Row],[Day High]]/Table2[[#This Row],[Close Price]])-1</f>
        <v>1.8142787895575108E-2</v>
      </c>
      <c r="AE76" s="2">
        <f>(Table2[[#This Row],[Close Price]]/Table2[[#This Row],[Current Week Low]])-1</f>
        <v>6.0746290583223006E-2</v>
      </c>
      <c r="AF76" s="2">
        <f>(Table2[[#This Row],[Current Week High]]/Table2[[#This Row],[Close Price]])-1</f>
        <v>3.5939339380929303E-2</v>
      </c>
      <c r="AG76" s="2">
        <f>(Table2[[#This Row],[Close Price]]/Table2[[#This Row],[Current Month Low]])-1</f>
        <v>1.5541490857946538E-2</v>
      </c>
      <c r="AH76" s="2">
        <f>(Table2[[#This Row],[Current Month High]]/Table2[[#This Row],[Close Price]])-1</f>
        <v>3.5939339380929303E-2</v>
      </c>
      <c r="AI76">
        <v>4.1479121944463602</v>
      </c>
      <c r="AJ76">
        <v>152.46503496503399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0.09</v>
      </c>
      <c r="AM76" t="s">
        <v>10294</v>
      </c>
      <c r="AN76">
        <v>1.93</v>
      </c>
      <c r="AO76" t="s">
        <v>10294</v>
      </c>
      <c r="AP76">
        <v>9.8972968985976004E-2</v>
      </c>
      <c r="AQ76">
        <f>(Table2[[#This Row],[Sharpe Ratio]]-AVERAGE(Table2[Sharpe Ratio]))/_xlfn.STDEV.P(Table2[Sharpe Ratio])</f>
        <v>0.51382731356480271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3.3164697408368142</v>
      </c>
      <c r="AS76">
        <f>_xlfn.RANK.AVG(Table2[[#This Row],[1Y Return vs Nifty Z-Score]],Table2[1Y Return vs Nifty Z-Score])</f>
        <v>81</v>
      </c>
      <c r="AT76">
        <f>_xlfn.RANK.AVG(Table2[[#This Row],[6M Return vs Nifty Z-Score]],Table2[6M Return vs Nifty Z-Score])</f>
        <v>100</v>
      </c>
      <c r="AU76">
        <f>_xlfn.RANK.AVG(Table2[[#This Row],[Sharpe Ratio Z-Score]],Table2[Sharpe Ratio Z-Score])</f>
        <v>211</v>
      </c>
      <c r="AV76">
        <f>(Table2[[#This Row],[Rank 1Y]]+Table2[[#This Row],[Rank 6M]]+Table2[[#This Row],[Rank Sharpe]])/3</f>
        <v>130.66666666666666</v>
      </c>
    </row>
    <row r="77" spans="1:48" x14ac:dyDescent="0.3">
      <c r="A77" t="s">
        <v>1257</v>
      </c>
      <c r="B77" t="s">
        <v>1258</v>
      </c>
      <c r="C77" t="s">
        <v>10253</v>
      </c>
      <c r="D77" t="s">
        <v>46</v>
      </c>
      <c r="E77">
        <v>9090.5468297999996</v>
      </c>
      <c r="F77">
        <v>1357.05</v>
      </c>
      <c r="G77">
        <v>66.218779024797897</v>
      </c>
      <c r="H77">
        <f>(Table2[[#This Row],[1Y Return vs Nifty]]-AVERAGE(Table2[1Y Return vs Nifty]))/_xlfn.STDEV.P(Table2[1Y Return vs Nifty])</f>
        <v>0.37730318918937139</v>
      </c>
      <c r="I77">
        <v>8.8681713078606297</v>
      </c>
      <c r="J77">
        <f>(Table2[[#This Row],[1M Return vs Nifty]]-AVERAGE(Table2[1M Return vs Nifty]))/_xlfn.STDEV.P(Table2[1M Return vs Nifty])</f>
        <v>0.80716856652303448</v>
      </c>
      <c r="K77">
        <v>43.716124780949201</v>
      </c>
      <c r="L77">
        <f>(Table2[[#This Row],[6M Return vs Nifty]]-AVERAGE(Table2[6M Return vs Nifty]))/_xlfn.STDEV.P(Table2[6M Return vs Nifty])</f>
        <v>1.2792947832472952</v>
      </c>
      <c r="M77">
        <v>3.3009988635885099</v>
      </c>
      <c r="N77">
        <f>(Table2[[#This Row],[1W Return vs Nifty]]-AVERAGE(Table2[1W Return vs Nifty]))/_xlfn.STDEV.P(Table2[1W Return vs Nifty])</f>
        <v>0.24379264285748237</v>
      </c>
      <c r="O77">
        <v>1376.28</v>
      </c>
      <c r="P77">
        <v>1309.54725741229</v>
      </c>
      <c r="Q77">
        <v>1067.1737059868001</v>
      </c>
      <c r="R77">
        <v>41.499125863381401</v>
      </c>
      <c r="S77" s="2">
        <f>(Table2[[#This Row],[Close Price]]-Table2[[#This Row],[20D EMA]])/Table2[[#This Row],[20D EMA]]</f>
        <v>-1.3972447467085199E-2</v>
      </c>
      <c r="T77" s="2">
        <f>(Table2[[#This Row],[Close Price]]-Table2[[#This Row],[50D EMA]])/Table2[[#This Row],[50D EMA]]</f>
        <v>3.6274172099429965E-2</v>
      </c>
      <c r="U77" s="2">
        <f>(Table2[[#This Row],[Close Price]]-Table2[[#This Row],[200D EMA]])/Table2[[#This Row],[200D EMA]]</f>
        <v>0.27162990653443381</v>
      </c>
      <c r="V77">
        <v>0.51670843313574899</v>
      </c>
      <c r="W77">
        <v>1350.1</v>
      </c>
      <c r="X77">
        <v>1390</v>
      </c>
      <c r="Y77">
        <v>1350.1</v>
      </c>
      <c r="Z77">
        <v>1441</v>
      </c>
      <c r="AA77">
        <v>1350.1</v>
      </c>
      <c r="AB77">
        <v>1429</v>
      </c>
      <c r="AC77" s="2">
        <f>(Table2[[#This Row],[Close Price]]/Table2[[#This Row],[Day Low]])-1</f>
        <v>5.1477668320865089E-3</v>
      </c>
      <c r="AD77" s="2">
        <f>(Table2[[#This Row],[Day High]]/Table2[[#This Row],[Close Price]])-1</f>
        <v>2.4280608673225013E-2</v>
      </c>
      <c r="AE77" s="2">
        <f>(Table2[[#This Row],[Close Price]]/Table2[[#This Row],[Current Week Low]])-1</f>
        <v>5.1477668320865089E-3</v>
      </c>
      <c r="AF77" s="2">
        <f>(Table2[[#This Row],[Current Week High]]/Table2[[#This Row],[Close Price]])-1</f>
        <v>6.1862127408717438E-2</v>
      </c>
      <c r="AG77" s="2">
        <f>(Table2[[#This Row],[Close Price]]/Table2[[#This Row],[Current Month Low]])-1</f>
        <v>5.1477668320865089E-3</v>
      </c>
      <c r="AH77" s="2">
        <f>(Table2[[#This Row],[Current Month High]]/Table2[[#This Row],[Close Price]])-1</f>
        <v>5.301941711801339E-2</v>
      </c>
      <c r="AI77">
        <v>13.6619873991378</v>
      </c>
      <c r="AJ77">
        <v>108.776923076923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</v>
      </c>
      <c r="AM77" t="s">
        <v>10294</v>
      </c>
      <c r="AN77">
        <v>-5.89</v>
      </c>
      <c r="AO77" t="s">
        <v>10293</v>
      </c>
      <c r="AP77">
        <v>0.13673557812930101</v>
      </c>
      <c r="AQ77">
        <f>(Table2[[#This Row],[Sharpe Ratio]]-AVERAGE(Table2[Sharpe Ratio]))/_xlfn.STDEV.P(Table2[Sharpe Ratio])</f>
        <v>0.95168948368038186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3.6592486654975653</v>
      </c>
      <c r="AS77">
        <f>_xlfn.RANK.AVG(Table2[[#This Row],[1Y Return vs Nifty Z-Score]],Table2[1Y Return vs Nifty Z-Score])</f>
        <v>187</v>
      </c>
      <c r="AT77">
        <f>_xlfn.RANK.AVG(Table2[[#This Row],[6M Return vs Nifty Z-Score]],Table2[6M Return vs Nifty Z-Score])</f>
        <v>79</v>
      </c>
      <c r="AU77">
        <f>_xlfn.RANK.AVG(Table2[[#This Row],[Sharpe Ratio Z-Score]],Table2[Sharpe Ratio Z-Score])</f>
        <v>128</v>
      </c>
      <c r="AV77">
        <f>(Table2[[#This Row],[Rank 1Y]]+Table2[[#This Row],[Rank 6M]]+Table2[[#This Row],[Rank Sharpe]])/3</f>
        <v>131.33333333333334</v>
      </c>
    </row>
    <row r="78" spans="1:48" x14ac:dyDescent="0.3">
      <c r="A78" t="s">
        <v>921</v>
      </c>
      <c r="B78" t="s">
        <v>922</v>
      </c>
      <c r="C78" t="s">
        <v>10260</v>
      </c>
      <c r="D78" t="s">
        <v>923</v>
      </c>
      <c r="E78">
        <v>15990.358269795001</v>
      </c>
      <c r="F78">
        <v>1343.55</v>
      </c>
      <c r="G78">
        <v>61.324005474131802</v>
      </c>
      <c r="H78">
        <f>(Table2[[#This Row],[1Y Return vs Nifty]]-AVERAGE(Table2[1Y Return vs Nifty]))/_xlfn.STDEV.P(Table2[1Y Return vs Nifty])</f>
        <v>0.30968723644248664</v>
      </c>
      <c r="I78">
        <v>-9.7193711969858292</v>
      </c>
      <c r="J78">
        <f>(Table2[[#This Row],[1M Return vs Nifty]]-AVERAGE(Table2[1M Return vs Nifty]))/_xlfn.STDEV.P(Table2[1M Return vs Nifty])</f>
        <v>-1.0901977350075254</v>
      </c>
      <c r="K78">
        <v>28.105968817613601</v>
      </c>
      <c r="L78">
        <f>(Table2[[#This Row],[6M Return vs Nifty]]-AVERAGE(Table2[6M Return vs Nifty]))/_xlfn.STDEV.P(Table2[6M Return vs Nifty])</f>
        <v>0.74298563352725888</v>
      </c>
      <c r="M78">
        <v>-1.9492005635321199</v>
      </c>
      <c r="N78">
        <f>(Table2[[#This Row],[1W Return vs Nifty]]-AVERAGE(Table2[1W Return vs Nifty]))/_xlfn.STDEV.P(Table2[1W Return vs Nifty])</f>
        <v>-0.8530636979584072</v>
      </c>
      <c r="O78">
        <v>1408.61</v>
      </c>
      <c r="P78">
        <v>1424.8668977237601</v>
      </c>
      <c r="Q78">
        <v>1207.0799493612999</v>
      </c>
      <c r="R78">
        <v>34.299930693454698</v>
      </c>
      <c r="S78" s="2">
        <f>(Table2[[#This Row],[Close Price]]-Table2[[#This Row],[20D EMA]])/Table2[[#This Row],[20D EMA]]</f>
        <v>-4.6187376207750867E-2</v>
      </c>
      <c r="T78" s="2">
        <f>(Table2[[#This Row],[Close Price]]-Table2[[#This Row],[50D EMA]])/Table2[[#This Row],[50D EMA]]</f>
        <v>-5.7069820243325693E-2</v>
      </c>
      <c r="U78" s="2">
        <f>(Table2[[#This Row],[Close Price]]-Table2[[#This Row],[200D EMA]])/Table2[[#This Row],[200D EMA]]</f>
        <v>0.11305800474186505</v>
      </c>
      <c r="V78">
        <v>0.68025731029490699</v>
      </c>
      <c r="W78">
        <v>1337.2</v>
      </c>
      <c r="X78">
        <v>1367.05</v>
      </c>
      <c r="Y78">
        <v>1337.2</v>
      </c>
      <c r="Z78">
        <v>1478</v>
      </c>
      <c r="AA78">
        <v>1337.2</v>
      </c>
      <c r="AB78">
        <v>1392.1</v>
      </c>
      <c r="AC78" s="2">
        <f>(Table2[[#This Row],[Close Price]]/Table2[[#This Row],[Day Low]])-1</f>
        <v>4.7487286868082013E-3</v>
      </c>
      <c r="AD78" s="2">
        <f>(Table2[[#This Row],[Day High]]/Table2[[#This Row],[Close Price]])-1</f>
        <v>1.7490975400989983E-2</v>
      </c>
      <c r="AE78" s="2">
        <f>(Table2[[#This Row],[Close Price]]/Table2[[#This Row],[Current Week Low]])-1</f>
        <v>4.7487286868082013E-3</v>
      </c>
      <c r="AF78" s="2">
        <f>(Table2[[#This Row],[Current Week High]]/Table2[[#This Row],[Close Price]])-1</f>
        <v>0.10007070819842956</v>
      </c>
      <c r="AG78" s="2">
        <f>(Table2[[#This Row],[Close Price]]/Table2[[#This Row],[Current Month Low]])-1</f>
        <v>4.7487286868082013E-3</v>
      </c>
      <c r="AH78" s="2">
        <f>(Table2[[#This Row],[Current Month High]]/Table2[[#This Row],[Close Price]])-1</f>
        <v>3.613561088161954E-2</v>
      </c>
      <c r="AI78">
        <v>26.158311934799599</v>
      </c>
      <c r="AJ78">
        <v>108.512454411422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-0.13</v>
      </c>
      <c r="AM78" t="s">
        <v>10293</v>
      </c>
      <c r="AN78">
        <v>-6.97</v>
      </c>
      <c r="AO78" t="s">
        <v>10293</v>
      </c>
      <c r="AP78">
        <v>0.17958503927859501</v>
      </c>
      <c r="AQ78">
        <f>(Table2[[#This Row],[Sharpe Ratio]]-AVERAGE(Table2[Sharpe Ratio]))/_xlfn.STDEV.P(Table2[Sharpe Ratio])</f>
        <v>1.4485343382269196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203</v>
      </c>
      <c r="AT78">
        <f>_xlfn.RANK.AVG(Table2[[#This Row],[6M Return vs Nifty Z-Score]],Table2[6M Return vs Nifty Z-Score])</f>
        <v>137</v>
      </c>
      <c r="AU78">
        <f>_xlfn.RANK.AVG(Table2[[#This Row],[Sharpe Ratio Z-Score]],Table2[Sharpe Ratio Z-Score])</f>
        <v>56</v>
      </c>
      <c r="AV78">
        <f>(Table2[[#This Row],[Rank 1Y]]+Table2[[#This Row],[Rank 6M]]+Table2[[#This Row],[Rank Sharpe]])/3</f>
        <v>132</v>
      </c>
    </row>
    <row r="79" spans="1:48" x14ac:dyDescent="0.3">
      <c r="A79" t="s">
        <v>694</v>
      </c>
      <c r="B79" t="s">
        <v>695</v>
      </c>
      <c r="C79" t="s">
        <v>10266</v>
      </c>
      <c r="D79" t="s">
        <v>696</v>
      </c>
      <c r="E79">
        <v>24866.286479999999</v>
      </c>
      <c r="F79">
        <v>2251.5</v>
      </c>
      <c r="G79">
        <v>96.463440333729807</v>
      </c>
      <c r="H79">
        <f>(Table2[[#This Row],[1Y Return vs Nifty]]-AVERAGE(Table2[1Y Return vs Nifty]))/_xlfn.STDEV.P(Table2[1Y Return vs Nifty])</f>
        <v>0.79510016564642971</v>
      </c>
      <c r="I79">
        <v>-2.8302787392493598</v>
      </c>
      <c r="J79">
        <f>(Table2[[#This Row],[1M Return vs Nifty]]-AVERAGE(Table2[1M Return vs Nifty]))/_xlfn.STDEV.P(Table2[1M Return vs Nifty])</f>
        <v>-0.38697772224739885</v>
      </c>
      <c r="K79">
        <v>32.411423764341798</v>
      </c>
      <c r="L79">
        <f>(Table2[[#This Row],[6M Return vs Nifty]]-AVERAGE(Table2[6M Return vs Nifty]))/_xlfn.STDEV.P(Table2[6M Return vs Nifty])</f>
        <v>0.8909056727031085</v>
      </c>
      <c r="M79">
        <v>-0.77774620865871702</v>
      </c>
      <c r="N79">
        <f>(Table2[[#This Row],[1W Return vs Nifty]]-AVERAGE(Table2[1W Return vs Nifty]))/_xlfn.STDEV.P(Table2[1W Return vs Nifty])</f>
        <v>-0.60832687320431078</v>
      </c>
      <c r="O79">
        <v>2267.0100000000002</v>
      </c>
      <c r="P79">
        <v>2187.62269942785</v>
      </c>
      <c r="Q79">
        <v>1738.3021260896101</v>
      </c>
      <c r="R79">
        <v>44.170330337655599</v>
      </c>
      <c r="S79" s="2">
        <f>(Table2[[#This Row],[Close Price]]-Table2[[#This Row],[20D EMA]])/Table2[[#This Row],[20D EMA]]</f>
        <v>-6.8416107560179337E-3</v>
      </c>
      <c r="T79" s="2">
        <f>(Table2[[#This Row],[Close Price]]-Table2[[#This Row],[50D EMA]])/Table2[[#This Row],[50D EMA]]</f>
        <v>2.9199413860926053E-2</v>
      </c>
      <c r="U79" s="2">
        <f>(Table2[[#This Row],[Close Price]]-Table2[[#This Row],[200D EMA]])/Table2[[#This Row],[200D EMA]]</f>
        <v>0.29522938861315895</v>
      </c>
      <c r="V79">
        <v>0.602579130191638</v>
      </c>
      <c r="W79">
        <v>2240.5</v>
      </c>
      <c r="X79">
        <v>2289.9499999999998</v>
      </c>
      <c r="Y79">
        <v>2240.5</v>
      </c>
      <c r="Z79">
        <v>2418.0500000000002</v>
      </c>
      <c r="AA79">
        <v>2240.5</v>
      </c>
      <c r="AB79">
        <v>2373.8000000000002</v>
      </c>
      <c r="AC79" s="2">
        <f>(Table2[[#This Row],[Close Price]]/Table2[[#This Row],[Day Low]])-1</f>
        <v>4.9096183887524791E-3</v>
      </c>
      <c r="AD79" s="2">
        <f>(Table2[[#This Row],[Day High]]/Table2[[#This Row],[Close Price]])-1</f>
        <v>1.7077503886298029E-2</v>
      </c>
      <c r="AE79" s="2">
        <f>(Table2[[#This Row],[Close Price]]/Table2[[#This Row],[Current Week Low]])-1</f>
        <v>4.9096183887524791E-3</v>
      </c>
      <c r="AF79" s="2">
        <f>(Table2[[#This Row],[Current Week High]]/Table2[[#This Row],[Close Price]])-1</f>
        <v>7.3972906950921624E-2</v>
      </c>
      <c r="AG79" s="2">
        <f>(Table2[[#This Row],[Close Price]]/Table2[[#This Row],[Current Month Low]])-1</f>
        <v>4.9096183887524791E-3</v>
      </c>
      <c r="AH79" s="2">
        <f>(Table2[[#This Row],[Current Month High]]/Table2[[#This Row],[Close Price]])-1</f>
        <v>5.4319342660448688E-2</v>
      </c>
      <c r="AI79">
        <v>7.4838996224739098</v>
      </c>
      <c r="AJ79">
        <v>133.71567965952099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-0.02</v>
      </c>
      <c r="AM79" t="s">
        <v>10293</v>
      </c>
      <c r="AN79">
        <v>1.49</v>
      </c>
      <c r="AO79" t="s">
        <v>10294</v>
      </c>
      <c r="AP79">
        <v>0.113459118786677</v>
      </c>
      <c r="AQ79">
        <f>(Table2[[#This Row],[Sharpe Ratio]]-AVERAGE(Table2[Sharpe Ratio]))/_xlfn.STDEV.P(Table2[Sharpe Ratio])</f>
        <v>0.68179603003458333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1.3724972729324121</v>
      </c>
      <c r="AS79">
        <f>_xlfn.RANK.AVG(Table2[[#This Row],[1Y Return vs Nifty Z-Score]],Table2[1Y Return vs Nifty Z-Score])</f>
        <v>118</v>
      </c>
      <c r="AT79">
        <f>_xlfn.RANK.AVG(Table2[[#This Row],[6M Return vs Nifty Z-Score]],Table2[6M Return vs Nifty Z-Score])</f>
        <v>112</v>
      </c>
      <c r="AU79">
        <f>_xlfn.RANK.AVG(Table2[[#This Row],[Sharpe Ratio Z-Score]],Table2[Sharpe Ratio Z-Score])</f>
        <v>178</v>
      </c>
      <c r="AV79">
        <f>(Table2[[#This Row],[Rank 1Y]]+Table2[[#This Row],[Rank 6M]]+Table2[[#This Row],[Rank Sharpe]])/3</f>
        <v>136</v>
      </c>
    </row>
    <row r="80" spans="1:48" x14ac:dyDescent="0.3">
      <c r="A80" t="s">
        <v>1819</v>
      </c>
      <c r="B80" t="s">
        <v>1820</v>
      </c>
      <c r="C80" t="s">
        <v>10251</v>
      </c>
      <c r="D80" t="s">
        <v>932</v>
      </c>
      <c r="E80">
        <v>4064.4794219400001</v>
      </c>
      <c r="F80">
        <v>473.4</v>
      </c>
      <c r="G80">
        <v>105.076279869665</v>
      </c>
      <c r="H80">
        <f>(Table2[[#This Row],[1Y Return vs Nifty]]-AVERAGE(Table2[1Y Return vs Nifty]))/_xlfn.STDEV.P(Table2[1Y Return vs Nifty])</f>
        <v>0.91407714079148938</v>
      </c>
      <c r="I80">
        <v>39.784650259212597</v>
      </c>
      <c r="J80">
        <f>(Table2[[#This Row],[1M Return vs Nifty]]-AVERAGE(Table2[1M Return vs Nifty]))/_xlfn.STDEV.P(Table2[1M Return vs Nifty])</f>
        <v>3.9630395112151198</v>
      </c>
      <c r="K80">
        <v>40.247954956002701</v>
      </c>
      <c r="L80">
        <f>(Table2[[#This Row],[6M Return vs Nifty]]-AVERAGE(Table2[6M Return vs Nifty]))/_xlfn.STDEV.P(Table2[6M Return vs Nifty])</f>
        <v>1.1601408674074758</v>
      </c>
      <c r="M80">
        <v>3.3898735809040601</v>
      </c>
      <c r="N80">
        <f>(Table2[[#This Row],[1W Return vs Nifty]]-AVERAGE(Table2[1W Return vs Nifty]))/_xlfn.STDEV.P(Table2[1W Return vs Nifty])</f>
        <v>0.26236008940479261</v>
      </c>
      <c r="O80">
        <v>418.07</v>
      </c>
      <c r="P80">
        <v>364.71355665785302</v>
      </c>
      <c r="Q80">
        <v>309.67827261006101</v>
      </c>
      <c r="R80">
        <v>74.838582811867099</v>
      </c>
      <c r="S80" s="2">
        <f>(Table2[[#This Row],[Close Price]]-Table2[[#This Row],[20D EMA]])/Table2[[#This Row],[20D EMA]]</f>
        <v>0.13234625780371703</v>
      </c>
      <c r="T80" s="2">
        <f>(Table2[[#This Row],[Close Price]]-Table2[[#This Row],[50D EMA]])/Table2[[#This Row],[50D EMA]]</f>
        <v>0.29800494486172457</v>
      </c>
      <c r="U80" s="2">
        <f>(Table2[[#This Row],[Close Price]]-Table2[[#This Row],[200D EMA]])/Table2[[#This Row],[200D EMA]]</f>
        <v>0.52868328801385811</v>
      </c>
      <c r="V80">
        <v>2.21314197137837</v>
      </c>
      <c r="W80">
        <v>452.45</v>
      </c>
      <c r="X80">
        <v>487</v>
      </c>
      <c r="Y80">
        <v>443</v>
      </c>
      <c r="Z80">
        <v>489</v>
      </c>
      <c r="AA80">
        <v>452.05</v>
      </c>
      <c r="AB80">
        <v>487</v>
      </c>
      <c r="AC80" s="2">
        <f>(Table2[[#This Row],[Close Price]]/Table2[[#This Row],[Day Low]])-1</f>
        <v>4.6303458945739839E-2</v>
      </c>
      <c r="AD80" s="2">
        <f>(Table2[[#This Row],[Day High]]/Table2[[#This Row],[Close Price]])-1</f>
        <v>2.8728348119983149E-2</v>
      </c>
      <c r="AE80" s="2">
        <f>(Table2[[#This Row],[Close Price]]/Table2[[#This Row],[Current Week Low]])-1</f>
        <v>6.8623024830699819E-2</v>
      </c>
      <c r="AF80" s="2">
        <f>(Table2[[#This Row],[Current Week High]]/Table2[[#This Row],[Close Price]])-1</f>
        <v>3.2953105196451338E-2</v>
      </c>
      <c r="AG80" s="2">
        <f>(Table2[[#This Row],[Close Price]]/Table2[[#This Row],[Current Month Low]])-1</f>
        <v>4.7229288795487046E-2</v>
      </c>
      <c r="AH80" s="2">
        <f>(Table2[[#This Row],[Current Month High]]/Table2[[#This Row],[Close Price]])-1</f>
        <v>2.8728348119983149E-2</v>
      </c>
      <c r="AI80">
        <v>3.2953105196451302</v>
      </c>
      <c r="AJ80">
        <v>134.41445902451099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0.56000000000000005</v>
      </c>
      <c r="AM80" t="s">
        <v>10294</v>
      </c>
      <c r="AN80">
        <v>19.350000000000001</v>
      </c>
      <c r="AO80" t="s">
        <v>10294</v>
      </c>
      <c r="AP80">
        <v>9.6775488123216999E-2</v>
      </c>
      <c r="AQ80">
        <f>(Table2[[#This Row],[Sharpe Ratio]]-AVERAGE(Table2[Sharpe Ratio]))/_xlfn.STDEV.P(Table2[Sharpe Ratio])</f>
        <v>0.48834724846381394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6.7879648572826916</v>
      </c>
      <c r="AS80">
        <f>_xlfn.RANK.AVG(Table2[[#This Row],[1Y Return vs Nifty Z-Score]],Table2[1Y Return vs Nifty Z-Score])</f>
        <v>106</v>
      </c>
      <c r="AT80">
        <f>_xlfn.RANK.AVG(Table2[[#This Row],[6M Return vs Nifty Z-Score]],Table2[6M Return vs Nifty Z-Score])</f>
        <v>88</v>
      </c>
      <c r="AU80">
        <f>_xlfn.RANK.AVG(Table2[[#This Row],[Sharpe Ratio Z-Score]],Table2[Sharpe Ratio Z-Score])</f>
        <v>215</v>
      </c>
      <c r="AV80">
        <f>(Table2[[#This Row],[Rank 1Y]]+Table2[[#This Row],[Rank 6M]]+Table2[[#This Row],[Rank Sharpe]])/3</f>
        <v>136.33333333333334</v>
      </c>
    </row>
    <row r="81" spans="1:48" x14ac:dyDescent="0.3">
      <c r="A81" t="s">
        <v>1016</v>
      </c>
      <c r="B81" t="s">
        <v>1017</v>
      </c>
      <c r="C81" t="s">
        <v>10260</v>
      </c>
      <c r="D81" t="s">
        <v>417</v>
      </c>
      <c r="E81">
        <v>13292.823260273</v>
      </c>
      <c r="F81">
        <v>215.03</v>
      </c>
      <c r="G81">
        <v>247.57280930188301</v>
      </c>
      <c r="H81">
        <f>(Table2[[#This Row],[1Y Return vs Nifty]]-AVERAGE(Table2[1Y Return vs Nifty]))/_xlfn.STDEV.P(Table2[1Y Return vs Nifty])</f>
        <v>2.8825111247033219</v>
      </c>
      <c r="I81">
        <v>8.5387070539772498</v>
      </c>
      <c r="J81">
        <f>(Table2[[#This Row],[1M Return vs Nifty]]-AVERAGE(Table2[1M Return vs Nifty]))/_xlfn.STDEV.P(Table2[1M Return vs Nifty])</f>
        <v>0.77353774239906847</v>
      </c>
      <c r="K81">
        <v>4.2056053530799602</v>
      </c>
      <c r="L81">
        <f>(Table2[[#This Row],[6M Return vs Nifty]]-AVERAGE(Table2[6M Return vs Nifty]))/_xlfn.STDEV.P(Table2[6M Return vs Nifty])</f>
        <v>-7.8145406916547977E-2</v>
      </c>
      <c r="M81">
        <v>0.73969923168587204</v>
      </c>
      <c r="N81">
        <f>(Table2[[#This Row],[1W Return vs Nifty]]-AVERAGE(Table2[1W Return vs Nifty]))/_xlfn.STDEV.P(Table2[1W Return vs Nifty])</f>
        <v>-0.29130660070069253</v>
      </c>
      <c r="O81">
        <v>202.11</v>
      </c>
      <c r="P81">
        <v>189.91101981419601</v>
      </c>
      <c r="Q81">
        <v>154.40290705387099</v>
      </c>
      <c r="R81">
        <v>67.059854101223195</v>
      </c>
      <c r="S81" s="2">
        <f>(Table2[[#This Row],[Close Price]]-Table2[[#This Row],[20D EMA]])/Table2[[#This Row],[20D EMA]]</f>
        <v>6.3925585077433011E-2</v>
      </c>
      <c r="T81" s="2">
        <f>(Table2[[#This Row],[Close Price]]-Table2[[#This Row],[50D EMA]])/Table2[[#This Row],[50D EMA]]</f>
        <v>0.13226710177418743</v>
      </c>
      <c r="U81" s="2">
        <f>(Table2[[#This Row],[Close Price]]-Table2[[#This Row],[200D EMA]])/Table2[[#This Row],[200D EMA]]</f>
        <v>0.39265512614329401</v>
      </c>
      <c r="V81">
        <v>1.99509760570623</v>
      </c>
      <c r="W81">
        <v>203.01</v>
      </c>
      <c r="X81">
        <v>221.2</v>
      </c>
      <c r="Y81">
        <v>203.01</v>
      </c>
      <c r="Z81">
        <v>224.4</v>
      </c>
      <c r="AA81">
        <v>203.01</v>
      </c>
      <c r="AB81">
        <v>223.95</v>
      </c>
      <c r="AC81" s="2">
        <f>(Table2[[#This Row],[Close Price]]/Table2[[#This Row],[Day Low]])-1</f>
        <v>5.9208905965223435E-2</v>
      </c>
      <c r="AD81" s="2">
        <f>(Table2[[#This Row],[Day High]]/Table2[[#This Row],[Close Price]])-1</f>
        <v>2.8693670650606906E-2</v>
      </c>
      <c r="AE81" s="2">
        <f>(Table2[[#This Row],[Close Price]]/Table2[[#This Row],[Current Week Low]])-1</f>
        <v>5.9208905965223435E-2</v>
      </c>
      <c r="AF81" s="2">
        <f>(Table2[[#This Row],[Current Week High]]/Table2[[#This Row],[Close Price]])-1</f>
        <v>4.357531507231549E-2</v>
      </c>
      <c r="AG81" s="2">
        <f>(Table2[[#This Row],[Close Price]]/Table2[[#This Row],[Current Month Low]])-1</f>
        <v>5.9208905965223435E-2</v>
      </c>
      <c r="AH81" s="2">
        <f>(Table2[[#This Row],[Current Month High]]/Table2[[#This Row],[Close Price]])-1</f>
        <v>4.148258382551262E-2</v>
      </c>
      <c r="AI81">
        <v>4.3575315072315401</v>
      </c>
      <c r="AJ81">
        <v>283.29768270944697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0.12</v>
      </c>
      <c r="AM81" t="s">
        <v>10294</v>
      </c>
      <c r="AN81">
        <v>10.81</v>
      </c>
      <c r="AO81" t="s">
        <v>10294</v>
      </c>
      <c r="AP81">
        <v>0.180044844490137</v>
      </c>
      <c r="AQ81">
        <f>(Table2[[#This Row],[Sharpe Ratio]]-AVERAGE(Table2[Sharpe Ratio]))/_xlfn.STDEV.P(Table2[Sharpe Ratio])</f>
        <v>1.4538658370911026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4.7404626965762535</v>
      </c>
      <c r="AS81">
        <f>_xlfn.RANK.AVG(Table2[[#This Row],[1Y Return vs Nifty Z-Score]],Table2[1Y Return vs Nifty Z-Score])</f>
        <v>12</v>
      </c>
      <c r="AT81">
        <f>_xlfn.RANK.AVG(Table2[[#This Row],[6M Return vs Nifty Z-Score]],Table2[6M Return vs Nifty Z-Score])</f>
        <v>344</v>
      </c>
      <c r="AU81">
        <f>_xlfn.RANK.AVG(Table2[[#This Row],[Sharpe Ratio Z-Score]],Table2[Sharpe Ratio Z-Score])</f>
        <v>54</v>
      </c>
      <c r="AV81">
        <f>(Table2[[#This Row],[Rank 1Y]]+Table2[[#This Row],[Rank 6M]]+Table2[[#This Row],[Rank Sharpe]])/3</f>
        <v>136.66666666666666</v>
      </c>
    </row>
    <row r="82" spans="1:48" x14ac:dyDescent="0.3">
      <c r="A82" t="s">
        <v>231</v>
      </c>
      <c r="B82" t="s">
        <v>232</v>
      </c>
      <c r="C82" t="s">
        <v>10251</v>
      </c>
      <c r="D82" t="s">
        <v>233</v>
      </c>
      <c r="E82">
        <v>113444.591691469</v>
      </c>
      <c r="F82">
        <v>421.1</v>
      </c>
      <c r="G82">
        <v>121.339553952735</v>
      </c>
      <c r="H82">
        <f>(Table2[[#This Row],[1Y Return vs Nifty]]-AVERAGE(Table2[1Y Return vs Nifty]))/_xlfn.STDEV.P(Table2[1Y Return vs Nifty])</f>
        <v>1.138736516864332</v>
      </c>
      <c r="I82">
        <v>6.8597308599646398</v>
      </c>
      <c r="J82">
        <f>(Table2[[#This Row],[1M Return vs Nifty]]-AVERAGE(Table2[1M Return vs Nifty]))/_xlfn.STDEV.P(Table2[1M Return vs Nifty])</f>
        <v>0.60215237229105401</v>
      </c>
      <c r="K82">
        <v>81.713598415726196</v>
      </c>
      <c r="L82">
        <f>(Table2[[#This Row],[6M Return vs Nifty]]-AVERAGE(Table2[6M Return vs Nifty]))/_xlfn.STDEV.P(Table2[6M Return vs Nifty])</f>
        <v>2.5847521293776325</v>
      </c>
      <c r="M82">
        <v>-1.74062276426698</v>
      </c>
      <c r="N82">
        <f>(Table2[[#This Row],[1W Return vs Nifty]]-AVERAGE(Table2[1W Return vs Nifty]))/_xlfn.STDEV.P(Table2[1W Return vs Nifty])</f>
        <v>-0.80948823290167082</v>
      </c>
      <c r="O82">
        <v>415.39</v>
      </c>
      <c r="P82">
        <v>384.821344841403</v>
      </c>
      <c r="Q82">
        <v>298.34981914587701</v>
      </c>
      <c r="R82">
        <v>48.173965247177598</v>
      </c>
      <c r="S82" s="2">
        <f>(Table2[[#This Row],[Close Price]]-Table2[[#This Row],[20D EMA]])/Table2[[#This Row],[20D EMA]]</f>
        <v>1.3746118105876493E-2</v>
      </c>
      <c r="T82" s="2">
        <f>(Table2[[#This Row],[Close Price]]-Table2[[#This Row],[50D EMA]])/Table2[[#This Row],[50D EMA]]</f>
        <v>9.4274019996340372E-2</v>
      </c>
      <c r="U82" s="2">
        <f>(Table2[[#This Row],[Close Price]]-Table2[[#This Row],[200D EMA]])/Table2[[#This Row],[200D EMA]]</f>
        <v>0.41143038465897236</v>
      </c>
      <c r="V82">
        <v>0.66435705986754701</v>
      </c>
      <c r="W82">
        <v>420.1</v>
      </c>
      <c r="X82">
        <v>427.5</v>
      </c>
      <c r="Y82">
        <v>420.1</v>
      </c>
      <c r="Z82">
        <v>453.3</v>
      </c>
      <c r="AA82">
        <v>420.1</v>
      </c>
      <c r="AB82">
        <v>436.6</v>
      </c>
      <c r="AC82" s="2">
        <f>(Table2[[#This Row],[Close Price]]/Table2[[#This Row],[Day Low]])-1</f>
        <v>2.380385622470893E-3</v>
      </c>
      <c r="AD82" s="2">
        <f>(Table2[[#This Row],[Day High]]/Table2[[#This Row],[Close Price]])-1</f>
        <v>1.5198290192353303E-2</v>
      </c>
      <c r="AE82" s="2">
        <f>(Table2[[#This Row],[Close Price]]/Table2[[#This Row],[Current Week Low]])-1</f>
        <v>2.380385622470893E-3</v>
      </c>
      <c r="AF82" s="2">
        <f>(Table2[[#This Row],[Current Week High]]/Table2[[#This Row],[Close Price]])-1</f>
        <v>7.646639753027773E-2</v>
      </c>
      <c r="AG82" s="2">
        <f>(Table2[[#This Row],[Close Price]]/Table2[[#This Row],[Current Month Low]])-1</f>
        <v>2.380385622470893E-3</v>
      </c>
      <c r="AH82" s="2">
        <f>(Table2[[#This Row],[Current Month High]]/Table2[[#This Row],[Close Price]])-1</f>
        <v>3.6808359059605777E-2</v>
      </c>
      <c r="AI82">
        <v>7.6466397530277703</v>
      </c>
      <c r="AJ82">
        <v>167.61995551318699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0.09</v>
      </c>
      <c r="AM82" t="s">
        <v>10294</v>
      </c>
      <c r="AN82">
        <v>3.5</v>
      </c>
      <c r="AO82" t="s">
        <v>10294</v>
      </c>
      <c r="AP82">
        <v>6.0266882973811997E-2</v>
      </c>
      <c r="AQ82">
        <f>(Table2[[#This Row],[Sharpe Ratio]]-AVERAGE(Table2[Sharpe Ratio]))/_xlfn.STDEV.P(Table2[Sharpe Ratio])</f>
        <v>6.5025411301061833E-2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3.5811781969324099</v>
      </c>
      <c r="AS82">
        <f>_xlfn.RANK.AVG(Table2[[#This Row],[1Y Return vs Nifty Z-Score]],Table2[1Y Return vs Nifty Z-Score])</f>
        <v>83</v>
      </c>
      <c r="AT82">
        <f>_xlfn.RANK.AVG(Table2[[#This Row],[6M Return vs Nifty Z-Score]],Table2[6M Return vs Nifty Z-Score])</f>
        <v>18</v>
      </c>
      <c r="AU82">
        <f>_xlfn.RANK.AVG(Table2[[#This Row],[Sharpe Ratio Z-Score]],Table2[Sharpe Ratio Z-Score])</f>
        <v>315</v>
      </c>
      <c r="AV82">
        <f>(Table2[[#This Row],[Rank 1Y]]+Table2[[#This Row],[Rank 6M]]+Table2[[#This Row],[Rank Sharpe]])/3</f>
        <v>138.66666666666666</v>
      </c>
    </row>
    <row r="83" spans="1:48" x14ac:dyDescent="0.3">
      <c r="A83" t="s">
        <v>487</v>
      </c>
      <c r="B83" t="s">
        <v>488</v>
      </c>
      <c r="C83" t="s">
        <v>10256</v>
      </c>
      <c r="D83" t="s">
        <v>489</v>
      </c>
      <c r="E83">
        <v>43252.25</v>
      </c>
      <c r="F83">
        <v>508.85</v>
      </c>
      <c r="G83">
        <v>69.390265999664393</v>
      </c>
      <c r="H83">
        <f>(Table2[[#This Row],[1Y Return vs Nifty]]-AVERAGE(Table2[1Y Return vs Nifty]))/_xlfn.STDEV.P(Table2[1Y Return vs Nifty])</f>
        <v>0.42111381928496622</v>
      </c>
      <c r="I83">
        <v>-12.7437847267185</v>
      </c>
      <c r="J83">
        <f>(Table2[[#This Row],[1M Return vs Nifty]]-AVERAGE(Table2[1M Return vs Nifty]))/_xlfn.STDEV.P(Table2[1M Return vs Nifty])</f>
        <v>-1.3989217264502696</v>
      </c>
      <c r="K83">
        <v>35.096728891090002</v>
      </c>
      <c r="L83">
        <f>(Table2[[#This Row],[6M Return vs Nifty]]-AVERAGE(Table2[6M Return vs Nifty]))/_xlfn.STDEV.P(Table2[6M Return vs Nifty])</f>
        <v>0.98316315639819452</v>
      </c>
      <c r="M83">
        <v>-4.9685789099183904</v>
      </c>
      <c r="N83">
        <f>(Table2[[#This Row],[1W Return vs Nifty]]-AVERAGE(Table2[1W Return vs Nifty]))/_xlfn.STDEV.P(Table2[1W Return vs Nifty])</f>
        <v>-1.4838634095747489</v>
      </c>
      <c r="O83">
        <v>541.01</v>
      </c>
      <c r="P83">
        <v>527.04323664197102</v>
      </c>
      <c r="Q83">
        <v>411.87219498630202</v>
      </c>
      <c r="R83">
        <v>20.741861927119</v>
      </c>
      <c r="S83" s="2">
        <f>(Table2[[#This Row],[Close Price]]-Table2[[#This Row],[20D EMA]])/Table2[[#This Row],[20D EMA]]</f>
        <v>-5.9444372562429473E-2</v>
      </c>
      <c r="T83" s="2">
        <f>(Table2[[#This Row],[Close Price]]-Table2[[#This Row],[50D EMA]])/Table2[[#This Row],[50D EMA]]</f>
        <v>-3.4519438590822779E-2</v>
      </c>
      <c r="U83" s="2">
        <f>(Table2[[#This Row],[Close Price]]-Table2[[#This Row],[200D EMA]])/Table2[[#This Row],[200D EMA]]</f>
        <v>0.23545606184200726</v>
      </c>
      <c r="V83">
        <v>0.79643186005870503</v>
      </c>
      <c r="W83">
        <v>502.75</v>
      </c>
      <c r="X83">
        <v>519.75</v>
      </c>
      <c r="Y83">
        <v>502.75</v>
      </c>
      <c r="Z83">
        <v>560</v>
      </c>
      <c r="AA83">
        <v>502.75</v>
      </c>
      <c r="AB83">
        <v>528.35</v>
      </c>
      <c r="AC83" s="2">
        <f>(Table2[[#This Row],[Close Price]]/Table2[[#This Row],[Day Low]])-1</f>
        <v>1.2133267031327666E-2</v>
      </c>
      <c r="AD83" s="2">
        <f>(Table2[[#This Row],[Day High]]/Table2[[#This Row],[Close Price]])-1</f>
        <v>2.1420850938390412E-2</v>
      </c>
      <c r="AE83" s="2">
        <f>(Table2[[#This Row],[Close Price]]/Table2[[#This Row],[Current Week Low]])-1</f>
        <v>1.2133267031327666E-2</v>
      </c>
      <c r="AF83" s="2">
        <f>(Table2[[#This Row],[Current Week High]]/Table2[[#This Row],[Close Price]])-1</f>
        <v>0.10052078215584159</v>
      </c>
      <c r="AG83" s="2">
        <f>(Table2[[#This Row],[Close Price]]/Table2[[#This Row],[Current Month Low]])-1</f>
        <v>1.2133267031327666E-2</v>
      </c>
      <c r="AH83" s="2">
        <f>(Table2[[#This Row],[Current Month High]]/Table2[[#This Row],[Close Price]])-1</f>
        <v>3.8321705807212281E-2</v>
      </c>
      <c r="AI83">
        <v>21.912154858995699</v>
      </c>
      <c r="AJ83">
        <v>110.529582126603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-0.03</v>
      </c>
      <c r="AM83" t="s">
        <v>10293</v>
      </c>
      <c r="AN83">
        <v>-8.58</v>
      </c>
      <c r="AO83" t="s">
        <v>10293</v>
      </c>
      <c r="AP83">
        <v>0.13097963264381501</v>
      </c>
      <c r="AQ83">
        <f>(Table2[[#This Row],[Sharpe Ratio]]-AVERAGE(Table2[Sharpe Ratio]))/_xlfn.STDEV.P(Table2[Sharpe Ratio])</f>
        <v>0.88494857677492333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-0.59355958356693439</v>
      </c>
      <c r="AS83">
        <f>_xlfn.RANK.AVG(Table2[[#This Row],[1Y Return vs Nifty Z-Score]],Table2[1Y Return vs Nifty Z-Score])</f>
        <v>179</v>
      </c>
      <c r="AT83">
        <f>_xlfn.RANK.AVG(Table2[[#This Row],[6M Return vs Nifty Z-Score]],Table2[6M Return vs Nifty Z-Score])</f>
        <v>107</v>
      </c>
      <c r="AU83">
        <f>_xlfn.RANK.AVG(Table2[[#This Row],[Sharpe Ratio Z-Score]],Table2[Sharpe Ratio Z-Score])</f>
        <v>141</v>
      </c>
      <c r="AV83">
        <f>(Table2[[#This Row],[Rank 1Y]]+Table2[[#This Row],[Rank 6M]]+Table2[[#This Row],[Rank Sharpe]])/3</f>
        <v>142.33333333333334</v>
      </c>
    </row>
    <row r="84" spans="1:48" x14ac:dyDescent="0.3">
      <c r="A84" t="s">
        <v>892</v>
      </c>
      <c r="B84" t="s">
        <v>893</v>
      </c>
      <c r="C84" t="s">
        <v>10256</v>
      </c>
      <c r="D84" t="s">
        <v>489</v>
      </c>
      <c r="E84">
        <v>16734.258890019999</v>
      </c>
      <c r="F84">
        <v>603.70000000000005</v>
      </c>
      <c r="G84">
        <v>189.66850183349899</v>
      </c>
      <c r="H84">
        <f>(Table2[[#This Row],[1Y Return vs Nifty]]-AVERAGE(Table2[1Y Return vs Nifty]))/_xlfn.STDEV.P(Table2[1Y Return vs Nifty])</f>
        <v>2.0826263338960862</v>
      </c>
      <c r="I84">
        <v>17.8183023855869</v>
      </c>
      <c r="J84">
        <f>(Table2[[#This Row],[1M Return vs Nifty]]-AVERAGE(Table2[1M Return vs Nifty]))/_xlfn.STDEV.P(Table2[1M Return vs Nifty])</f>
        <v>1.7207738533290482</v>
      </c>
      <c r="K84">
        <v>0.63988617166241402</v>
      </c>
      <c r="L84">
        <f>(Table2[[#This Row],[6M Return vs Nifty]]-AVERAGE(Table2[6M Return vs Nifty]))/_xlfn.STDEV.P(Table2[6M Return vs Nifty])</f>
        <v>-0.20065076988781194</v>
      </c>
      <c r="M84">
        <v>-4.23703315522829</v>
      </c>
      <c r="N84">
        <f>(Table2[[#This Row],[1W Return vs Nifty]]-AVERAGE(Table2[1W Return vs Nifty]))/_xlfn.STDEV.P(Table2[1W Return vs Nifty])</f>
        <v>-1.3310310056314112</v>
      </c>
      <c r="O84">
        <v>598.59</v>
      </c>
      <c r="P84">
        <v>560.69681450658095</v>
      </c>
      <c r="Q84">
        <v>460.11242625192301</v>
      </c>
      <c r="R84">
        <v>47.689444986141503</v>
      </c>
      <c r="S84" s="2">
        <f>(Table2[[#This Row],[Close Price]]-Table2[[#This Row],[20D EMA]])/Table2[[#This Row],[20D EMA]]</f>
        <v>8.536727977413611E-3</v>
      </c>
      <c r="T84" s="2">
        <f>(Table2[[#This Row],[Close Price]]-Table2[[#This Row],[50D EMA]])/Table2[[#This Row],[50D EMA]]</f>
        <v>7.6695968981493765E-2</v>
      </c>
      <c r="U84" s="2">
        <f>(Table2[[#This Row],[Close Price]]-Table2[[#This Row],[200D EMA]])/Table2[[#This Row],[200D EMA]]</f>
        <v>0.31207062786315459</v>
      </c>
      <c r="V84">
        <v>1.1703882447089999</v>
      </c>
      <c r="W84">
        <v>584.20000000000005</v>
      </c>
      <c r="X84">
        <v>613.95000000000005</v>
      </c>
      <c r="Y84">
        <v>584.20000000000005</v>
      </c>
      <c r="Z84">
        <v>641.4</v>
      </c>
      <c r="AA84">
        <v>584.20000000000005</v>
      </c>
      <c r="AB84">
        <v>627.15</v>
      </c>
      <c r="AC84" s="2">
        <f>(Table2[[#This Row],[Close Price]]/Table2[[#This Row],[Day Low]])-1</f>
        <v>3.3378979801437891E-2</v>
      </c>
      <c r="AD84" s="2">
        <f>(Table2[[#This Row],[Day High]]/Table2[[#This Row],[Close Price]])-1</f>
        <v>1.6978631770746988E-2</v>
      </c>
      <c r="AE84" s="2">
        <f>(Table2[[#This Row],[Close Price]]/Table2[[#This Row],[Current Week Low]])-1</f>
        <v>3.3378979801437891E-2</v>
      </c>
      <c r="AF84" s="2">
        <f>(Table2[[#This Row],[Current Week High]]/Table2[[#This Row],[Close Price]])-1</f>
        <v>6.2448235878747704E-2</v>
      </c>
      <c r="AG84" s="2">
        <f>(Table2[[#This Row],[Close Price]]/Table2[[#This Row],[Current Month Low]])-1</f>
        <v>3.3378979801437891E-2</v>
      </c>
      <c r="AH84" s="2">
        <f>(Table2[[#This Row],[Current Month High]]/Table2[[#This Row],[Close Price]])-1</f>
        <v>3.884379658770909E-2</v>
      </c>
      <c r="AI84">
        <v>13.4089779691899</v>
      </c>
      <c r="AJ84">
        <v>224.22126745435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0.02</v>
      </c>
      <c r="AM84" t="s">
        <v>10294</v>
      </c>
      <c r="AN84">
        <v>-5.38</v>
      </c>
      <c r="AO84" t="s">
        <v>10293</v>
      </c>
      <c r="AP84">
        <v>0.23002877138553299</v>
      </c>
      <c r="AQ84">
        <f>(Table2[[#This Row],[Sharpe Ratio]]-AVERAGE(Table2[Sharpe Ratio]))/_xlfn.STDEV.P(Table2[Sharpe Ratio])</f>
        <v>2.0334357131621577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4.3051541248680696</v>
      </c>
      <c r="AS84">
        <f>_xlfn.RANK.AVG(Table2[[#This Row],[1Y Return vs Nifty Z-Score]],Table2[1Y Return vs Nifty Z-Score])</f>
        <v>25</v>
      </c>
      <c r="AT84">
        <f>_xlfn.RANK.AVG(Table2[[#This Row],[6M Return vs Nifty Z-Score]],Table2[6M Return vs Nifty Z-Score])</f>
        <v>391</v>
      </c>
      <c r="AU84">
        <f>_xlfn.RANK.AVG(Table2[[#This Row],[Sharpe Ratio Z-Score]],Table2[Sharpe Ratio Z-Score])</f>
        <v>14</v>
      </c>
      <c r="AV84">
        <f>(Table2[[#This Row],[Rank 1Y]]+Table2[[#This Row],[Rank 6M]]+Table2[[#This Row],[Rank Sharpe]])/3</f>
        <v>143.33333333333334</v>
      </c>
    </row>
    <row r="85" spans="1:48" x14ac:dyDescent="0.3">
      <c r="A85" t="s">
        <v>1631</v>
      </c>
      <c r="B85" t="s">
        <v>1632</v>
      </c>
      <c r="C85" t="s">
        <v>10252</v>
      </c>
      <c r="D85" t="s">
        <v>124</v>
      </c>
      <c r="E85">
        <v>5279.62842</v>
      </c>
      <c r="F85">
        <v>568.95000000000005</v>
      </c>
      <c r="G85">
        <v>107.441990742046</v>
      </c>
      <c r="H85">
        <f>(Table2[[#This Row],[1Y Return vs Nifty]]-AVERAGE(Table2[1Y Return vs Nifty]))/_xlfn.STDEV.P(Table2[1Y Return vs Nifty])</f>
        <v>0.94675685373509166</v>
      </c>
      <c r="I85">
        <v>0.52783499335804596</v>
      </c>
      <c r="J85">
        <f>(Table2[[#This Row],[1M Return vs Nifty]]-AVERAGE(Table2[1M Return vs Nifty]))/_xlfn.STDEV.P(Table2[1M Return vs Nifty])</f>
        <v>-4.4190512410757297E-2</v>
      </c>
      <c r="K85">
        <v>67.256573769331993</v>
      </c>
      <c r="L85">
        <f>(Table2[[#This Row],[6M Return vs Nifty]]-AVERAGE(Table2[6M Return vs Nifty]))/_xlfn.STDEV.P(Table2[6M Return vs Nifty])</f>
        <v>2.0880604490510435</v>
      </c>
      <c r="M85">
        <v>-1.3757414701859501</v>
      </c>
      <c r="N85">
        <f>(Table2[[#This Row],[1W Return vs Nifty]]-AVERAGE(Table2[1W Return vs Nifty]))/_xlfn.STDEV.P(Table2[1W Return vs Nifty])</f>
        <v>-0.73325829790330077</v>
      </c>
      <c r="O85">
        <v>563.61</v>
      </c>
      <c r="P85">
        <v>525.95235406930396</v>
      </c>
      <c r="Q85">
        <v>389.90288948984102</v>
      </c>
      <c r="R85">
        <v>50.762653964249701</v>
      </c>
      <c r="S85" s="2">
        <f>(Table2[[#This Row],[Close Price]]-Table2[[#This Row],[20D EMA]])/Table2[[#This Row],[20D EMA]]</f>
        <v>9.4746367168787489E-3</v>
      </c>
      <c r="T85" s="2">
        <f>(Table2[[#This Row],[Close Price]]-Table2[[#This Row],[50D EMA]])/Table2[[#This Row],[50D EMA]]</f>
        <v>8.1751979239226572E-2</v>
      </c>
      <c r="U85" s="2">
        <f>(Table2[[#This Row],[Close Price]]-Table2[[#This Row],[200D EMA]])/Table2[[#This Row],[200D EMA]]</f>
        <v>0.45920949892017698</v>
      </c>
      <c r="V85">
        <v>0.55405706304629998</v>
      </c>
      <c r="W85">
        <v>562</v>
      </c>
      <c r="X85">
        <v>576</v>
      </c>
      <c r="Y85">
        <v>562</v>
      </c>
      <c r="Z85">
        <v>593.4</v>
      </c>
      <c r="AA85">
        <v>562</v>
      </c>
      <c r="AB85">
        <v>584</v>
      </c>
      <c r="AC85" s="2">
        <f>(Table2[[#This Row],[Close Price]]/Table2[[#This Row],[Day Low]])-1</f>
        <v>1.236654804270465E-2</v>
      </c>
      <c r="AD85" s="2">
        <f>(Table2[[#This Row],[Day High]]/Table2[[#This Row],[Close Price]])-1</f>
        <v>1.2391247034009956E-2</v>
      </c>
      <c r="AE85" s="2">
        <f>(Table2[[#This Row],[Close Price]]/Table2[[#This Row],[Current Week Low]])-1</f>
        <v>1.236654804270465E-2</v>
      </c>
      <c r="AF85" s="2">
        <f>(Table2[[#This Row],[Current Week High]]/Table2[[#This Row],[Close Price]])-1</f>
        <v>4.2973899288162309E-2</v>
      </c>
      <c r="AG85" s="2">
        <f>(Table2[[#This Row],[Close Price]]/Table2[[#This Row],[Current Month Low]])-1</f>
        <v>1.236654804270465E-2</v>
      </c>
      <c r="AH85" s="2">
        <f>(Table2[[#This Row],[Current Month High]]/Table2[[#This Row],[Close Price]])-1</f>
        <v>2.6452236576149035E-2</v>
      </c>
      <c r="AI85">
        <v>27.840759293435202</v>
      </c>
      <c r="AJ85">
        <v>171.83468705207801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0.4</v>
      </c>
      <c r="AM85" t="s">
        <v>10294</v>
      </c>
      <c r="AN85">
        <v>4.25</v>
      </c>
      <c r="AO85" t="s">
        <v>10294</v>
      </c>
      <c r="AP85">
        <v>6.5424338024387005E-2</v>
      </c>
      <c r="AQ85">
        <f>(Table2[[#This Row],[Sharpe Ratio]]-AVERAGE(Table2[Sharpe Ratio]))/_xlfn.STDEV.P(Table2[Sharpe Ratio])</f>
        <v>0.12482674685357359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2.3821952393256507</v>
      </c>
      <c r="AS85">
        <f>_xlfn.RANK.AVG(Table2[[#This Row],[1Y Return vs Nifty Z-Score]],Table2[1Y Return vs Nifty Z-Score])</f>
        <v>104</v>
      </c>
      <c r="AT85">
        <f>_xlfn.RANK.AVG(Table2[[#This Row],[6M Return vs Nifty Z-Score]],Table2[6M Return vs Nifty Z-Score])</f>
        <v>30</v>
      </c>
      <c r="AU85">
        <f>_xlfn.RANK.AVG(Table2[[#This Row],[Sharpe Ratio Z-Score]],Table2[Sharpe Ratio Z-Score])</f>
        <v>299</v>
      </c>
      <c r="AV85">
        <f>(Table2[[#This Row],[Rank 1Y]]+Table2[[#This Row],[Rank 6M]]+Table2[[#This Row],[Rank Sharpe]])/3</f>
        <v>144.33333333333334</v>
      </c>
    </row>
    <row r="86" spans="1:48" x14ac:dyDescent="0.3">
      <c r="A86" t="s">
        <v>943</v>
      </c>
      <c r="B86" t="s">
        <v>944</v>
      </c>
      <c r="C86" t="s">
        <v>10250</v>
      </c>
      <c r="D86" t="s">
        <v>257</v>
      </c>
      <c r="E86">
        <v>15409.667428324999</v>
      </c>
      <c r="F86">
        <v>3712.25</v>
      </c>
      <c r="G86">
        <v>173.97762203811999</v>
      </c>
      <c r="H86">
        <f>(Table2[[#This Row],[1Y Return vs Nifty]]-AVERAGE(Table2[1Y Return vs Nifty]))/_xlfn.STDEV.P(Table2[1Y Return vs Nifty])</f>
        <v>1.8658739599978047</v>
      </c>
      <c r="I86">
        <v>-7.0572842020716102</v>
      </c>
      <c r="J86">
        <f>(Table2[[#This Row],[1M Return vs Nifty]]-AVERAGE(Table2[1M Return vs Nifty]))/_xlfn.STDEV.P(Table2[1M Return vs Nifty])</f>
        <v>-0.81845906086186981</v>
      </c>
      <c r="K86">
        <v>-0.122801758023788</v>
      </c>
      <c r="L86">
        <f>(Table2[[#This Row],[6M Return vs Nifty]]-AVERAGE(Table2[6M Return vs Nifty]))/_xlfn.STDEV.P(Table2[6M Return vs Nifty])</f>
        <v>-0.22685400040213013</v>
      </c>
      <c r="M86">
        <v>0.13111487498456101</v>
      </c>
      <c r="N86">
        <f>(Table2[[#This Row],[1W Return vs Nifty]]-AVERAGE(Table2[1W Return vs Nifty]))/_xlfn.STDEV.P(Table2[1W Return vs Nifty])</f>
        <v>-0.41845026825758114</v>
      </c>
      <c r="O86">
        <v>3819.02</v>
      </c>
      <c r="P86">
        <v>3873.7088971698799</v>
      </c>
      <c r="Q86">
        <v>3286.9564436785299</v>
      </c>
      <c r="R86">
        <v>33.332121185004397</v>
      </c>
      <c r="S86" s="2">
        <f>(Table2[[#This Row],[Close Price]]-Table2[[#This Row],[20D EMA]])/Table2[[#This Row],[20D EMA]]</f>
        <v>-2.7957434106131936E-2</v>
      </c>
      <c r="T86" s="2">
        <f>(Table2[[#This Row],[Close Price]]-Table2[[#This Row],[50D EMA]])/Table2[[#This Row],[50D EMA]]</f>
        <v>-4.1680699674629999E-2</v>
      </c>
      <c r="U86" s="2">
        <f>(Table2[[#This Row],[Close Price]]-Table2[[#This Row],[200D EMA]])/Table2[[#This Row],[200D EMA]]</f>
        <v>0.12938825433461221</v>
      </c>
      <c r="V86">
        <v>1.0081928782151699</v>
      </c>
      <c r="W86">
        <v>3660</v>
      </c>
      <c r="X86">
        <v>3746</v>
      </c>
      <c r="Y86">
        <v>3660</v>
      </c>
      <c r="Z86">
        <v>3803.7</v>
      </c>
      <c r="AA86">
        <v>3660</v>
      </c>
      <c r="AB86">
        <v>3772.95</v>
      </c>
      <c r="AC86" s="2">
        <f>(Table2[[#This Row],[Close Price]]/Table2[[#This Row],[Day Low]])-1</f>
        <v>1.4275956284153013E-2</v>
      </c>
      <c r="AD86" s="2">
        <f>(Table2[[#This Row],[Day High]]/Table2[[#This Row],[Close Price]])-1</f>
        <v>9.0915213145665863E-3</v>
      </c>
      <c r="AE86" s="2">
        <f>(Table2[[#This Row],[Close Price]]/Table2[[#This Row],[Current Week Low]])-1</f>
        <v>1.4275956284153013E-2</v>
      </c>
      <c r="AF86" s="2">
        <f>(Table2[[#This Row],[Current Week High]]/Table2[[#This Row],[Close Price]])-1</f>
        <v>2.4634655532359107E-2</v>
      </c>
      <c r="AG86" s="2">
        <f>(Table2[[#This Row],[Close Price]]/Table2[[#This Row],[Current Month Low]])-1</f>
        <v>1.4275956284153013E-2</v>
      </c>
      <c r="AH86" s="2">
        <f>(Table2[[#This Row],[Current Month High]]/Table2[[#This Row],[Close Price]])-1</f>
        <v>1.6351269445753935E-2</v>
      </c>
      <c r="AI86">
        <v>15.8313691157653</v>
      </c>
      <c r="AJ86">
        <v>206.190201253711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-0.15</v>
      </c>
      <c r="AM86" t="s">
        <v>10293</v>
      </c>
      <c r="AN86">
        <v>-4.96</v>
      </c>
      <c r="AO86" t="s">
        <v>10293</v>
      </c>
      <c r="AP86">
        <v>0.268556602939306</v>
      </c>
      <c r="AQ86">
        <f>(Table2[[#This Row],[Sharpe Ratio]]-AVERAGE(Table2[Sharpe Ratio]))/_xlfn.STDEV.P(Table2[Sharpe Ratio])</f>
        <v>2.4801707327142823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35</v>
      </c>
      <c r="AT86">
        <f>_xlfn.RANK.AVG(Table2[[#This Row],[6M Return vs Nifty Z-Score]],Table2[6M Return vs Nifty Z-Score])</f>
        <v>398</v>
      </c>
      <c r="AU86">
        <f>_xlfn.RANK.AVG(Table2[[#This Row],[Sharpe Ratio Z-Score]],Table2[Sharpe Ratio Z-Score])</f>
        <v>3</v>
      </c>
      <c r="AV86">
        <f>(Table2[[#This Row],[Rank 1Y]]+Table2[[#This Row],[Rank 6M]]+Table2[[#This Row],[Rank Sharpe]])/3</f>
        <v>145.33333333333334</v>
      </c>
    </row>
    <row r="87" spans="1:48" x14ac:dyDescent="0.3">
      <c r="A87" t="s">
        <v>1670</v>
      </c>
      <c r="B87" t="s">
        <v>1671</v>
      </c>
      <c r="C87" t="s">
        <v>10260</v>
      </c>
      <c r="D87" t="s">
        <v>584</v>
      </c>
      <c r="E87">
        <v>4922.7113600000002</v>
      </c>
      <c r="F87">
        <v>1137.2</v>
      </c>
      <c r="G87">
        <v>58.070268953284803</v>
      </c>
      <c r="H87">
        <f>(Table2[[#This Row],[1Y Return vs Nifty]]-AVERAGE(Table2[1Y Return vs Nifty]))/_xlfn.STDEV.P(Table2[1Y Return vs Nifty])</f>
        <v>0.26474041866488685</v>
      </c>
      <c r="I87">
        <v>5.3558528776057299</v>
      </c>
      <c r="J87">
        <f>(Table2[[#This Row],[1M Return vs Nifty]]-AVERAGE(Table2[1M Return vs Nifty]))/_xlfn.STDEV.P(Table2[1M Return vs Nifty])</f>
        <v>0.44864055626709198</v>
      </c>
      <c r="K87">
        <v>26.540301013179299</v>
      </c>
      <c r="L87">
        <f>(Table2[[#This Row],[6M Return vs Nifty]]-AVERAGE(Table2[6M Return vs Nifty]))/_xlfn.STDEV.P(Table2[6M Return vs Nifty])</f>
        <v>0.68919488531741391</v>
      </c>
      <c r="M87">
        <v>5.6285261927749701</v>
      </c>
      <c r="N87">
        <f>(Table2[[#This Row],[1W Return vs Nifty]]-AVERAGE(Table2[1W Return vs Nifty]))/_xlfn.STDEV.P(Table2[1W Return vs Nifty])</f>
        <v>0.7300528592318849</v>
      </c>
      <c r="O87">
        <v>1116.0999999999999</v>
      </c>
      <c r="P87">
        <v>1123.6235921513801</v>
      </c>
      <c r="Q87">
        <v>1008.44361602879</v>
      </c>
      <c r="R87">
        <v>56.511204596301503</v>
      </c>
      <c r="S87" s="2">
        <f>(Table2[[#This Row],[Close Price]]-Table2[[#This Row],[20D EMA]])/Table2[[#This Row],[20D EMA]]</f>
        <v>1.8905116029029782E-2</v>
      </c>
      <c r="T87" s="2">
        <f>(Table2[[#This Row],[Close Price]]-Table2[[#This Row],[50D EMA]])/Table2[[#This Row],[50D EMA]]</f>
        <v>1.208270095381807E-2</v>
      </c>
      <c r="U87" s="2">
        <f>(Table2[[#This Row],[Close Price]]-Table2[[#This Row],[200D EMA]])/Table2[[#This Row],[200D EMA]]</f>
        <v>0.12767831728485476</v>
      </c>
      <c r="V87">
        <v>0.76593413021813805</v>
      </c>
      <c r="W87">
        <v>1103.95</v>
      </c>
      <c r="X87">
        <v>1158.8499999999999</v>
      </c>
      <c r="Y87">
        <v>1101.2</v>
      </c>
      <c r="Z87">
        <v>1205</v>
      </c>
      <c r="AA87">
        <v>1103.95</v>
      </c>
      <c r="AB87">
        <v>1205</v>
      </c>
      <c r="AC87" s="2">
        <f>(Table2[[#This Row],[Close Price]]/Table2[[#This Row],[Day Low]])-1</f>
        <v>3.01191177136646E-2</v>
      </c>
      <c r="AD87" s="2">
        <f>(Table2[[#This Row],[Day High]]/Table2[[#This Row],[Close Price]])-1</f>
        <v>1.9037988040801812E-2</v>
      </c>
      <c r="AE87" s="2">
        <f>(Table2[[#This Row],[Close Price]]/Table2[[#This Row],[Current Week Low]])-1</f>
        <v>3.2691609153650658E-2</v>
      </c>
      <c r="AF87" s="2">
        <f>(Table2[[#This Row],[Current Week High]]/Table2[[#This Row],[Close Price]])-1</f>
        <v>5.9620119591980325E-2</v>
      </c>
      <c r="AG87" s="2">
        <f>(Table2[[#This Row],[Close Price]]/Table2[[#This Row],[Current Month Low]])-1</f>
        <v>3.01191177136646E-2</v>
      </c>
      <c r="AH87" s="2">
        <f>(Table2[[#This Row],[Current Month High]]/Table2[[#This Row],[Close Price]])-1</f>
        <v>5.9620119591980325E-2</v>
      </c>
      <c r="AI87">
        <v>31.458846289131198</v>
      </c>
      <c r="AJ87">
        <v>92.338266384777995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-0.28999999999999998</v>
      </c>
      <c r="AM87" t="s">
        <v>10293</v>
      </c>
      <c r="AN87">
        <v>4.0199999999999996</v>
      </c>
      <c r="AO87" t="s">
        <v>10294</v>
      </c>
      <c r="AP87">
        <v>0.17639633311394901</v>
      </c>
      <c r="AQ87">
        <f>(Table2[[#This Row],[Sharpe Ratio]]-AVERAGE(Table2[Sharpe Ratio]))/_xlfn.STDEV.P(Table2[Sharpe Ratio])</f>
        <v>1.4115608919321043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226</v>
      </c>
      <c r="AT87">
        <f>_xlfn.RANK.AVG(Table2[[#This Row],[6M Return vs Nifty Z-Score]],Table2[6M Return vs Nifty Z-Score])</f>
        <v>146</v>
      </c>
      <c r="AU87">
        <f>_xlfn.RANK.AVG(Table2[[#This Row],[Sharpe Ratio Z-Score]],Table2[Sharpe Ratio Z-Score])</f>
        <v>65</v>
      </c>
      <c r="AV87">
        <f>(Table2[[#This Row],[Rank 1Y]]+Table2[[#This Row],[Rank 6M]]+Table2[[#This Row],[Rank Sharpe]])/3</f>
        <v>145.66666666666666</v>
      </c>
    </row>
    <row r="88" spans="1:48" x14ac:dyDescent="0.3">
      <c r="A88" t="s">
        <v>1326</v>
      </c>
      <c r="B88" t="s">
        <v>1327</v>
      </c>
      <c r="C88" t="s">
        <v>10260</v>
      </c>
      <c r="D88" t="s">
        <v>675</v>
      </c>
      <c r="E88">
        <v>8402.4136089750009</v>
      </c>
      <c r="F88">
        <v>261.05</v>
      </c>
      <c r="G88">
        <v>128.84544294077401</v>
      </c>
      <c r="H88">
        <f>(Table2[[#This Row],[1Y Return vs Nifty]]-AVERAGE(Table2[1Y Return vs Nifty]))/_xlfn.STDEV.P(Table2[1Y Return vs Nifty])</f>
        <v>1.242422178700423</v>
      </c>
      <c r="I88">
        <v>1.82774037384605</v>
      </c>
      <c r="J88">
        <f>(Table2[[#This Row],[1M Return vs Nifty]]-AVERAGE(Table2[1M Return vs Nifty]))/_xlfn.STDEV.P(Table2[1M Return vs Nifty])</f>
        <v>8.8500329505172087E-2</v>
      </c>
      <c r="K88">
        <v>7.86367461868576</v>
      </c>
      <c r="L88">
        <f>(Table2[[#This Row],[6M Return vs Nifty]]-AVERAGE(Table2[6M Return vs Nifty]))/_xlfn.STDEV.P(Table2[6M Return vs Nifty])</f>
        <v>4.7532774778878989E-2</v>
      </c>
      <c r="M88">
        <v>-9.3558878484353301</v>
      </c>
      <c r="N88">
        <f>(Table2[[#This Row],[1W Return vs Nifty]]-AVERAGE(Table2[1W Return vs Nifty]))/_xlfn.STDEV.P(Table2[1W Return vs Nifty])</f>
        <v>-2.4004471879874711</v>
      </c>
      <c r="O88">
        <v>265.47000000000003</v>
      </c>
      <c r="P88">
        <v>242.907593348793</v>
      </c>
      <c r="Q88">
        <v>188.688552033928</v>
      </c>
      <c r="R88">
        <v>40.216931864986101</v>
      </c>
      <c r="S88" s="2">
        <f>(Table2[[#This Row],[Close Price]]-Table2[[#This Row],[20D EMA]])/Table2[[#This Row],[20D EMA]]</f>
        <v>-1.6649715598749445E-2</v>
      </c>
      <c r="T88" s="2">
        <f>(Table2[[#This Row],[Close Price]]-Table2[[#This Row],[50D EMA]])/Table2[[#This Row],[50D EMA]]</f>
        <v>7.4688511796155266E-2</v>
      </c>
      <c r="U88" s="2">
        <f>(Table2[[#This Row],[Close Price]]-Table2[[#This Row],[200D EMA]])/Table2[[#This Row],[200D EMA]]</f>
        <v>0.38349675794353821</v>
      </c>
      <c r="V88">
        <v>0.89323963490612501</v>
      </c>
      <c r="W88">
        <v>253.75</v>
      </c>
      <c r="X88">
        <v>264.89999999999998</v>
      </c>
      <c r="Y88">
        <v>253.75</v>
      </c>
      <c r="Z88">
        <v>283.99</v>
      </c>
      <c r="AA88">
        <v>253.75</v>
      </c>
      <c r="AB88">
        <v>272.45</v>
      </c>
      <c r="AC88" s="2">
        <f>(Table2[[#This Row],[Close Price]]/Table2[[#This Row],[Day Low]])-1</f>
        <v>2.8768472906403941E-2</v>
      </c>
      <c r="AD88" s="2">
        <f>(Table2[[#This Row],[Day High]]/Table2[[#This Row],[Close Price]])-1</f>
        <v>1.4748132541658521E-2</v>
      </c>
      <c r="AE88" s="2">
        <f>(Table2[[#This Row],[Close Price]]/Table2[[#This Row],[Current Week Low]])-1</f>
        <v>2.8768472906403941E-2</v>
      </c>
      <c r="AF88" s="2">
        <f>(Table2[[#This Row],[Current Week High]]/Table2[[#This Row],[Close Price]])-1</f>
        <v>8.7875885845623447E-2</v>
      </c>
      <c r="AG88" s="2">
        <f>(Table2[[#This Row],[Close Price]]/Table2[[#This Row],[Current Month Low]])-1</f>
        <v>2.8768472906403941E-2</v>
      </c>
      <c r="AH88" s="2">
        <f>(Table2[[#This Row],[Current Month High]]/Table2[[#This Row],[Close Price]])-1</f>
        <v>4.3669795058417948E-2</v>
      </c>
      <c r="AI88">
        <v>13.5759433058801</v>
      </c>
      <c r="AJ88">
        <v>161.83550651955801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</v>
      </c>
      <c r="AM88" t="s">
        <v>10294</v>
      </c>
      <c r="AN88">
        <v>-5.74</v>
      </c>
      <c r="AO88" t="s">
        <v>10293</v>
      </c>
      <c r="AP88">
        <v>0.17740579011114199</v>
      </c>
      <c r="AQ88">
        <f>(Table2[[#This Row],[Sharpe Ratio]]-AVERAGE(Table2[Sharpe Ratio]))/_xlfn.STDEV.P(Table2[Sharpe Ratio])</f>
        <v>1.4232656719104075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0.40127376690741112</v>
      </c>
      <c r="AS88">
        <f>_xlfn.RANK.AVG(Table2[[#This Row],[1Y Return vs Nifty Z-Score]],Table2[1Y Return vs Nifty Z-Score])</f>
        <v>74</v>
      </c>
      <c r="AT88">
        <f>_xlfn.RANK.AVG(Table2[[#This Row],[6M Return vs Nifty Z-Score]],Table2[6M Return vs Nifty Z-Score])</f>
        <v>303</v>
      </c>
      <c r="AU88">
        <f>_xlfn.RANK.AVG(Table2[[#This Row],[Sharpe Ratio Z-Score]],Table2[Sharpe Ratio Z-Score])</f>
        <v>61</v>
      </c>
      <c r="AV88">
        <f>(Table2[[#This Row],[Rank 1Y]]+Table2[[#This Row],[Rank 6M]]+Table2[[#This Row],[Rank Sharpe]])/3</f>
        <v>146</v>
      </c>
    </row>
    <row r="89" spans="1:48" x14ac:dyDescent="0.3">
      <c r="A89" t="s">
        <v>904</v>
      </c>
      <c r="B89" t="s">
        <v>905</v>
      </c>
      <c r="C89" t="s">
        <v>10260</v>
      </c>
      <c r="D89" t="s">
        <v>286</v>
      </c>
      <c r="E89">
        <v>16491.956487200001</v>
      </c>
      <c r="F89">
        <v>947.6</v>
      </c>
      <c r="G89">
        <v>79.244881114413104</v>
      </c>
      <c r="H89">
        <f>(Table2[[#This Row],[1Y Return vs Nifty]]-AVERAGE(Table2[1Y Return vs Nifty]))/_xlfn.STDEV.P(Table2[1Y Return vs Nifty])</f>
        <v>0.55724456834626024</v>
      </c>
      <c r="I89">
        <v>-3.4297604201904401</v>
      </c>
      <c r="J89">
        <f>(Table2[[#This Row],[1M Return vs Nifty]]-AVERAGE(Table2[1M Return vs Nifty]))/_xlfn.STDEV.P(Table2[1M Return vs Nifty])</f>
        <v>-0.44817119844286302</v>
      </c>
      <c r="K89">
        <v>17.438380526671398</v>
      </c>
      <c r="L89">
        <f>(Table2[[#This Row],[6M Return vs Nifty]]-AVERAGE(Table2[6M Return vs Nifty]))/_xlfn.STDEV.P(Table2[6M Return vs Nifty])</f>
        <v>0.37648543844169169</v>
      </c>
      <c r="M89">
        <v>-1.9446407203907199</v>
      </c>
      <c r="N89">
        <f>(Table2[[#This Row],[1W Return vs Nifty]]-AVERAGE(Table2[1W Return vs Nifty]))/_xlfn.STDEV.P(Table2[1W Return vs Nifty])</f>
        <v>-0.85211106883789522</v>
      </c>
      <c r="O89">
        <v>969.78</v>
      </c>
      <c r="P89">
        <v>949.767352954854</v>
      </c>
      <c r="Q89">
        <v>806.66238039036102</v>
      </c>
      <c r="R89">
        <v>38.738206105255898</v>
      </c>
      <c r="S89" s="2">
        <f>(Table2[[#This Row],[Close Price]]-Table2[[#This Row],[20D EMA]])/Table2[[#This Row],[20D EMA]]</f>
        <v>-2.2871166656355E-2</v>
      </c>
      <c r="T89" s="2">
        <f>(Table2[[#This Row],[Close Price]]-Table2[[#This Row],[50D EMA]])/Table2[[#This Row],[50D EMA]]</f>
        <v>-2.2819830015330124E-3</v>
      </c>
      <c r="U89" s="2">
        <f>(Table2[[#This Row],[Close Price]]-Table2[[#This Row],[200D EMA]])/Table2[[#This Row],[200D EMA]]</f>
        <v>0.17471698573749814</v>
      </c>
      <c r="V89">
        <v>0.88585811871313402</v>
      </c>
      <c r="W89">
        <v>944</v>
      </c>
      <c r="X89">
        <v>978</v>
      </c>
      <c r="Y89">
        <v>944</v>
      </c>
      <c r="Z89">
        <v>1025</v>
      </c>
      <c r="AA89">
        <v>944</v>
      </c>
      <c r="AB89">
        <v>980</v>
      </c>
      <c r="AC89" s="2">
        <f>(Table2[[#This Row],[Close Price]]/Table2[[#This Row],[Day Low]])-1</f>
        <v>3.8135593220338659E-3</v>
      </c>
      <c r="AD89" s="2">
        <f>(Table2[[#This Row],[Day High]]/Table2[[#This Row],[Close Price]])-1</f>
        <v>3.2081046855213069E-2</v>
      </c>
      <c r="AE89" s="2">
        <f>(Table2[[#This Row],[Close Price]]/Table2[[#This Row],[Current Week Low]])-1</f>
        <v>3.8135593220338659E-3</v>
      </c>
      <c r="AF89" s="2">
        <f>(Table2[[#This Row],[Current Week High]]/Table2[[#This Row],[Close Price]])-1</f>
        <v>8.1680033769522931E-2</v>
      </c>
      <c r="AG89" s="2">
        <f>(Table2[[#This Row],[Close Price]]/Table2[[#This Row],[Current Month Low]])-1</f>
        <v>3.8135593220338659E-3</v>
      </c>
      <c r="AH89" s="2">
        <f>(Table2[[#This Row],[Current Month High]]/Table2[[#This Row],[Close Price]])-1</f>
        <v>3.4191642043056136E-2</v>
      </c>
      <c r="AI89">
        <v>11.8615449556775</v>
      </c>
      <c r="AJ89">
        <v>111.267919648629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-0.11</v>
      </c>
      <c r="AM89" t="s">
        <v>10293</v>
      </c>
      <c r="AN89">
        <v>-4.33</v>
      </c>
      <c r="AO89" t="s">
        <v>10293</v>
      </c>
      <c r="AP89">
        <v>0.15455973554136099</v>
      </c>
      <c r="AQ89">
        <f>(Table2[[#This Row],[Sharpe Ratio]]-AVERAGE(Table2[Sharpe Ratio]))/_xlfn.STDEV.P(Table2[Sharpe Ratio])</f>
        <v>1.1583628153695353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0.79181055487672891</v>
      </c>
      <c r="AS89">
        <f>_xlfn.RANK.AVG(Table2[[#This Row],[1Y Return vs Nifty Z-Score]],Table2[1Y Return vs Nifty Z-Score])</f>
        <v>142</v>
      </c>
      <c r="AT89">
        <f>_xlfn.RANK.AVG(Table2[[#This Row],[6M Return vs Nifty Z-Score]],Table2[6M Return vs Nifty Z-Score])</f>
        <v>202</v>
      </c>
      <c r="AU89">
        <f>_xlfn.RANK.AVG(Table2[[#This Row],[Sharpe Ratio Z-Score]],Table2[Sharpe Ratio Z-Score])</f>
        <v>97</v>
      </c>
      <c r="AV89">
        <f>(Table2[[#This Row],[Rank 1Y]]+Table2[[#This Row],[Rank 6M]]+Table2[[#This Row],[Rank Sharpe]])/3</f>
        <v>147</v>
      </c>
    </row>
    <row r="90" spans="1:48" x14ac:dyDescent="0.3">
      <c r="A90" t="s">
        <v>678</v>
      </c>
      <c r="B90" t="s">
        <v>679</v>
      </c>
      <c r="C90" t="s">
        <v>10248</v>
      </c>
      <c r="D90" t="s">
        <v>438</v>
      </c>
      <c r="E90">
        <v>25810.785</v>
      </c>
      <c r="F90">
        <v>735.35</v>
      </c>
      <c r="G90">
        <v>66.496180155168204</v>
      </c>
      <c r="H90">
        <f>(Table2[[#This Row],[1Y Return vs Nifty]]-AVERAGE(Table2[1Y Return vs Nifty]))/_xlfn.STDEV.P(Table2[1Y Return vs Nifty])</f>
        <v>0.38113518295351573</v>
      </c>
      <c r="I90">
        <v>-13.933886366154701</v>
      </c>
      <c r="J90">
        <f>(Table2[[#This Row],[1M Return vs Nifty]]-AVERAGE(Table2[1M Return vs Nifty]))/_xlfn.STDEV.P(Table2[1M Return vs Nifty])</f>
        <v>-1.5204040980695279</v>
      </c>
      <c r="K90">
        <v>83.329003895641904</v>
      </c>
      <c r="L90">
        <f>(Table2[[#This Row],[6M Return vs Nifty]]-AVERAGE(Table2[6M Return vs Nifty]))/_xlfn.STDEV.P(Table2[6M Return vs Nifty])</f>
        <v>2.640251686295676</v>
      </c>
      <c r="M90">
        <v>-11.436593298654699</v>
      </c>
      <c r="N90">
        <f>(Table2[[#This Row],[1W Return vs Nifty]]-AVERAGE(Table2[1W Return vs Nifty]))/_xlfn.STDEV.P(Table2[1W Return vs Nifty])</f>
        <v>-2.8351420977949151</v>
      </c>
      <c r="O90">
        <v>843.52</v>
      </c>
      <c r="P90">
        <v>798.443769574101</v>
      </c>
      <c r="Q90">
        <v>582.33764801274503</v>
      </c>
      <c r="R90">
        <v>20.395980519961999</v>
      </c>
      <c r="S90" s="2">
        <f>(Table2[[#This Row],[Close Price]]-Table2[[#This Row],[20D EMA]])/Table2[[#This Row],[20D EMA]]</f>
        <v>-0.12823643778452196</v>
      </c>
      <c r="T90" s="2">
        <f>(Table2[[#This Row],[Close Price]]-Table2[[#This Row],[50D EMA]])/Table2[[#This Row],[50D EMA]]</f>
        <v>-7.9020930437914125E-2</v>
      </c>
      <c r="U90" s="2">
        <f>(Table2[[#This Row],[Close Price]]-Table2[[#This Row],[200D EMA]])/Table2[[#This Row],[200D EMA]]</f>
        <v>0.26275538342646559</v>
      </c>
      <c r="V90">
        <v>0.29693951703085802</v>
      </c>
      <c r="W90">
        <v>732</v>
      </c>
      <c r="X90">
        <v>769.95</v>
      </c>
      <c r="Y90">
        <v>732</v>
      </c>
      <c r="Z90">
        <v>916.25</v>
      </c>
      <c r="AA90">
        <v>732</v>
      </c>
      <c r="AB90">
        <v>840.25</v>
      </c>
      <c r="AC90" s="2">
        <f>(Table2[[#This Row],[Close Price]]/Table2[[#This Row],[Day Low]])-1</f>
        <v>4.5765027322404173E-3</v>
      </c>
      <c r="AD90" s="2">
        <f>(Table2[[#This Row],[Day High]]/Table2[[#This Row],[Close Price]])-1</f>
        <v>4.7052424015774807E-2</v>
      </c>
      <c r="AE90" s="2">
        <f>(Table2[[#This Row],[Close Price]]/Table2[[#This Row],[Current Week Low]])-1</f>
        <v>4.5765027322404173E-3</v>
      </c>
      <c r="AF90" s="2">
        <f>(Table2[[#This Row],[Current Week High]]/Table2[[#This Row],[Close Price]])-1</f>
        <v>0.24600530359692652</v>
      </c>
      <c r="AG90" s="2">
        <f>(Table2[[#This Row],[Close Price]]/Table2[[#This Row],[Current Month Low]])-1</f>
        <v>4.5765027322404173E-3</v>
      </c>
      <c r="AH90" s="2">
        <f>(Table2[[#This Row],[Current Month High]]/Table2[[#This Row],[Close Price]])-1</f>
        <v>0.14265315835996462</v>
      </c>
      <c r="AI90">
        <v>31.909974841912</v>
      </c>
      <c r="AJ90">
        <v>162.625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0.12</v>
      </c>
      <c r="AM90" t="s">
        <v>10294</v>
      </c>
      <c r="AN90">
        <v>-18.059999999999999</v>
      </c>
      <c r="AO90" t="s">
        <v>10293</v>
      </c>
      <c r="AP90">
        <v>8.7061731075867996E-2</v>
      </c>
      <c r="AQ90">
        <f>(Table2[[#This Row],[Sharpe Ratio]]-AVERAGE(Table2[Sharpe Ratio]))/_xlfn.STDEV.P(Table2[Sharpe Ratio])</f>
        <v>0.37571502211036678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-0.95844430450488449</v>
      </c>
      <c r="AS90">
        <f>_xlfn.RANK.AVG(Table2[[#This Row],[1Y Return vs Nifty Z-Score]],Table2[1Y Return vs Nifty Z-Score])</f>
        <v>185</v>
      </c>
      <c r="AT90">
        <f>_xlfn.RANK.AVG(Table2[[#This Row],[6M Return vs Nifty Z-Score]],Table2[6M Return vs Nifty Z-Score])</f>
        <v>16</v>
      </c>
      <c r="AU90">
        <f>_xlfn.RANK.AVG(Table2[[#This Row],[Sharpe Ratio Z-Score]],Table2[Sharpe Ratio Z-Score])</f>
        <v>241</v>
      </c>
      <c r="AV90">
        <f>(Table2[[#This Row],[Rank 1Y]]+Table2[[#This Row],[Rank 6M]]+Table2[[#This Row],[Rank Sharpe]])/3</f>
        <v>147.33333333333334</v>
      </c>
    </row>
    <row r="91" spans="1:48" x14ac:dyDescent="0.3">
      <c r="A91" t="s">
        <v>533</v>
      </c>
      <c r="B91" t="s">
        <v>534</v>
      </c>
      <c r="C91" t="s">
        <v>10260</v>
      </c>
      <c r="D91" t="s">
        <v>535</v>
      </c>
      <c r="E91">
        <v>38318.319403559901</v>
      </c>
      <c r="F91">
        <v>4246.2</v>
      </c>
      <c r="G91">
        <v>52.371821108081598</v>
      </c>
      <c r="H91">
        <f>(Table2[[#This Row],[1Y Return vs Nifty]]-AVERAGE(Table2[1Y Return vs Nifty]))/_xlfn.STDEV.P(Table2[1Y Return vs Nifty])</f>
        <v>0.1860225829481735</v>
      </c>
      <c r="I91">
        <v>-6.0746937139122403</v>
      </c>
      <c r="J91">
        <f>(Table2[[#This Row],[1M Return vs Nifty]]-AVERAGE(Table2[1M Return vs Nifty]))/_xlfn.STDEV.P(Table2[1M Return vs Nifty])</f>
        <v>-0.71815886894828296</v>
      </c>
      <c r="K91">
        <v>19.555770130488899</v>
      </c>
      <c r="L91">
        <f>(Table2[[#This Row],[6M Return vs Nifty]]-AVERAGE(Table2[6M Return vs Nifty]))/_xlfn.STDEV.P(Table2[6M Return vs Nifty])</f>
        <v>0.4492313751713819</v>
      </c>
      <c r="M91">
        <v>2.18383594664353</v>
      </c>
      <c r="N91">
        <f>(Table2[[#This Row],[1W Return vs Nifty]]-AVERAGE(Table2[1W Return vs Nifty]))/_xlfn.STDEV.P(Table2[1W Return vs Nifty])</f>
        <v>1.0398226857649538E-2</v>
      </c>
      <c r="O91">
        <v>4339.84</v>
      </c>
      <c r="P91">
        <v>4300.2880869236096</v>
      </c>
      <c r="Q91">
        <v>3622.2172398432499</v>
      </c>
      <c r="R91">
        <v>41.225413764953402</v>
      </c>
      <c r="S91" s="2">
        <f>(Table2[[#This Row],[Close Price]]-Table2[[#This Row],[20D EMA]])/Table2[[#This Row],[20D EMA]]</f>
        <v>-2.1576832325615764E-2</v>
      </c>
      <c r="T91" s="2">
        <f>(Table2[[#This Row],[Close Price]]-Table2[[#This Row],[50D EMA]])/Table2[[#This Row],[50D EMA]]</f>
        <v>-1.2577782192798152E-2</v>
      </c>
      <c r="U91" s="2">
        <f>(Table2[[#This Row],[Close Price]]-Table2[[#This Row],[200D EMA]])/Table2[[#This Row],[200D EMA]]</f>
        <v>0.17226541613604393</v>
      </c>
      <c r="V91">
        <v>1.0584162417563201</v>
      </c>
      <c r="W91">
        <v>4220</v>
      </c>
      <c r="X91">
        <v>4323.6499999999996</v>
      </c>
      <c r="Y91">
        <v>4220</v>
      </c>
      <c r="Z91">
        <v>4480</v>
      </c>
      <c r="AA91">
        <v>4220</v>
      </c>
      <c r="AB91">
        <v>4386.8500000000004</v>
      </c>
      <c r="AC91" s="2">
        <f>(Table2[[#This Row],[Close Price]]/Table2[[#This Row],[Day Low]])-1</f>
        <v>6.2085308056871735E-3</v>
      </c>
      <c r="AD91" s="2">
        <f>(Table2[[#This Row],[Day High]]/Table2[[#This Row],[Close Price]])-1</f>
        <v>1.8239837972775508E-2</v>
      </c>
      <c r="AE91" s="2">
        <f>(Table2[[#This Row],[Close Price]]/Table2[[#This Row],[Current Week Low]])-1</f>
        <v>6.2085308056871735E-3</v>
      </c>
      <c r="AF91" s="2">
        <f>(Table2[[#This Row],[Current Week High]]/Table2[[#This Row],[Close Price]])-1</f>
        <v>5.5060995713814842E-2</v>
      </c>
      <c r="AG91" s="2">
        <f>(Table2[[#This Row],[Close Price]]/Table2[[#This Row],[Current Month Low]])-1</f>
        <v>6.2085308056871735E-3</v>
      </c>
      <c r="AH91" s="2">
        <f>(Table2[[#This Row],[Current Month High]]/Table2[[#This Row],[Close Price]])-1</f>
        <v>3.312373416231007E-2</v>
      </c>
      <c r="AI91">
        <v>18.6872968772078</v>
      </c>
      <c r="AJ91">
        <v>91.012145748987805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-7.0000000000000007E-2</v>
      </c>
      <c r="AM91" t="s">
        <v>10293</v>
      </c>
      <c r="AN91">
        <v>-5.22</v>
      </c>
      <c r="AO91" t="s">
        <v>10293</v>
      </c>
      <c r="AP91">
        <v>0.22318105761995299</v>
      </c>
      <c r="AQ91">
        <f>(Table2[[#This Row],[Sharpe Ratio]]-AVERAGE(Table2[Sharpe Ratio]))/_xlfn.STDEV.P(Table2[Sharpe Ratio])</f>
        <v>1.9540356166712831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1.8815289327002052</v>
      </c>
      <c r="AS91">
        <f>_xlfn.RANK.AVG(Table2[[#This Row],[1Y Return vs Nifty Z-Score]],Table2[1Y Return vs Nifty Z-Score])</f>
        <v>236</v>
      </c>
      <c r="AT91">
        <f>_xlfn.RANK.AVG(Table2[[#This Row],[6M Return vs Nifty Z-Score]],Table2[6M Return vs Nifty Z-Score])</f>
        <v>190</v>
      </c>
      <c r="AU91">
        <f>_xlfn.RANK.AVG(Table2[[#This Row],[Sharpe Ratio Z-Score]],Table2[Sharpe Ratio Z-Score])</f>
        <v>18</v>
      </c>
      <c r="AV91">
        <f>(Table2[[#This Row],[Rank 1Y]]+Table2[[#This Row],[Rank 6M]]+Table2[[#This Row],[Rank Sharpe]])/3</f>
        <v>148</v>
      </c>
    </row>
    <row r="92" spans="1:48" x14ac:dyDescent="0.3">
      <c r="A92" t="s">
        <v>1534</v>
      </c>
      <c r="B92" t="s">
        <v>1535</v>
      </c>
      <c r="C92" t="s">
        <v>10253</v>
      </c>
      <c r="D92" t="s">
        <v>46</v>
      </c>
      <c r="E92">
        <v>6377.4671732099996</v>
      </c>
      <c r="F92">
        <v>842.85</v>
      </c>
      <c r="G92">
        <v>106.24640627774799</v>
      </c>
      <c r="H92">
        <f>(Table2[[#This Row],[1Y Return vs Nifty]]-AVERAGE(Table2[1Y Return vs Nifty]))/_xlfn.STDEV.P(Table2[1Y Return vs Nifty])</f>
        <v>0.93024115963686671</v>
      </c>
      <c r="I92">
        <v>-9.6199711553911094</v>
      </c>
      <c r="J92">
        <f>(Table2[[#This Row],[1M Return vs Nifty]]-AVERAGE(Table2[1M Return vs Nifty]))/_xlfn.STDEV.P(Table2[1M Return vs Nifty])</f>
        <v>-1.0800512463448426</v>
      </c>
      <c r="K92">
        <v>13.7444591122054</v>
      </c>
      <c r="L92">
        <f>(Table2[[#This Row],[6M Return vs Nifty]]-AVERAGE(Table2[6M Return vs Nifty]))/_xlfn.STDEV.P(Table2[6M Return vs Nifty])</f>
        <v>0.24957550508945806</v>
      </c>
      <c r="M92">
        <v>-1.80153965702079</v>
      </c>
      <c r="N92">
        <f>(Table2[[#This Row],[1W Return vs Nifty]]-AVERAGE(Table2[1W Return vs Nifty]))/_xlfn.STDEV.P(Table2[1W Return vs Nifty])</f>
        <v>-0.82221481234066618</v>
      </c>
      <c r="O92">
        <v>843.64</v>
      </c>
      <c r="P92">
        <v>809.32198348740803</v>
      </c>
      <c r="Q92">
        <v>649.18696048814002</v>
      </c>
      <c r="R92">
        <v>48.860086199335498</v>
      </c>
      <c r="S92" s="2">
        <f>(Table2[[#This Row],[Close Price]]-Table2[[#This Row],[20D EMA]])/Table2[[#This Row],[20D EMA]]</f>
        <v>-9.3641837750695035E-4</v>
      </c>
      <c r="T92" s="2">
        <f>(Table2[[#This Row],[Close Price]]-Table2[[#This Row],[50D EMA]])/Table2[[#This Row],[50D EMA]]</f>
        <v>4.1427289999115213E-2</v>
      </c>
      <c r="U92" s="2">
        <f>(Table2[[#This Row],[Close Price]]-Table2[[#This Row],[200D EMA]])/Table2[[#This Row],[200D EMA]]</f>
        <v>0.29831628066934662</v>
      </c>
      <c r="V92">
        <v>0.46559293773206101</v>
      </c>
      <c r="W92">
        <v>825.5</v>
      </c>
      <c r="X92">
        <v>852.5</v>
      </c>
      <c r="Y92">
        <v>825.5</v>
      </c>
      <c r="Z92">
        <v>877.25</v>
      </c>
      <c r="AA92">
        <v>825.5</v>
      </c>
      <c r="AB92">
        <v>867.5</v>
      </c>
      <c r="AC92" s="2">
        <f>(Table2[[#This Row],[Close Price]]/Table2[[#This Row],[Day Low]])-1</f>
        <v>2.1017565112053438E-2</v>
      </c>
      <c r="AD92" s="2">
        <f>(Table2[[#This Row],[Day High]]/Table2[[#This Row],[Close Price]])-1</f>
        <v>1.1449249569911668E-2</v>
      </c>
      <c r="AE92" s="2">
        <f>(Table2[[#This Row],[Close Price]]/Table2[[#This Row],[Current Week Low]])-1</f>
        <v>2.1017565112053438E-2</v>
      </c>
      <c r="AF92" s="2">
        <f>(Table2[[#This Row],[Current Week High]]/Table2[[#This Row],[Close Price]])-1</f>
        <v>4.0813905202586431E-2</v>
      </c>
      <c r="AG92" s="2">
        <f>(Table2[[#This Row],[Close Price]]/Table2[[#This Row],[Current Month Low]])-1</f>
        <v>2.1017565112053438E-2</v>
      </c>
      <c r="AH92" s="2">
        <f>(Table2[[#This Row],[Current Month High]]/Table2[[#This Row],[Close Price]])-1</f>
        <v>2.9246010559411451E-2</v>
      </c>
      <c r="AI92">
        <v>11.146704633090099</v>
      </c>
      <c r="AJ92">
        <v>139.174233825198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</v>
      </c>
      <c r="AM92" t="s">
        <v>10294</v>
      </c>
      <c r="AN92">
        <v>-2.54</v>
      </c>
      <c r="AO92" t="s">
        <v>10293</v>
      </c>
      <c r="AP92">
        <v>0.147156597120431</v>
      </c>
      <c r="AQ92">
        <f>(Table2[[#This Row],[Sharpe Ratio]]-AVERAGE(Table2[Sharpe Ratio]))/_xlfn.STDEV.P(Table2[Sharpe Ratio])</f>
        <v>1.0725225006192658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0.35007310666008162</v>
      </c>
      <c r="AS92">
        <f>_xlfn.RANK.AVG(Table2[[#This Row],[1Y Return vs Nifty Z-Score]],Table2[1Y Return vs Nifty Z-Score])</f>
        <v>105</v>
      </c>
      <c r="AT92">
        <f>_xlfn.RANK.AVG(Table2[[#This Row],[6M Return vs Nifty Z-Score]],Table2[6M Return vs Nifty Z-Score])</f>
        <v>231</v>
      </c>
      <c r="AU92">
        <f>_xlfn.RANK.AVG(Table2[[#This Row],[Sharpe Ratio Z-Score]],Table2[Sharpe Ratio Z-Score])</f>
        <v>111</v>
      </c>
      <c r="AV92">
        <f>(Table2[[#This Row],[Rank 1Y]]+Table2[[#This Row],[Rank 6M]]+Table2[[#This Row],[Rank Sharpe]])/3</f>
        <v>149</v>
      </c>
    </row>
    <row r="93" spans="1:48" x14ac:dyDescent="0.3">
      <c r="A93" t="s">
        <v>776</v>
      </c>
      <c r="B93" t="s">
        <v>777</v>
      </c>
      <c r="C93" t="s">
        <v>10260</v>
      </c>
      <c r="D93" t="s">
        <v>417</v>
      </c>
      <c r="E93">
        <v>20700.62024376</v>
      </c>
      <c r="F93">
        <v>650.4</v>
      </c>
      <c r="G93">
        <v>83.086094448986699</v>
      </c>
      <c r="H93">
        <f>(Table2[[#This Row],[1Y Return vs Nifty]]-AVERAGE(Table2[1Y Return vs Nifty]))/_xlfn.STDEV.P(Table2[1Y Return vs Nifty])</f>
        <v>0.6103067369292966</v>
      </c>
      <c r="I93">
        <v>15.667061455212</v>
      </c>
      <c r="J93">
        <f>(Table2[[#This Row],[1M Return vs Nifty]]-AVERAGE(Table2[1M Return vs Nifty]))/_xlfn.STDEV.P(Table2[1M Return vs Nifty])</f>
        <v>1.5011809702622125</v>
      </c>
      <c r="K93">
        <v>18.222797593713999</v>
      </c>
      <c r="L93">
        <f>(Table2[[#This Row],[6M Return vs Nifty]]-AVERAGE(Table2[6M Return vs Nifty]))/_xlfn.STDEV.P(Table2[6M Return vs Nifty])</f>
        <v>0.4034352044299111</v>
      </c>
      <c r="M93">
        <v>16.248480310407299</v>
      </c>
      <c r="N93">
        <f>(Table2[[#This Row],[1W Return vs Nifty]]-AVERAGE(Table2[1W Return vs Nifty]))/_xlfn.STDEV.P(Table2[1W Return vs Nifty])</f>
        <v>2.9487426775512748</v>
      </c>
      <c r="O93">
        <v>589.42999999999995</v>
      </c>
      <c r="P93">
        <v>564.70049273657901</v>
      </c>
      <c r="Q93">
        <v>485.72013609266901</v>
      </c>
      <c r="R93">
        <v>86.676387705817206</v>
      </c>
      <c r="S93" s="2">
        <f>(Table2[[#This Row],[Close Price]]-Table2[[#This Row],[20D EMA]])/Table2[[#This Row],[20D EMA]]</f>
        <v>0.10343891556249263</v>
      </c>
      <c r="T93" s="2">
        <f>(Table2[[#This Row],[Close Price]]-Table2[[#This Row],[50D EMA]])/Table2[[#This Row],[50D EMA]]</f>
        <v>0.15176099253626471</v>
      </c>
      <c r="U93" s="2">
        <f>(Table2[[#This Row],[Close Price]]-Table2[[#This Row],[200D EMA]])/Table2[[#This Row],[200D EMA]]</f>
        <v>0.33904269489851296</v>
      </c>
      <c r="V93">
        <v>1.6825716038265099</v>
      </c>
      <c r="W93">
        <v>636.70000000000005</v>
      </c>
      <c r="X93">
        <v>664</v>
      </c>
      <c r="Y93">
        <v>581</v>
      </c>
      <c r="Z93">
        <v>664</v>
      </c>
      <c r="AA93">
        <v>636.70000000000005</v>
      </c>
      <c r="AB93">
        <v>664</v>
      </c>
      <c r="AC93" s="2">
        <f>(Table2[[#This Row],[Close Price]]/Table2[[#This Row],[Day Low]])-1</f>
        <v>2.1517198052457776E-2</v>
      </c>
      <c r="AD93" s="2">
        <f>(Table2[[#This Row],[Day High]]/Table2[[#This Row],[Close Price]])-1</f>
        <v>2.091020910209096E-2</v>
      </c>
      <c r="AE93" s="2">
        <f>(Table2[[#This Row],[Close Price]]/Table2[[#This Row],[Current Week Low]])-1</f>
        <v>0.11944922547332193</v>
      </c>
      <c r="AF93" s="2">
        <f>(Table2[[#This Row],[Current Week High]]/Table2[[#This Row],[Close Price]])-1</f>
        <v>2.091020910209096E-2</v>
      </c>
      <c r="AG93" s="2">
        <f>(Table2[[#This Row],[Close Price]]/Table2[[#This Row],[Current Month Low]])-1</f>
        <v>2.1517198052457776E-2</v>
      </c>
      <c r="AH93" s="2">
        <f>(Table2[[#This Row],[Current Month High]]/Table2[[#This Row],[Close Price]])-1</f>
        <v>2.091020910209096E-2</v>
      </c>
      <c r="AI93">
        <v>2.0910209102090902</v>
      </c>
      <c r="AJ93">
        <v>115.043808894032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</v>
      </c>
      <c r="AM93" t="s">
        <v>10294</v>
      </c>
      <c r="AN93">
        <v>15.28</v>
      </c>
      <c r="AO93" t="s">
        <v>10294</v>
      </c>
      <c r="AP93">
        <v>0.144845604529171</v>
      </c>
      <c r="AQ93">
        <f>(Table2[[#This Row],[Sharpe Ratio]]-AVERAGE(Table2[Sharpe Ratio]))/_xlfn.STDEV.P(Table2[Sharpe Ratio])</f>
        <v>1.0457262528470432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6.5093918420197383</v>
      </c>
      <c r="AS93">
        <f>_xlfn.RANK.AVG(Table2[[#This Row],[1Y Return vs Nifty Z-Score]],Table2[1Y Return vs Nifty Z-Score])</f>
        <v>133</v>
      </c>
      <c r="AT93">
        <f>_xlfn.RANK.AVG(Table2[[#This Row],[6M Return vs Nifty Z-Score]],Table2[6M Return vs Nifty Z-Score])</f>
        <v>198</v>
      </c>
      <c r="AU93">
        <f>_xlfn.RANK.AVG(Table2[[#This Row],[Sharpe Ratio Z-Score]],Table2[Sharpe Ratio Z-Score])</f>
        <v>116</v>
      </c>
      <c r="AV93">
        <f>(Table2[[#This Row],[Rank 1Y]]+Table2[[#This Row],[Rank 6M]]+Table2[[#This Row],[Rank Sharpe]])/3</f>
        <v>149</v>
      </c>
    </row>
    <row r="94" spans="1:48" x14ac:dyDescent="0.3">
      <c r="A94" t="s">
        <v>1139</v>
      </c>
      <c r="B94" t="s">
        <v>1140</v>
      </c>
      <c r="C94" t="s">
        <v>10252</v>
      </c>
      <c r="D94" t="s">
        <v>396</v>
      </c>
      <c r="E94">
        <v>10689.092861665</v>
      </c>
      <c r="F94">
        <v>307.85000000000002</v>
      </c>
      <c r="G94">
        <v>44.252872389680199</v>
      </c>
      <c r="H94">
        <f>(Table2[[#This Row],[1Y Return vs Nifty]]-AVERAGE(Table2[1Y Return vs Nifty]))/_xlfn.STDEV.P(Table2[1Y Return vs Nifty])</f>
        <v>7.386817024340106E-2</v>
      </c>
      <c r="I94">
        <v>14.0242975737228</v>
      </c>
      <c r="J94">
        <f>(Table2[[#This Row],[1M Return vs Nifty]]-AVERAGE(Table2[1M Return vs Nifty]))/_xlfn.STDEV.P(Table2[1M Return vs Nifty])</f>
        <v>1.3334920555336274</v>
      </c>
      <c r="K94">
        <v>44.282710839074603</v>
      </c>
      <c r="L94">
        <f>(Table2[[#This Row],[6M Return vs Nifty]]-AVERAGE(Table2[6M Return vs Nifty]))/_xlfn.STDEV.P(Table2[6M Return vs Nifty])</f>
        <v>1.2987606545550623</v>
      </c>
      <c r="M94">
        <v>4.6992204014148502</v>
      </c>
      <c r="N94">
        <f>(Table2[[#This Row],[1W Return vs Nifty]]-AVERAGE(Table2[1W Return vs Nifty]))/_xlfn.STDEV.P(Table2[1W Return vs Nifty])</f>
        <v>0.53590500561991272</v>
      </c>
      <c r="O94">
        <v>286.35000000000002</v>
      </c>
      <c r="P94">
        <v>264.57671031895097</v>
      </c>
      <c r="Q94">
        <v>216.05128475938801</v>
      </c>
      <c r="R94">
        <v>79.081460156355703</v>
      </c>
      <c r="S94" s="2">
        <f>(Table2[[#This Row],[Close Price]]-Table2[[#This Row],[20D EMA]])/Table2[[#This Row],[20D EMA]]</f>
        <v>7.5082940457482095E-2</v>
      </c>
      <c r="T94" s="2">
        <f>(Table2[[#This Row],[Close Price]]-Table2[[#This Row],[50D EMA]])/Table2[[#This Row],[50D EMA]]</f>
        <v>0.16355668504942286</v>
      </c>
      <c r="U94" s="2">
        <f>(Table2[[#This Row],[Close Price]]-Table2[[#This Row],[200D EMA]])/Table2[[#This Row],[200D EMA]]</f>
        <v>0.42489316989179859</v>
      </c>
      <c r="V94">
        <v>0.84499895917895895</v>
      </c>
      <c r="W94">
        <v>302</v>
      </c>
      <c r="X94">
        <v>315.60000000000002</v>
      </c>
      <c r="Y94">
        <v>284.3</v>
      </c>
      <c r="Z94">
        <v>315.60000000000002</v>
      </c>
      <c r="AA94">
        <v>289</v>
      </c>
      <c r="AB94">
        <v>315.60000000000002</v>
      </c>
      <c r="AC94" s="2">
        <f>(Table2[[#This Row],[Close Price]]/Table2[[#This Row],[Day Low]])-1</f>
        <v>1.9370860927152345E-2</v>
      </c>
      <c r="AD94" s="2">
        <f>(Table2[[#This Row],[Day High]]/Table2[[#This Row],[Close Price]])-1</f>
        <v>2.5174598018515404E-2</v>
      </c>
      <c r="AE94" s="2">
        <f>(Table2[[#This Row],[Close Price]]/Table2[[#This Row],[Current Week Low]])-1</f>
        <v>8.2835033415406212E-2</v>
      </c>
      <c r="AF94" s="2">
        <f>(Table2[[#This Row],[Current Week High]]/Table2[[#This Row],[Close Price]])-1</f>
        <v>2.5174598018515404E-2</v>
      </c>
      <c r="AG94" s="2">
        <f>(Table2[[#This Row],[Close Price]]/Table2[[#This Row],[Current Month Low]])-1</f>
        <v>6.5224913494809744E-2</v>
      </c>
      <c r="AH94" s="2">
        <f>(Table2[[#This Row],[Current Month High]]/Table2[[#This Row],[Close Price]])-1</f>
        <v>2.5174598018515404E-2</v>
      </c>
      <c r="AI94">
        <v>2.5174598018515399</v>
      </c>
      <c r="AJ94">
        <v>109.993178717598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0.23</v>
      </c>
      <c r="AM94" t="s">
        <v>10294</v>
      </c>
      <c r="AN94">
        <v>5.3</v>
      </c>
      <c r="AO94" t="s">
        <v>10294</v>
      </c>
      <c r="AP94">
        <v>0.147650364348477</v>
      </c>
      <c r="AQ94">
        <f>(Table2[[#This Row],[Sharpe Ratio]]-AVERAGE(Table2[Sharpe Ratio]))/_xlfn.STDEV.P(Table2[Sharpe Ratio])</f>
        <v>1.0782477933071624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4.3202736792591656</v>
      </c>
      <c r="AS94">
        <f>_xlfn.RANK.AVG(Table2[[#This Row],[1Y Return vs Nifty Z-Score]],Table2[1Y Return vs Nifty Z-Score])</f>
        <v>265</v>
      </c>
      <c r="AT94">
        <f>_xlfn.RANK.AVG(Table2[[#This Row],[6M Return vs Nifty Z-Score]],Table2[6M Return vs Nifty Z-Score])</f>
        <v>76</v>
      </c>
      <c r="AU94">
        <f>_xlfn.RANK.AVG(Table2[[#This Row],[Sharpe Ratio Z-Score]],Table2[Sharpe Ratio Z-Score])</f>
        <v>108</v>
      </c>
      <c r="AV94">
        <f>(Table2[[#This Row],[Rank 1Y]]+Table2[[#This Row],[Rank 6M]]+Table2[[#This Row],[Rank Sharpe]])/3</f>
        <v>149.66666666666666</v>
      </c>
    </row>
    <row r="95" spans="1:48" x14ac:dyDescent="0.3">
      <c r="A95" t="s">
        <v>863</v>
      </c>
      <c r="B95" t="s">
        <v>864</v>
      </c>
      <c r="C95" t="s">
        <v>10260</v>
      </c>
      <c r="D95" t="s">
        <v>92</v>
      </c>
      <c r="E95">
        <v>17705.210116095001</v>
      </c>
      <c r="F95">
        <v>3162.55</v>
      </c>
      <c r="G95">
        <v>32.002318035104103</v>
      </c>
      <c r="H95">
        <f>(Table2[[#This Row],[1Y Return vs Nifty]]-AVERAGE(Table2[1Y Return vs Nifty]))/_xlfn.STDEV.P(Table2[1Y Return vs Nifty])</f>
        <v>-9.5359863656030081E-2</v>
      </c>
      <c r="I95">
        <v>0.979492605890943</v>
      </c>
      <c r="J95">
        <f>(Table2[[#This Row],[1M Return vs Nifty]]-AVERAGE(Table2[1M Return vs Nifty]))/_xlfn.STDEV.P(Table2[1M Return vs Nifty])</f>
        <v>1.9134808216038084E-3</v>
      </c>
      <c r="K95">
        <v>52.045711400099897</v>
      </c>
      <c r="L95">
        <f>(Table2[[#This Row],[6M Return vs Nifty]]-AVERAGE(Table2[6M Return vs Nifty]))/_xlfn.STDEV.P(Table2[6M Return vs Nifty])</f>
        <v>1.5654695996763257</v>
      </c>
      <c r="M95">
        <v>-6.9838601816223704</v>
      </c>
      <c r="N95">
        <f>(Table2[[#This Row],[1W Return vs Nifty]]-AVERAGE(Table2[1W Return vs Nifty]))/_xlfn.STDEV.P(Table2[1W Return vs Nifty])</f>
        <v>-1.9048900909570812</v>
      </c>
      <c r="O95">
        <v>3202.76</v>
      </c>
      <c r="P95">
        <v>3081.81617185184</v>
      </c>
      <c r="Q95">
        <v>2574.97267166444</v>
      </c>
      <c r="R95">
        <v>43.722124234682902</v>
      </c>
      <c r="S95" s="2">
        <f>(Table2[[#This Row],[Close Price]]-Table2[[#This Row],[20D EMA]])/Table2[[#This Row],[20D EMA]]</f>
        <v>-1.2554796488029086E-2</v>
      </c>
      <c r="T95" s="2">
        <f>(Table2[[#This Row],[Close Price]]-Table2[[#This Row],[50D EMA]])/Table2[[#This Row],[50D EMA]]</f>
        <v>2.6196834478822234E-2</v>
      </c>
      <c r="U95" s="2">
        <f>(Table2[[#This Row],[Close Price]]-Table2[[#This Row],[200D EMA]])/Table2[[#This Row],[200D EMA]]</f>
        <v>0.22818779197208153</v>
      </c>
      <c r="V95">
        <v>0.89316430877837105</v>
      </c>
      <c r="W95">
        <v>3089.5</v>
      </c>
      <c r="X95">
        <v>3199</v>
      </c>
      <c r="Y95">
        <v>3089.5</v>
      </c>
      <c r="Z95">
        <v>3410.95</v>
      </c>
      <c r="AA95">
        <v>3089.5</v>
      </c>
      <c r="AB95">
        <v>3228.15</v>
      </c>
      <c r="AC95" s="2">
        <f>(Table2[[#This Row],[Close Price]]/Table2[[#This Row],[Day Low]])-1</f>
        <v>2.3644602686518912E-2</v>
      </c>
      <c r="AD95" s="2">
        <f>(Table2[[#This Row],[Day High]]/Table2[[#This Row],[Close Price]])-1</f>
        <v>1.152550947811104E-2</v>
      </c>
      <c r="AE95" s="2">
        <f>(Table2[[#This Row],[Close Price]]/Table2[[#This Row],[Current Week Low]])-1</f>
        <v>2.3644602686518912E-2</v>
      </c>
      <c r="AF95" s="2">
        <f>(Table2[[#This Row],[Current Week High]]/Table2[[#This Row],[Close Price]])-1</f>
        <v>7.8544212739719343E-2</v>
      </c>
      <c r="AG95" s="2">
        <f>(Table2[[#This Row],[Close Price]]/Table2[[#This Row],[Current Month Low]])-1</f>
        <v>2.3644602686518912E-2</v>
      </c>
      <c r="AH95" s="2">
        <f>(Table2[[#This Row],[Current Month High]]/Table2[[#This Row],[Close Price]])-1</f>
        <v>2.0742755055255913E-2</v>
      </c>
      <c r="AI95">
        <v>15.571295315488999</v>
      </c>
      <c r="AJ95">
        <v>82.279538904899098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</v>
      </c>
      <c r="AM95">
        <v>0</v>
      </c>
      <c r="AN95">
        <v>-4.29</v>
      </c>
      <c r="AO95" t="s">
        <v>10293</v>
      </c>
      <c r="AP95">
        <v>0.158943519372021</v>
      </c>
      <c r="AQ95">
        <f>(Table2[[#This Row],[Sharpe Ratio]]-AVERAGE(Table2[Sharpe Ratio]))/_xlfn.STDEV.P(Table2[Sharpe Ratio])</f>
        <v>1.2091933364843528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0.77632646236917124</v>
      </c>
      <c r="AS95">
        <f>_xlfn.RANK.AVG(Table2[[#This Row],[1Y Return vs Nifty Z-Score]],Table2[1Y Return vs Nifty Z-Score])</f>
        <v>317</v>
      </c>
      <c r="AT95">
        <f>_xlfn.RANK.AVG(Table2[[#This Row],[6M Return vs Nifty Z-Score]],Table2[6M Return vs Nifty Z-Score])</f>
        <v>50</v>
      </c>
      <c r="AU95">
        <f>_xlfn.RANK.AVG(Table2[[#This Row],[Sharpe Ratio Z-Score]],Table2[Sharpe Ratio Z-Score])</f>
        <v>87</v>
      </c>
      <c r="AV95">
        <f>(Table2[[#This Row],[Rank 1Y]]+Table2[[#This Row],[Rank 6M]]+Table2[[#This Row],[Rank Sharpe]])/3</f>
        <v>151.33333333333334</v>
      </c>
    </row>
    <row r="96" spans="1:48" x14ac:dyDescent="0.3">
      <c r="A96" t="s">
        <v>1521</v>
      </c>
      <c r="B96" t="s">
        <v>1522</v>
      </c>
      <c r="C96" t="s">
        <v>10260</v>
      </c>
      <c r="D96" t="s">
        <v>167</v>
      </c>
      <c r="E96">
        <v>6486.5251450349997</v>
      </c>
      <c r="F96">
        <v>415.35</v>
      </c>
      <c r="G96">
        <v>32.187850344857402</v>
      </c>
      <c r="H96">
        <f>(Table2[[#This Row],[1Y Return vs Nifty]]-AVERAGE(Table2[1Y Return vs Nifty]))/_xlfn.STDEV.P(Table2[1Y Return vs Nifty])</f>
        <v>-9.2796937351177375E-2</v>
      </c>
      <c r="I96">
        <v>7.8240442148128597</v>
      </c>
      <c r="J96">
        <f>(Table2[[#This Row],[1M Return vs Nifty]]-AVERAGE(Table2[1M Return vs Nifty]))/_xlfn.STDEV.P(Table2[1M Return vs Nifty])</f>
        <v>0.70058688363798616</v>
      </c>
      <c r="K96">
        <v>30.7891745370523</v>
      </c>
      <c r="L96">
        <f>(Table2[[#This Row],[6M Return vs Nifty]]-AVERAGE(Table2[6M Return vs Nifty]))/_xlfn.STDEV.P(Table2[6M Return vs Nifty])</f>
        <v>0.83517098909295784</v>
      </c>
      <c r="M96">
        <v>-0.17650124521141999</v>
      </c>
      <c r="N96">
        <f>(Table2[[#This Row],[1W Return vs Nifty]]-AVERAGE(Table2[1W Return vs Nifty]))/_xlfn.STDEV.P(Table2[1W Return vs Nifty])</f>
        <v>-0.48271653026492567</v>
      </c>
      <c r="O96">
        <v>395.12</v>
      </c>
      <c r="P96">
        <v>373.45369747202699</v>
      </c>
      <c r="Q96">
        <v>312.90155283745702</v>
      </c>
      <c r="R96">
        <v>63.231546924630898</v>
      </c>
      <c r="S96" s="2">
        <f>(Table2[[#This Row],[Close Price]]-Table2[[#This Row],[20D EMA]])/Table2[[#This Row],[20D EMA]]</f>
        <v>5.1199635553755868E-2</v>
      </c>
      <c r="T96" s="2">
        <f>(Table2[[#This Row],[Close Price]]-Table2[[#This Row],[50D EMA]])/Table2[[#This Row],[50D EMA]]</f>
        <v>0.11218606968300593</v>
      </c>
      <c r="U96" s="2">
        <f>(Table2[[#This Row],[Close Price]]-Table2[[#This Row],[200D EMA]])/Table2[[#This Row],[200D EMA]]</f>
        <v>0.32741431365079193</v>
      </c>
      <c r="V96">
        <v>0.76549791917381105</v>
      </c>
      <c r="W96">
        <v>394.2</v>
      </c>
      <c r="X96">
        <v>420</v>
      </c>
      <c r="Y96">
        <v>393.05</v>
      </c>
      <c r="Z96">
        <v>420.9</v>
      </c>
      <c r="AA96">
        <v>394.2</v>
      </c>
      <c r="AB96">
        <v>420</v>
      </c>
      <c r="AC96" s="2">
        <f>(Table2[[#This Row],[Close Price]]/Table2[[#This Row],[Day Low]])-1</f>
        <v>5.3652968036529858E-2</v>
      </c>
      <c r="AD96" s="2">
        <f>(Table2[[#This Row],[Day High]]/Table2[[#This Row],[Close Price]])-1</f>
        <v>1.1195377392560379E-2</v>
      </c>
      <c r="AE96" s="2">
        <f>(Table2[[#This Row],[Close Price]]/Table2[[#This Row],[Current Week Low]])-1</f>
        <v>5.6735784251367605E-2</v>
      </c>
      <c r="AF96" s="2">
        <f>(Table2[[#This Row],[Current Week High]]/Table2[[#This Row],[Close Price]])-1</f>
        <v>1.3362224629830166E-2</v>
      </c>
      <c r="AG96" s="2">
        <f>(Table2[[#This Row],[Close Price]]/Table2[[#This Row],[Current Month Low]])-1</f>
        <v>5.3652968036529858E-2</v>
      </c>
      <c r="AH96" s="2">
        <f>(Table2[[#This Row],[Current Month High]]/Table2[[#This Row],[Close Price]])-1</f>
        <v>1.1195377392560379E-2</v>
      </c>
      <c r="AI96">
        <v>1.9622005537498399</v>
      </c>
      <c r="AJ96">
        <v>83.742534837425296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0.14000000000000001</v>
      </c>
      <c r="AM96" t="s">
        <v>10294</v>
      </c>
      <c r="AN96">
        <v>6.62</v>
      </c>
      <c r="AO96" t="s">
        <v>10294</v>
      </c>
      <c r="AP96">
        <v>0.22468186899644901</v>
      </c>
      <c r="AQ96">
        <f>(Table2[[#This Row],[Sharpe Ratio]]-AVERAGE(Table2[Sharpe Ratio]))/_xlfn.STDEV.P(Table2[Sharpe Ratio])</f>
        <v>1.9714377120549083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2.9316821171697494</v>
      </c>
      <c r="AS96">
        <f>_xlfn.RANK.AVG(Table2[[#This Row],[1Y Return vs Nifty Z-Score]],Table2[1Y Return vs Nifty Z-Score])</f>
        <v>315</v>
      </c>
      <c r="AT96">
        <f>_xlfn.RANK.AVG(Table2[[#This Row],[6M Return vs Nifty Z-Score]],Table2[6M Return vs Nifty Z-Score])</f>
        <v>124</v>
      </c>
      <c r="AU96">
        <f>_xlfn.RANK.AVG(Table2[[#This Row],[Sharpe Ratio Z-Score]],Table2[Sharpe Ratio Z-Score])</f>
        <v>16</v>
      </c>
      <c r="AV96">
        <f>(Table2[[#This Row],[Rank 1Y]]+Table2[[#This Row],[Rank 6M]]+Table2[[#This Row],[Rank Sharpe]])/3</f>
        <v>151.66666666666666</v>
      </c>
    </row>
    <row r="97" spans="1:48" x14ac:dyDescent="0.3">
      <c r="A97" t="s">
        <v>1449</v>
      </c>
      <c r="B97" t="s">
        <v>1450</v>
      </c>
      <c r="C97" t="s">
        <v>10256</v>
      </c>
      <c r="D97" t="s">
        <v>201</v>
      </c>
      <c r="E97">
        <v>7141.9766968000004</v>
      </c>
      <c r="F97">
        <v>497.2</v>
      </c>
      <c r="G97">
        <v>96.872264837273207</v>
      </c>
      <c r="H97">
        <f>(Table2[[#This Row],[1Y Return vs Nifty]]-AVERAGE(Table2[1Y Return vs Nifty]))/_xlfn.STDEV.P(Table2[1Y Return vs Nifty])</f>
        <v>0.80074762982985404</v>
      </c>
      <c r="I97">
        <v>-0.103954781189071</v>
      </c>
      <c r="J97">
        <f>(Table2[[#This Row],[1M Return vs Nifty]]-AVERAGE(Table2[1M Return vs Nifty]))/_xlfn.STDEV.P(Table2[1M Return vs Nifty])</f>
        <v>-0.10868191182865962</v>
      </c>
      <c r="K97">
        <v>16.306949982584701</v>
      </c>
      <c r="L97">
        <f>(Table2[[#This Row],[6M Return vs Nifty]]-AVERAGE(Table2[6M Return vs Nifty]))/_xlfn.STDEV.P(Table2[6M Return vs Nifty])</f>
        <v>0.33761353001927552</v>
      </c>
      <c r="M97">
        <v>0.92926572480254099</v>
      </c>
      <c r="N97">
        <f>(Table2[[#This Row],[1W Return vs Nifty]]-AVERAGE(Table2[1W Return vs Nifty]))/_xlfn.STDEV.P(Table2[1W Return vs Nifty])</f>
        <v>-0.25170292223713298</v>
      </c>
      <c r="O97">
        <v>487.07</v>
      </c>
      <c r="P97">
        <v>455.66826875425102</v>
      </c>
      <c r="Q97">
        <v>381.01159321751499</v>
      </c>
      <c r="R97">
        <v>55.999051380861502</v>
      </c>
      <c r="S97" s="2">
        <f>(Table2[[#This Row],[Close Price]]-Table2[[#This Row],[20D EMA]])/Table2[[#This Row],[20D EMA]]</f>
        <v>2.0797831933808273E-2</v>
      </c>
      <c r="T97" s="2">
        <f>(Table2[[#This Row],[Close Price]]-Table2[[#This Row],[50D EMA]])/Table2[[#This Row],[50D EMA]]</f>
        <v>9.1144663988327171E-2</v>
      </c>
      <c r="U97" s="2">
        <f>(Table2[[#This Row],[Close Price]]-Table2[[#This Row],[200D EMA]])/Table2[[#This Row],[200D EMA]]</f>
        <v>0.30494716919585813</v>
      </c>
      <c r="V97">
        <v>0.53923040325984894</v>
      </c>
      <c r="W97">
        <v>482.95</v>
      </c>
      <c r="X97">
        <v>505</v>
      </c>
      <c r="Y97">
        <v>482.95</v>
      </c>
      <c r="Z97">
        <v>521.35</v>
      </c>
      <c r="AA97">
        <v>482.95</v>
      </c>
      <c r="AB97">
        <v>505</v>
      </c>
      <c r="AC97" s="2">
        <f>(Table2[[#This Row],[Close Price]]/Table2[[#This Row],[Day Low]])-1</f>
        <v>2.9506160057977127E-2</v>
      </c>
      <c r="AD97" s="2">
        <f>(Table2[[#This Row],[Day High]]/Table2[[#This Row],[Close Price]])-1</f>
        <v>1.5687851971037725E-2</v>
      </c>
      <c r="AE97" s="2">
        <f>(Table2[[#This Row],[Close Price]]/Table2[[#This Row],[Current Week Low]])-1</f>
        <v>2.9506160057977127E-2</v>
      </c>
      <c r="AF97" s="2">
        <f>(Table2[[#This Row],[Current Week High]]/Table2[[#This Row],[Close Price]])-1</f>
        <v>4.857200321802102E-2</v>
      </c>
      <c r="AG97" s="2">
        <f>(Table2[[#This Row],[Close Price]]/Table2[[#This Row],[Current Month Low]])-1</f>
        <v>2.9506160057977127E-2</v>
      </c>
      <c r="AH97" s="2">
        <f>(Table2[[#This Row],[Current Month High]]/Table2[[#This Row],[Close Price]])-1</f>
        <v>1.5687851971037725E-2</v>
      </c>
      <c r="AI97">
        <v>4.8572003218021003</v>
      </c>
      <c r="AJ97">
        <v>130.18518518518499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0.17</v>
      </c>
      <c r="AM97" t="s">
        <v>10294</v>
      </c>
      <c r="AN97">
        <v>-0.03</v>
      </c>
      <c r="AO97" t="s">
        <v>10293</v>
      </c>
      <c r="AP97">
        <v>0.13645571532352399</v>
      </c>
      <c r="AQ97">
        <f>(Table2[[#This Row],[Sharpe Ratio]]-AVERAGE(Table2[Sharpe Ratio]))/_xlfn.STDEV.P(Table2[Sharpe Ratio])</f>
        <v>0.94844443948846535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1.7264207652718022</v>
      </c>
      <c r="AS97">
        <f>_xlfn.RANK.AVG(Table2[[#This Row],[1Y Return vs Nifty Z-Score]],Table2[1Y Return vs Nifty Z-Score])</f>
        <v>116</v>
      </c>
      <c r="AT97">
        <f>_xlfn.RANK.AVG(Table2[[#This Row],[6M Return vs Nifty Z-Score]],Table2[6M Return vs Nifty Z-Score])</f>
        <v>212</v>
      </c>
      <c r="AU97">
        <f>_xlfn.RANK.AVG(Table2[[#This Row],[Sharpe Ratio Z-Score]],Table2[Sharpe Ratio Z-Score])</f>
        <v>129</v>
      </c>
      <c r="AV97">
        <f>(Table2[[#This Row],[Rank 1Y]]+Table2[[#This Row],[Rank 6M]]+Table2[[#This Row],[Rank Sharpe]])/3</f>
        <v>152.33333333333334</v>
      </c>
    </row>
    <row r="98" spans="1:48" x14ac:dyDescent="0.3">
      <c r="A98" t="s">
        <v>114</v>
      </c>
      <c r="B98" t="s">
        <v>115</v>
      </c>
      <c r="C98" t="s">
        <v>10250</v>
      </c>
      <c r="D98" t="s">
        <v>116</v>
      </c>
      <c r="E98">
        <v>251346.57589800001</v>
      </c>
      <c r="F98">
        <v>192.33</v>
      </c>
      <c r="G98">
        <v>357.87335285219399</v>
      </c>
      <c r="H98">
        <f>(Table2[[#This Row],[1Y Return vs Nifty]]-AVERAGE(Table2[1Y Return vs Nifty]))/_xlfn.STDEV.P(Table2[1Y Return vs Nifty])</f>
        <v>4.4061927135356829</v>
      </c>
      <c r="I98">
        <v>7.3390144185806303</v>
      </c>
      <c r="J98">
        <f>(Table2[[#This Row],[1M Return vs Nifty]]-AVERAGE(Table2[1M Return vs Nifty]))/_xlfn.STDEV.P(Table2[1M Return vs Nifty])</f>
        <v>0.65107634773097667</v>
      </c>
      <c r="K98">
        <v>0.73359900857579396</v>
      </c>
      <c r="L98">
        <f>(Table2[[#This Row],[6M Return vs Nifty]]-AVERAGE(Table2[6M Return vs Nifty]))/_xlfn.STDEV.P(Table2[6M Return vs Nifty])</f>
        <v>-0.19743113185210534</v>
      </c>
      <c r="M98">
        <v>2.5643515864877999</v>
      </c>
      <c r="N98">
        <f>(Table2[[#This Row],[1W Return vs Nifty]]-AVERAGE(Table2[1W Return vs Nifty]))/_xlfn.STDEV.P(Table2[1W Return vs Nifty])</f>
        <v>8.9894443741681679E-2</v>
      </c>
      <c r="O98">
        <v>193.09</v>
      </c>
      <c r="P98">
        <v>184.48117059190301</v>
      </c>
      <c r="Q98">
        <v>142.75720448431099</v>
      </c>
      <c r="R98">
        <v>47.195174562405299</v>
      </c>
      <c r="S98" s="2">
        <f>(Table2[[#This Row],[Close Price]]-Table2[[#This Row],[20D EMA]])/Table2[[#This Row],[20D EMA]]</f>
        <v>-3.9359883991920393E-3</v>
      </c>
      <c r="T98" s="2">
        <f>(Table2[[#This Row],[Close Price]]-Table2[[#This Row],[50D EMA]])/Table2[[#This Row],[50D EMA]]</f>
        <v>4.254542283591458E-2</v>
      </c>
      <c r="U98" s="2">
        <f>(Table2[[#This Row],[Close Price]]-Table2[[#This Row],[200D EMA]])/Table2[[#This Row],[200D EMA]]</f>
        <v>0.34725249555539645</v>
      </c>
      <c r="V98">
        <v>0.95688976558334204</v>
      </c>
      <c r="W98">
        <v>184.58</v>
      </c>
      <c r="X98">
        <v>193.4</v>
      </c>
      <c r="Y98">
        <v>184.58</v>
      </c>
      <c r="Z98">
        <v>198.3</v>
      </c>
      <c r="AA98">
        <v>184.58</v>
      </c>
      <c r="AB98">
        <v>195.65</v>
      </c>
      <c r="AC98" s="2">
        <f>(Table2[[#This Row],[Close Price]]/Table2[[#This Row],[Day Low]])-1</f>
        <v>4.1987214216058E-2</v>
      </c>
      <c r="AD98" s="2">
        <f>(Table2[[#This Row],[Day High]]/Table2[[#This Row],[Close Price]])-1</f>
        <v>5.5633546508604415E-3</v>
      </c>
      <c r="AE98" s="2">
        <f>(Table2[[#This Row],[Close Price]]/Table2[[#This Row],[Current Week Low]])-1</f>
        <v>4.1987214216058E-2</v>
      </c>
      <c r="AF98" s="2">
        <f>(Table2[[#This Row],[Current Week High]]/Table2[[#This Row],[Close Price]])-1</f>
        <v>3.1040399313679634E-2</v>
      </c>
      <c r="AG98" s="2">
        <f>(Table2[[#This Row],[Close Price]]/Table2[[#This Row],[Current Month Low]])-1</f>
        <v>4.1987214216058E-2</v>
      </c>
      <c r="AH98" s="2">
        <f>(Table2[[#This Row],[Current Month High]]/Table2[[#This Row],[Close Price]])-1</f>
        <v>1.7261997608277513E-2</v>
      </c>
      <c r="AI98">
        <v>19.066188322154598</v>
      </c>
      <c r="AJ98">
        <v>395.05791505791501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0.12</v>
      </c>
      <c r="AM98" t="s">
        <v>10294</v>
      </c>
      <c r="AN98">
        <v>-9.33</v>
      </c>
      <c r="AO98" t="s">
        <v>10293</v>
      </c>
      <c r="AP98">
        <v>0.17491580882676999</v>
      </c>
      <c r="AQ98">
        <f>(Table2[[#This Row],[Sharpe Ratio]]-AVERAGE(Table2[Sharpe Ratio]))/_xlfn.STDEV.P(Table2[Sharpe Ratio])</f>
        <v>1.3943940278832623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6.3441264010394978</v>
      </c>
      <c r="AS98">
        <f>_xlfn.RANK.AVG(Table2[[#This Row],[1Y Return vs Nifty Z-Score]],Table2[1Y Return vs Nifty Z-Score])</f>
        <v>4</v>
      </c>
      <c r="AT98">
        <f>_xlfn.RANK.AVG(Table2[[#This Row],[6M Return vs Nifty Z-Score]],Table2[6M Return vs Nifty Z-Score])</f>
        <v>388</v>
      </c>
      <c r="AU98">
        <f>_xlfn.RANK.AVG(Table2[[#This Row],[Sharpe Ratio Z-Score]],Table2[Sharpe Ratio Z-Score])</f>
        <v>66</v>
      </c>
      <c r="AV98">
        <f>(Table2[[#This Row],[Rank 1Y]]+Table2[[#This Row],[Rank 6M]]+Table2[[#This Row],[Rank Sharpe]])/3</f>
        <v>152.66666666666666</v>
      </c>
    </row>
    <row r="99" spans="1:48" x14ac:dyDescent="0.3">
      <c r="A99" t="s">
        <v>151</v>
      </c>
      <c r="B99" t="s">
        <v>152</v>
      </c>
      <c r="C99" t="s">
        <v>10250</v>
      </c>
      <c r="D99" t="s">
        <v>116</v>
      </c>
      <c r="E99">
        <v>173684.3556288</v>
      </c>
      <c r="F99">
        <v>526.29999999999995</v>
      </c>
      <c r="G99">
        <v>138.15522180717599</v>
      </c>
      <c r="H99">
        <f>(Table2[[#This Row],[1Y Return vs Nifty]]-AVERAGE(Table2[1Y Return vs Nifty]))/_xlfn.STDEV.P(Table2[1Y Return vs Nifty])</f>
        <v>1.3710266098142834</v>
      </c>
      <c r="I99">
        <v>5.4780193244411599</v>
      </c>
      <c r="J99">
        <f>(Table2[[#This Row],[1M Return vs Nifty]]-AVERAGE(Table2[1M Return vs Nifty]))/_xlfn.STDEV.P(Table2[1M Return vs Nifty])</f>
        <v>0.46111097828995112</v>
      </c>
      <c r="K99">
        <v>3.6431888259482101</v>
      </c>
      <c r="L99">
        <f>(Table2[[#This Row],[6M Return vs Nifty]]-AVERAGE(Table2[6M Return vs Nifty]))/_xlfn.STDEV.P(Table2[6M Return vs Nifty])</f>
        <v>-9.7468028046213614E-2</v>
      </c>
      <c r="M99">
        <v>3.6359122800797699</v>
      </c>
      <c r="N99">
        <f>(Table2[[#This Row],[1W Return vs Nifty]]-AVERAGE(Table2[1W Return vs Nifty]))/_xlfn.STDEV.P(Table2[1W Return vs Nifty])</f>
        <v>0.31376177633556407</v>
      </c>
      <c r="O99">
        <v>536.45000000000005</v>
      </c>
      <c r="P99">
        <v>512.41008525901202</v>
      </c>
      <c r="Q99">
        <v>415.735979214346</v>
      </c>
      <c r="R99">
        <v>39.135804077240699</v>
      </c>
      <c r="S99" s="2">
        <f>(Table2[[#This Row],[Close Price]]-Table2[[#This Row],[20D EMA]])/Table2[[#This Row],[20D EMA]]</f>
        <v>-1.8920682263025613E-2</v>
      </c>
      <c r="T99" s="2">
        <f>(Table2[[#This Row],[Close Price]]-Table2[[#This Row],[50D EMA]])/Table2[[#This Row],[50D EMA]]</f>
        <v>2.7107028414491269E-2</v>
      </c>
      <c r="U99" s="2">
        <f>(Table2[[#This Row],[Close Price]]-Table2[[#This Row],[200D EMA]])/Table2[[#This Row],[200D EMA]]</f>
        <v>0.26594768389927859</v>
      </c>
      <c r="V99">
        <v>0.49586144784366099</v>
      </c>
      <c r="W99">
        <v>525.35</v>
      </c>
      <c r="X99">
        <v>539.79999999999995</v>
      </c>
      <c r="Y99">
        <v>525.35</v>
      </c>
      <c r="Z99">
        <v>562.5</v>
      </c>
      <c r="AA99">
        <v>525.35</v>
      </c>
      <c r="AB99">
        <v>559.5</v>
      </c>
      <c r="AC99" s="2">
        <f>(Table2[[#This Row],[Close Price]]/Table2[[#This Row],[Day Low]])-1</f>
        <v>1.8083182640142859E-3</v>
      </c>
      <c r="AD99" s="2">
        <f>(Table2[[#This Row],[Day High]]/Table2[[#This Row],[Close Price]])-1</f>
        <v>2.5650769523085648E-2</v>
      </c>
      <c r="AE99" s="2">
        <f>(Table2[[#This Row],[Close Price]]/Table2[[#This Row],[Current Week Low]])-1</f>
        <v>1.8083182640142859E-3</v>
      </c>
      <c r="AF99" s="2">
        <f>(Table2[[#This Row],[Current Week High]]/Table2[[#This Row],[Close Price]])-1</f>
        <v>6.8782063461903853E-2</v>
      </c>
      <c r="AG99" s="2">
        <f>(Table2[[#This Row],[Close Price]]/Table2[[#This Row],[Current Month Low]])-1</f>
        <v>1.8083182640142859E-3</v>
      </c>
      <c r="AH99" s="2">
        <f>(Table2[[#This Row],[Current Month High]]/Table2[[#This Row],[Close Price]])-1</f>
        <v>6.3081892456773758E-2</v>
      </c>
      <c r="AI99">
        <v>10.2033060991829</v>
      </c>
      <c r="AJ99">
        <v>163.61131980966601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0.09</v>
      </c>
      <c r="AM99" t="s">
        <v>10294</v>
      </c>
      <c r="AN99">
        <v>-4.2300000000000004</v>
      </c>
      <c r="AO99" t="s">
        <v>10293</v>
      </c>
      <c r="AP99">
        <v>0.18684931431112001</v>
      </c>
      <c r="AQ99">
        <f>(Table2[[#This Row],[Sharpe Ratio]]-AVERAGE(Table2[Sharpe Ratio]))/_xlfn.STDEV.P(Table2[Sharpe Ratio])</f>
        <v>1.5327645146425779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3.581195851036163</v>
      </c>
      <c r="AS99">
        <f>_xlfn.RANK.AVG(Table2[[#This Row],[1Y Return vs Nifty Z-Score]],Table2[1Y Return vs Nifty Z-Score])</f>
        <v>66</v>
      </c>
      <c r="AT99">
        <f>_xlfn.RANK.AVG(Table2[[#This Row],[6M Return vs Nifty Z-Score]],Table2[6M Return vs Nifty Z-Score])</f>
        <v>353</v>
      </c>
      <c r="AU99">
        <f>_xlfn.RANK.AVG(Table2[[#This Row],[Sharpe Ratio Z-Score]],Table2[Sharpe Ratio Z-Score])</f>
        <v>45</v>
      </c>
      <c r="AV99">
        <f>(Table2[[#This Row],[Rank 1Y]]+Table2[[#This Row],[Rank 6M]]+Table2[[#This Row],[Rank Sharpe]])/3</f>
        <v>154.66666666666666</v>
      </c>
    </row>
    <row r="100" spans="1:48" x14ac:dyDescent="0.3">
      <c r="A100" t="s">
        <v>1453</v>
      </c>
      <c r="B100" t="s">
        <v>1454</v>
      </c>
      <c r="C100" t="s">
        <v>10253</v>
      </c>
      <c r="D100" t="s">
        <v>46</v>
      </c>
      <c r="E100">
        <v>7091.0684614199999</v>
      </c>
      <c r="F100">
        <v>252.6</v>
      </c>
      <c r="G100">
        <v>117.11969025245</v>
      </c>
      <c r="H100">
        <f>(Table2[[#This Row],[1Y Return vs Nifty]]-AVERAGE(Table2[1Y Return vs Nifty]))/_xlfn.STDEV.P(Table2[1Y Return vs Nifty])</f>
        <v>1.0804437068694881</v>
      </c>
      <c r="I100">
        <v>9.34982565249339</v>
      </c>
      <c r="J100">
        <f>(Table2[[#This Row],[1M Return vs Nifty]]-AVERAGE(Table2[1M Return vs Nifty]))/_xlfn.STDEV.P(Table2[1M Return vs Nifty])</f>
        <v>0.85633454541743137</v>
      </c>
      <c r="K100">
        <v>30.173687829169801</v>
      </c>
      <c r="L100">
        <f>(Table2[[#This Row],[6M Return vs Nifty]]-AVERAGE(Table2[6M Return vs Nifty]))/_xlfn.STDEV.P(Table2[6M Return vs Nifty])</f>
        <v>0.81402506628835869</v>
      </c>
      <c r="M100">
        <v>-1.6358503523382999</v>
      </c>
      <c r="N100">
        <f>(Table2[[#This Row],[1W Return vs Nifty]]-AVERAGE(Table2[1W Return vs Nifty]))/_xlfn.STDEV.P(Table2[1W Return vs Nifty])</f>
        <v>-0.78759948639560284</v>
      </c>
      <c r="O100">
        <v>244.75</v>
      </c>
      <c r="P100">
        <v>226.75730414159599</v>
      </c>
      <c r="Q100">
        <v>179.343261676753</v>
      </c>
      <c r="R100">
        <v>56.6817354225171</v>
      </c>
      <c r="S100" s="2">
        <f>(Table2[[#This Row],[Close Price]]-Table2[[#This Row],[20D EMA]])/Table2[[#This Row],[20D EMA]]</f>
        <v>3.2073544433094972E-2</v>
      </c>
      <c r="T100" s="2">
        <f>(Table2[[#This Row],[Close Price]]-Table2[[#This Row],[50D EMA]])/Table2[[#This Row],[50D EMA]]</f>
        <v>0.11396632164169153</v>
      </c>
      <c r="U100" s="2">
        <f>(Table2[[#This Row],[Close Price]]-Table2[[#This Row],[200D EMA]])/Table2[[#This Row],[200D EMA]]</f>
        <v>0.40847220931714961</v>
      </c>
      <c r="V100">
        <v>0.88732022092452201</v>
      </c>
      <c r="W100">
        <v>247.55</v>
      </c>
      <c r="X100">
        <v>255.45</v>
      </c>
      <c r="Y100">
        <v>247.55</v>
      </c>
      <c r="Z100">
        <v>267.7</v>
      </c>
      <c r="AA100">
        <v>247.55</v>
      </c>
      <c r="AB100">
        <v>258.7</v>
      </c>
      <c r="AC100" s="2">
        <f>(Table2[[#This Row],[Close Price]]/Table2[[#This Row],[Day Low]])-1</f>
        <v>2.0399919208240691E-2</v>
      </c>
      <c r="AD100" s="2">
        <f>(Table2[[#This Row],[Day High]]/Table2[[#This Row],[Close Price]])-1</f>
        <v>1.128266033254155E-2</v>
      </c>
      <c r="AE100" s="2">
        <f>(Table2[[#This Row],[Close Price]]/Table2[[#This Row],[Current Week Low]])-1</f>
        <v>2.0399919208240691E-2</v>
      </c>
      <c r="AF100" s="2">
        <f>(Table2[[#This Row],[Current Week High]]/Table2[[#This Row],[Close Price]])-1</f>
        <v>5.9778305621535965E-2</v>
      </c>
      <c r="AG100" s="2">
        <f>(Table2[[#This Row],[Close Price]]/Table2[[#This Row],[Current Month Low]])-1</f>
        <v>2.0399919208240691E-2</v>
      </c>
      <c r="AH100" s="2">
        <f>(Table2[[#This Row],[Current Month High]]/Table2[[#This Row],[Close Price]])-1</f>
        <v>2.4148851939825855E-2</v>
      </c>
      <c r="AI100">
        <v>7.6405384006334103</v>
      </c>
      <c r="AJ100">
        <v>183.97976391231001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0.3</v>
      </c>
      <c r="AM100" t="s">
        <v>10294</v>
      </c>
      <c r="AN100">
        <v>7.2</v>
      </c>
      <c r="AO100" t="s">
        <v>10294</v>
      </c>
      <c r="AP100">
        <v>8.6669910649621998E-2</v>
      </c>
      <c r="AQ100">
        <f>(Table2[[#This Row],[Sharpe Ratio]]-AVERAGE(Table2[Sharpe Ratio]))/_xlfn.STDEV.P(Table2[Sharpe Ratio])</f>
        <v>0.37117181532397847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2.3343756475036539</v>
      </c>
      <c r="AS100">
        <f>_xlfn.RANK.AVG(Table2[[#This Row],[1Y Return vs Nifty Z-Score]],Table2[1Y Return vs Nifty Z-Score])</f>
        <v>91</v>
      </c>
      <c r="AT100">
        <f>_xlfn.RANK.AVG(Table2[[#This Row],[6M Return vs Nifty Z-Score]],Table2[6M Return vs Nifty Z-Score])</f>
        <v>131</v>
      </c>
      <c r="AU100">
        <f>_xlfn.RANK.AVG(Table2[[#This Row],[Sharpe Ratio Z-Score]],Table2[Sharpe Ratio Z-Score])</f>
        <v>243</v>
      </c>
      <c r="AV100">
        <f>(Table2[[#This Row],[Rank 1Y]]+Table2[[#This Row],[Rank 6M]]+Table2[[#This Row],[Rank Sharpe]])/3</f>
        <v>155</v>
      </c>
    </row>
    <row r="101" spans="1:48" x14ac:dyDescent="0.3">
      <c r="A101" t="s">
        <v>1417</v>
      </c>
      <c r="B101" t="s">
        <v>1418</v>
      </c>
      <c r="C101" t="s">
        <v>10261</v>
      </c>
      <c r="D101" t="s">
        <v>95</v>
      </c>
      <c r="E101">
        <v>7458.2117643800002</v>
      </c>
      <c r="F101">
        <v>3046.6</v>
      </c>
      <c r="G101">
        <v>90.687771504136606</v>
      </c>
      <c r="H101">
        <f>(Table2[[#This Row],[1Y Return vs Nifty]]-AVERAGE(Table2[1Y Return vs Nifty]))/_xlfn.STDEV.P(Table2[1Y Return vs Nifty])</f>
        <v>0.71531560633616598</v>
      </c>
      <c r="I101">
        <v>5.54319169850036</v>
      </c>
      <c r="J101">
        <f>(Table2[[#This Row],[1M Return vs Nifty]]-AVERAGE(Table2[1M Return vs Nifty]))/_xlfn.STDEV.P(Table2[1M Return vs Nifty])</f>
        <v>0.46776359879093604</v>
      </c>
      <c r="K101">
        <v>7.9842154833796997</v>
      </c>
      <c r="L101">
        <f>(Table2[[#This Row],[6M Return vs Nifty]]-AVERAGE(Table2[6M Return vs Nifty]))/_xlfn.STDEV.P(Table2[6M Return vs Nifty])</f>
        <v>5.1674127933989351E-2</v>
      </c>
      <c r="M101">
        <v>-1.9441974976857801</v>
      </c>
      <c r="N101">
        <f>(Table2[[#This Row],[1W Return vs Nifty]]-AVERAGE(Table2[1W Return vs Nifty]))/_xlfn.STDEV.P(Table2[1W Return vs Nifty])</f>
        <v>-0.8520184720439915</v>
      </c>
      <c r="O101">
        <v>3012.45</v>
      </c>
      <c r="P101">
        <v>2821.7744361443501</v>
      </c>
      <c r="Q101">
        <v>2384.5660281342698</v>
      </c>
      <c r="R101">
        <v>48.346563925160197</v>
      </c>
      <c r="S101" s="2">
        <f>(Table2[[#This Row],[Close Price]]-Table2[[#This Row],[20D EMA]])/Table2[[#This Row],[20D EMA]]</f>
        <v>1.133628773921562E-2</v>
      </c>
      <c r="T101" s="2">
        <f>(Table2[[#This Row],[Close Price]]-Table2[[#This Row],[50D EMA]])/Table2[[#This Row],[50D EMA]]</f>
        <v>7.9675242987476205E-2</v>
      </c>
      <c r="U101" s="2">
        <f>(Table2[[#This Row],[Close Price]]-Table2[[#This Row],[200D EMA]])/Table2[[#This Row],[200D EMA]]</f>
        <v>0.27763289590421542</v>
      </c>
      <c r="V101">
        <v>1.20292491715196</v>
      </c>
      <c r="W101">
        <v>3017.6</v>
      </c>
      <c r="X101">
        <v>3148.95</v>
      </c>
      <c r="Y101">
        <v>3017.6</v>
      </c>
      <c r="Z101">
        <v>3367</v>
      </c>
      <c r="AA101">
        <v>3017.6</v>
      </c>
      <c r="AB101">
        <v>3247</v>
      </c>
      <c r="AC101" s="2">
        <f>(Table2[[#This Row],[Close Price]]/Table2[[#This Row],[Day Low]])-1</f>
        <v>9.610286320254513E-3</v>
      </c>
      <c r="AD101" s="2">
        <f>(Table2[[#This Row],[Day High]]/Table2[[#This Row],[Close Price]])-1</f>
        <v>3.3594827020284823E-2</v>
      </c>
      <c r="AE101" s="2">
        <f>(Table2[[#This Row],[Close Price]]/Table2[[#This Row],[Current Week Low]])-1</f>
        <v>9.610286320254513E-3</v>
      </c>
      <c r="AF101" s="2">
        <f>(Table2[[#This Row],[Current Week High]]/Table2[[#This Row],[Close Price]])-1</f>
        <v>0.10516641502002244</v>
      </c>
      <c r="AG101" s="2">
        <f>(Table2[[#This Row],[Close Price]]/Table2[[#This Row],[Current Month Low]])-1</f>
        <v>9.610286320254513E-3</v>
      </c>
      <c r="AH101" s="2">
        <f>(Table2[[#This Row],[Current Month High]]/Table2[[#This Row],[Close Price]])-1</f>
        <v>6.5778244600538383E-2</v>
      </c>
      <c r="AI101">
        <v>10.615111928050901</v>
      </c>
      <c r="AJ101">
        <v>119.49567723342901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0.09</v>
      </c>
      <c r="AM101" t="s">
        <v>10294</v>
      </c>
      <c r="AN101">
        <v>8</v>
      </c>
      <c r="AO101" t="s">
        <v>10294</v>
      </c>
      <c r="AP101">
        <v>0.187953646830014</v>
      </c>
      <c r="AQ101">
        <f>(Table2[[#This Row],[Sharpe Ratio]]-AVERAGE(Table2[Sharpe Ratio]))/_xlfn.STDEV.P(Table2[Sharpe Ratio])</f>
        <v>1.5455693881463359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1.9283042491634359</v>
      </c>
      <c r="AS101">
        <f>_xlfn.RANK.AVG(Table2[[#This Row],[1Y Return vs Nifty Z-Score]],Table2[1Y Return vs Nifty Z-Score])</f>
        <v>122</v>
      </c>
      <c r="AT101">
        <f>_xlfn.RANK.AVG(Table2[[#This Row],[6M Return vs Nifty Z-Score]],Table2[6M Return vs Nifty Z-Score])</f>
        <v>300</v>
      </c>
      <c r="AU101">
        <f>_xlfn.RANK.AVG(Table2[[#This Row],[Sharpe Ratio Z-Score]],Table2[Sharpe Ratio Z-Score])</f>
        <v>44</v>
      </c>
      <c r="AV101">
        <f>(Table2[[#This Row],[Rank 1Y]]+Table2[[#This Row],[Rank 6M]]+Table2[[#This Row],[Rank Sharpe]])/3</f>
        <v>155.33333333333334</v>
      </c>
    </row>
    <row r="102" spans="1:48" x14ac:dyDescent="0.3">
      <c r="A102" t="s">
        <v>811</v>
      </c>
      <c r="B102" t="s">
        <v>812</v>
      </c>
      <c r="C102" t="s">
        <v>10260</v>
      </c>
      <c r="D102" t="s">
        <v>167</v>
      </c>
      <c r="E102">
        <v>19317.380003009999</v>
      </c>
      <c r="F102">
        <v>607.70000000000005</v>
      </c>
      <c r="G102">
        <v>25.9500551272899</v>
      </c>
      <c r="H102">
        <f>(Table2[[#This Row],[1Y Return vs Nifty]]-AVERAGE(Table2[1Y Return vs Nifty]))/_xlfn.STDEV.P(Table2[1Y Return vs Nifty])</f>
        <v>-0.17896526818609246</v>
      </c>
      <c r="I102">
        <v>-3.3572251185931501</v>
      </c>
      <c r="J102">
        <f>(Table2[[#This Row],[1M Return vs Nifty]]-AVERAGE(Table2[1M Return vs Nifty]))/_xlfn.STDEV.P(Table2[1M Return vs Nifty])</f>
        <v>-0.4407669901196718</v>
      </c>
      <c r="K102">
        <v>52.390827978227499</v>
      </c>
      <c r="L102">
        <f>(Table2[[#This Row],[6M Return vs Nifty]]-AVERAGE(Table2[6M Return vs Nifty]))/_xlfn.STDEV.P(Table2[6M Return vs Nifty])</f>
        <v>1.5773265714455145</v>
      </c>
      <c r="M102">
        <v>-0.44691901367098902</v>
      </c>
      <c r="N102">
        <f>(Table2[[#This Row],[1W Return vs Nifty]]-AVERAGE(Table2[1W Return vs Nifty]))/_xlfn.STDEV.P(Table2[1W Return vs Nifty])</f>
        <v>-0.53921142119649379</v>
      </c>
      <c r="O102">
        <v>608.62</v>
      </c>
      <c r="P102">
        <v>596.339286418337</v>
      </c>
      <c r="Q102">
        <v>511.04041760250698</v>
      </c>
      <c r="R102">
        <v>49.711792047945799</v>
      </c>
      <c r="S102" s="2">
        <f>(Table2[[#This Row],[Close Price]]-Table2[[#This Row],[20D EMA]])/Table2[[#This Row],[20D EMA]]</f>
        <v>-1.5116164437579426E-3</v>
      </c>
      <c r="T102" s="2">
        <f>(Table2[[#This Row],[Close Price]]-Table2[[#This Row],[50D EMA]])/Table2[[#This Row],[50D EMA]]</f>
        <v>1.9050754898099088E-2</v>
      </c>
      <c r="U102" s="2">
        <f>(Table2[[#This Row],[Close Price]]-Table2[[#This Row],[200D EMA]])/Table2[[#This Row],[200D EMA]]</f>
        <v>0.18914273522818695</v>
      </c>
      <c r="V102">
        <v>0.40455461451964903</v>
      </c>
      <c r="W102">
        <v>591.65</v>
      </c>
      <c r="X102">
        <v>610</v>
      </c>
      <c r="Y102">
        <v>582.35</v>
      </c>
      <c r="Z102">
        <v>629.5</v>
      </c>
      <c r="AA102">
        <v>582.35</v>
      </c>
      <c r="AB102">
        <v>610</v>
      </c>
      <c r="AC102" s="2">
        <f>(Table2[[#This Row],[Close Price]]/Table2[[#This Row],[Day Low]])-1</f>
        <v>2.7127524719006368E-2</v>
      </c>
      <c r="AD102" s="2">
        <f>(Table2[[#This Row],[Day High]]/Table2[[#This Row],[Close Price]])-1</f>
        <v>3.7847622181996776E-3</v>
      </c>
      <c r="AE102" s="2">
        <f>(Table2[[#This Row],[Close Price]]/Table2[[#This Row],[Current Week Low]])-1</f>
        <v>4.3530522881428668E-2</v>
      </c>
      <c r="AF102" s="2">
        <f>(Table2[[#This Row],[Current Week High]]/Table2[[#This Row],[Close Price]])-1</f>
        <v>3.5872963633371668E-2</v>
      </c>
      <c r="AG102" s="2">
        <f>(Table2[[#This Row],[Close Price]]/Table2[[#This Row],[Current Month Low]])-1</f>
        <v>4.3530522881428668E-2</v>
      </c>
      <c r="AH102" s="2">
        <f>(Table2[[#This Row],[Current Month High]]/Table2[[#This Row],[Close Price]])-1</f>
        <v>3.7847622181996776E-3</v>
      </c>
      <c r="AI102">
        <v>11.255553727168</v>
      </c>
      <c r="AJ102">
        <v>94.775641025640994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-0.06</v>
      </c>
      <c r="AM102" t="s">
        <v>10293</v>
      </c>
      <c r="AN102">
        <v>-5.33</v>
      </c>
      <c r="AO102" t="s">
        <v>10293</v>
      </c>
      <c r="AP102">
        <v>0.15967673693416201</v>
      </c>
      <c r="AQ102">
        <f>(Table2[[#This Row],[Sharpe Ratio]]-AVERAGE(Table2[Sharpe Ratio]))/_xlfn.STDEV.P(Table2[Sharpe Ratio])</f>
        <v>1.217695085706908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1.6360779776501644</v>
      </c>
      <c r="AS102">
        <f>_xlfn.RANK.AVG(Table2[[#This Row],[1Y Return vs Nifty Z-Score]],Table2[1Y Return vs Nifty Z-Score])</f>
        <v>337</v>
      </c>
      <c r="AT102">
        <f>_xlfn.RANK.AVG(Table2[[#This Row],[6M Return vs Nifty Z-Score]],Table2[6M Return vs Nifty Z-Score])</f>
        <v>48</v>
      </c>
      <c r="AU102">
        <f>_xlfn.RANK.AVG(Table2[[#This Row],[Sharpe Ratio Z-Score]],Table2[Sharpe Ratio Z-Score])</f>
        <v>84</v>
      </c>
      <c r="AV102">
        <f>(Table2[[#This Row],[Rank 1Y]]+Table2[[#This Row],[Rank 6M]]+Table2[[#This Row],[Rank Sharpe]])/3</f>
        <v>156.33333333333334</v>
      </c>
    </row>
    <row r="103" spans="1:48" x14ac:dyDescent="0.3">
      <c r="A103" t="s">
        <v>104</v>
      </c>
      <c r="B103" t="s">
        <v>105</v>
      </c>
      <c r="C103" t="s">
        <v>10257</v>
      </c>
      <c r="D103" t="s">
        <v>106</v>
      </c>
      <c r="E103">
        <v>275406.29242000001</v>
      </c>
      <c r="F103">
        <v>651.79999999999995</v>
      </c>
      <c r="G103">
        <v>76.467874066598498</v>
      </c>
      <c r="H103">
        <f>(Table2[[#This Row],[1Y Return vs Nifty]]-AVERAGE(Table2[1Y Return vs Nifty]))/_xlfn.STDEV.P(Table2[1Y Return vs Nifty])</f>
        <v>0.51888324777051142</v>
      </c>
      <c r="I103">
        <v>-4.34385700421746</v>
      </c>
      <c r="J103">
        <f>(Table2[[#This Row],[1M Return vs Nifty]]-AVERAGE(Table2[1M Return vs Nifty]))/_xlfn.STDEV.P(Table2[1M Return vs Nifty])</f>
        <v>-0.54147971700710307</v>
      </c>
      <c r="K103">
        <v>91.734908721077005</v>
      </c>
      <c r="L103">
        <f>(Table2[[#This Row],[6M Return vs Nifty]]-AVERAGE(Table2[6M Return vs Nifty]))/_xlfn.STDEV.P(Table2[6M Return vs Nifty])</f>
        <v>2.9290485234410069</v>
      </c>
      <c r="M103">
        <v>6.46189618966591</v>
      </c>
      <c r="N103">
        <f>(Table2[[#This Row],[1W Return vs Nifty]]-AVERAGE(Table2[1W Return vs Nifty]))/_xlfn.STDEV.P(Table2[1W Return vs Nifty])</f>
        <v>0.90415808666642794</v>
      </c>
      <c r="O103">
        <v>645.19000000000005</v>
      </c>
      <c r="P103">
        <v>627.803799658755</v>
      </c>
      <c r="Q103">
        <v>477.29817652696102</v>
      </c>
      <c r="R103">
        <v>57.294748146411202</v>
      </c>
      <c r="S103" s="2">
        <f>(Table2[[#This Row],[Close Price]]-Table2[[#This Row],[20D EMA]])/Table2[[#This Row],[20D EMA]]</f>
        <v>1.0245044095537593E-2</v>
      </c>
      <c r="T103" s="2">
        <f>(Table2[[#This Row],[Close Price]]-Table2[[#This Row],[50D EMA]])/Table2[[#This Row],[50D EMA]]</f>
        <v>3.8222451591226718E-2</v>
      </c>
      <c r="U103" s="2">
        <f>(Table2[[#This Row],[Close Price]]-Table2[[#This Row],[200D EMA]])/Table2[[#This Row],[200D EMA]]</f>
        <v>0.36560337343585453</v>
      </c>
      <c r="V103">
        <v>0.18685264668993601</v>
      </c>
      <c r="W103">
        <v>632.54999999999995</v>
      </c>
      <c r="X103">
        <v>663.15</v>
      </c>
      <c r="Y103">
        <v>608.20000000000005</v>
      </c>
      <c r="Z103">
        <v>663.15</v>
      </c>
      <c r="AA103">
        <v>632.54999999999995</v>
      </c>
      <c r="AB103">
        <v>663.15</v>
      </c>
      <c r="AC103" s="2">
        <f>(Table2[[#This Row],[Close Price]]/Table2[[#This Row],[Day Low]])-1</f>
        <v>3.0432376887202572E-2</v>
      </c>
      <c r="AD103" s="2">
        <f>(Table2[[#This Row],[Day High]]/Table2[[#This Row],[Close Price]])-1</f>
        <v>1.7413316968395209E-2</v>
      </c>
      <c r="AE103" s="2">
        <f>(Table2[[#This Row],[Close Price]]/Table2[[#This Row],[Current Week Low]])-1</f>
        <v>7.1686945083853759E-2</v>
      </c>
      <c r="AF103" s="2">
        <f>(Table2[[#This Row],[Current Week High]]/Table2[[#This Row],[Close Price]])-1</f>
        <v>1.7413316968395209E-2</v>
      </c>
      <c r="AG103" s="2">
        <f>(Table2[[#This Row],[Close Price]]/Table2[[#This Row],[Current Month Low]])-1</f>
        <v>3.0432376887202572E-2</v>
      </c>
      <c r="AH103" s="2">
        <f>(Table2[[#This Row],[Current Month High]]/Table2[[#This Row],[Close Price]])-1</f>
        <v>1.7413316968395209E-2</v>
      </c>
      <c r="AI103">
        <v>23.918379871126099</v>
      </c>
      <c r="AJ103">
        <v>129.02319044272599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10294</v>
      </c>
      <c r="AN103">
        <v>-1.56</v>
      </c>
      <c r="AO103" t="s">
        <v>10293</v>
      </c>
      <c r="AP103">
        <v>6.1387981412919998E-2</v>
      </c>
      <c r="AQ103">
        <f>(Table2[[#This Row],[Sharpe Ratio]]-AVERAGE(Table2[Sharpe Ratio]))/_xlfn.STDEV.P(Table2[Sharpe Ratio])</f>
        <v>7.8024687744008253E-2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3.8886348286148515</v>
      </c>
      <c r="AS103">
        <f>_xlfn.RANK.AVG(Table2[[#This Row],[1Y Return vs Nifty Z-Score]],Table2[1Y Return vs Nifty Z-Score])</f>
        <v>155</v>
      </c>
      <c r="AT103">
        <f>_xlfn.RANK.AVG(Table2[[#This Row],[6M Return vs Nifty Z-Score]],Table2[6M Return vs Nifty Z-Score])</f>
        <v>8</v>
      </c>
      <c r="AU103">
        <f>_xlfn.RANK.AVG(Table2[[#This Row],[Sharpe Ratio Z-Score]],Table2[Sharpe Ratio Z-Score])</f>
        <v>309</v>
      </c>
      <c r="AV103">
        <f>(Table2[[#This Row],[Rank 1Y]]+Table2[[#This Row],[Rank 6M]]+Table2[[#This Row],[Rank Sharpe]])/3</f>
        <v>157.33333333333334</v>
      </c>
    </row>
    <row r="104" spans="1:48" x14ac:dyDescent="0.3">
      <c r="A104" t="s">
        <v>84</v>
      </c>
      <c r="B104" t="s">
        <v>85</v>
      </c>
      <c r="C104" t="s">
        <v>10248</v>
      </c>
      <c r="D104" t="s">
        <v>86</v>
      </c>
      <c r="E104">
        <v>323235.10075114999</v>
      </c>
      <c r="F104">
        <v>524.5</v>
      </c>
      <c r="G104">
        <v>97.034611857729004</v>
      </c>
      <c r="H104">
        <f>(Table2[[#This Row],[1Y Return vs Nifty]]-AVERAGE(Table2[1Y Return vs Nifty]))/_xlfn.STDEV.P(Table2[1Y Return vs Nifty])</f>
        <v>0.80299027667553757</v>
      </c>
      <c r="I104">
        <v>10.9229088455364</v>
      </c>
      <c r="J104">
        <f>(Table2[[#This Row],[1M Return vs Nifty]]-AVERAGE(Table2[1M Return vs Nifty]))/_xlfn.STDEV.P(Table2[1M Return vs Nifty])</f>
        <v>1.0169106430487171</v>
      </c>
      <c r="K104">
        <v>11.835633109003499</v>
      </c>
      <c r="L104">
        <f>(Table2[[#This Row],[6M Return vs Nifty]]-AVERAGE(Table2[6M Return vs Nifty]))/_xlfn.STDEV.P(Table2[6M Return vs Nifty])</f>
        <v>0.18399506802366744</v>
      </c>
      <c r="M104">
        <v>8.5517161569326792</v>
      </c>
      <c r="N104">
        <f>(Table2[[#This Row],[1W Return vs Nifty]]-AVERAGE(Table2[1W Return vs Nifty]))/_xlfn.STDEV.P(Table2[1W Return vs Nifty])</f>
        <v>1.3407571747733233</v>
      </c>
      <c r="O104">
        <v>505.27</v>
      </c>
      <c r="P104">
        <v>490.08218195133901</v>
      </c>
      <c r="Q104">
        <v>423.71378299774</v>
      </c>
      <c r="R104">
        <v>62.582384972978502</v>
      </c>
      <c r="S104" s="2">
        <f>(Table2[[#This Row],[Close Price]]-Table2[[#This Row],[20D EMA]])/Table2[[#This Row],[20D EMA]]</f>
        <v>3.8058859619609357E-2</v>
      </c>
      <c r="T104" s="2">
        <f>(Table2[[#This Row],[Close Price]]-Table2[[#This Row],[50D EMA]])/Table2[[#This Row],[50D EMA]]</f>
        <v>7.0228666366977582E-2</v>
      </c>
      <c r="U104" s="2">
        <f>(Table2[[#This Row],[Close Price]]-Table2[[#This Row],[200D EMA]])/Table2[[#This Row],[200D EMA]]</f>
        <v>0.23786390966374954</v>
      </c>
      <c r="V104">
        <v>0.95901326437919698</v>
      </c>
      <c r="W104">
        <v>522.29999999999995</v>
      </c>
      <c r="X104">
        <v>537.20000000000005</v>
      </c>
      <c r="Y104">
        <v>507.5</v>
      </c>
      <c r="Z104">
        <v>542.25</v>
      </c>
      <c r="AA104">
        <v>522.29999999999995</v>
      </c>
      <c r="AB104">
        <v>542.25</v>
      </c>
      <c r="AC104" s="2">
        <f>(Table2[[#This Row],[Close Price]]/Table2[[#This Row],[Day Low]])-1</f>
        <v>4.2121386176527942E-3</v>
      </c>
      <c r="AD104" s="2">
        <f>(Table2[[#This Row],[Day High]]/Table2[[#This Row],[Close Price]])-1</f>
        <v>2.4213536701620741E-2</v>
      </c>
      <c r="AE104" s="2">
        <f>(Table2[[#This Row],[Close Price]]/Table2[[#This Row],[Current Week Low]])-1</f>
        <v>3.3497536945812811E-2</v>
      </c>
      <c r="AF104" s="2">
        <f>(Table2[[#This Row],[Current Week High]]/Table2[[#This Row],[Close Price]])-1</f>
        <v>3.3841754051477491E-2</v>
      </c>
      <c r="AG104" s="2">
        <f>(Table2[[#This Row],[Close Price]]/Table2[[#This Row],[Current Month Low]])-1</f>
        <v>4.2121386176527942E-3</v>
      </c>
      <c r="AH104" s="2">
        <f>(Table2[[#This Row],[Current Month High]]/Table2[[#This Row],[Close Price]])-1</f>
        <v>3.3841754051477491E-2</v>
      </c>
      <c r="AI104">
        <v>3.3841754051477402</v>
      </c>
      <c r="AJ104">
        <v>131.05726872246601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0.13</v>
      </c>
      <c r="AM104" t="s">
        <v>10294</v>
      </c>
      <c r="AN104">
        <v>2.35</v>
      </c>
      <c r="AO104" t="s">
        <v>10294</v>
      </c>
      <c r="AP104">
        <v>0.14931350131252299</v>
      </c>
      <c r="AQ104">
        <f>(Table2[[#This Row],[Sharpe Ratio]]-AVERAGE(Table2[Sharpe Ratio]))/_xlfn.STDEV.P(Table2[Sharpe Ratio])</f>
        <v>1.0975320741552546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4.4421852366765</v>
      </c>
      <c r="AS104">
        <f>_xlfn.RANK.AVG(Table2[[#This Row],[1Y Return vs Nifty Z-Score]],Table2[1Y Return vs Nifty Z-Score])</f>
        <v>115</v>
      </c>
      <c r="AT104">
        <f>_xlfn.RANK.AVG(Table2[[#This Row],[6M Return vs Nifty Z-Score]],Table2[6M Return vs Nifty Z-Score])</f>
        <v>255</v>
      </c>
      <c r="AU104">
        <f>_xlfn.RANK.AVG(Table2[[#This Row],[Sharpe Ratio Z-Score]],Table2[Sharpe Ratio Z-Score])</f>
        <v>104</v>
      </c>
      <c r="AV104">
        <f>(Table2[[#This Row],[Rank 1Y]]+Table2[[#This Row],[Rank 6M]]+Table2[[#This Row],[Rank Sharpe]])/3</f>
        <v>158</v>
      </c>
    </row>
    <row r="105" spans="1:48" x14ac:dyDescent="0.3">
      <c r="A105" t="s">
        <v>58</v>
      </c>
      <c r="B105" t="s">
        <v>59</v>
      </c>
      <c r="C105" t="s">
        <v>10255</v>
      </c>
      <c r="D105" t="s">
        <v>60</v>
      </c>
      <c r="E105">
        <v>406969.07764397998</v>
      </c>
      <c r="F105">
        <v>419.7</v>
      </c>
      <c r="G105">
        <v>64.971281520768898</v>
      </c>
      <c r="H105">
        <f>(Table2[[#This Row],[1Y Return vs Nifty]]-AVERAGE(Table2[1Y Return vs Nifty]))/_xlfn.STDEV.P(Table2[1Y Return vs Nifty])</f>
        <v>0.36007037312318119</v>
      </c>
      <c r="I105">
        <v>11.557871961148701</v>
      </c>
      <c r="J105">
        <f>(Table2[[#This Row],[1M Return vs Nifty]]-AVERAGE(Table2[1M Return vs Nifty]))/_xlfn.STDEV.P(Table2[1M Return vs Nifty])</f>
        <v>1.0817259685799705</v>
      </c>
      <c r="K105">
        <v>13.1207491864768</v>
      </c>
      <c r="L105">
        <f>(Table2[[#This Row],[6M Return vs Nifty]]-AVERAGE(Table2[6M Return vs Nifty]))/_xlfn.STDEV.P(Table2[6M Return vs Nifty])</f>
        <v>0.22814706191918396</v>
      </c>
      <c r="M105">
        <v>8.01457329978982</v>
      </c>
      <c r="N105">
        <f>(Table2[[#This Row],[1W Return vs Nifty]]-AVERAGE(Table2[1W Return vs Nifty]))/_xlfn.STDEV.P(Table2[1W Return vs Nifty])</f>
        <v>1.2285388567914051</v>
      </c>
      <c r="O105">
        <v>392.81</v>
      </c>
      <c r="P105">
        <v>378.235537957612</v>
      </c>
      <c r="Q105">
        <v>328.78685788669202</v>
      </c>
      <c r="R105">
        <v>76.003947786398598</v>
      </c>
      <c r="S105" s="2">
        <f>(Table2[[#This Row],[Close Price]]-Table2[[#This Row],[20D EMA]])/Table2[[#This Row],[20D EMA]]</f>
        <v>6.845548738575899E-2</v>
      </c>
      <c r="T105" s="2">
        <f>(Table2[[#This Row],[Close Price]]-Table2[[#This Row],[50D EMA]])/Table2[[#This Row],[50D EMA]]</f>
        <v>0.10962603425972844</v>
      </c>
      <c r="U105" s="2">
        <f>(Table2[[#This Row],[Close Price]]-Table2[[#This Row],[200D EMA]])/Table2[[#This Row],[200D EMA]]</f>
        <v>0.27651087606621694</v>
      </c>
      <c r="V105">
        <v>1.4315851065982399</v>
      </c>
      <c r="W105">
        <v>413.35</v>
      </c>
      <c r="X105">
        <v>426.3</v>
      </c>
      <c r="Y105">
        <v>392.65</v>
      </c>
      <c r="Z105">
        <v>426.3</v>
      </c>
      <c r="AA105">
        <v>413.35</v>
      </c>
      <c r="AB105">
        <v>426.3</v>
      </c>
      <c r="AC105" s="2">
        <f>(Table2[[#This Row],[Close Price]]/Table2[[#This Row],[Day Low]])-1</f>
        <v>1.5362283778879826E-2</v>
      </c>
      <c r="AD105" s="2">
        <f>(Table2[[#This Row],[Day High]]/Table2[[#This Row],[Close Price]])-1</f>
        <v>1.572551822730528E-2</v>
      </c>
      <c r="AE105" s="2">
        <f>(Table2[[#This Row],[Close Price]]/Table2[[#This Row],[Current Week Low]])-1</f>
        <v>6.8890869731312865E-2</v>
      </c>
      <c r="AF105" s="2">
        <f>(Table2[[#This Row],[Current Week High]]/Table2[[#This Row],[Close Price]])-1</f>
        <v>1.572551822730528E-2</v>
      </c>
      <c r="AG105" s="2">
        <f>(Table2[[#This Row],[Close Price]]/Table2[[#This Row],[Current Month Low]])-1</f>
        <v>1.5362283778879826E-2</v>
      </c>
      <c r="AH105" s="2">
        <f>(Table2[[#This Row],[Current Month High]]/Table2[[#This Row],[Close Price]])-1</f>
        <v>1.572551822730528E-2</v>
      </c>
      <c r="AI105">
        <v>1.57255182273052</v>
      </c>
      <c r="AJ105">
        <v>98.158640226628805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0.05</v>
      </c>
      <c r="AM105" t="s">
        <v>10294</v>
      </c>
      <c r="AN105">
        <v>10.32</v>
      </c>
      <c r="AO105" t="s">
        <v>10294</v>
      </c>
      <c r="AP105">
        <v>0.18587911496201401</v>
      </c>
      <c r="AQ105">
        <f>(Table2[[#This Row],[Sharpe Ratio]]-AVERAGE(Table2[Sharpe Ratio]))/_xlfn.STDEV.P(Table2[Sharpe Ratio])</f>
        <v>1.5215149319976942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4.4199971924114347</v>
      </c>
      <c r="AS105">
        <f>_xlfn.RANK.AVG(Table2[[#This Row],[1Y Return vs Nifty Z-Score]],Table2[1Y Return vs Nifty Z-Score])</f>
        <v>191</v>
      </c>
      <c r="AT105">
        <f>_xlfn.RANK.AVG(Table2[[#This Row],[6M Return vs Nifty Z-Score]],Table2[6M Return vs Nifty Z-Score])</f>
        <v>239</v>
      </c>
      <c r="AU105">
        <f>_xlfn.RANK.AVG(Table2[[#This Row],[Sharpe Ratio Z-Score]],Table2[Sharpe Ratio Z-Score])</f>
        <v>46</v>
      </c>
      <c r="AV105">
        <f>(Table2[[#This Row],[Rank 1Y]]+Table2[[#This Row],[Rank 6M]]+Table2[[#This Row],[Rank Sharpe]])/3</f>
        <v>158.66666666666666</v>
      </c>
    </row>
    <row r="106" spans="1:48" x14ac:dyDescent="0.3">
      <c r="A106" t="s">
        <v>219</v>
      </c>
      <c r="B106" t="s">
        <v>220</v>
      </c>
      <c r="C106" t="s">
        <v>10256</v>
      </c>
      <c r="D106" t="s">
        <v>109</v>
      </c>
      <c r="E106">
        <v>122068.88307116</v>
      </c>
      <c r="F106">
        <v>2569.4</v>
      </c>
      <c r="G106">
        <v>59.6370562573765</v>
      </c>
      <c r="H106">
        <f>(Table2[[#This Row],[1Y Return vs Nifty]]-AVERAGE(Table2[1Y Return vs Nifty]))/_xlfn.STDEV.P(Table2[1Y Return vs Nifty])</f>
        <v>0.28638387473518179</v>
      </c>
      <c r="I106">
        <v>7.2940567410598796</v>
      </c>
      <c r="J106">
        <f>(Table2[[#This Row],[1M Return vs Nifty]]-AVERAGE(Table2[1M Return vs Nifty]))/_xlfn.STDEV.P(Table2[1M Return vs Nifty])</f>
        <v>0.64648718903500002</v>
      </c>
      <c r="K106">
        <v>12.519788024465599</v>
      </c>
      <c r="L106">
        <f>(Table2[[#This Row],[6M Return vs Nifty]]-AVERAGE(Table2[6M Return vs Nifty]))/_xlfn.STDEV.P(Table2[6M Return vs Nifty])</f>
        <v>0.20750018493922315</v>
      </c>
      <c r="M106">
        <v>6.1455185245950803</v>
      </c>
      <c r="N106">
        <f>(Table2[[#This Row],[1W Return vs Nifty]]-AVERAGE(Table2[1W Return vs Nifty]))/_xlfn.STDEV.P(Table2[1W Return vs Nifty])</f>
        <v>0.83806138827571897</v>
      </c>
      <c r="O106">
        <v>2471.96</v>
      </c>
      <c r="P106">
        <v>2383.8982894916398</v>
      </c>
      <c r="Q106">
        <v>2067.77215790419</v>
      </c>
      <c r="R106">
        <v>71.249485394540699</v>
      </c>
      <c r="S106" s="2">
        <f>(Table2[[#This Row],[Close Price]]-Table2[[#This Row],[20D EMA]])/Table2[[#This Row],[20D EMA]]</f>
        <v>3.9418113561708143E-2</v>
      </c>
      <c r="T106" s="2">
        <f>(Table2[[#This Row],[Close Price]]-Table2[[#This Row],[50D EMA]])/Table2[[#This Row],[50D EMA]]</f>
        <v>7.7814440039687266E-2</v>
      </c>
      <c r="U106" s="2">
        <f>(Table2[[#This Row],[Close Price]]-Table2[[#This Row],[200D EMA]])/Table2[[#This Row],[200D EMA]]</f>
        <v>0.24259338253409882</v>
      </c>
      <c r="V106">
        <v>0.93793744794880096</v>
      </c>
      <c r="W106">
        <v>2525</v>
      </c>
      <c r="X106">
        <v>2584.9</v>
      </c>
      <c r="Y106">
        <v>2465.75</v>
      </c>
      <c r="Z106">
        <v>2602.15</v>
      </c>
      <c r="AA106">
        <v>2520</v>
      </c>
      <c r="AB106">
        <v>2602.15</v>
      </c>
      <c r="AC106" s="2">
        <f>(Table2[[#This Row],[Close Price]]/Table2[[#This Row],[Day Low]])-1</f>
        <v>1.75841584158416E-2</v>
      </c>
      <c r="AD106" s="2">
        <f>(Table2[[#This Row],[Day High]]/Table2[[#This Row],[Close Price]])-1</f>
        <v>6.0325367790146078E-3</v>
      </c>
      <c r="AE106" s="2">
        <f>(Table2[[#This Row],[Close Price]]/Table2[[#This Row],[Current Week Low]])-1</f>
        <v>4.2035891716516227E-2</v>
      </c>
      <c r="AF106" s="2">
        <f>(Table2[[#This Row],[Current Week High]]/Table2[[#This Row],[Close Price]])-1</f>
        <v>1.2746166420176008E-2</v>
      </c>
      <c r="AG106" s="2">
        <f>(Table2[[#This Row],[Close Price]]/Table2[[#This Row],[Current Month Low]])-1</f>
        <v>1.9603174603174622E-2</v>
      </c>
      <c r="AH106" s="2">
        <f>(Table2[[#This Row],[Current Month High]]/Table2[[#This Row],[Close Price]])-1</f>
        <v>1.2746166420176008E-2</v>
      </c>
      <c r="AI106">
        <v>1.2746166420175999</v>
      </c>
      <c r="AJ106">
        <v>95.094912680334104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0.08</v>
      </c>
      <c r="AM106" t="s">
        <v>10294</v>
      </c>
      <c r="AN106">
        <v>4.6399999999999997</v>
      </c>
      <c r="AO106" t="s">
        <v>10294</v>
      </c>
      <c r="AP106">
        <v>0.22249208834492801</v>
      </c>
      <c r="AQ106">
        <f>(Table2[[#This Row],[Sharpe Ratio]]-AVERAGE(Table2[Sharpe Ratio]))/_xlfn.STDEV.P(Table2[Sharpe Ratio])</f>
        <v>1.9460469318650924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3.9244795688502161</v>
      </c>
      <c r="AS106">
        <f>_xlfn.RANK.AVG(Table2[[#This Row],[1Y Return vs Nifty Z-Score]],Table2[1Y Return vs Nifty Z-Score])</f>
        <v>209</v>
      </c>
      <c r="AT106">
        <f>_xlfn.RANK.AVG(Table2[[#This Row],[6M Return vs Nifty Z-Score]],Table2[6M Return vs Nifty Z-Score])</f>
        <v>248</v>
      </c>
      <c r="AU106">
        <f>_xlfn.RANK.AVG(Table2[[#This Row],[Sharpe Ratio Z-Score]],Table2[Sharpe Ratio Z-Score])</f>
        <v>20</v>
      </c>
      <c r="AV106">
        <f>(Table2[[#This Row],[Rank 1Y]]+Table2[[#This Row],[Rank 6M]]+Table2[[#This Row],[Rank Sharpe]])/3</f>
        <v>159</v>
      </c>
    </row>
    <row r="107" spans="1:48" x14ac:dyDescent="0.3">
      <c r="A107" t="s">
        <v>1341</v>
      </c>
      <c r="B107" t="s">
        <v>1342</v>
      </c>
      <c r="C107" t="s">
        <v>10263</v>
      </c>
      <c r="D107" t="s">
        <v>379</v>
      </c>
      <c r="E107">
        <v>8301.8638249800006</v>
      </c>
      <c r="F107">
        <v>1821.45</v>
      </c>
      <c r="G107">
        <v>117.691720036777</v>
      </c>
      <c r="H107">
        <f>(Table2[[#This Row],[1Y Return vs Nifty]]-AVERAGE(Table2[1Y Return vs Nifty]))/_xlfn.STDEV.P(Table2[1Y Return vs Nifty])</f>
        <v>1.0883456738280213</v>
      </c>
      <c r="I107">
        <v>2.3559648051547901</v>
      </c>
      <c r="J107">
        <f>(Table2[[#This Row],[1M Return vs Nifty]]-AVERAGE(Table2[1M Return vs Nifty]))/_xlfn.STDEV.P(Table2[1M Return vs Nifty])</f>
        <v>0.14242005748153194</v>
      </c>
      <c r="K107">
        <v>48.128256003444001</v>
      </c>
      <c r="L107">
        <f>(Table2[[#This Row],[6M Return vs Nifty]]-AVERAGE(Table2[6M Return vs Nifty]))/_xlfn.STDEV.P(Table2[6M Return vs Nifty])</f>
        <v>1.4308798378711687</v>
      </c>
      <c r="M107">
        <v>2.2760289044755901</v>
      </c>
      <c r="N107">
        <f>(Table2[[#This Row],[1W Return vs Nifty]]-AVERAGE(Table2[1W Return vs Nifty]))/_xlfn.STDEV.P(Table2[1W Return vs Nifty])</f>
        <v>2.9658910528884055E-2</v>
      </c>
      <c r="O107">
        <v>1703.28</v>
      </c>
      <c r="P107">
        <v>1599.4268462716</v>
      </c>
      <c r="Q107">
        <v>1265.78816250924</v>
      </c>
      <c r="R107">
        <v>76.093407489075602</v>
      </c>
      <c r="S107" s="2">
        <f>(Table2[[#This Row],[Close Price]]-Table2[[#This Row],[20D EMA]])/Table2[[#This Row],[20D EMA]]</f>
        <v>6.9377906157531394E-2</v>
      </c>
      <c r="T107" s="2">
        <f>(Table2[[#This Row],[Close Price]]-Table2[[#This Row],[50D EMA]])/Table2[[#This Row],[50D EMA]]</f>
        <v>0.13881419725194369</v>
      </c>
      <c r="U107" s="2">
        <f>(Table2[[#This Row],[Close Price]]-Table2[[#This Row],[200D EMA]])/Table2[[#This Row],[200D EMA]]</f>
        <v>0.4389848585637281</v>
      </c>
      <c r="V107">
        <v>1.71810431033466</v>
      </c>
      <c r="W107">
        <v>1711.15</v>
      </c>
      <c r="X107">
        <v>1828</v>
      </c>
      <c r="Y107">
        <v>1678.6</v>
      </c>
      <c r="Z107">
        <v>1828</v>
      </c>
      <c r="AA107">
        <v>1711.15</v>
      </c>
      <c r="AB107">
        <v>1828</v>
      </c>
      <c r="AC107" s="2">
        <f>(Table2[[#This Row],[Close Price]]/Table2[[#This Row],[Day Low]])-1</f>
        <v>6.445957397072144E-2</v>
      </c>
      <c r="AD107" s="2">
        <f>(Table2[[#This Row],[Day High]]/Table2[[#This Row],[Close Price]])-1</f>
        <v>3.5960361250650941E-3</v>
      </c>
      <c r="AE107" s="2">
        <f>(Table2[[#This Row],[Close Price]]/Table2[[#This Row],[Current Week Low]])-1</f>
        <v>8.5100679137376511E-2</v>
      </c>
      <c r="AF107" s="2">
        <f>(Table2[[#This Row],[Current Week High]]/Table2[[#This Row],[Close Price]])-1</f>
        <v>3.5960361250650941E-3</v>
      </c>
      <c r="AG107" s="2">
        <f>(Table2[[#This Row],[Close Price]]/Table2[[#This Row],[Current Month Low]])-1</f>
        <v>6.445957397072144E-2</v>
      </c>
      <c r="AH107" s="2">
        <f>(Table2[[#This Row],[Current Month High]]/Table2[[#This Row],[Close Price]])-1</f>
        <v>3.5960361250650941E-3</v>
      </c>
      <c r="AI107">
        <v>0.35960361250650902</v>
      </c>
      <c r="AJ107">
        <v>158.96779697163501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0.24</v>
      </c>
      <c r="AM107" t="s">
        <v>10294</v>
      </c>
      <c r="AN107">
        <v>8.19</v>
      </c>
      <c r="AO107" t="s">
        <v>10294</v>
      </c>
      <c r="AP107">
        <v>5.8918751586753998E-2</v>
      </c>
      <c r="AQ107">
        <f>(Table2[[#This Row],[Sharpe Ratio]]-AVERAGE(Table2[Sharpe Ratio]))/_xlfn.STDEV.P(Table2[Sharpe Ratio])</f>
        <v>4.9393659466920273E-2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2.7406981391765264</v>
      </c>
      <c r="AS107">
        <f>_xlfn.RANK.AVG(Table2[[#This Row],[1Y Return vs Nifty Z-Score]],Table2[1Y Return vs Nifty Z-Score])</f>
        <v>89</v>
      </c>
      <c r="AT107">
        <f>_xlfn.RANK.AVG(Table2[[#This Row],[6M Return vs Nifty Z-Score]],Table2[6M Return vs Nifty Z-Score])</f>
        <v>65</v>
      </c>
      <c r="AU107">
        <f>_xlfn.RANK.AVG(Table2[[#This Row],[Sharpe Ratio Z-Score]],Table2[Sharpe Ratio Z-Score])</f>
        <v>324</v>
      </c>
      <c r="AV107">
        <f>(Table2[[#This Row],[Rank 1Y]]+Table2[[#This Row],[Rank 6M]]+Table2[[#This Row],[Rank Sharpe]])/3</f>
        <v>159.33333333333334</v>
      </c>
    </row>
    <row r="108" spans="1:48" x14ac:dyDescent="0.3">
      <c r="A108" t="s">
        <v>139</v>
      </c>
      <c r="B108" t="s">
        <v>140</v>
      </c>
      <c r="C108" t="s">
        <v>10252</v>
      </c>
      <c r="D108" t="s">
        <v>141</v>
      </c>
      <c r="E108">
        <v>204318.77106082</v>
      </c>
      <c r="F108">
        <v>1572.35</v>
      </c>
      <c r="G108">
        <v>67.988605939870695</v>
      </c>
      <c r="H108">
        <f>(Table2[[#This Row],[1Y Return vs Nifty]]-AVERAGE(Table2[1Y Return vs Nifty]))/_xlfn.STDEV.P(Table2[1Y Return vs Nifty])</f>
        <v>0.40175141581743312</v>
      </c>
      <c r="I108">
        <v>-3.6291919677203301</v>
      </c>
      <c r="J108">
        <f>(Table2[[#This Row],[1M Return vs Nifty]]-AVERAGE(Table2[1M Return vs Nifty]))/_xlfn.STDEV.P(Table2[1M Return vs Nifty])</f>
        <v>-0.46852863394820976</v>
      </c>
      <c r="K108">
        <v>9.1856772074821293</v>
      </c>
      <c r="L108">
        <f>(Table2[[#This Row],[6M Return vs Nifty]]-AVERAGE(Table2[6M Return vs Nifty]))/_xlfn.STDEV.P(Table2[6M Return vs Nifty])</f>
        <v>9.2952057327390258E-2</v>
      </c>
      <c r="M108">
        <v>-5.1719964179176099</v>
      </c>
      <c r="N108">
        <f>(Table2[[#This Row],[1W Return vs Nifty]]-AVERAGE(Table2[1W Return vs Nifty]))/_xlfn.STDEV.P(Table2[1W Return vs Nifty])</f>
        <v>-1.5263608016412971</v>
      </c>
      <c r="O108">
        <v>1598.04</v>
      </c>
      <c r="P108">
        <v>1566.20539761947</v>
      </c>
      <c r="Q108">
        <v>1351.11480347222</v>
      </c>
      <c r="R108">
        <v>41.006589806601099</v>
      </c>
      <c r="S108" s="2">
        <f>(Table2[[#This Row],[Close Price]]-Table2[[#This Row],[20D EMA]])/Table2[[#This Row],[20D EMA]]</f>
        <v>-1.6075943030212043E-2</v>
      </c>
      <c r="T108" s="2">
        <f>(Table2[[#This Row],[Close Price]]-Table2[[#This Row],[50D EMA]])/Table2[[#This Row],[50D EMA]]</f>
        <v>3.9232417343659561E-3</v>
      </c>
      <c r="U108" s="2">
        <f>(Table2[[#This Row],[Close Price]]-Table2[[#This Row],[200D EMA]])/Table2[[#This Row],[200D EMA]]</f>
        <v>0.16374270784335213</v>
      </c>
      <c r="V108">
        <v>1.4116787984244099</v>
      </c>
      <c r="W108">
        <v>1552.45</v>
      </c>
      <c r="X108">
        <v>1580.5</v>
      </c>
      <c r="Y108">
        <v>1552.45</v>
      </c>
      <c r="Z108">
        <v>1702.8</v>
      </c>
      <c r="AA108">
        <v>1552.45</v>
      </c>
      <c r="AB108">
        <v>1593</v>
      </c>
      <c r="AC108" s="2">
        <f>(Table2[[#This Row],[Close Price]]/Table2[[#This Row],[Day Low]])-1</f>
        <v>1.2818448259203086E-2</v>
      </c>
      <c r="AD108" s="2">
        <f>(Table2[[#This Row],[Day High]]/Table2[[#This Row],[Close Price]])-1</f>
        <v>5.1833243234649107E-3</v>
      </c>
      <c r="AE108" s="2">
        <f>(Table2[[#This Row],[Close Price]]/Table2[[#This Row],[Current Week Low]])-1</f>
        <v>1.2818448259203086E-2</v>
      </c>
      <c r="AF108" s="2">
        <f>(Table2[[#This Row],[Current Week High]]/Table2[[#This Row],[Close Price]])-1</f>
        <v>8.2964988711164755E-2</v>
      </c>
      <c r="AG108" s="2">
        <f>(Table2[[#This Row],[Close Price]]/Table2[[#This Row],[Current Month Low]])-1</f>
        <v>1.2818448259203086E-2</v>
      </c>
      <c r="AH108" s="2">
        <f>(Table2[[#This Row],[Current Month High]]/Table2[[#This Row],[Close Price]])-1</f>
        <v>1.3133208255159623E-2</v>
      </c>
      <c r="AI108">
        <v>8.2964988711164693</v>
      </c>
      <c r="AJ108">
        <v>96.531466783325996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-7.0000000000000007E-2</v>
      </c>
      <c r="AM108" t="s">
        <v>10293</v>
      </c>
      <c r="AN108">
        <v>-1.67</v>
      </c>
      <c r="AO108" t="s">
        <v>10293</v>
      </c>
      <c r="AP108">
        <v>0.224356153514113</v>
      </c>
      <c r="AQ108">
        <f>(Table2[[#This Row],[Sharpe Ratio]]-AVERAGE(Table2[Sharpe Ratio]))/_xlfn.STDEV.P(Table2[Sharpe Ratio])</f>
        <v>1.9676610003506245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0.46747503790594136</v>
      </c>
      <c r="AS108">
        <f>_xlfn.RANK.AVG(Table2[[#This Row],[1Y Return vs Nifty Z-Score]],Table2[1Y Return vs Nifty Z-Score])</f>
        <v>181</v>
      </c>
      <c r="AT108">
        <f>_xlfn.RANK.AVG(Table2[[#This Row],[6M Return vs Nifty Z-Score]],Table2[6M Return vs Nifty Z-Score])</f>
        <v>287</v>
      </c>
      <c r="AU108">
        <f>_xlfn.RANK.AVG(Table2[[#This Row],[Sharpe Ratio Z-Score]],Table2[Sharpe Ratio Z-Score])</f>
        <v>17</v>
      </c>
      <c r="AV108">
        <f>(Table2[[#This Row],[Rank 1Y]]+Table2[[#This Row],[Rank 6M]]+Table2[[#This Row],[Rank Sharpe]])/3</f>
        <v>161.66666666666666</v>
      </c>
    </row>
    <row r="109" spans="1:48" x14ac:dyDescent="0.3">
      <c r="A109" t="s">
        <v>1165</v>
      </c>
      <c r="B109" t="s">
        <v>1166</v>
      </c>
      <c r="C109" t="s">
        <v>10259</v>
      </c>
      <c r="D109" t="s">
        <v>835</v>
      </c>
      <c r="E109">
        <v>10310.499084269901</v>
      </c>
      <c r="F109">
        <v>221.55</v>
      </c>
      <c r="G109">
        <v>141.47299079008599</v>
      </c>
      <c r="H109">
        <f>(Table2[[#This Row],[1Y Return vs Nifty]]-AVERAGE(Table2[1Y Return vs Nifty]))/_xlfn.STDEV.P(Table2[1Y Return vs Nifty])</f>
        <v>1.416857966148019</v>
      </c>
      <c r="I109">
        <v>-7.4873744703082403</v>
      </c>
      <c r="J109">
        <f>(Table2[[#This Row],[1M Return vs Nifty]]-AVERAGE(Table2[1M Return vs Nifty]))/_xlfn.STDEV.P(Table2[1M Return vs Nifty])</f>
        <v>-0.86236151764741031</v>
      </c>
      <c r="K109">
        <v>9.7737210504129202</v>
      </c>
      <c r="L109">
        <f>(Table2[[#This Row],[6M Return vs Nifty]]-AVERAGE(Table2[6M Return vs Nifty]))/_xlfn.STDEV.P(Table2[6M Return vs Nifty])</f>
        <v>0.11315514140554098</v>
      </c>
      <c r="M109">
        <v>-6.5239239540462997</v>
      </c>
      <c r="N109">
        <f>(Table2[[#This Row],[1W Return vs Nifty]]-AVERAGE(Table2[1W Return vs Nifty]))/_xlfn.STDEV.P(Table2[1W Return vs Nifty])</f>
        <v>-1.8088015566850739</v>
      </c>
      <c r="O109">
        <v>246</v>
      </c>
      <c r="P109">
        <v>235.01763675547599</v>
      </c>
      <c r="Q109">
        <v>186.31376691396801</v>
      </c>
      <c r="R109">
        <v>24.378592404504101</v>
      </c>
      <c r="S109" s="2">
        <f>(Table2[[#This Row],[Close Price]]-Table2[[#This Row],[20D EMA]])/Table2[[#This Row],[20D EMA]]</f>
        <v>-9.9390243902438974E-2</v>
      </c>
      <c r="T109" s="2">
        <f>(Table2[[#This Row],[Close Price]]-Table2[[#This Row],[50D EMA]])/Table2[[#This Row],[50D EMA]]</f>
        <v>-5.7304791850529828E-2</v>
      </c>
      <c r="U109" s="2">
        <f>(Table2[[#This Row],[Close Price]]-Table2[[#This Row],[200D EMA]])/Table2[[#This Row],[200D EMA]]</f>
        <v>0.18912307807239298</v>
      </c>
      <c r="V109">
        <v>1.25249729180685</v>
      </c>
      <c r="W109">
        <v>214.2</v>
      </c>
      <c r="X109">
        <v>239.1</v>
      </c>
      <c r="Y109">
        <v>214.2</v>
      </c>
      <c r="Z109">
        <v>264</v>
      </c>
      <c r="AA109">
        <v>214.2</v>
      </c>
      <c r="AB109">
        <v>249.05</v>
      </c>
      <c r="AC109" s="2">
        <f>(Table2[[#This Row],[Close Price]]/Table2[[#This Row],[Day Low]])-1</f>
        <v>3.4313725490196179E-2</v>
      </c>
      <c r="AD109" s="2">
        <f>(Table2[[#This Row],[Day High]]/Table2[[#This Row],[Close Price]])-1</f>
        <v>7.921462423832093E-2</v>
      </c>
      <c r="AE109" s="2">
        <f>(Table2[[#This Row],[Close Price]]/Table2[[#This Row],[Current Week Low]])-1</f>
        <v>3.4313725490196179E-2</v>
      </c>
      <c r="AF109" s="2">
        <f>(Table2[[#This Row],[Current Week High]]/Table2[[#This Row],[Close Price]])-1</f>
        <v>0.19160460392687884</v>
      </c>
      <c r="AG109" s="2">
        <f>(Table2[[#This Row],[Close Price]]/Table2[[#This Row],[Current Month Low]])-1</f>
        <v>3.4313725490196179E-2</v>
      </c>
      <c r="AH109" s="2">
        <f>(Table2[[#This Row],[Current Month High]]/Table2[[#This Row],[Close Price]])-1</f>
        <v>0.12412547957571651</v>
      </c>
      <c r="AI109">
        <v>19.160460392687799</v>
      </c>
      <c r="AJ109">
        <v>174.19554455445501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-0.1</v>
      </c>
      <c r="AM109" t="s">
        <v>10293</v>
      </c>
      <c r="AN109">
        <v>-11.77</v>
      </c>
      <c r="AO109" t="s">
        <v>10293</v>
      </c>
      <c r="AP109">
        <v>0.12776453973028201</v>
      </c>
      <c r="AQ109">
        <f>(Table2[[#This Row],[Sharpe Ratio]]-AVERAGE(Table2[Sharpe Ratio]))/_xlfn.STDEV.P(Table2[Sharpe Ratio])</f>
        <v>0.847669172830675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-0.29348079394824911</v>
      </c>
      <c r="AS109">
        <f>_xlfn.RANK.AVG(Table2[[#This Row],[1Y Return vs Nifty Z-Score]],Table2[1Y Return vs Nifty Z-Score])</f>
        <v>61</v>
      </c>
      <c r="AT109">
        <f>_xlfn.RANK.AVG(Table2[[#This Row],[6M Return vs Nifty Z-Score]],Table2[6M Return vs Nifty Z-Score])</f>
        <v>279</v>
      </c>
      <c r="AU109">
        <f>_xlfn.RANK.AVG(Table2[[#This Row],[Sharpe Ratio Z-Score]],Table2[Sharpe Ratio Z-Score])</f>
        <v>147</v>
      </c>
      <c r="AV109">
        <f>(Table2[[#This Row],[Rank 1Y]]+Table2[[#This Row],[Rank 6M]]+Table2[[#This Row],[Rank Sharpe]])/3</f>
        <v>162.33333333333334</v>
      </c>
    </row>
    <row r="110" spans="1:48" x14ac:dyDescent="0.3">
      <c r="A110" t="s">
        <v>353</v>
      </c>
      <c r="B110" t="s">
        <v>354</v>
      </c>
      <c r="C110" t="s">
        <v>10263</v>
      </c>
      <c r="D110" t="s">
        <v>297</v>
      </c>
      <c r="E110">
        <v>68791.107114030005</v>
      </c>
      <c r="F110">
        <v>8066.1</v>
      </c>
      <c r="G110">
        <v>36.964459365219298</v>
      </c>
      <c r="H110">
        <f>(Table2[[#This Row],[1Y Return vs Nifty]]-AVERAGE(Table2[1Y Return vs Nifty]))/_xlfn.STDEV.P(Table2[1Y Return vs Nifty])</f>
        <v>-2.6813298584644003E-2</v>
      </c>
      <c r="I110">
        <v>-6.5700724175223204</v>
      </c>
      <c r="J110">
        <f>(Table2[[#This Row],[1M Return vs Nifty]]-AVERAGE(Table2[1M Return vs Nifty]))/_xlfn.STDEV.P(Table2[1M Return vs Nifty])</f>
        <v>-0.76872579346133207</v>
      </c>
      <c r="K110">
        <v>32.218537437338</v>
      </c>
      <c r="L110">
        <f>(Table2[[#This Row],[6M Return vs Nifty]]-AVERAGE(Table2[6M Return vs Nifty]))/_xlfn.STDEV.P(Table2[6M Return vs Nifty])</f>
        <v>0.88427878811137228</v>
      </c>
      <c r="M110">
        <v>0.80239100355845305</v>
      </c>
      <c r="N110">
        <f>(Table2[[#This Row],[1W Return vs Nifty]]-AVERAGE(Table2[1W Return vs Nifty]))/_xlfn.STDEV.P(Table2[1W Return vs Nifty])</f>
        <v>-0.27820921869645582</v>
      </c>
      <c r="O110">
        <v>8254.58</v>
      </c>
      <c r="P110">
        <v>8312.8743414495002</v>
      </c>
      <c r="Q110">
        <v>7110.0866867929399</v>
      </c>
      <c r="R110">
        <v>42.404638295580199</v>
      </c>
      <c r="S110" s="2">
        <f>(Table2[[#This Row],[Close Price]]-Table2[[#This Row],[20D EMA]])/Table2[[#This Row],[20D EMA]]</f>
        <v>-2.2833384617993838E-2</v>
      </c>
      <c r="T110" s="2">
        <f>(Table2[[#This Row],[Close Price]]-Table2[[#This Row],[50D EMA]])/Table2[[#This Row],[50D EMA]]</f>
        <v>-2.9685801963712864E-2</v>
      </c>
      <c r="U110" s="2">
        <f>(Table2[[#This Row],[Close Price]]-Table2[[#This Row],[200D EMA]])/Table2[[#This Row],[200D EMA]]</f>
        <v>0.1344587422517457</v>
      </c>
      <c r="V110">
        <v>0.68202828040999097</v>
      </c>
      <c r="W110">
        <v>8030</v>
      </c>
      <c r="X110">
        <v>8169.6</v>
      </c>
      <c r="Y110">
        <v>7890.15</v>
      </c>
      <c r="Z110">
        <v>8550</v>
      </c>
      <c r="AA110">
        <v>8030</v>
      </c>
      <c r="AB110">
        <v>8294.75</v>
      </c>
      <c r="AC110" s="2">
        <f>(Table2[[#This Row],[Close Price]]/Table2[[#This Row],[Day Low]])-1</f>
        <v>4.4956413449563914E-3</v>
      </c>
      <c r="AD110" s="2">
        <f>(Table2[[#This Row],[Day High]]/Table2[[#This Row],[Close Price]])-1</f>
        <v>1.2831479897348119E-2</v>
      </c>
      <c r="AE110" s="2">
        <f>(Table2[[#This Row],[Close Price]]/Table2[[#This Row],[Current Week Low]])-1</f>
        <v>2.2299956274595578E-2</v>
      </c>
      <c r="AF110" s="2">
        <f>(Table2[[#This Row],[Current Week High]]/Table2[[#This Row],[Close Price]])-1</f>
        <v>5.9991817607021991E-2</v>
      </c>
      <c r="AG110" s="2">
        <f>(Table2[[#This Row],[Close Price]]/Table2[[#This Row],[Current Month Low]])-1</f>
        <v>4.4956413449563914E-3</v>
      </c>
      <c r="AH110" s="2">
        <f>(Table2[[#This Row],[Current Month High]]/Table2[[#This Row],[Close Price]])-1</f>
        <v>2.8347032642788816E-2</v>
      </c>
      <c r="AI110">
        <v>23.170429327680001</v>
      </c>
      <c r="AJ110">
        <v>67.339529480104503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-0.17</v>
      </c>
      <c r="AM110" t="s">
        <v>10293</v>
      </c>
      <c r="AN110">
        <v>-6.4</v>
      </c>
      <c r="AO110" t="s">
        <v>10293</v>
      </c>
      <c r="AP110">
        <v>0.159815610591445</v>
      </c>
      <c r="AQ110">
        <f>(Table2[[#This Row],[Sharpe Ratio]]-AVERAGE(Table2[Sharpe Ratio]))/_xlfn.STDEV.P(Table2[Sharpe Ratio])</f>
        <v>1.2193053431104424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293</v>
      </c>
      <c r="AT110">
        <f>_xlfn.RANK.AVG(Table2[[#This Row],[6M Return vs Nifty Z-Score]],Table2[6M Return vs Nifty Z-Score])</f>
        <v>113</v>
      </c>
      <c r="AU110">
        <f>_xlfn.RANK.AVG(Table2[[#This Row],[Sharpe Ratio Z-Score]],Table2[Sharpe Ratio Z-Score])</f>
        <v>83</v>
      </c>
      <c r="AV110">
        <f>(Table2[[#This Row],[Rank 1Y]]+Table2[[#This Row],[Rank 6M]]+Table2[[#This Row],[Rank Sharpe]])/3</f>
        <v>163</v>
      </c>
    </row>
    <row r="111" spans="1:48" x14ac:dyDescent="0.3">
      <c r="A111" t="s">
        <v>209</v>
      </c>
      <c r="B111" t="s">
        <v>210</v>
      </c>
      <c r="C111" t="s">
        <v>10254</v>
      </c>
      <c r="D111" t="s">
        <v>54</v>
      </c>
      <c r="E111">
        <v>125769.1864101</v>
      </c>
      <c r="F111">
        <v>1249.9000000000001</v>
      </c>
      <c r="G111">
        <v>72.253603715534098</v>
      </c>
      <c r="H111">
        <f>(Table2[[#This Row],[1Y Return vs Nifty]]-AVERAGE(Table2[1Y Return vs Nifty]))/_xlfn.STDEV.P(Table2[1Y Return vs Nifty])</f>
        <v>0.4606677037886267</v>
      </c>
      <c r="I111">
        <v>13.018557141694499</v>
      </c>
      <c r="J111">
        <f>(Table2[[#This Row],[1M Return vs Nifty]]-AVERAGE(Table2[1M Return vs Nifty]))/_xlfn.STDEV.P(Table2[1M Return vs Nifty])</f>
        <v>1.230828779669175</v>
      </c>
      <c r="K111">
        <v>51.1072328363162</v>
      </c>
      <c r="L111">
        <f>(Table2[[#This Row],[6M Return vs Nifty]]-AVERAGE(Table2[6M Return vs Nifty]))/_xlfn.STDEV.P(Table2[6M Return vs Nifty])</f>
        <v>1.5332268314582838</v>
      </c>
      <c r="M111">
        <v>3.0413269972202301</v>
      </c>
      <c r="N111">
        <f>(Table2[[#This Row],[1W Return vs Nifty]]-AVERAGE(Table2[1W Return vs Nifty]))/_xlfn.STDEV.P(Table2[1W Return vs Nifty])</f>
        <v>0.18954275442729193</v>
      </c>
      <c r="O111">
        <v>1188.05</v>
      </c>
      <c r="P111">
        <v>1125.37668322429</v>
      </c>
      <c r="Q111">
        <v>920.94155907383401</v>
      </c>
      <c r="R111">
        <v>72.508217480770895</v>
      </c>
      <c r="S111" s="2">
        <f>(Table2[[#This Row],[Close Price]]-Table2[[#This Row],[20D EMA]])/Table2[[#This Row],[20D EMA]]</f>
        <v>5.2060098480703788E-2</v>
      </c>
      <c r="T111" s="2">
        <f>(Table2[[#This Row],[Close Price]]-Table2[[#This Row],[50D EMA]])/Table2[[#This Row],[50D EMA]]</f>
        <v>0.11065034368665015</v>
      </c>
      <c r="U111" s="2">
        <f>(Table2[[#This Row],[Close Price]]-Table2[[#This Row],[200D EMA]])/Table2[[#This Row],[200D EMA]]</f>
        <v>0.35719795429472273</v>
      </c>
      <c r="V111">
        <v>0.81116985977105505</v>
      </c>
      <c r="W111">
        <v>1227.7</v>
      </c>
      <c r="X111">
        <v>1259.75</v>
      </c>
      <c r="Y111">
        <v>1210.5</v>
      </c>
      <c r="Z111">
        <v>1265</v>
      </c>
      <c r="AA111">
        <v>1227.7</v>
      </c>
      <c r="AB111">
        <v>1265</v>
      </c>
      <c r="AC111" s="2">
        <f>(Table2[[#This Row],[Close Price]]/Table2[[#This Row],[Day Low]])-1</f>
        <v>1.8082593467459551E-2</v>
      </c>
      <c r="AD111" s="2">
        <f>(Table2[[#This Row],[Day High]]/Table2[[#This Row],[Close Price]])-1</f>
        <v>7.8806304504359659E-3</v>
      </c>
      <c r="AE111" s="2">
        <f>(Table2[[#This Row],[Close Price]]/Table2[[#This Row],[Current Week Low]])-1</f>
        <v>3.2548533663775414E-2</v>
      </c>
      <c r="AF111" s="2">
        <f>(Table2[[#This Row],[Current Week High]]/Table2[[#This Row],[Close Price]])-1</f>
        <v>1.2080966477318045E-2</v>
      </c>
      <c r="AG111" s="2">
        <f>(Table2[[#This Row],[Close Price]]/Table2[[#This Row],[Current Month Low]])-1</f>
        <v>1.8082593467459551E-2</v>
      </c>
      <c r="AH111" s="2">
        <f>(Table2[[#This Row],[Current Month High]]/Table2[[#This Row],[Close Price]])-1</f>
        <v>1.2080966477318045E-2</v>
      </c>
      <c r="AI111">
        <v>1.2080966477318</v>
      </c>
      <c r="AJ111">
        <v>120.149713782474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0.08</v>
      </c>
      <c r="AM111" t="s">
        <v>10294</v>
      </c>
      <c r="AN111">
        <v>5.49</v>
      </c>
      <c r="AO111" t="s">
        <v>10294</v>
      </c>
      <c r="AP111">
        <v>7.6853887927904999E-2</v>
      </c>
      <c r="AQ111">
        <f>(Table2[[#This Row],[Sharpe Ratio]]-AVERAGE(Table2[Sharpe Ratio]))/_xlfn.STDEV.P(Table2[Sharpe Ratio])</f>
        <v>0.25735380570176536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3.6716198750451432</v>
      </c>
      <c r="AS111">
        <f>_xlfn.RANK.AVG(Table2[[#This Row],[1Y Return vs Nifty Z-Score]],Table2[1Y Return vs Nifty Z-Score])</f>
        <v>169</v>
      </c>
      <c r="AT111">
        <f>_xlfn.RANK.AVG(Table2[[#This Row],[6M Return vs Nifty Z-Score]],Table2[6M Return vs Nifty Z-Score])</f>
        <v>55</v>
      </c>
      <c r="AU111">
        <f>_xlfn.RANK.AVG(Table2[[#This Row],[Sharpe Ratio Z-Score]],Table2[Sharpe Ratio Z-Score])</f>
        <v>265</v>
      </c>
      <c r="AV111">
        <f>(Table2[[#This Row],[Rank 1Y]]+Table2[[#This Row],[Rank 6M]]+Table2[[#This Row],[Rank Sharpe]])/3</f>
        <v>163</v>
      </c>
    </row>
    <row r="112" spans="1:48" x14ac:dyDescent="0.3">
      <c r="A112" t="s">
        <v>1615</v>
      </c>
      <c r="B112" t="s">
        <v>1616</v>
      </c>
      <c r="C112" t="s">
        <v>10252</v>
      </c>
      <c r="D112" t="s">
        <v>1005</v>
      </c>
      <c r="E112">
        <v>5437.7972927459996</v>
      </c>
      <c r="F112">
        <v>42.63</v>
      </c>
      <c r="G112">
        <v>135.75337610350201</v>
      </c>
      <c r="H112">
        <f>(Table2[[#This Row],[1Y Return vs Nifty]]-AVERAGE(Table2[1Y Return vs Nifty]))/_xlfn.STDEV.P(Table2[1Y Return vs Nifty])</f>
        <v>1.3378477336264711</v>
      </c>
      <c r="I112">
        <v>0.82340368338918901</v>
      </c>
      <c r="J112">
        <f>(Table2[[#This Row],[1M Return vs Nifty]]-AVERAGE(Table2[1M Return vs Nifty]))/_xlfn.STDEV.P(Table2[1M Return vs Nifty])</f>
        <v>-1.4019656198517267E-2</v>
      </c>
      <c r="K112">
        <v>23.5298006613178</v>
      </c>
      <c r="L112">
        <f>(Table2[[#This Row],[6M Return vs Nifty]]-AVERAGE(Table2[6M Return vs Nifty]))/_xlfn.STDEV.P(Table2[6M Return vs Nifty])</f>
        <v>0.58576485632020781</v>
      </c>
      <c r="M112">
        <v>5.2428945192647403E-2</v>
      </c>
      <c r="N112">
        <f>(Table2[[#This Row],[1W Return vs Nifty]]-AVERAGE(Table2[1W Return vs Nifty]))/_xlfn.STDEV.P(Table2[1W Return vs Nifty])</f>
        <v>-0.43488910305296491</v>
      </c>
      <c r="O112">
        <v>42.05</v>
      </c>
      <c r="P112">
        <v>39.676565356322897</v>
      </c>
      <c r="Q112">
        <v>33.031964761364598</v>
      </c>
      <c r="R112">
        <v>51.056148951117699</v>
      </c>
      <c r="S112" s="2">
        <f>(Table2[[#This Row],[Close Price]]-Table2[[#This Row],[20D EMA]])/Table2[[#This Row],[20D EMA]]</f>
        <v>1.3793103448275992E-2</v>
      </c>
      <c r="T112" s="2">
        <f>(Table2[[#This Row],[Close Price]]-Table2[[#This Row],[50D EMA]])/Table2[[#This Row],[50D EMA]]</f>
        <v>7.443775985025991E-2</v>
      </c>
      <c r="U112" s="2">
        <f>(Table2[[#This Row],[Close Price]]-Table2[[#This Row],[200D EMA]])/Table2[[#This Row],[200D EMA]]</f>
        <v>0.29056809995939509</v>
      </c>
      <c r="V112">
        <v>1.13472295908756</v>
      </c>
      <c r="W112">
        <v>41.27</v>
      </c>
      <c r="X112">
        <v>43.24</v>
      </c>
      <c r="Y112">
        <v>41.27</v>
      </c>
      <c r="Z112">
        <v>46.1</v>
      </c>
      <c r="AA112">
        <v>41.27</v>
      </c>
      <c r="AB112">
        <v>44.6</v>
      </c>
      <c r="AC112" s="2">
        <f>(Table2[[#This Row],[Close Price]]/Table2[[#This Row],[Day Low]])-1</f>
        <v>3.2953719408771454E-2</v>
      </c>
      <c r="AD112" s="2">
        <f>(Table2[[#This Row],[Day High]]/Table2[[#This Row],[Close Price]])-1</f>
        <v>1.4309171944639987E-2</v>
      </c>
      <c r="AE112" s="2">
        <f>(Table2[[#This Row],[Close Price]]/Table2[[#This Row],[Current Week Low]])-1</f>
        <v>3.2953719408771454E-2</v>
      </c>
      <c r="AF112" s="2">
        <f>(Table2[[#This Row],[Current Week High]]/Table2[[#This Row],[Close Price]])-1</f>
        <v>8.1398076471968173E-2</v>
      </c>
      <c r="AG112" s="2">
        <f>(Table2[[#This Row],[Close Price]]/Table2[[#This Row],[Current Month Low]])-1</f>
        <v>3.2953719408771454E-2</v>
      </c>
      <c r="AH112" s="2">
        <f>(Table2[[#This Row],[Current Month High]]/Table2[[#This Row],[Close Price]])-1</f>
        <v>4.6211588083509225E-2</v>
      </c>
      <c r="AI112">
        <v>8.1398076471968093</v>
      </c>
      <c r="AJ112">
        <v>166.4375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0.17</v>
      </c>
      <c r="AM112" t="s">
        <v>10294</v>
      </c>
      <c r="AN112">
        <v>1.89</v>
      </c>
      <c r="AO112" t="s">
        <v>10294</v>
      </c>
      <c r="AP112">
        <v>7.9230629139261002E-2</v>
      </c>
      <c r="AQ112">
        <f>(Table2[[#This Row],[Sharpe Ratio]]-AVERAGE(Table2[Sharpe Ratio]))/_xlfn.STDEV.P(Table2[Sharpe Ratio])</f>
        <v>0.28491241693695918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1.759616247632156</v>
      </c>
      <c r="AS112">
        <f>_xlfn.RANK.AVG(Table2[[#This Row],[1Y Return vs Nifty Z-Score]],Table2[1Y Return vs Nifty Z-Score])</f>
        <v>68</v>
      </c>
      <c r="AT112">
        <f>_xlfn.RANK.AVG(Table2[[#This Row],[6M Return vs Nifty Z-Score]],Table2[6M Return vs Nifty Z-Score])</f>
        <v>163</v>
      </c>
      <c r="AU112">
        <f>_xlfn.RANK.AVG(Table2[[#This Row],[Sharpe Ratio Z-Score]],Table2[Sharpe Ratio Z-Score])</f>
        <v>258</v>
      </c>
      <c r="AV112">
        <f>(Table2[[#This Row],[Rank 1Y]]+Table2[[#This Row],[Rank 6M]]+Table2[[#This Row],[Rank Sharpe]])/3</f>
        <v>163</v>
      </c>
    </row>
    <row r="113" spans="1:48" x14ac:dyDescent="0.3">
      <c r="A113" t="s">
        <v>803</v>
      </c>
      <c r="B113" t="s">
        <v>804</v>
      </c>
      <c r="C113" t="s">
        <v>10262</v>
      </c>
      <c r="D113" t="s">
        <v>136</v>
      </c>
      <c r="E113">
        <v>19622.234686014999</v>
      </c>
      <c r="F113">
        <v>1731.7</v>
      </c>
      <c r="G113">
        <v>170.532654221196</v>
      </c>
      <c r="H113">
        <f>(Table2[[#This Row],[1Y Return vs Nifty]]-AVERAGE(Table2[1Y Return vs Nifty]))/_xlfn.STDEV.P(Table2[1Y Return vs Nifty])</f>
        <v>1.8182854906411434</v>
      </c>
      <c r="I113">
        <v>-9.0502337032479403</v>
      </c>
      <c r="J113">
        <f>(Table2[[#This Row],[1M Return vs Nifty]]-AVERAGE(Table2[1M Return vs Nifty]))/_xlfn.STDEV.P(Table2[1M Return vs Nifty])</f>
        <v>-1.0218939809540857</v>
      </c>
      <c r="K113">
        <v>12.682870872082599</v>
      </c>
      <c r="L113">
        <f>(Table2[[#This Row],[6M Return vs Nifty]]-AVERAGE(Table2[6M Return vs Nifty]))/_xlfn.STDEV.P(Table2[6M Return vs Nifty])</f>
        <v>0.21310312853215227</v>
      </c>
      <c r="M113">
        <v>-1.06454285964128</v>
      </c>
      <c r="N113">
        <f>(Table2[[#This Row],[1W Return vs Nifty]]-AVERAGE(Table2[1W Return vs Nifty]))/_xlfn.STDEV.P(Table2[1W Return vs Nifty])</f>
        <v>-0.66824359246834608</v>
      </c>
      <c r="O113">
        <v>1856.96</v>
      </c>
      <c r="P113">
        <v>1863.9627260411</v>
      </c>
      <c r="Q113">
        <v>1486.41962590868</v>
      </c>
      <c r="R113">
        <v>30.1433636877045</v>
      </c>
      <c r="S113" s="2">
        <f>(Table2[[#This Row],[Close Price]]-Table2[[#This Row],[20D EMA]])/Table2[[#This Row],[20D EMA]]</f>
        <v>-6.7454333965190419E-2</v>
      </c>
      <c r="T113" s="2">
        <f>(Table2[[#This Row],[Close Price]]-Table2[[#This Row],[50D EMA]])/Table2[[#This Row],[50D EMA]]</f>
        <v>-7.0957817017089655E-2</v>
      </c>
      <c r="U113" s="2">
        <f>(Table2[[#This Row],[Close Price]]-Table2[[#This Row],[200D EMA]])/Table2[[#This Row],[200D EMA]]</f>
        <v>0.16501421927968349</v>
      </c>
      <c r="V113">
        <v>1.27959672439239</v>
      </c>
      <c r="W113">
        <v>1711.1</v>
      </c>
      <c r="X113">
        <v>1780</v>
      </c>
      <c r="Y113">
        <v>1711.1</v>
      </c>
      <c r="Z113">
        <v>1838</v>
      </c>
      <c r="AA113">
        <v>1711.1</v>
      </c>
      <c r="AB113">
        <v>1800.95</v>
      </c>
      <c r="AC113" s="2">
        <f>(Table2[[#This Row],[Close Price]]/Table2[[#This Row],[Day Low]])-1</f>
        <v>1.2039039214540415E-2</v>
      </c>
      <c r="AD113" s="2">
        <f>(Table2[[#This Row],[Day High]]/Table2[[#This Row],[Close Price]])-1</f>
        <v>2.7891667147889265E-2</v>
      </c>
      <c r="AE113" s="2">
        <f>(Table2[[#This Row],[Close Price]]/Table2[[#This Row],[Current Week Low]])-1</f>
        <v>1.2039039214540415E-2</v>
      </c>
      <c r="AF113" s="2">
        <f>(Table2[[#This Row],[Current Week High]]/Table2[[#This Row],[Close Price]])-1</f>
        <v>6.1384766414505965E-2</v>
      </c>
      <c r="AG113" s="2">
        <f>(Table2[[#This Row],[Close Price]]/Table2[[#This Row],[Current Month Low]])-1</f>
        <v>1.2039039214540415E-2</v>
      </c>
      <c r="AH113" s="2">
        <f>(Table2[[#This Row],[Current Month High]]/Table2[[#This Row],[Close Price]])-1</f>
        <v>3.9989605589882737E-2</v>
      </c>
      <c r="AI113">
        <v>24.779315901830401</v>
      </c>
      <c r="AJ113">
        <v>220.91288330827101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-7.0000000000000007E-2</v>
      </c>
      <c r="AM113" t="s">
        <v>10293</v>
      </c>
      <c r="AN113">
        <v>-11.87</v>
      </c>
      <c r="AO113" t="s">
        <v>10293</v>
      </c>
      <c r="AP113">
        <v>9.9114991329522006E-2</v>
      </c>
      <c r="AQ113">
        <f>(Table2[[#This Row],[Sharpe Ratio]]-AVERAGE(Table2[Sharpe Ratio]))/_xlfn.STDEV.P(Table2[Sharpe Ratio])</f>
        <v>0.51547408037887343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37</v>
      </c>
      <c r="AT113">
        <f>_xlfn.RANK.AVG(Table2[[#This Row],[6M Return vs Nifty Z-Score]],Table2[6M Return vs Nifty Z-Score])</f>
        <v>244</v>
      </c>
      <c r="AU113">
        <f>_xlfn.RANK.AVG(Table2[[#This Row],[Sharpe Ratio Z-Score]],Table2[Sharpe Ratio Z-Score])</f>
        <v>210</v>
      </c>
      <c r="AV113">
        <f>(Table2[[#This Row],[Rank 1Y]]+Table2[[#This Row],[Rank 6M]]+Table2[[#This Row],[Rank Sharpe]])/3</f>
        <v>163.66666666666666</v>
      </c>
    </row>
    <row r="114" spans="1:48" x14ac:dyDescent="0.3">
      <c r="A114" t="s">
        <v>1285</v>
      </c>
      <c r="B114" t="s">
        <v>1286</v>
      </c>
      <c r="C114" t="s">
        <v>10253</v>
      </c>
      <c r="D114" t="s">
        <v>46</v>
      </c>
      <c r="E114">
        <v>8789.8434640300002</v>
      </c>
      <c r="F114">
        <v>52.33</v>
      </c>
      <c r="G114">
        <v>157.025080149091</v>
      </c>
      <c r="H114">
        <f>(Table2[[#This Row],[1Y Return vs Nifty]]-AVERAGE(Table2[1Y Return vs Nifty]))/_xlfn.STDEV.P(Table2[1Y Return vs Nifty])</f>
        <v>1.631693101691871</v>
      </c>
      <c r="I114">
        <v>6.9991175899103597</v>
      </c>
      <c r="J114">
        <f>(Table2[[#This Row],[1M Return vs Nifty]]-AVERAGE(Table2[1M Return vs Nifty]))/_xlfn.STDEV.P(Table2[1M Return vs Nifty])</f>
        <v>0.6163805944570877</v>
      </c>
      <c r="K114">
        <v>5.6583409152185302</v>
      </c>
      <c r="L114">
        <f>(Table2[[#This Row],[6M Return vs Nifty]]-AVERAGE(Table2[6M Return vs Nifty]))/_xlfn.STDEV.P(Table2[6M Return vs Nifty])</f>
        <v>-2.8234606798436084E-2</v>
      </c>
      <c r="M114">
        <v>-0.71942473270065099</v>
      </c>
      <c r="N114">
        <f>(Table2[[#This Row],[1W Return vs Nifty]]-AVERAGE(Table2[1W Return vs Nifty]))/_xlfn.STDEV.P(Table2[1W Return vs Nifty])</f>
        <v>-0.59614252066716733</v>
      </c>
      <c r="O114">
        <v>51.47</v>
      </c>
      <c r="P114">
        <v>47.654468731379303</v>
      </c>
      <c r="Q114">
        <v>37.877061325069697</v>
      </c>
      <c r="R114">
        <v>50.030700116594801</v>
      </c>
      <c r="S114" s="2">
        <f>(Table2[[#This Row],[Close Price]]-Table2[[#This Row],[20D EMA]])/Table2[[#This Row],[20D EMA]]</f>
        <v>1.6708762385855828E-2</v>
      </c>
      <c r="T114" s="2">
        <f>(Table2[[#This Row],[Close Price]]-Table2[[#This Row],[50D EMA]])/Table2[[#This Row],[50D EMA]]</f>
        <v>9.811317580678372E-2</v>
      </c>
      <c r="U114" s="2">
        <f>(Table2[[#This Row],[Close Price]]-Table2[[#This Row],[200D EMA]])/Table2[[#This Row],[200D EMA]]</f>
        <v>0.38157497359396075</v>
      </c>
      <c r="V114">
        <v>1.51959792064461</v>
      </c>
      <c r="W114">
        <v>51.21</v>
      </c>
      <c r="X114">
        <v>53.38</v>
      </c>
      <c r="Y114">
        <v>51.21</v>
      </c>
      <c r="Z114">
        <v>56.5</v>
      </c>
      <c r="AA114">
        <v>51.21</v>
      </c>
      <c r="AB114">
        <v>56.04</v>
      </c>
      <c r="AC114" s="2">
        <f>(Table2[[#This Row],[Close Price]]/Table2[[#This Row],[Day Low]])-1</f>
        <v>2.1870728373364567E-2</v>
      </c>
      <c r="AD114" s="2">
        <f>(Table2[[#This Row],[Day High]]/Table2[[#This Row],[Close Price]])-1</f>
        <v>2.0064972291228722E-2</v>
      </c>
      <c r="AE114" s="2">
        <f>(Table2[[#This Row],[Close Price]]/Table2[[#This Row],[Current Week Low]])-1</f>
        <v>2.1870728373364567E-2</v>
      </c>
      <c r="AF114" s="2">
        <f>(Table2[[#This Row],[Current Week High]]/Table2[[#This Row],[Close Price]])-1</f>
        <v>7.9686604242308556E-2</v>
      </c>
      <c r="AG114" s="2">
        <f>(Table2[[#This Row],[Close Price]]/Table2[[#This Row],[Current Month Low]])-1</f>
        <v>2.1870728373364567E-2</v>
      </c>
      <c r="AH114" s="2">
        <f>(Table2[[#This Row],[Current Month High]]/Table2[[#This Row],[Close Price]])-1</f>
        <v>7.0896235429008136E-2</v>
      </c>
      <c r="AI114">
        <v>9.8796101662526201</v>
      </c>
      <c r="AJ114">
        <v>183.18071915885099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0.32</v>
      </c>
      <c r="AM114" t="s">
        <v>10294</v>
      </c>
      <c r="AN114">
        <v>4.7</v>
      </c>
      <c r="AO114" t="s">
        <v>10294</v>
      </c>
      <c r="AP114">
        <v>0.13790176241163701</v>
      </c>
      <c r="AQ114">
        <f>(Table2[[#This Row],[Sharpe Ratio]]-AVERAGE(Table2[Sharpe Ratio]))/_xlfn.STDEV.P(Table2[Sharpe Ratio])</f>
        <v>0.96521153610743404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2.5889081047907894</v>
      </c>
      <c r="AS114">
        <f>_xlfn.RANK.AVG(Table2[[#This Row],[1Y Return vs Nifty Z-Score]],Table2[1Y Return vs Nifty Z-Score])</f>
        <v>46</v>
      </c>
      <c r="AT114">
        <f>_xlfn.RANK.AVG(Table2[[#This Row],[6M Return vs Nifty Z-Score]],Table2[6M Return vs Nifty Z-Score])</f>
        <v>324</v>
      </c>
      <c r="AU114">
        <f>_xlfn.RANK.AVG(Table2[[#This Row],[Sharpe Ratio Z-Score]],Table2[Sharpe Ratio Z-Score])</f>
        <v>126</v>
      </c>
      <c r="AV114">
        <f>(Table2[[#This Row],[Rank 1Y]]+Table2[[#This Row],[Rank 6M]]+Table2[[#This Row],[Rank Sharpe]])/3</f>
        <v>165.33333333333334</v>
      </c>
    </row>
    <row r="115" spans="1:48" x14ac:dyDescent="0.3">
      <c r="A115" t="s">
        <v>1708</v>
      </c>
      <c r="B115" t="s">
        <v>1709</v>
      </c>
      <c r="C115" t="s">
        <v>10261</v>
      </c>
      <c r="D115" t="s">
        <v>929</v>
      </c>
      <c r="E115">
        <v>4651.6457830500003</v>
      </c>
      <c r="F115">
        <v>375.9</v>
      </c>
      <c r="G115">
        <v>97.832825012802004</v>
      </c>
      <c r="H115">
        <f>(Table2[[#This Row],[1Y Return vs Nifty]]-AVERAGE(Table2[1Y Return vs Nifty]))/_xlfn.STDEV.P(Table2[1Y Return vs Nifty])</f>
        <v>0.81401671996585345</v>
      </c>
      <c r="I115">
        <v>10.4671709842372</v>
      </c>
      <c r="J115">
        <f>(Table2[[#This Row],[1M Return vs Nifty]]-AVERAGE(Table2[1M Return vs Nifty]))/_xlfn.STDEV.P(Table2[1M Return vs Nifty])</f>
        <v>0.97039014900625564</v>
      </c>
      <c r="K115">
        <v>44.208430725541099</v>
      </c>
      <c r="L115">
        <f>(Table2[[#This Row],[6M Return vs Nifty]]-AVERAGE(Table2[6M Return vs Nifty]))/_xlfn.STDEV.P(Table2[6M Return vs Nifty])</f>
        <v>1.2962086554191261</v>
      </c>
      <c r="M115">
        <v>18.6175164738899</v>
      </c>
      <c r="N115">
        <f>(Table2[[#This Row],[1W Return vs Nifty]]-AVERAGE(Table2[1W Return vs Nifty]))/_xlfn.STDEV.P(Table2[1W Return vs Nifty])</f>
        <v>3.4436747984370393</v>
      </c>
      <c r="O115">
        <v>330.38</v>
      </c>
      <c r="P115">
        <v>309.37108716898399</v>
      </c>
      <c r="Q115">
        <v>255.98908279080999</v>
      </c>
      <c r="R115">
        <v>79.902997222212093</v>
      </c>
      <c r="S115" s="2">
        <f>(Table2[[#This Row],[Close Price]]-Table2[[#This Row],[20D EMA]])/Table2[[#This Row],[20D EMA]]</f>
        <v>0.13778073733276827</v>
      </c>
      <c r="T115" s="2">
        <f>(Table2[[#This Row],[Close Price]]-Table2[[#This Row],[50D EMA]])/Table2[[#This Row],[50D EMA]]</f>
        <v>0.21504567036245606</v>
      </c>
      <c r="U115" s="2">
        <f>(Table2[[#This Row],[Close Price]]-Table2[[#This Row],[200D EMA]])/Table2[[#This Row],[200D EMA]]</f>
        <v>0.46842199636763099</v>
      </c>
      <c r="V115">
        <v>1.9577712182190401</v>
      </c>
      <c r="W115">
        <v>358.55</v>
      </c>
      <c r="X115">
        <v>378</v>
      </c>
      <c r="Y115">
        <v>311.55</v>
      </c>
      <c r="Z115">
        <v>391.65</v>
      </c>
      <c r="AA115">
        <v>358.55</v>
      </c>
      <c r="AB115">
        <v>391.65</v>
      </c>
      <c r="AC115" s="2">
        <f>(Table2[[#This Row],[Close Price]]/Table2[[#This Row],[Day Low]])-1</f>
        <v>4.8389345976851184E-2</v>
      </c>
      <c r="AD115" s="2">
        <f>(Table2[[#This Row],[Day High]]/Table2[[#This Row],[Close Price]])-1</f>
        <v>5.5865921787709993E-3</v>
      </c>
      <c r="AE115" s="2">
        <f>(Table2[[#This Row],[Close Price]]/Table2[[#This Row],[Current Week Low]])-1</f>
        <v>0.20654790563312453</v>
      </c>
      <c r="AF115" s="2">
        <f>(Table2[[#This Row],[Current Week High]]/Table2[[#This Row],[Close Price]])-1</f>
        <v>4.1899441340782051E-2</v>
      </c>
      <c r="AG115" s="2">
        <f>(Table2[[#This Row],[Close Price]]/Table2[[#This Row],[Current Month Low]])-1</f>
        <v>4.8389345976851184E-2</v>
      </c>
      <c r="AH115" s="2">
        <f>(Table2[[#This Row],[Current Month High]]/Table2[[#This Row],[Close Price]])-1</f>
        <v>4.1899441340782051E-2</v>
      </c>
      <c r="AI115">
        <v>4.1899441340781998</v>
      </c>
      <c r="AJ115">
        <v>152.53611017803101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0.41</v>
      </c>
      <c r="AM115" t="s">
        <v>10294</v>
      </c>
      <c r="AN115">
        <v>15.59</v>
      </c>
      <c r="AO115" t="s">
        <v>10294</v>
      </c>
      <c r="AP115">
        <v>6.2035451168762003E-2</v>
      </c>
      <c r="AQ115">
        <f>(Table2[[#This Row],[Sharpe Ratio]]-AVERAGE(Table2[Sharpe Ratio]))/_xlfn.STDEV.P(Table2[Sharpe Ratio])</f>
        <v>8.5532180441379155E-2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6.6098225032696529</v>
      </c>
      <c r="AS115">
        <f>_xlfn.RANK.AVG(Table2[[#This Row],[1Y Return vs Nifty Z-Score]],Table2[1Y Return vs Nifty Z-Score])</f>
        <v>113</v>
      </c>
      <c r="AT115">
        <f>_xlfn.RANK.AVG(Table2[[#This Row],[6M Return vs Nifty Z-Score]],Table2[6M Return vs Nifty Z-Score])</f>
        <v>77</v>
      </c>
      <c r="AU115">
        <f>_xlfn.RANK.AVG(Table2[[#This Row],[Sharpe Ratio Z-Score]],Table2[Sharpe Ratio Z-Score])</f>
        <v>307</v>
      </c>
      <c r="AV115">
        <f>(Table2[[#This Row],[Rank 1Y]]+Table2[[#This Row],[Rank 6M]]+Table2[[#This Row],[Rank Sharpe]])/3</f>
        <v>165.66666666666666</v>
      </c>
    </row>
    <row r="116" spans="1:48" x14ac:dyDescent="0.3">
      <c r="A116" t="s">
        <v>955</v>
      </c>
      <c r="B116" t="s">
        <v>956</v>
      </c>
      <c r="C116" t="s">
        <v>10260</v>
      </c>
      <c r="D116" t="s">
        <v>133</v>
      </c>
      <c r="E116">
        <v>14949.5829841799</v>
      </c>
      <c r="F116">
        <v>1117.3499999999999</v>
      </c>
      <c r="G116">
        <v>66.0946869395882</v>
      </c>
      <c r="H116">
        <f>(Table2[[#This Row],[1Y Return vs Nifty]]-AVERAGE(Table2[1Y Return vs Nifty]))/_xlfn.STDEV.P(Table2[1Y Return vs Nifty])</f>
        <v>0.37558899250939232</v>
      </c>
      <c r="I116">
        <v>0.16688426261557099</v>
      </c>
      <c r="J116">
        <f>(Table2[[#This Row],[1M Return vs Nifty]]-AVERAGE(Table2[1M Return vs Nifty]))/_xlfn.STDEV.P(Table2[1M Return vs Nifty])</f>
        <v>-8.1035391331412646E-2</v>
      </c>
      <c r="K116">
        <v>35.271787095970701</v>
      </c>
      <c r="L116">
        <f>(Table2[[#This Row],[6M Return vs Nifty]]-AVERAGE(Table2[6M Return vs Nifty]))/_xlfn.STDEV.P(Table2[6M Return vs Nifty])</f>
        <v>0.98917753045259837</v>
      </c>
      <c r="M116">
        <v>6.5142411368067403</v>
      </c>
      <c r="N116">
        <f>(Table2[[#This Row],[1W Return vs Nifty]]-AVERAGE(Table2[1W Return vs Nifty]))/_xlfn.STDEV.P(Table2[1W Return vs Nifty])</f>
        <v>0.91509384024647455</v>
      </c>
      <c r="O116">
        <v>1096.8599999999999</v>
      </c>
      <c r="P116">
        <v>1051.78075645076</v>
      </c>
      <c r="Q116">
        <v>849.58063734826499</v>
      </c>
      <c r="R116">
        <v>58.875147227048402</v>
      </c>
      <c r="S116" s="2">
        <f>(Table2[[#This Row],[Close Price]]-Table2[[#This Row],[20D EMA]])/Table2[[#This Row],[20D EMA]]</f>
        <v>1.8680597341502115E-2</v>
      </c>
      <c r="T116" s="2">
        <f>(Table2[[#This Row],[Close Price]]-Table2[[#This Row],[50D EMA]])/Table2[[#This Row],[50D EMA]]</f>
        <v>6.2341170578651461E-2</v>
      </c>
      <c r="U116" s="2">
        <f>(Table2[[#This Row],[Close Price]]-Table2[[#This Row],[200D EMA]])/Table2[[#This Row],[200D EMA]]</f>
        <v>0.31517827841216367</v>
      </c>
      <c r="V116">
        <v>0.79536028598802799</v>
      </c>
      <c r="W116">
        <v>1101.55</v>
      </c>
      <c r="X116">
        <v>1129</v>
      </c>
      <c r="Y116">
        <v>1050.2</v>
      </c>
      <c r="Z116">
        <v>1142.95</v>
      </c>
      <c r="AA116">
        <v>1101.55</v>
      </c>
      <c r="AB116">
        <v>1142.95</v>
      </c>
      <c r="AC116" s="2">
        <f>(Table2[[#This Row],[Close Price]]/Table2[[#This Row],[Day Low]])-1</f>
        <v>1.4343425173618973E-2</v>
      </c>
      <c r="AD116" s="2">
        <f>(Table2[[#This Row],[Day High]]/Table2[[#This Row],[Close Price]])-1</f>
        <v>1.0426455452633654E-2</v>
      </c>
      <c r="AE116" s="2">
        <f>(Table2[[#This Row],[Close Price]]/Table2[[#This Row],[Current Week Low]])-1</f>
        <v>6.3940201866311108E-2</v>
      </c>
      <c r="AF116" s="2">
        <f>(Table2[[#This Row],[Current Week High]]/Table2[[#This Row],[Close Price]])-1</f>
        <v>2.2911352754284797E-2</v>
      </c>
      <c r="AG116" s="2">
        <f>(Table2[[#This Row],[Close Price]]/Table2[[#This Row],[Current Month Low]])-1</f>
        <v>1.4343425173618973E-2</v>
      </c>
      <c r="AH116" s="2">
        <f>(Table2[[#This Row],[Current Month High]]/Table2[[#This Row],[Close Price]])-1</f>
        <v>2.2911352754284797E-2</v>
      </c>
      <c r="AI116">
        <v>9.54043048283887</v>
      </c>
      <c r="AJ116">
        <v>101.815226225955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0.23</v>
      </c>
      <c r="AM116" t="s">
        <v>10294</v>
      </c>
      <c r="AN116">
        <v>-3.08</v>
      </c>
      <c r="AO116" t="s">
        <v>10293</v>
      </c>
      <c r="AP116">
        <v>0.101014314341802</v>
      </c>
      <c r="AQ116">
        <f>(Table2[[#This Row],[Sharpe Ratio]]-AVERAGE(Table2[Sharpe Ratio]))/_xlfn.STDEV.P(Table2[Sharpe Ratio])</f>
        <v>0.53749696795930901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2.7363219398363618</v>
      </c>
      <c r="AS116">
        <f>_xlfn.RANK.AVG(Table2[[#This Row],[1Y Return vs Nifty Z-Score]],Table2[1Y Return vs Nifty Z-Score])</f>
        <v>188</v>
      </c>
      <c r="AT116">
        <f>_xlfn.RANK.AVG(Table2[[#This Row],[6M Return vs Nifty Z-Score]],Table2[6M Return vs Nifty Z-Score])</f>
        <v>106</v>
      </c>
      <c r="AU116">
        <f>_xlfn.RANK.AVG(Table2[[#This Row],[Sharpe Ratio Z-Score]],Table2[Sharpe Ratio Z-Score])</f>
        <v>205</v>
      </c>
      <c r="AV116">
        <f>(Table2[[#This Row],[Rank 1Y]]+Table2[[#This Row],[Rank 6M]]+Table2[[#This Row],[Rank Sharpe]])/3</f>
        <v>166.33333333333334</v>
      </c>
    </row>
    <row r="117" spans="1:48" x14ac:dyDescent="0.3">
      <c r="A117" t="s">
        <v>1207</v>
      </c>
      <c r="B117" t="s">
        <v>1208</v>
      </c>
      <c r="C117" t="s">
        <v>10257</v>
      </c>
      <c r="D117" t="s">
        <v>1209</v>
      </c>
      <c r="E117">
        <v>9652.3209837850009</v>
      </c>
      <c r="F117">
        <v>474.35</v>
      </c>
      <c r="G117">
        <v>125.795866945993</v>
      </c>
      <c r="H117">
        <f>(Table2[[#This Row],[1Y Return vs Nifty]]-AVERAGE(Table2[1Y Return vs Nifty]))/_xlfn.STDEV.P(Table2[1Y Return vs Nifty])</f>
        <v>1.2002956156987319</v>
      </c>
      <c r="I117">
        <v>-4.7889054446568098</v>
      </c>
      <c r="J117">
        <f>(Table2[[#This Row],[1M Return vs Nifty]]-AVERAGE(Table2[1M Return vs Nifty]))/_xlfn.STDEV.P(Table2[1M Return vs Nifty])</f>
        <v>-0.58690906374393925</v>
      </c>
      <c r="K117">
        <v>20.420871413225999</v>
      </c>
      <c r="L117">
        <f>(Table2[[#This Row],[6M Return vs Nifty]]-AVERAGE(Table2[6M Return vs Nifty]))/_xlfn.STDEV.P(Table2[6M Return vs Nifty])</f>
        <v>0.47895316234994556</v>
      </c>
      <c r="M117">
        <v>-2.3813940356270402</v>
      </c>
      <c r="N117">
        <f>(Table2[[#This Row],[1W Return vs Nifty]]-AVERAGE(Table2[1W Return vs Nifty]))/_xlfn.STDEV.P(Table2[1W Return vs Nifty])</f>
        <v>-0.94335629672670485</v>
      </c>
      <c r="O117">
        <v>498.66</v>
      </c>
      <c r="P117">
        <v>489.78940347433502</v>
      </c>
      <c r="Q117">
        <v>382.86452752857798</v>
      </c>
      <c r="R117">
        <v>28.8360708080872</v>
      </c>
      <c r="S117" s="2">
        <f>(Table2[[#This Row],[Close Price]]-Table2[[#This Row],[20D EMA]])/Table2[[#This Row],[20D EMA]]</f>
        <v>-4.8750651746681105E-2</v>
      </c>
      <c r="T117" s="2">
        <f>(Table2[[#This Row],[Close Price]]-Table2[[#This Row],[50D EMA]])/Table2[[#This Row],[50D EMA]]</f>
        <v>-3.1522534715563766E-2</v>
      </c>
      <c r="U117" s="2">
        <f>(Table2[[#This Row],[Close Price]]-Table2[[#This Row],[200D EMA]])/Table2[[#This Row],[200D EMA]]</f>
        <v>0.23894998333214176</v>
      </c>
      <c r="V117">
        <v>0.518778450095286</v>
      </c>
      <c r="W117">
        <v>471</v>
      </c>
      <c r="X117">
        <v>479.7</v>
      </c>
      <c r="Y117">
        <v>471</v>
      </c>
      <c r="Z117">
        <v>519</v>
      </c>
      <c r="AA117">
        <v>471</v>
      </c>
      <c r="AB117">
        <v>506</v>
      </c>
      <c r="AC117" s="2">
        <f>(Table2[[#This Row],[Close Price]]/Table2[[#This Row],[Day Low]])-1</f>
        <v>7.1125265392781856E-3</v>
      </c>
      <c r="AD117" s="2">
        <f>(Table2[[#This Row],[Day High]]/Table2[[#This Row],[Close Price]])-1</f>
        <v>1.1278591757141188E-2</v>
      </c>
      <c r="AE117" s="2">
        <f>(Table2[[#This Row],[Close Price]]/Table2[[#This Row],[Current Week Low]])-1</f>
        <v>7.1125265392781856E-3</v>
      </c>
      <c r="AF117" s="2">
        <f>(Table2[[#This Row],[Current Week High]]/Table2[[#This Row],[Close Price]])-1</f>
        <v>9.4128807842310369E-2</v>
      </c>
      <c r="AG117" s="2">
        <f>(Table2[[#This Row],[Close Price]]/Table2[[#This Row],[Current Month Low]])-1</f>
        <v>7.1125265392781856E-3</v>
      </c>
      <c r="AH117" s="2">
        <f>(Table2[[#This Row],[Current Month High]]/Table2[[#This Row],[Close Price]])-1</f>
        <v>6.6722883946453093E-2</v>
      </c>
      <c r="AI117">
        <v>23.959101928955398</v>
      </c>
      <c r="AJ117">
        <v>157.10027100271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0.08</v>
      </c>
      <c r="AM117" t="s">
        <v>10294</v>
      </c>
      <c r="AN117">
        <v>-10.02</v>
      </c>
      <c r="AO117" t="s">
        <v>10293</v>
      </c>
      <c r="AP117">
        <v>8.7211800562391001E-2</v>
      </c>
      <c r="AQ117">
        <f>(Table2[[#This Row],[Sharpe Ratio]]-AVERAGE(Table2[Sharpe Ratio]))/_xlfn.STDEV.P(Table2[Sharpe Ratio])</f>
        <v>0.37745509655246101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0.52643851413049436</v>
      </c>
      <c r="AS117">
        <f>_xlfn.RANK.AVG(Table2[[#This Row],[1Y Return vs Nifty Z-Score]],Table2[1Y Return vs Nifty Z-Score])</f>
        <v>78</v>
      </c>
      <c r="AT117">
        <f>_xlfn.RANK.AVG(Table2[[#This Row],[6M Return vs Nifty Z-Score]],Table2[6M Return vs Nifty Z-Score])</f>
        <v>184</v>
      </c>
      <c r="AU117">
        <f>_xlfn.RANK.AVG(Table2[[#This Row],[Sharpe Ratio Z-Score]],Table2[Sharpe Ratio Z-Score])</f>
        <v>239</v>
      </c>
      <c r="AV117">
        <f>(Table2[[#This Row],[Rank 1Y]]+Table2[[#This Row],[Rank 6M]]+Table2[[#This Row],[Rank Sharpe]])/3</f>
        <v>167</v>
      </c>
    </row>
    <row r="118" spans="1:48" x14ac:dyDescent="0.3">
      <c r="A118" t="s">
        <v>509</v>
      </c>
      <c r="B118" t="s">
        <v>510</v>
      </c>
      <c r="C118" t="s">
        <v>10254</v>
      </c>
      <c r="D118" t="s">
        <v>54</v>
      </c>
      <c r="E118">
        <v>40721.16185158</v>
      </c>
      <c r="F118">
        <v>1443.05</v>
      </c>
      <c r="G118">
        <v>58.267281182603199</v>
      </c>
      <c r="H118">
        <f>(Table2[[#This Row],[1Y Return vs Nifty]]-AVERAGE(Table2[1Y Return vs Nifty]))/_xlfn.STDEV.P(Table2[1Y Return vs Nifty])</f>
        <v>0.26746192752536074</v>
      </c>
      <c r="I118">
        <v>10.8556820159545</v>
      </c>
      <c r="J118">
        <f>(Table2[[#This Row],[1M Return vs Nifty]]-AVERAGE(Table2[1M Return vs Nifty]))/_xlfn.STDEV.P(Table2[1M Return vs Nifty])</f>
        <v>1.0100483092585362</v>
      </c>
      <c r="K118">
        <v>49.822813141667901</v>
      </c>
      <c r="L118">
        <f>(Table2[[#This Row],[6M Return vs Nifty]]-AVERAGE(Table2[6M Return vs Nifty]))/_xlfn.STDEV.P(Table2[6M Return vs Nifty])</f>
        <v>1.4890987627869376</v>
      </c>
      <c r="M118">
        <v>1.7003730835301201</v>
      </c>
      <c r="N118">
        <f>(Table2[[#This Row],[1W Return vs Nifty]]-AVERAGE(Table2[1W Return vs Nifty]))/_xlfn.STDEV.P(Table2[1W Return vs Nifty])</f>
        <v>-9.0605423444787642E-2</v>
      </c>
      <c r="O118">
        <v>1398.67</v>
      </c>
      <c r="P118">
        <v>1297.47397862773</v>
      </c>
      <c r="Q118">
        <v>1036.39561588163</v>
      </c>
      <c r="R118">
        <v>63.437635574140103</v>
      </c>
      <c r="S118" s="2">
        <f>(Table2[[#This Row],[Close Price]]-Table2[[#This Row],[20D EMA]])/Table2[[#This Row],[20D EMA]]</f>
        <v>3.1730143636454544E-2</v>
      </c>
      <c r="T118" s="2">
        <f>(Table2[[#This Row],[Close Price]]-Table2[[#This Row],[50D EMA]])/Table2[[#This Row],[50D EMA]]</f>
        <v>0.11219956913990523</v>
      </c>
      <c r="U118" s="2">
        <f>(Table2[[#This Row],[Close Price]]-Table2[[#This Row],[200D EMA]])/Table2[[#This Row],[200D EMA]]</f>
        <v>0.39237370159313301</v>
      </c>
      <c r="V118">
        <v>0.77246312454733801</v>
      </c>
      <c r="W118">
        <v>1415.05</v>
      </c>
      <c r="X118">
        <v>1452.35</v>
      </c>
      <c r="Y118">
        <v>1415.05</v>
      </c>
      <c r="Z118">
        <v>1479.4</v>
      </c>
      <c r="AA118">
        <v>1415.05</v>
      </c>
      <c r="AB118">
        <v>1479.4</v>
      </c>
      <c r="AC118" s="2">
        <f>(Table2[[#This Row],[Close Price]]/Table2[[#This Row],[Day Low]])-1</f>
        <v>1.9787286668315529E-2</v>
      </c>
      <c r="AD118" s="2">
        <f>(Table2[[#This Row],[Day High]]/Table2[[#This Row],[Close Price]])-1</f>
        <v>6.4446831364124435E-3</v>
      </c>
      <c r="AE118" s="2">
        <f>(Table2[[#This Row],[Close Price]]/Table2[[#This Row],[Current Week Low]])-1</f>
        <v>1.9787286668315529E-2</v>
      </c>
      <c r="AF118" s="2">
        <f>(Table2[[#This Row],[Current Week High]]/Table2[[#This Row],[Close Price]])-1</f>
        <v>2.5189702366515521E-2</v>
      </c>
      <c r="AG118" s="2">
        <f>(Table2[[#This Row],[Close Price]]/Table2[[#This Row],[Current Month Low]])-1</f>
        <v>1.9787286668315529E-2</v>
      </c>
      <c r="AH118" s="2">
        <f>(Table2[[#This Row],[Current Month High]]/Table2[[#This Row],[Close Price]])-1</f>
        <v>2.5189702366515521E-2</v>
      </c>
      <c r="AI118">
        <v>2.5189702366515498</v>
      </c>
      <c r="AJ118">
        <v>99.840742279462603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0.24</v>
      </c>
      <c r="AM118" t="s">
        <v>10294</v>
      </c>
      <c r="AN118">
        <v>2.29</v>
      </c>
      <c r="AO118" t="s">
        <v>10294</v>
      </c>
      <c r="AP118">
        <v>9.4874370228176005E-2</v>
      </c>
      <c r="AQ118">
        <f>(Table2[[#This Row],[Sharpe Ratio]]-AVERAGE(Table2[Sharpe Ratio]))/_xlfn.STDEV.P(Table2[Sharpe Ratio])</f>
        <v>0.46630354899355758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3.1423071251196042</v>
      </c>
      <c r="AS118">
        <f>_xlfn.RANK.AVG(Table2[[#This Row],[1Y Return vs Nifty Z-Score]],Table2[1Y Return vs Nifty Z-Score])</f>
        <v>223</v>
      </c>
      <c r="AT118">
        <f>_xlfn.RANK.AVG(Table2[[#This Row],[6M Return vs Nifty Z-Score]],Table2[6M Return vs Nifty Z-Score])</f>
        <v>59</v>
      </c>
      <c r="AU118">
        <f>_xlfn.RANK.AVG(Table2[[#This Row],[Sharpe Ratio Z-Score]],Table2[Sharpe Ratio Z-Score])</f>
        <v>219</v>
      </c>
      <c r="AV118">
        <f>(Table2[[#This Row],[Rank 1Y]]+Table2[[#This Row],[Rank 6M]]+Table2[[#This Row],[Rank Sharpe]])/3</f>
        <v>167</v>
      </c>
    </row>
    <row r="119" spans="1:48" x14ac:dyDescent="0.3">
      <c r="A119" t="s">
        <v>1201</v>
      </c>
      <c r="B119" t="s">
        <v>1202</v>
      </c>
      <c r="C119" t="s">
        <v>626</v>
      </c>
      <c r="D119" t="s">
        <v>463</v>
      </c>
      <c r="E119">
        <v>9709.1068901399995</v>
      </c>
      <c r="F119">
        <v>371.1</v>
      </c>
      <c r="G119">
        <v>142.23056106992999</v>
      </c>
      <c r="H119">
        <f>(Table2[[#This Row],[1Y Return vs Nifty]]-AVERAGE(Table2[1Y Return vs Nifty]))/_xlfn.STDEV.P(Table2[1Y Return vs Nifty])</f>
        <v>1.4273229724887937</v>
      </c>
      <c r="I119">
        <v>-3.4224462469446002</v>
      </c>
      <c r="J119">
        <f>(Table2[[#This Row],[1M Return vs Nifty]]-AVERAGE(Table2[1M Return vs Nifty]))/_xlfn.STDEV.P(Table2[1M Return vs Nifty])</f>
        <v>-0.44742458732756391</v>
      </c>
      <c r="K119">
        <v>5.8565572914484001</v>
      </c>
      <c r="L119">
        <f>(Table2[[#This Row],[6M Return vs Nifty]]-AVERAGE(Table2[6M Return vs Nifty]))/_xlfn.STDEV.P(Table2[6M Return vs Nifty])</f>
        <v>-2.1424600771198874E-2</v>
      </c>
      <c r="M119">
        <v>-3.0181478410144398</v>
      </c>
      <c r="N119">
        <f>(Table2[[#This Row],[1W Return vs Nifty]]-AVERAGE(Table2[1W Return vs Nifty]))/_xlfn.STDEV.P(Table2[1W Return vs Nifty])</f>
        <v>-1.0763850432863102</v>
      </c>
      <c r="O119">
        <v>378.46</v>
      </c>
      <c r="P119">
        <v>369.59524520097398</v>
      </c>
      <c r="Q119">
        <v>301.65163553893399</v>
      </c>
      <c r="R119">
        <v>40.229666745800003</v>
      </c>
      <c r="S119" s="2">
        <f>(Table2[[#This Row],[Close Price]]-Table2[[#This Row],[20D EMA]])/Table2[[#This Row],[20D EMA]]</f>
        <v>-1.9447233525339419E-2</v>
      </c>
      <c r="T119" s="2">
        <f>(Table2[[#This Row],[Close Price]]-Table2[[#This Row],[50D EMA]])/Table2[[#This Row],[50D EMA]]</f>
        <v>4.0713586512938181E-3</v>
      </c>
      <c r="U119" s="2">
        <f>(Table2[[#This Row],[Close Price]]-Table2[[#This Row],[200D EMA]])/Table2[[#This Row],[200D EMA]]</f>
        <v>0.23022704430887256</v>
      </c>
      <c r="V119">
        <v>0.801719644924478</v>
      </c>
      <c r="W119">
        <v>366.65</v>
      </c>
      <c r="X119">
        <v>378.75</v>
      </c>
      <c r="Y119">
        <v>366.65</v>
      </c>
      <c r="Z119">
        <v>402</v>
      </c>
      <c r="AA119">
        <v>366.65</v>
      </c>
      <c r="AB119">
        <v>386.5</v>
      </c>
      <c r="AC119" s="2">
        <f>(Table2[[#This Row],[Close Price]]/Table2[[#This Row],[Day Low]])-1</f>
        <v>1.2136915314332697E-2</v>
      </c>
      <c r="AD119" s="2">
        <f>(Table2[[#This Row],[Day High]]/Table2[[#This Row],[Close Price]])-1</f>
        <v>2.0614389652384713E-2</v>
      </c>
      <c r="AE119" s="2">
        <f>(Table2[[#This Row],[Close Price]]/Table2[[#This Row],[Current Week Low]])-1</f>
        <v>1.2136915314332697E-2</v>
      </c>
      <c r="AF119" s="2">
        <f>(Table2[[#This Row],[Current Week High]]/Table2[[#This Row],[Close Price]])-1</f>
        <v>8.3265966046887518E-2</v>
      </c>
      <c r="AG119" s="2">
        <f>(Table2[[#This Row],[Close Price]]/Table2[[#This Row],[Current Month Low]])-1</f>
        <v>1.2136915314332697E-2</v>
      </c>
      <c r="AH119" s="2">
        <f>(Table2[[#This Row],[Current Month High]]/Table2[[#This Row],[Close Price]])-1</f>
        <v>4.1498248450552389E-2</v>
      </c>
      <c r="AI119">
        <v>8.7712206952303706</v>
      </c>
      <c r="AJ119">
        <v>178.49906191369601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-0.1</v>
      </c>
      <c r="AM119" t="s">
        <v>10293</v>
      </c>
      <c r="AN119">
        <v>-3.42</v>
      </c>
      <c r="AO119" t="s">
        <v>10293</v>
      </c>
      <c r="AP119">
        <v>0.140657203116209</v>
      </c>
      <c r="AQ119">
        <f>(Table2[[#This Row],[Sharpe Ratio]]-AVERAGE(Table2[Sharpe Ratio]))/_xlfn.STDEV.P(Table2[Sharpe Ratio])</f>
        <v>0.99716121527153789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0.87924995637525827</v>
      </c>
      <c r="AS119">
        <f>_xlfn.RANK.AVG(Table2[[#This Row],[1Y Return vs Nifty Z-Score]],Table2[1Y Return vs Nifty Z-Score])</f>
        <v>59</v>
      </c>
      <c r="AT119">
        <f>_xlfn.RANK.AVG(Table2[[#This Row],[6M Return vs Nifty Z-Score]],Table2[6M Return vs Nifty Z-Score])</f>
        <v>322</v>
      </c>
      <c r="AU119">
        <f>_xlfn.RANK.AVG(Table2[[#This Row],[Sharpe Ratio Z-Score]],Table2[Sharpe Ratio Z-Score])</f>
        <v>122</v>
      </c>
      <c r="AV119">
        <f>(Table2[[#This Row],[Rank 1Y]]+Table2[[#This Row],[Rank 6M]]+Table2[[#This Row],[Rank Sharpe]])/3</f>
        <v>167.66666666666666</v>
      </c>
    </row>
    <row r="120" spans="1:48" x14ac:dyDescent="0.3">
      <c r="A120" t="s">
        <v>1542</v>
      </c>
      <c r="B120" t="s">
        <v>1543</v>
      </c>
      <c r="C120" t="s">
        <v>10256</v>
      </c>
      <c r="D120" t="s">
        <v>201</v>
      </c>
      <c r="E120">
        <v>6303.71107656</v>
      </c>
      <c r="F120">
        <v>517.20000000000005</v>
      </c>
      <c r="G120">
        <v>58.525866605126801</v>
      </c>
      <c r="H120">
        <f>(Table2[[#This Row],[1Y Return vs Nifty]]-AVERAGE(Table2[1Y Return vs Nifty]))/_xlfn.STDEV.P(Table2[1Y Return vs Nifty])</f>
        <v>0.27103400282760015</v>
      </c>
      <c r="I120">
        <v>-2.20278173232983</v>
      </c>
      <c r="J120">
        <f>(Table2[[#This Row],[1M Return vs Nifty]]-AVERAGE(Table2[1M Return vs Nifty]))/_xlfn.STDEV.P(Table2[1M Return vs Nifty])</f>
        <v>-0.32292451699285951</v>
      </c>
      <c r="K120">
        <v>13.396347071981801</v>
      </c>
      <c r="L120">
        <f>(Table2[[#This Row],[6M Return vs Nifty]]-AVERAGE(Table2[6M Return vs Nifty]))/_xlfn.STDEV.P(Table2[6M Return vs Nifty])</f>
        <v>0.23761561995197913</v>
      </c>
      <c r="M120">
        <v>3.40282010536137</v>
      </c>
      <c r="N120">
        <f>(Table2[[#This Row],[1W Return vs Nifty]]-AVERAGE(Table2[1W Return vs Nifty]))/_xlfn.STDEV.P(Table2[1W Return vs Nifty])</f>
        <v>0.26506483950803128</v>
      </c>
      <c r="O120">
        <v>495.78</v>
      </c>
      <c r="P120">
        <v>478.27500153675697</v>
      </c>
      <c r="Q120">
        <v>408.427818723043</v>
      </c>
      <c r="R120">
        <v>79.390831015323798</v>
      </c>
      <c r="S120" s="2">
        <f>(Table2[[#This Row],[Close Price]]-Table2[[#This Row],[20D EMA]])/Table2[[#This Row],[20D EMA]]</f>
        <v>4.320464722255854E-2</v>
      </c>
      <c r="T120" s="2">
        <f>(Table2[[#This Row],[Close Price]]-Table2[[#This Row],[50D EMA]])/Table2[[#This Row],[50D EMA]]</f>
        <v>8.1386228295796809E-2</v>
      </c>
      <c r="U120" s="2">
        <f>(Table2[[#This Row],[Close Price]]-Table2[[#This Row],[200D EMA]])/Table2[[#This Row],[200D EMA]]</f>
        <v>0.26631922775739236</v>
      </c>
      <c r="V120">
        <v>1.2512057301645301</v>
      </c>
      <c r="W120">
        <v>501.25</v>
      </c>
      <c r="X120">
        <v>519.35</v>
      </c>
      <c r="Y120">
        <v>495.7</v>
      </c>
      <c r="Z120">
        <v>542.5</v>
      </c>
      <c r="AA120">
        <v>501.25</v>
      </c>
      <c r="AB120">
        <v>542.5</v>
      </c>
      <c r="AC120" s="2">
        <f>(Table2[[#This Row],[Close Price]]/Table2[[#This Row],[Day Low]])-1</f>
        <v>3.1820448877805552E-2</v>
      </c>
      <c r="AD120" s="2">
        <f>(Table2[[#This Row],[Day High]]/Table2[[#This Row],[Close Price]])-1</f>
        <v>4.1569992266048406E-3</v>
      </c>
      <c r="AE120" s="2">
        <f>(Table2[[#This Row],[Close Price]]/Table2[[#This Row],[Current Week Low]])-1</f>
        <v>4.3373007867661961E-2</v>
      </c>
      <c r="AF120" s="2">
        <f>(Table2[[#This Row],[Current Week High]]/Table2[[#This Row],[Close Price]])-1</f>
        <v>4.8917246713070295E-2</v>
      </c>
      <c r="AG120" s="2">
        <f>(Table2[[#This Row],[Close Price]]/Table2[[#This Row],[Current Month Low]])-1</f>
        <v>3.1820448877805552E-2</v>
      </c>
      <c r="AH120" s="2">
        <f>(Table2[[#This Row],[Current Month High]]/Table2[[#This Row],[Close Price]])-1</f>
        <v>4.8917246713070295E-2</v>
      </c>
      <c r="AI120">
        <v>4.8917246713070197</v>
      </c>
      <c r="AJ120">
        <v>89.381179055291099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0.04</v>
      </c>
      <c r="AM120" t="s">
        <v>10294</v>
      </c>
      <c r="AN120">
        <v>4.82</v>
      </c>
      <c r="AO120" t="s">
        <v>10294</v>
      </c>
      <c r="AP120">
        <v>0.183785671209719</v>
      </c>
      <c r="AQ120">
        <f>(Table2[[#This Row],[Sharpe Ratio]]-AVERAGE(Table2[Sharpe Ratio]))/_xlfn.STDEV.P(Table2[Sharpe Ratio])</f>
        <v>1.4972411901882827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1.9480311354830337</v>
      </c>
      <c r="AS120">
        <f>_xlfn.RANK.AVG(Table2[[#This Row],[1Y Return vs Nifty Z-Score]],Table2[1Y Return vs Nifty Z-Score])</f>
        <v>219</v>
      </c>
      <c r="AT120">
        <f>_xlfn.RANK.AVG(Table2[[#This Row],[6M Return vs Nifty Z-Score]],Table2[6M Return vs Nifty Z-Score])</f>
        <v>237</v>
      </c>
      <c r="AU120">
        <f>_xlfn.RANK.AVG(Table2[[#This Row],[Sharpe Ratio Z-Score]],Table2[Sharpe Ratio Z-Score])</f>
        <v>49</v>
      </c>
      <c r="AV120">
        <f>(Table2[[#This Row],[Rank 1Y]]+Table2[[#This Row],[Rank 6M]]+Table2[[#This Row],[Rank Sharpe]])/3</f>
        <v>168.33333333333334</v>
      </c>
    </row>
    <row r="121" spans="1:48" x14ac:dyDescent="0.3">
      <c r="A121" t="s">
        <v>831</v>
      </c>
      <c r="B121" t="s">
        <v>832</v>
      </c>
      <c r="C121" t="s">
        <v>10258</v>
      </c>
      <c r="D121" t="s">
        <v>438</v>
      </c>
      <c r="E121">
        <v>19035.859411934998</v>
      </c>
      <c r="F121">
        <v>1333.35</v>
      </c>
      <c r="G121">
        <v>42.268203997067701</v>
      </c>
      <c r="H121">
        <f>(Table2[[#This Row],[1Y Return vs Nifty]]-AVERAGE(Table2[1Y Return vs Nifty]))/_xlfn.STDEV.P(Table2[1Y Return vs Nifty])</f>
        <v>4.6452143155720813E-2</v>
      </c>
      <c r="I121">
        <v>8.4243064413726607</v>
      </c>
      <c r="J121">
        <f>(Table2[[#This Row],[1M Return vs Nifty]]-AVERAGE(Table2[1M Return vs Nifty]))/_xlfn.STDEV.P(Table2[1M Return vs Nifty])</f>
        <v>0.7618600358289932</v>
      </c>
      <c r="K121">
        <v>25.101974600361402</v>
      </c>
      <c r="L121">
        <f>(Table2[[#This Row],[6M Return vs Nifty]]-AVERAGE(Table2[6M Return vs Nifty]))/_xlfn.STDEV.P(Table2[6M Return vs Nifty])</f>
        <v>0.63977913205459991</v>
      </c>
      <c r="M121">
        <v>2.4551748598255401</v>
      </c>
      <c r="N121">
        <f>(Table2[[#This Row],[1W Return vs Nifty]]-AVERAGE(Table2[1W Return vs Nifty]))/_xlfn.STDEV.P(Table2[1W Return vs Nifty])</f>
        <v>6.7085560656130361E-2</v>
      </c>
      <c r="O121">
        <v>1334.07</v>
      </c>
      <c r="P121">
        <v>1250.2704096288001</v>
      </c>
      <c r="Q121">
        <v>1042.4159492080501</v>
      </c>
      <c r="R121">
        <v>45.226525514438499</v>
      </c>
      <c r="S121" s="2">
        <f>(Table2[[#This Row],[Close Price]]-Table2[[#This Row],[20D EMA]])/Table2[[#This Row],[20D EMA]]</f>
        <v>-5.3970181474737261E-4</v>
      </c>
      <c r="T121" s="2">
        <f>(Table2[[#This Row],[Close Price]]-Table2[[#This Row],[50D EMA]])/Table2[[#This Row],[50D EMA]]</f>
        <v>6.6449297473068908E-2</v>
      </c>
      <c r="U121" s="2">
        <f>(Table2[[#This Row],[Close Price]]-Table2[[#This Row],[200D EMA]])/Table2[[#This Row],[200D EMA]]</f>
        <v>0.27909593191947979</v>
      </c>
      <c r="V121">
        <v>0.86322671106715598</v>
      </c>
      <c r="W121">
        <v>1321.05</v>
      </c>
      <c r="X121">
        <v>1359</v>
      </c>
      <c r="Y121">
        <v>1321.05</v>
      </c>
      <c r="Z121">
        <v>1419.05</v>
      </c>
      <c r="AA121">
        <v>1321.05</v>
      </c>
      <c r="AB121">
        <v>1419.05</v>
      </c>
      <c r="AC121" s="2">
        <f>(Table2[[#This Row],[Close Price]]/Table2[[#This Row],[Day Low]])-1</f>
        <v>9.3107755194730135E-3</v>
      </c>
      <c r="AD121" s="2">
        <f>(Table2[[#This Row],[Day High]]/Table2[[#This Row],[Close Price]])-1</f>
        <v>1.9237259534255813E-2</v>
      </c>
      <c r="AE121" s="2">
        <f>(Table2[[#This Row],[Close Price]]/Table2[[#This Row],[Current Week Low]])-1</f>
        <v>9.3107755194730135E-3</v>
      </c>
      <c r="AF121" s="2">
        <f>(Table2[[#This Row],[Current Week High]]/Table2[[#This Row],[Close Price]])-1</f>
        <v>6.4274196572542852E-2</v>
      </c>
      <c r="AG121" s="2">
        <f>(Table2[[#This Row],[Close Price]]/Table2[[#This Row],[Current Month Low]])-1</f>
        <v>9.3107755194730135E-3</v>
      </c>
      <c r="AH121" s="2">
        <f>(Table2[[#This Row],[Current Month High]]/Table2[[#This Row],[Close Price]])-1</f>
        <v>6.4274196572542852E-2</v>
      </c>
      <c r="AI121">
        <v>15.77605279934</v>
      </c>
      <c r="AJ121">
        <v>83.910344827586101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0.16</v>
      </c>
      <c r="AM121" t="s">
        <v>10294</v>
      </c>
      <c r="AN121">
        <v>-2.06</v>
      </c>
      <c r="AO121" t="s">
        <v>10293</v>
      </c>
      <c r="AP121">
        <v>0.16544111679641599</v>
      </c>
      <c r="AQ121">
        <f>(Table2[[#This Row],[Sharpe Ratio]]-AVERAGE(Table2[Sharpe Ratio]))/_xlfn.STDEV.P(Table2[Sharpe Ratio])</f>
        <v>1.2845337902645673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2.7997106619600118</v>
      </c>
      <c r="AS121">
        <f>_xlfn.RANK.AVG(Table2[[#This Row],[1Y Return vs Nifty Z-Score]],Table2[1Y Return vs Nifty Z-Score])</f>
        <v>276</v>
      </c>
      <c r="AT121">
        <f>_xlfn.RANK.AVG(Table2[[#This Row],[6M Return vs Nifty Z-Score]],Table2[6M Return vs Nifty Z-Score])</f>
        <v>154</v>
      </c>
      <c r="AU121">
        <f>_xlfn.RANK.AVG(Table2[[#This Row],[Sharpe Ratio Z-Score]],Table2[Sharpe Ratio Z-Score])</f>
        <v>79</v>
      </c>
      <c r="AV121">
        <f>(Table2[[#This Row],[Rank 1Y]]+Table2[[#This Row],[Rank 6M]]+Table2[[#This Row],[Rank Sharpe]])/3</f>
        <v>169.66666666666666</v>
      </c>
    </row>
    <row r="122" spans="1:48" x14ac:dyDescent="0.3">
      <c r="A122" t="s">
        <v>671</v>
      </c>
      <c r="B122" t="s">
        <v>672</v>
      </c>
      <c r="C122" t="s">
        <v>10263</v>
      </c>
      <c r="D122" t="s">
        <v>170</v>
      </c>
      <c r="E122">
        <v>26002.549660799999</v>
      </c>
      <c r="F122">
        <v>6007.2</v>
      </c>
      <c r="G122">
        <v>96.316584323853505</v>
      </c>
      <c r="H122">
        <f>(Table2[[#This Row],[1Y Return vs Nifty]]-AVERAGE(Table2[1Y Return vs Nifty]))/_xlfn.STDEV.P(Table2[1Y Return vs Nifty])</f>
        <v>0.79307151019963362</v>
      </c>
      <c r="I122">
        <v>15.148640855362199</v>
      </c>
      <c r="J122">
        <f>(Table2[[#This Row],[1M Return vs Nifty]]-AVERAGE(Table2[1M Return vs Nifty]))/_xlfn.STDEV.P(Table2[1M Return vs Nifty])</f>
        <v>1.4482619910094252</v>
      </c>
      <c r="K122">
        <v>83.559178336236499</v>
      </c>
      <c r="L122">
        <f>(Table2[[#This Row],[6M Return vs Nifty]]-AVERAGE(Table2[6M Return vs Nifty]))/_xlfn.STDEV.P(Table2[6M Return vs Nifty])</f>
        <v>2.6481596571585242</v>
      </c>
      <c r="M122">
        <v>-0.40961132240614501</v>
      </c>
      <c r="N122">
        <f>(Table2[[#This Row],[1W Return vs Nifty]]-AVERAGE(Table2[1W Return vs Nifty]))/_xlfn.STDEV.P(Table2[1W Return vs Nifty])</f>
        <v>-0.53141720722556118</v>
      </c>
      <c r="O122">
        <v>5762.36</v>
      </c>
      <c r="P122">
        <v>5252.0376681833204</v>
      </c>
      <c r="Q122">
        <v>4023.2070474597999</v>
      </c>
      <c r="R122">
        <v>56.482403814125703</v>
      </c>
      <c r="S122" s="2">
        <f>(Table2[[#This Row],[Close Price]]-Table2[[#This Row],[20D EMA]])/Table2[[#This Row],[20D EMA]]</f>
        <v>4.2489535537522848E-2</v>
      </c>
      <c r="T122" s="2">
        <f>(Table2[[#This Row],[Close Price]]-Table2[[#This Row],[50D EMA]])/Table2[[#This Row],[50D EMA]]</f>
        <v>0.14378463741633635</v>
      </c>
      <c r="U122" s="2">
        <f>(Table2[[#This Row],[Close Price]]-Table2[[#This Row],[200D EMA]])/Table2[[#This Row],[200D EMA]]</f>
        <v>0.49313717368656607</v>
      </c>
      <c r="V122">
        <v>0.86551829362879396</v>
      </c>
      <c r="W122">
        <v>5964</v>
      </c>
      <c r="X122">
        <v>6191.9</v>
      </c>
      <c r="Y122">
        <v>5844.9</v>
      </c>
      <c r="Z122">
        <v>6447.5</v>
      </c>
      <c r="AA122">
        <v>5964</v>
      </c>
      <c r="AB122">
        <v>6447.5</v>
      </c>
      <c r="AC122" s="2">
        <f>(Table2[[#This Row],[Close Price]]/Table2[[#This Row],[Day Low]])-1</f>
        <v>7.2434607645874838E-3</v>
      </c>
      <c r="AD122" s="2">
        <f>(Table2[[#This Row],[Day High]]/Table2[[#This Row],[Close Price]])-1</f>
        <v>3.0746437608203392E-2</v>
      </c>
      <c r="AE122" s="2">
        <f>(Table2[[#This Row],[Close Price]]/Table2[[#This Row],[Current Week Low]])-1</f>
        <v>2.7767797567109787E-2</v>
      </c>
      <c r="AF122" s="2">
        <f>(Table2[[#This Row],[Current Week High]]/Table2[[#This Row],[Close Price]])-1</f>
        <v>7.3295378878678985E-2</v>
      </c>
      <c r="AG122" s="2">
        <f>(Table2[[#This Row],[Close Price]]/Table2[[#This Row],[Current Month Low]])-1</f>
        <v>7.2434607645874838E-3</v>
      </c>
      <c r="AH122" s="2">
        <f>(Table2[[#This Row],[Current Month High]]/Table2[[#This Row],[Close Price]])-1</f>
        <v>7.3295378878678985E-2</v>
      </c>
      <c r="AI122">
        <v>7.3295378878678896</v>
      </c>
      <c r="AJ122">
        <v>147.20987654320899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0.21</v>
      </c>
      <c r="AM122" t="s">
        <v>10294</v>
      </c>
      <c r="AN122">
        <v>6.66</v>
      </c>
      <c r="AO122" t="s">
        <v>10294</v>
      </c>
      <c r="AP122">
        <v>4.3562701497971999E-2</v>
      </c>
      <c r="AQ122">
        <f>(Table2[[#This Row],[Sharpe Ratio]]-AVERAGE(Table2[Sharpe Ratio]))/_xlfn.STDEV.P(Table2[Sharpe Ratio])</f>
        <v>-0.12866165950634872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4.2294142916356732</v>
      </c>
      <c r="AS122">
        <f>_xlfn.RANK.AVG(Table2[[#This Row],[1Y Return vs Nifty Z-Score]],Table2[1Y Return vs Nifty Z-Score])</f>
        <v>119</v>
      </c>
      <c r="AT122">
        <f>_xlfn.RANK.AVG(Table2[[#This Row],[6M Return vs Nifty Z-Score]],Table2[6M Return vs Nifty Z-Score])</f>
        <v>15</v>
      </c>
      <c r="AU122">
        <f>_xlfn.RANK.AVG(Table2[[#This Row],[Sharpe Ratio Z-Score]],Table2[Sharpe Ratio Z-Score])</f>
        <v>376</v>
      </c>
      <c r="AV122">
        <f>(Table2[[#This Row],[Rank 1Y]]+Table2[[#This Row],[Rank 6M]]+Table2[[#This Row],[Rank Sharpe]])/3</f>
        <v>170</v>
      </c>
    </row>
    <row r="123" spans="1:48" x14ac:dyDescent="0.3">
      <c r="A123" t="s">
        <v>1508</v>
      </c>
      <c r="B123" t="s">
        <v>1509</v>
      </c>
      <c r="C123" t="s">
        <v>10250</v>
      </c>
      <c r="D123" t="s">
        <v>433</v>
      </c>
      <c r="E123">
        <v>6550.0629192839997</v>
      </c>
      <c r="F123">
        <v>212.28</v>
      </c>
      <c r="G123">
        <v>202.27626235744901</v>
      </c>
      <c r="H123">
        <f>(Table2[[#This Row],[1Y Return vs Nifty]]-AVERAGE(Table2[1Y Return vs Nifty]))/_xlfn.STDEV.P(Table2[1Y Return vs Nifty])</f>
        <v>2.2567887810465646</v>
      </c>
      <c r="I123">
        <v>5.4766075206872404</v>
      </c>
      <c r="J123">
        <f>(Table2[[#This Row],[1M Return vs Nifty]]-AVERAGE(Table2[1M Return vs Nifty]))/_xlfn.STDEV.P(Table2[1M Return vs Nifty])</f>
        <v>0.46096686516330393</v>
      </c>
      <c r="K123">
        <v>19.363203997451201</v>
      </c>
      <c r="L123">
        <f>(Table2[[#This Row],[6M Return vs Nifty]]-AVERAGE(Table2[6M Return vs Nifty]))/_xlfn.STDEV.P(Table2[6M Return vs Nifty])</f>
        <v>0.44261549129956856</v>
      </c>
      <c r="M123">
        <v>14.3608982149801</v>
      </c>
      <c r="N123">
        <f>(Table2[[#This Row],[1W Return vs Nifty]]-AVERAGE(Table2[1W Return vs Nifty]))/_xlfn.STDEV.P(Table2[1W Return vs Nifty])</f>
        <v>2.5543945353673996</v>
      </c>
      <c r="O123">
        <v>200.83</v>
      </c>
      <c r="P123">
        <v>194.21889917089601</v>
      </c>
      <c r="Q123">
        <v>155.42001681058599</v>
      </c>
      <c r="R123">
        <v>67.061102963223803</v>
      </c>
      <c r="S123" s="2">
        <f>(Table2[[#This Row],[Close Price]]-Table2[[#This Row],[20D EMA]])/Table2[[#This Row],[20D EMA]]</f>
        <v>5.7013394413185224E-2</v>
      </c>
      <c r="T123" s="2">
        <f>(Table2[[#This Row],[Close Price]]-Table2[[#This Row],[50D EMA]])/Table2[[#This Row],[50D EMA]]</f>
        <v>9.2993528983045928E-2</v>
      </c>
      <c r="U123" s="2">
        <f>(Table2[[#This Row],[Close Price]]-Table2[[#This Row],[200D EMA]])/Table2[[#This Row],[200D EMA]]</f>
        <v>0.36584723355621945</v>
      </c>
      <c r="V123">
        <v>1.04658313207315</v>
      </c>
      <c r="W123">
        <v>210.6</v>
      </c>
      <c r="X123">
        <v>216.4</v>
      </c>
      <c r="Y123">
        <v>194.99</v>
      </c>
      <c r="Z123">
        <v>222.8</v>
      </c>
      <c r="AA123">
        <v>201.43</v>
      </c>
      <c r="AB123">
        <v>222.8</v>
      </c>
      <c r="AC123" s="2">
        <f>(Table2[[#This Row],[Close Price]]/Table2[[#This Row],[Day Low]])-1</f>
        <v>7.9772079772080229E-3</v>
      </c>
      <c r="AD123" s="2">
        <f>(Table2[[#This Row],[Day High]]/Table2[[#This Row],[Close Price]])-1</f>
        <v>1.9408328622573912E-2</v>
      </c>
      <c r="AE123" s="2">
        <f>(Table2[[#This Row],[Close Price]]/Table2[[#This Row],[Current Week Low]])-1</f>
        <v>8.8671213908405599E-2</v>
      </c>
      <c r="AF123" s="2">
        <f>(Table2[[#This Row],[Current Week High]]/Table2[[#This Row],[Close Price]])-1</f>
        <v>4.9557188618805315E-2</v>
      </c>
      <c r="AG123" s="2">
        <f>(Table2[[#This Row],[Close Price]]/Table2[[#This Row],[Current Month Low]])-1</f>
        <v>5.3864866206622564E-2</v>
      </c>
      <c r="AH123" s="2">
        <f>(Table2[[#This Row],[Current Month High]]/Table2[[#This Row],[Close Price]])-1</f>
        <v>4.9557188618805315E-2</v>
      </c>
      <c r="AI123">
        <v>13.0111173921236</v>
      </c>
      <c r="AJ123">
        <v>235.62055335968299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0.22</v>
      </c>
      <c r="AM123" t="s">
        <v>10294</v>
      </c>
      <c r="AN123">
        <v>11.71</v>
      </c>
      <c r="AO123" t="s">
        <v>10294</v>
      </c>
      <c r="AP123">
        <v>6.3122988649159995E-2</v>
      </c>
      <c r="AQ123">
        <f>(Table2[[#This Row],[Sharpe Ratio]]-AVERAGE(Table2[Sharpe Ratio]))/_xlfn.STDEV.P(Table2[Sharpe Ratio])</f>
        <v>9.81423133758315E-2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5.812907986252668</v>
      </c>
      <c r="AS123">
        <f>_xlfn.RANK.AVG(Table2[[#This Row],[1Y Return vs Nifty Z-Score]],Table2[1Y Return vs Nifty Z-Score])</f>
        <v>21</v>
      </c>
      <c r="AT123">
        <f>_xlfn.RANK.AVG(Table2[[#This Row],[6M Return vs Nifty Z-Score]],Table2[6M Return vs Nifty Z-Score])</f>
        <v>192</v>
      </c>
      <c r="AU123">
        <f>_xlfn.RANK.AVG(Table2[[#This Row],[Sharpe Ratio Z-Score]],Table2[Sharpe Ratio Z-Score])</f>
        <v>305</v>
      </c>
      <c r="AV123">
        <f>(Table2[[#This Row],[Rank 1Y]]+Table2[[#This Row],[Rank 6M]]+Table2[[#This Row],[Rank Sharpe]])/3</f>
        <v>172.66666666666666</v>
      </c>
    </row>
    <row r="124" spans="1:48" x14ac:dyDescent="0.3">
      <c r="A124" t="s">
        <v>1424</v>
      </c>
      <c r="B124" t="s">
        <v>1425</v>
      </c>
      <c r="C124" t="s">
        <v>10262</v>
      </c>
      <c r="D124" t="s">
        <v>136</v>
      </c>
      <c r="E124">
        <v>7410.6106883000002</v>
      </c>
      <c r="F124">
        <v>888.7</v>
      </c>
      <c r="G124">
        <v>79.157964559320703</v>
      </c>
      <c r="H124">
        <f>(Table2[[#This Row],[1Y Return vs Nifty]]-AVERAGE(Table2[1Y Return vs Nifty]))/_xlfn.STDEV.P(Table2[1Y Return vs Nifty])</f>
        <v>0.55604391102856876</v>
      </c>
      <c r="I124">
        <v>-8.3253764599412001</v>
      </c>
      <c r="J124">
        <f>(Table2[[#This Row],[1M Return vs Nifty]]-AVERAGE(Table2[1M Return vs Nifty]))/_xlfn.STDEV.P(Table2[1M Return vs Nifty])</f>
        <v>-0.94790250486132366</v>
      </c>
      <c r="K124">
        <v>7.2418573601204104</v>
      </c>
      <c r="L124">
        <f>(Table2[[#This Row],[6M Return vs Nifty]]-AVERAGE(Table2[6M Return vs Nifty]))/_xlfn.STDEV.P(Table2[6M Return vs Nifty])</f>
        <v>2.6169356885700754E-2</v>
      </c>
      <c r="M124">
        <v>-4.6809656636463801</v>
      </c>
      <c r="N124">
        <f>(Table2[[#This Row],[1W Return vs Nifty]]-AVERAGE(Table2[1W Return vs Nifty]))/_xlfn.STDEV.P(Table2[1W Return vs Nifty])</f>
        <v>-1.4237760896061988</v>
      </c>
      <c r="O124">
        <v>937.51</v>
      </c>
      <c r="P124">
        <v>920.11502912394997</v>
      </c>
      <c r="Q124">
        <v>735.355093273139</v>
      </c>
      <c r="R124">
        <v>32.448092939524997</v>
      </c>
      <c r="S124" s="2">
        <f>(Table2[[#This Row],[Close Price]]-Table2[[#This Row],[20D EMA]])/Table2[[#This Row],[20D EMA]]</f>
        <v>-5.2063444656590269E-2</v>
      </c>
      <c r="T124" s="2">
        <f>(Table2[[#This Row],[Close Price]]-Table2[[#This Row],[50D EMA]])/Table2[[#This Row],[50D EMA]]</f>
        <v>-3.4142501893334426E-2</v>
      </c>
      <c r="U124" s="2">
        <f>(Table2[[#This Row],[Close Price]]-Table2[[#This Row],[200D EMA]])/Table2[[#This Row],[200D EMA]]</f>
        <v>0.20853178026456243</v>
      </c>
      <c r="V124">
        <v>0.63241676930754398</v>
      </c>
      <c r="W124">
        <v>882.15</v>
      </c>
      <c r="X124">
        <v>907.5</v>
      </c>
      <c r="Y124">
        <v>882.15</v>
      </c>
      <c r="Z124">
        <v>963.4</v>
      </c>
      <c r="AA124">
        <v>882.15</v>
      </c>
      <c r="AB124">
        <v>938.2</v>
      </c>
      <c r="AC124" s="2">
        <f>(Table2[[#This Row],[Close Price]]/Table2[[#This Row],[Day Low]])-1</f>
        <v>7.4250410927847454E-3</v>
      </c>
      <c r="AD124" s="2">
        <f>(Table2[[#This Row],[Day High]]/Table2[[#This Row],[Close Price]])-1</f>
        <v>2.1154495330257594E-2</v>
      </c>
      <c r="AE124" s="2">
        <f>(Table2[[#This Row],[Close Price]]/Table2[[#This Row],[Current Week Low]])-1</f>
        <v>7.4250410927847454E-3</v>
      </c>
      <c r="AF124" s="2">
        <f>(Table2[[#This Row],[Current Week High]]/Table2[[#This Row],[Close Price]])-1</f>
        <v>8.4055361764374892E-2</v>
      </c>
      <c r="AG124" s="2">
        <f>(Table2[[#This Row],[Close Price]]/Table2[[#This Row],[Current Month Low]])-1</f>
        <v>7.4250410927847454E-3</v>
      </c>
      <c r="AH124" s="2">
        <f>(Table2[[#This Row],[Current Month High]]/Table2[[#This Row],[Close Price]])-1</f>
        <v>5.5699336108923081E-2</v>
      </c>
      <c r="AI124">
        <v>24.901541577585199</v>
      </c>
      <c r="AJ124">
        <v>145.63294637921501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-7.0000000000000007E-2</v>
      </c>
      <c r="AM124" t="s">
        <v>10293</v>
      </c>
      <c r="AN124">
        <v>-7</v>
      </c>
      <c r="AO124" t="s">
        <v>10293</v>
      </c>
      <c r="AP124">
        <v>0.172526287895056</v>
      </c>
      <c r="AQ124">
        <f>(Table2[[#This Row],[Sharpe Ratio]]-AVERAGE(Table2[Sharpe Ratio]))/_xlfn.STDEV.P(Table2[Sharpe Ratio])</f>
        <v>1.3666872341941447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-0.42277809235910824</v>
      </c>
      <c r="AS124">
        <f>_xlfn.RANK.AVG(Table2[[#This Row],[1Y Return vs Nifty Z-Score]],Table2[1Y Return vs Nifty Z-Score])</f>
        <v>144</v>
      </c>
      <c r="AT124">
        <f>_xlfn.RANK.AVG(Table2[[#This Row],[6M Return vs Nifty Z-Score]],Table2[6M Return vs Nifty Z-Score])</f>
        <v>307</v>
      </c>
      <c r="AU124">
        <f>_xlfn.RANK.AVG(Table2[[#This Row],[Sharpe Ratio Z-Score]],Table2[Sharpe Ratio Z-Score])</f>
        <v>68</v>
      </c>
      <c r="AV124">
        <f>(Table2[[#This Row],[Rank 1Y]]+Table2[[#This Row],[Rank 6M]]+Table2[[#This Row],[Rank Sharpe]])/3</f>
        <v>173</v>
      </c>
    </row>
    <row r="125" spans="1:48" x14ac:dyDescent="0.3">
      <c r="A125" t="s">
        <v>1375</v>
      </c>
      <c r="B125" t="s">
        <v>1376</v>
      </c>
      <c r="C125" t="s">
        <v>10261</v>
      </c>
      <c r="D125" t="s">
        <v>201</v>
      </c>
      <c r="E125">
        <v>7893.2640547800002</v>
      </c>
      <c r="F125">
        <v>1948.05</v>
      </c>
      <c r="G125">
        <v>108.346173609903</v>
      </c>
      <c r="H125">
        <f>(Table2[[#This Row],[1Y Return vs Nifty]]-AVERAGE(Table2[1Y Return vs Nifty]))/_xlfn.STDEV.P(Table2[1Y Return vs Nifty])</f>
        <v>0.95924715291537599</v>
      </c>
      <c r="I125">
        <v>10.761634622720401</v>
      </c>
      <c r="J125">
        <f>(Table2[[#This Row],[1M Return vs Nifty]]-AVERAGE(Table2[1M Return vs Nifty]))/_xlfn.STDEV.P(Table2[1M Return vs Nifty])</f>
        <v>1.0004482045312626</v>
      </c>
      <c r="K125">
        <v>40.623878458520601</v>
      </c>
      <c r="L125">
        <f>(Table2[[#This Row],[6M Return vs Nifty]]-AVERAGE(Table2[6M Return vs Nifty]))/_xlfn.STDEV.P(Table2[6M Return vs Nifty])</f>
        <v>1.1730562549582915</v>
      </c>
      <c r="M125">
        <v>12.0845267270892</v>
      </c>
      <c r="N125">
        <f>(Table2[[#This Row],[1W Return vs Nifty]]-AVERAGE(Table2[1W Return vs Nifty]))/_xlfn.STDEV.P(Table2[1W Return vs Nifty])</f>
        <v>2.0788216480504342</v>
      </c>
      <c r="O125">
        <v>1733.31</v>
      </c>
      <c r="P125">
        <v>1624.6791365280401</v>
      </c>
      <c r="Q125">
        <v>1353.9185289908901</v>
      </c>
      <c r="R125">
        <v>77.546960724699701</v>
      </c>
      <c r="S125" s="2">
        <f>(Table2[[#This Row],[Close Price]]-Table2[[#This Row],[20D EMA]])/Table2[[#This Row],[20D EMA]]</f>
        <v>0.12389012929020199</v>
      </c>
      <c r="T125" s="2">
        <f>(Table2[[#This Row],[Close Price]]-Table2[[#This Row],[50D EMA]])/Table2[[#This Row],[50D EMA]]</f>
        <v>0.19903675513616029</v>
      </c>
      <c r="U125" s="2">
        <f>(Table2[[#This Row],[Close Price]]-Table2[[#This Row],[200D EMA]])/Table2[[#This Row],[200D EMA]]</f>
        <v>0.43882365023243397</v>
      </c>
      <c r="V125">
        <v>1.5465708267051901</v>
      </c>
      <c r="W125">
        <v>1873.05</v>
      </c>
      <c r="X125">
        <v>2020</v>
      </c>
      <c r="Y125">
        <v>1756</v>
      </c>
      <c r="Z125">
        <v>2020</v>
      </c>
      <c r="AA125">
        <v>1873.05</v>
      </c>
      <c r="AB125">
        <v>2020</v>
      </c>
      <c r="AC125" s="2">
        <f>(Table2[[#This Row],[Close Price]]/Table2[[#This Row],[Day Low]])-1</f>
        <v>4.0041643309041364E-2</v>
      </c>
      <c r="AD125" s="2">
        <f>(Table2[[#This Row],[Day High]]/Table2[[#This Row],[Close Price]])-1</f>
        <v>3.6934370267703631E-2</v>
      </c>
      <c r="AE125" s="2">
        <f>(Table2[[#This Row],[Close Price]]/Table2[[#This Row],[Current Week Low]])-1</f>
        <v>0.10936788154897492</v>
      </c>
      <c r="AF125" s="2">
        <f>(Table2[[#This Row],[Current Week High]]/Table2[[#This Row],[Close Price]])-1</f>
        <v>3.6934370267703631E-2</v>
      </c>
      <c r="AG125" s="2">
        <f>(Table2[[#This Row],[Close Price]]/Table2[[#This Row],[Current Month Low]])-1</f>
        <v>4.0041643309041364E-2</v>
      </c>
      <c r="AH125" s="2">
        <f>(Table2[[#This Row],[Current Month High]]/Table2[[#This Row],[Close Price]])-1</f>
        <v>3.6934370267703631E-2</v>
      </c>
      <c r="AI125">
        <v>3.69343702677036</v>
      </c>
      <c r="AJ125">
        <v>138.147921760391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0.22</v>
      </c>
      <c r="AM125" t="s">
        <v>10294</v>
      </c>
      <c r="AN125">
        <v>21.13</v>
      </c>
      <c r="AO125" t="s">
        <v>10294</v>
      </c>
      <c r="AP125">
        <v>5.6569227356951003E-2</v>
      </c>
      <c r="AQ125">
        <f>(Table2[[#This Row],[Sharpe Ratio]]-AVERAGE(Table2[Sharpe Ratio]))/_xlfn.STDEV.P(Table2[Sharpe Ratio])</f>
        <v>2.2150632532630141E-2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5.2337238929879941</v>
      </c>
      <c r="AS125">
        <f>_xlfn.RANK.AVG(Table2[[#This Row],[1Y Return vs Nifty Z-Score]],Table2[1Y Return vs Nifty Z-Score])</f>
        <v>102</v>
      </c>
      <c r="AT125">
        <f>_xlfn.RANK.AVG(Table2[[#This Row],[6M Return vs Nifty Z-Score]],Table2[6M Return vs Nifty Z-Score])</f>
        <v>87</v>
      </c>
      <c r="AU125">
        <f>_xlfn.RANK.AVG(Table2[[#This Row],[Sharpe Ratio Z-Score]],Table2[Sharpe Ratio Z-Score])</f>
        <v>333</v>
      </c>
      <c r="AV125">
        <f>(Table2[[#This Row],[Rank 1Y]]+Table2[[#This Row],[Rank 6M]]+Table2[[#This Row],[Rank Sharpe]])/3</f>
        <v>174</v>
      </c>
    </row>
    <row r="126" spans="1:48" x14ac:dyDescent="0.3">
      <c r="A126" t="s">
        <v>1681</v>
      </c>
      <c r="B126" t="s">
        <v>1682</v>
      </c>
      <c r="C126" t="s">
        <v>10260</v>
      </c>
      <c r="D126" t="s">
        <v>92</v>
      </c>
      <c r="E126">
        <v>4875.7876262199998</v>
      </c>
      <c r="F126">
        <v>1250.2</v>
      </c>
      <c r="G126">
        <v>61.6980470951614</v>
      </c>
      <c r="H126">
        <f>(Table2[[#This Row],[1Y Return vs Nifty]]-AVERAGE(Table2[1Y Return vs Nifty]))/_xlfn.STDEV.P(Table2[1Y Return vs Nifty])</f>
        <v>0.31485421307809908</v>
      </c>
      <c r="I126">
        <v>-14.8567968155175</v>
      </c>
      <c r="J126">
        <f>(Table2[[#This Row],[1M Return vs Nifty]]-AVERAGE(Table2[1M Return vs Nifty]))/_xlfn.STDEV.P(Table2[1M Return vs Nifty])</f>
        <v>-1.6146123122804612</v>
      </c>
      <c r="K126">
        <v>48.159293628846903</v>
      </c>
      <c r="L126">
        <f>(Table2[[#This Row],[6M Return vs Nifty]]-AVERAGE(Table2[6M Return vs Nifty]))/_xlfn.STDEV.P(Table2[6M Return vs Nifty])</f>
        <v>1.4319461797147901</v>
      </c>
      <c r="M126">
        <v>0.52700841601642001</v>
      </c>
      <c r="N126">
        <f>(Table2[[#This Row],[1W Return vs Nifty]]-AVERAGE(Table2[1W Return vs Nifty]))/_xlfn.STDEV.P(Table2[1W Return vs Nifty])</f>
        <v>-0.33574134514015974</v>
      </c>
      <c r="O126">
        <v>1324.51</v>
      </c>
      <c r="P126">
        <v>1224.1798377330599</v>
      </c>
      <c r="Q126">
        <v>918.09591596667997</v>
      </c>
      <c r="R126">
        <v>32.7076700997399</v>
      </c>
      <c r="S126" s="2">
        <f>(Table2[[#This Row],[Close Price]]-Table2[[#This Row],[20D EMA]])/Table2[[#This Row],[20D EMA]]</f>
        <v>-5.6103766675978245E-2</v>
      </c>
      <c r="T126" s="2">
        <f>(Table2[[#This Row],[Close Price]]-Table2[[#This Row],[50D EMA]])/Table2[[#This Row],[50D EMA]]</f>
        <v>2.1255179561790818E-2</v>
      </c>
      <c r="U126" s="2">
        <f>(Table2[[#This Row],[Close Price]]-Table2[[#This Row],[200D EMA]])/Table2[[#This Row],[200D EMA]]</f>
        <v>0.36173135971707449</v>
      </c>
      <c r="V126">
        <v>6.9759839135436E-2</v>
      </c>
      <c r="W126">
        <v>1205.8</v>
      </c>
      <c r="X126">
        <v>1270</v>
      </c>
      <c r="Y126">
        <v>1205.8</v>
      </c>
      <c r="Z126">
        <v>1338</v>
      </c>
      <c r="AA126">
        <v>1205.8</v>
      </c>
      <c r="AB126">
        <v>1307.7</v>
      </c>
      <c r="AC126" s="2">
        <f>(Table2[[#This Row],[Close Price]]/Table2[[#This Row],[Day Low]])-1</f>
        <v>3.6822026870127811E-2</v>
      </c>
      <c r="AD126" s="2">
        <f>(Table2[[#This Row],[Day High]]/Table2[[#This Row],[Close Price]])-1</f>
        <v>1.5837466005439005E-2</v>
      </c>
      <c r="AE126" s="2">
        <f>(Table2[[#This Row],[Close Price]]/Table2[[#This Row],[Current Week Low]])-1</f>
        <v>3.6822026870127811E-2</v>
      </c>
      <c r="AF126" s="2">
        <f>(Table2[[#This Row],[Current Week High]]/Table2[[#This Row],[Close Price]])-1</f>
        <v>7.022876339785622E-2</v>
      </c>
      <c r="AG126" s="2">
        <f>(Table2[[#This Row],[Close Price]]/Table2[[#This Row],[Current Month Low]])-1</f>
        <v>3.6822026870127811E-2</v>
      </c>
      <c r="AH126" s="2">
        <f>(Table2[[#This Row],[Current Month High]]/Table2[[#This Row],[Close Price]])-1</f>
        <v>4.5992641177411642E-2</v>
      </c>
      <c r="AI126">
        <v>27.3956167013277</v>
      </c>
      <c r="AJ126">
        <v>106.832657788071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</v>
      </c>
      <c r="AM126">
        <v>0</v>
      </c>
      <c r="AN126">
        <v>-10.4</v>
      </c>
      <c r="AO126" t="s">
        <v>10293</v>
      </c>
      <c r="AP126">
        <v>7.8833513060836996E-2</v>
      </c>
      <c r="AQ126">
        <f>(Table2[[#This Row],[Sharpe Ratio]]-AVERAGE(Table2[Sharpe Ratio]))/_xlfn.STDEV.P(Table2[Sharpe Ratio])</f>
        <v>0.28030780640206293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7.6754541774331275E-2</v>
      </c>
      <c r="AS126">
        <f>_xlfn.RANK.AVG(Table2[[#This Row],[1Y Return vs Nifty Z-Score]],Table2[1Y Return vs Nifty Z-Score])</f>
        <v>201</v>
      </c>
      <c r="AT126">
        <f>_xlfn.RANK.AVG(Table2[[#This Row],[6M Return vs Nifty Z-Score]],Table2[6M Return vs Nifty Z-Score])</f>
        <v>64</v>
      </c>
      <c r="AU126">
        <f>_xlfn.RANK.AVG(Table2[[#This Row],[Sharpe Ratio Z-Score]],Table2[Sharpe Ratio Z-Score])</f>
        <v>260</v>
      </c>
      <c r="AV126">
        <f>(Table2[[#This Row],[Rank 1Y]]+Table2[[#This Row],[Rank 6M]]+Table2[[#This Row],[Rank Sharpe]])/3</f>
        <v>175</v>
      </c>
    </row>
    <row r="127" spans="1:48" x14ac:dyDescent="0.3">
      <c r="A127" t="s">
        <v>1157</v>
      </c>
      <c r="B127" t="s">
        <v>1158</v>
      </c>
      <c r="C127" t="s">
        <v>10253</v>
      </c>
      <c r="D127" t="s">
        <v>46</v>
      </c>
      <c r="E127">
        <v>10392.185360060001</v>
      </c>
      <c r="F127">
        <v>1594.6</v>
      </c>
      <c r="G127">
        <v>40.976518095750698</v>
      </c>
      <c r="H127">
        <f>(Table2[[#This Row],[1Y Return vs Nifty]]-AVERAGE(Table2[1Y Return vs Nifty]))/_xlfn.STDEV.P(Table2[1Y Return vs Nifty])</f>
        <v>2.8608912623558108E-2</v>
      </c>
      <c r="I127">
        <v>-11.4578949677748</v>
      </c>
      <c r="J127">
        <f>(Table2[[#This Row],[1M Return vs Nifty]]-AVERAGE(Table2[1M Return vs Nifty]))/_xlfn.STDEV.P(Table2[1M Return vs Nifty])</f>
        <v>-1.2676615614517559</v>
      </c>
      <c r="K127">
        <v>54.298471193452201</v>
      </c>
      <c r="L127">
        <f>(Table2[[#This Row],[6M Return vs Nifty]]-AVERAGE(Table2[6M Return vs Nifty]))/_xlfn.STDEV.P(Table2[6M Return vs Nifty])</f>
        <v>1.6428663721450933</v>
      </c>
      <c r="M127">
        <v>-7.2340631775681796</v>
      </c>
      <c r="N127">
        <f>(Table2[[#This Row],[1W Return vs Nifty]]-AVERAGE(Table2[1W Return vs Nifty]))/_xlfn.STDEV.P(Table2[1W Return vs Nifty])</f>
        <v>-1.9571617706149342</v>
      </c>
      <c r="O127">
        <v>1664.49</v>
      </c>
      <c r="P127">
        <v>1602.6079422005901</v>
      </c>
      <c r="Q127">
        <v>1242.6919453466001</v>
      </c>
      <c r="R127">
        <v>34.492167956649403</v>
      </c>
      <c r="S127" s="2">
        <f>(Table2[[#This Row],[Close Price]]-Table2[[#This Row],[20D EMA]])/Table2[[#This Row],[20D EMA]]</f>
        <v>-4.1988837421672767E-2</v>
      </c>
      <c r="T127" s="2">
        <f>(Table2[[#This Row],[Close Price]]-Table2[[#This Row],[50D EMA]])/Table2[[#This Row],[50D EMA]]</f>
        <v>-4.9968192405150571E-3</v>
      </c>
      <c r="U127" s="2">
        <f>(Table2[[#This Row],[Close Price]]-Table2[[#This Row],[200D EMA]])/Table2[[#This Row],[200D EMA]]</f>
        <v>0.2831820516509817</v>
      </c>
      <c r="V127">
        <v>0.55436232083480896</v>
      </c>
      <c r="W127">
        <v>1549.4</v>
      </c>
      <c r="X127">
        <v>1611.75</v>
      </c>
      <c r="Y127">
        <v>1549.4</v>
      </c>
      <c r="Z127">
        <v>1711.55</v>
      </c>
      <c r="AA127">
        <v>1549.4</v>
      </c>
      <c r="AB127">
        <v>1635.25</v>
      </c>
      <c r="AC127" s="2">
        <f>(Table2[[#This Row],[Close Price]]/Table2[[#This Row],[Day Low]])-1</f>
        <v>2.9172582935329761E-2</v>
      </c>
      <c r="AD127" s="2">
        <f>(Table2[[#This Row],[Day High]]/Table2[[#This Row],[Close Price]])-1</f>
        <v>1.0755048287971913E-2</v>
      </c>
      <c r="AE127" s="2">
        <f>(Table2[[#This Row],[Close Price]]/Table2[[#This Row],[Current Week Low]])-1</f>
        <v>2.9172582935329761E-2</v>
      </c>
      <c r="AF127" s="2">
        <f>(Table2[[#This Row],[Current Week High]]/Table2[[#This Row],[Close Price]])-1</f>
        <v>7.3341276809231193E-2</v>
      </c>
      <c r="AG127" s="2">
        <f>(Table2[[#This Row],[Close Price]]/Table2[[#This Row],[Current Month Low]])-1</f>
        <v>2.9172582935329761E-2</v>
      </c>
      <c r="AH127" s="2">
        <f>(Table2[[#This Row],[Current Month High]]/Table2[[#This Row],[Close Price]])-1</f>
        <v>2.5492286466825664E-2</v>
      </c>
      <c r="AI127">
        <v>17.891634265646498</v>
      </c>
      <c r="AJ127">
        <v>98.062352502794596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0.06</v>
      </c>
      <c r="AM127" t="s">
        <v>10294</v>
      </c>
      <c r="AN127">
        <v>-10.44</v>
      </c>
      <c r="AO127" t="s">
        <v>10293</v>
      </c>
      <c r="AP127">
        <v>0.106743180894926</v>
      </c>
      <c r="AQ127">
        <f>(Table2[[#This Row],[Sharpe Ratio]]-AVERAGE(Table2[Sharpe Ratio]))/_xlfn.STDEV.P(Table2[Sharpe Ratio])</f>
        <v>0.60392389126147794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-0.94942415603656061</v>
      </c>
      <c r="AS127">
        <f>_xlfn.RANK.AVG(Table2[[#This Row],[1Y Return vs Nifty Z-Score]],Table2[1Y Return vs Nifty Z-Score])</f>
        <v>283</v>
      </c>
      <c r="AT127">
        <f>_xlfn.RANK.AVG(Table2[[#This Row],[6M Return vs Nifty Z-Score]],Table2[6M Return vs Nifty Z-Score])</f>
        <v>44</v>
      </c>
      <c r="AU127">
        <f>_xlfn.RANK.AVG(Table2[[#This Row],[Sharpe Ratio Z-Score]],Table2[Sharpe Ratio Z-Score])</f>
        <v>199</v>
      </c>
      <c r="AV127">
        <f>(Table2[[#This Row],[Rank 1Y]]+Table2[[#This Row],[Rank 6M]]+Table2[[#This Row],[Rank Sharpe]])/3</f>
        <v>175.33333333333334</v>
      </c>
    </row>
    <row r="128" spans="1:48" x14ac:dyDescent="0.3">
      <c r="A128" t="s">
        <v>957</v>
      </c>
      <c r="B128" t="s">
        <v>958</v>
      </c>
      <c r="C128" t="s">
        <v>10248</v>
      </c>
      <c r="D128" t="s">
        <v>18</v>
      </c>
      <c r="E128">
        <v>14930.601521000001</v>
      </c>
      <c r="F128">
        <v>1002.65</v>
      </c>
      <c r="G128">
        <v>121.258807602863</v>
      </c>
      <c r="H128">
        <f>(Table2[[#This Row],[1Y Return vs Nifty]]-AVERAGE(Table2[1Y Return vs Nifty]))/_xlfn.STDEV.P(Table2[1Y Return vs Nifty])</f>
        <v>1.1376210941954557</v>
      </c>
      <c r="I128">
        <v>2.54044442612379</v>
      </c>
      <c r="J128">
        <f>(Table2[[#This Row],[1M Return vs Nifty]]-AVERAGE(Table2[1M Return vs Nifty]))/_xlfn.STDEV.P(Table2[1M Return vs Nifty])</f>
        <v>0.16125124057388779</v>
      </c>
      <c r="K128">
        <v>-0.80711634171050695</v>
      </c>
      <c r="L128">
        <f>(Table2[[#This Row],[6M Return vs Nifty]]-AVERAGE(Table2[6M Return vs Nifty]))/_xlfn.STDEV.P(Table2[6M Return vs Nifty])</f>
        <v>-0.25036460294704044</v>
      </c>
      <c r="M128">
        <v>3.6302441826019902</v>
      </c>
      <c r="N128">
        <f>(Table2[[#This Row],[1W Return vs Nifty]]-AVERAGE(Table2[1W Return vs Nifty]))/_xlfn.STDEV.P(Table2[1W Return vs Nifty])</f>
        <v>0.31257761395370293</v>
      </c>
      <c r="O128">
        <v>1020.45</v>
      </c>
      <c r="P128">
        <v>995.07132107458494</v>
      </c>
      <c r="Q128">
        <v>840.65244143384996</v>
      </c>
      <c r="R128">
        <v>44.746634483864497</v>
      </c>
      <c r="S128" s="2">
        <f>(Table2[[#This Row],[Close Price]]-Table2[[#This Row],[20D EMA]])/Table2[[#This Row],[20D EMA]]</f>
        <v>-1.7443284825322227E-2</v>
      </c>
      <c r="T128" s="2">
        <f>(Table2[[#This Row],[Close Price]]-Table2[[#This Row],[50D EMA]])/Table2[[#This Row],[50D EMA]]</f>
        <v>7.6162168127112354E-3</v>
      </c>
      <c r="U128" s="2">
        <f>(Table2[[#This Row],[Close Price]]-Table2[[#This Row],[200D EMA]])/Table2[[#This Row],[200D EMA]]</f>
        <v>0.19270455967491226</v>
      </c>
      <c r="V128">
        <v>0.99670507541511399</v>
      </c>
      <c r="W128">
        <v>1000</v>
      </c>
      <c r="X128">
        <v>1019</v>
      </c>
      <c r="Y128">
        <v>990.2</v>
      </c>
      <c r="Z128">
        <v>1041.8</v>
      </c>
      <c r="AA128">
        <v>996.6</v>
      </c>
      <c r="AB128">
        <v>1034</v>
      </c>
      <c r="AC128" s="2">
        <f>(Table2[[#This Row],[Close Price]]/Table2[[#This Row],[Day Low]])-1</f>
        <v>2.6500000000000412E-3</v>
      </c>
      <c r="AD128" s="2">
        <f>(Table2[[#This Row],[Day High]]/Table2[[#This Row],[Close Price]])-1</f>
        <v>1.6306787014411794E-2</v>
      </c>
      <c r="AE128" s="2">
        <f>(Table2[[#This Row],[Close Price]]/Table2[[#This Row],[Current Week Low]])-1</f>
        <v>1.257321753181162E-2</v>
      </c>
      <c r="AF128" s="2">
        <f>(Table2[[#This Row],[Current Week High]]/Table2[[#This Row],[Close Price]])-1</f>
        <v>3.9046526704233697E-2</v>
      </c>
      <c r="AG128" s="2">
        <f>(Table2[[#This Row],[Close Price]]/Table2[[#This Row],[Current Month Low]])-1</f>
        <v>6.070640176600417E-3</v>
      </c>
      <c r="AH128" s="2">
        <f>(Table2[[#This Row],[Current Month High]]/Table2[[#This Row],[Close Price]])-1</f>
        <v>3.1267142073505338E-2</v>
      </c>
      <c r="AI128">
        <v>27.163018002293899</v>
      </c>
      <c r="AJ128">
        <v>188.200632365622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</v>
      </c>
      <c r="AM128" t="s">
        <v>10295</v>
      </c>
      <c r="AN128">
        <v>-17.28</v>
      </c>
      <c r="AO128" t="s">
        <v>10293</v>
      </c>
      <c r="AP128">
        <v>0.19112154034929699</v>
      </c>
      <c r="AQ128">
        <f>(Table2[[#This Row],[Sharpe Ratio]]-AVERAGE(Table2[Sharpe Ratio]))/_xlfn.STDEV.P(Table2[Sharpe Ratio])</f>
        <v>1.582301509218365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2.9433868549943711</v>
      </c>
      <c r="AS128">
        <f>_xlfn.RANK.AVG(Table2[[#This Row],[1Y Return vs Nifty Z-Score]],Table2[1Y Return vs Nifty Z-Score])</f>
        <v>84</v>
      </c>
      <c r="AT128">
        <f>_xlfn.RANK.AVG(Table2[[#This Row],[6M Return vs Nifty Z-Score]],Table2[6M Return vs Nifty Z-Score])</f>
        <v>405</v>
      </c>
      <c r="AU128">
        <f>_xlfn.RANK.AVG(Table2[[#This Row],[Sharpe Ratio Z-Score]],Table2[Sharpe Ratio Z-Score])</f>
        <v>38</v>
      </c>
      <c r="AV128">
        <f>(Table2[[#This Row],[Rank 1Y]]+Table2[[#This Row],[Rank 6M]]+Table2[[#This Row],[Rank Sharpe]])/3</f>
        <v>175.66666666666666</v>
      </c>
    </row>
    <row r="129" spans="1:48" x14ac:dyDescent="0.3">
      <c r="A129" t="s">
        <v>274</v>
      </c>
      <c r="B129" t="s">
        <v>275</v>
      </c>
      <c r="C129" t="s">
        <v>10256</v>
      </c>
      <c r="D129" t="s">
        <v>201</v>
      </c>
      <c r="E129">
        <v>100012.195899</v>
      </c>
      <c r="F129">
        <v>33909.75</v>
      </c>
      <c r="G129">
        <v>61.621187067060099</v>
      </c>
      <c r="H129">
        <f>(Table2[[#This Row],[1Y Return vs Nifty]]-AVERAGE(Table2[1Y Return vs Nifty]))/_xlfn.STDEV.P(Table2[1Y Return vs Nifty])</f>
        <v>0.31379247570160396</v>
      </c>
      <c r="I129">
        <v>-2.70400244477139</v>
      </c>
      <c r="J129">
        <f>(Table2[[#This Row],[1M Return vs Nifty]]-AVERAGE(Table2[1M Return vs Nifty]))/_xlfn.STDEV.P(Table2[1M Return vs Nifty])</f>
        <v>-0.3740877780408326</v>
      </c>
      <c r="K129">
        <v>28.440887427453202</v>
      </c>
      <c r="L129">
        <f>(Table2[[#This Row],[6M Return vs Nifty]]-AVERAGE(Table2[6M Return vs Nifty]))/_xlfn.STDEV.P(Table2[6M Return vs Nifty])</f>
        <v>0.75449223956568523</v>
      </c>
      <c r="M129">
        <v>-0.57763636105292704</v>
      </c>
      <c r="N129">
        <f>(Table2[[#This Row],[1W Return vs Nifty]]-AVERAGE(Table2[1W Return vs Nifty]))/_xlfn.STDEV.P(Table2[1W Return vs Nifty])</f>
        <v>-0.56652050789325292</v>
      </c>
      <c r="O129">
        <v>34466.78</v>
      </c>
      <c r="P129">
        <v>33405.159625361601</v>
      </c>
      <c r="Q129">
        <v>28356.9458796164</v>
      </c>
      <c r="R129">
        <v>33.029598151651903</v>
      </c>
      <c r="S129" s="2">
        <f>(Table2[[#This Row],[Close Price]]-Table2[[#This Row],[20D EMA]])/Table2[[#This Row],[20D EMA]]</f>
        <v>-1.6161358850464096E-2</v>
      </c>
      <c r="T129" s="2">
        <f>(Table2[[#This Row],[Close Price]]-Table2[[#This Row],[50D EMA]])/Table2[[#This Row],[50D EMA]]</f>
        <v>1.5105162804110899E-2</v>
      </c>
      <c r="U129" s="2">
        <f>(Table2[[#This Row],[Close Price]]-Table2[[#This Row],[200D EMA]])/Table2[[#This Row],[200D EMA]]</f>
        <v>0.19581813020192271</v>
      </c>
      <c r="V129">
        <v>0.409951480622954</v>
      </c>
      <c r="W129">
        <v>33810</v>
      </c>
      <c r="X129">
        <v>34580</v>
      </c>
      <c r="Y129">
        <v>33810</v>
      </c>
      <c r="Z129">
        <v>35182.800000000003</v>
      </c>
      <c r="AA129">
        <v>33810</v>
      </c>
      <c r="AB129">
        <v>35182.800000000003</v>
      </c>
      <c r="AC129" s="2">
        <f>(Table2[[#This Row],[Close Price]]/Table2[[#This Row],[Day Low]])-1</f>
        <v>2.9503105590062972E-3</v>
      </c>
      <c r="AD129" s="2">
        <f>(Table2[[#This Row],[Day High]]/Table2[[#This Row],[Close Price]])-1</f>
        <v>1.9765701604995689E-2</v>
      </c>
      <c r="AE129" s="2">
        <f>(Table2[[#This Row],[Close Price]]/Table2[[#This Row],[Current Week Low]])-1</f>
        <v>2.9503105590062972E-3</v>
      </c>
      <c r="AF129" s="2">
        <f>(Table2[[#This Row],[Current Week High]]/Table2[[#This Row],[Close Price]])-1</f>
        <v>3.7542299781036403E-2</v>
      </c>
      <c r="AG129" s="2">
        <f>(Table2[[#This Row],[Close Price]]/Table2[[#This Row],[Current Month Low]])-1</f>
        <v>2.9503105590062972E-3</v>
      </c>
      <c r="AH129" s="2">
        <f>(Table2[[#This Row],[Current Month High]]/Table2[[#This Row],[Close Price]])-1</f>
        <v>3.7542299781036403E-2</v>
      </c>
      <c r="AI129">
        <v>8.1635812708734203</v>
      </c>
      <c r="AJ129">
        <v>89.110848997415104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-0.03</v>
      </c>
      <c r="AM129" t="s">
        <v>10293</v>
      </c>
      <c r="AN129">
        <v>-3.42</v>
      </c>
      <c r="AO129" t="s">
        <v>10293</v>
      </c>
      <c r="AP129">
        <v>0.109624639428517</v>
      </c>
      <c r="AQ129">
        <f>(Table2[[#This Row],[Sharpe Ratio]]-AVERAGE(Table2[Sharpe Ratio]))/_xlfn.STDEV.P(Table2[Sharpe Ratio])</f>
        <v>0.63733476289451574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0.76501119222771941</v>
      </c>
      <c r="AS129">
        <f>_xlfn.RANK.AVG(Table2[[#This Row],[1Y Return vs Nifty Z-Score]],Table2[1Y Return vs Nifty Z-Score])</f>
        <v>202</v>
      </c>
      <c r="AT129">
        <f>_xlfn.RANK.AVG(Table2[[#This Row],[6M Return vs Nifty Z-Score]],Table2[6M Return vs Nifty Z-Score])</f>
        <v>135</v>
      </c>
      <c r="AU129">
        <f>_xlfn.RANK.AVG(Table2[[#This Row],[Sharpe Ratio Z-Score]],Table2[Sharpe Ratio Z-Score])</f>
        <v>191</v>
      </c>
      <c r="AV129">
        <f>(Table2[[#This Row],[Rank 1Y]]+Table2[[#This Row],[Rank 6M]]+Table2[[#This Row],[Rank Sharpe]])/3</f>
        <v>176</v>
      </c>
    </row>
    <row r="130" spans="1:48" x14ac:dyDescent="0.3">
      <c r="A130" t="s">
        <v>912</v>
      </c>
      <c r="B130" t="s">
        <v>913</v>
      </c>
      <c r="C130" t="s">
        <v>10251</v>
      </c>
      <c r="D130" t="s">
        <v>914</v>
      </c>
      <c r="E130">
        <v>16098.270495119999</v>
      </c>
      <c r="F130">
        <v>501.6</v>
      </c>
      <c r="G130">
        <v>169.256849097627</v>
      </c>
      <c r="H130">
        <f>(Table2[[#This Row],[1Y Return vs Nifty]]-AVERAGE(Table2[1Y Return vs Nifty]))/_xlfn.STDEV.P(Table2[1Y Return vs Nifty])</f>
        <v>1.8006616357157739</v>
      </c>
      <c r="I130">
        <v>3.28718338181192</v>
      </c>
      <c r="J130">
        <f>(Table2[[#This Row],[1M Return vs Nifty]]-AVERAGE(Table2[1M Return vs Nifty]))/_xlfn.STDEV.P(Table2[1M Return vs Nifty])</f>
        <v>0.23747634296132594</v>
      </c>
      <c r="K130">
        <v>6.6087890953181896</v>
      </c>
      <c r="L130">
        <f>(Table2[[#This Row],[6M Return vs Nifty]]-AVERAGE(Table2[6M Return vs Nifty]))/_xlfn.STDEV.P(Table2[6M Return vs Nifty])</f>
        <v>4.4193946426413543E-3</v>
      </c>
      <c r="M130">
        <v>0.51202248502619696</v>
      </c>
      <c r="N130">
        <f>(Table2[[#This Row],[1W Return vs Nifty]]-AVERAGE(Table2[1W Return vs Nifty]))/_xlfn.STDEV.P(Table2[1W Return vs Nifty])</f>
        <v>-0.33887216210393939</v>
      </c>
      <c r="O130">
        <v>503.53</v>
      </c>
      <c r="P130">
        <v>475.58551211952101</v>
      </c>
      <c r="Q130">
        <v>379.57262010568797</v>
      </c>
      <c r="R130">
        <v>47.385496385540002</v>
      </c>
      <c r="S130" s="2">
        <f>(Table2[[#This Row],[Close Price]]-Table2[[#This Row],[20D EMA]])/Table2[[#This Row],[20D EMA]]</f>
        <v>-3.8329394475005462E-3</v>
      </c>
      <c r="T130" s="2">
        <f>(Table2[[#This Row],[Close Price]]-Table2[[#This Row],[50D EMA]])/Table2[[#This Row],[50D EMA]]</f>
        <v>5.4699916665966943E-2</v>
      </c>
      <c r="U130" s="2">
        <f>(Table2[[#This Row],[Close Price]]-Table2[[#This Row],[200D EMA]])/Table2[[#This Row],[200D EMA]]</f>
        <v>0.3214862543571631</v>
      </c>
      <c r="V130">
        <v>1.0710238689379601</v>
      </c>
      <c r="W130">
        <v>481.1</v>
      </c>
      <c r="X130">
        <v>508.8</v>
      </c>
      <c r="Y130">
        <v>481.1</v>
      </c>
      <c r="Z130">
        <v>518.9</v>
      </c>
      <c r="AA130">
        <v>481.1</v>
      </c>
      <c r="AB130">
        <v>508.8</v>
      </c>
      <c r="AC130" s="2">
        <f>(Table2[[#This Row],[Close Price]]/Table2[[#This Row],[Day Low]])-1</f>
        <v>4.2610683849511499E-2</v>
      </c>
      <c r="AD130" s="2">
        <f>(Table2[[#This Row],[Day High]]/Table2[[#This Row],[Close Price]])-1</f>
        <v>1.4354066985645897E-2</v>
      </c>
      <c r="AE130" s="2">
        <f>(Table2[[#This Row],[Close Price]]/Table2[[#This Row],[Current Week Low]])-1</f>
        <v>4.2610683849511499E-2</v>
      </c>
      <c r="AF130" s="2">
        <f>(Table2[[#This Row],[Current Week High]]/Table2[[#This Row],[Close Price]])-1</f>
        <v>3.448963317384357E-2</v>
      </c>
      <c r="AG130" s="2">
        <f>(Table2[[#This Row],[Close Price]]/Table2[[#This Row],[Current Month Low]])-1</f>
        <v>4.2610683849511499E-2</v>
      </c>
      <c r="AH130" s="2">
        <f>(Table2[[#This Row],[Current Month High]]/Table2[[#This Row],[Close Price]])-1</f>
        <v>1.4354066985645897E-2</v>
      </c>
      <c r="AI130">
        <v>23.165869218500699</v>
      </c>
      <c r="AJ130">
        <v>207.258805513016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0.14000000000000001</v>
      </c>
      <c r="AM130" t="s">
        <v>10294</v>
      </c>
      <c r="AN130">
        <v>-9.82</v>
      </c>
      <c r="AO130" t="s">
        <v>10293</v>
      </c>
      <c r="AP130">
        <v>0.114384773450565</v>
      </c>
      <c r="AQ130">
        <f>(Table2[[#This Row],[Sharpe Ratio]]-AVERAGE(Table2[Sharpe Ratio]))/_xlfn.STDEV.P(Table2[Sharpe Ratio])</f>
        <v>0.69252911149008567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2.3962143227058874</v>
      </c>
      <c r="AS130">
        <f>_xlfn.RANK.AVG(Table2[[#This Row],[1Y Return vs Nifty Z-Score]],Table2[1Y Return vs Nifty Z-Score])</f>
        <v>38</v>
      </c>
      <c r="AT130">
        <f>_xlfn.RANK.AVG(Table2[[#This Row],[6M Return vs Nifty Z-Score]],Table2[6M Return vs Nifty Z-Score])</f>
        <v>314</v>
      </c>
      <c r="AU130">
        <f>_xlfn.RANK.AVG(Table2[[#This Row],[Sharpe Ratio Z-Score]],Table2[Sharpe Ratio Z-Score])</f>
        <v>176</v>
      </c>
      <c r="AV130">
        <f>(Table2[[#This Row],[Rank 1Y]]+Table2[[#This Row],[Rank 6M]]+Table2[[#This Row],[Rank Sharpe]])/3</f>
        <v>176</v>
      </c>
    </row>
    <row r="131" spans="1:48" x14ac:dyDescent="0.3">
      <c r="A131" t="s">
        <v>1498</v>
      </c>
      <c r="B131" t="s">
        <v>1499</v>
      </c>
      <c r="C131" t="s">
        <v>6557</v>
      </c>
      <c r="D131" t="s">
        <v>384</v>
      </c>
      <c r="E131">
        <v>6645.4064152330002</v>
      </c>
      <c r="F131">
        <v>213.91</v>
      </c>
      <c r="G131">
        <v>139.472128495389</v>
      </c>
      <c r="H131">
        <f>(Table2[[#This Row],[1Y Return vs Nifty]]-AVERAGE(Table2[1Y Return vs Nifty]))/_xlfn.STDEV.P(Table2[1Y Return vs Nifty])</f>
        <v>1.3892182379826896</v>
      </c>
      <c r="I131">
        <v>-0.91993260984312397</v>
      </c>
      <c r="J131">
        <f>(Table2[[#This Row],[1M Return vs Nifty]]-AVERAGE(Table2[1M Return vs Nifty]))/_xlfn.STDEV.P(Table2[1M Return vs Nifty])</f>
        <v>-0.1919747319785316</v>
      </c>
      <c r="K131">
        <v>11.988752528164399</v>
      </c>
      <c r="L131">
        <f>(Table2[[#This Row],[6M Return vs Nifty]]-AVERAGE(Table2[6M Return vs Nifty]))/_xlfn.STDEV.P(Table2[6M Return vs Nifty])</f>
        <v>0.18925570383593518</v>
      </c>
      <c r="M131">
        <v>4.16117484639138</v>
      </c>
      <c r="N131">
        <f>(Table2[[#This Row],[1W Return vs Nifty]]-AVERAGE(Table2[1W Return vs Nifty]))/_xlfn.STDEV.P(Table2[1W Return vs Nifty])</f>
        <v>0.42349809863143689</v>
      </c>
      <c r="O131">
        <v>211.7</v>
      </c>
      <c r="P131">
        <v>202.94175112736801</v>
      </c>
      <c r="Q131">
        <v>166.899627306268</v>
      </c>
      <c r="R131">
        <v>52.087407941282798</v>
      </c>
      <c r="S131" s="2">
        <f>(Table2[[#This Row],[Close Price]]-Table2[[#This Row],[20D EMA]])/Table2[[#This Row],[20D EMA]]</f>
        <v>1.0439300897496496E-2</v>
      </c>
      <c r="T131" s="2">
        <f>(Table2[[#This Row],[Close Price]]-Table2[[#This Row],[50D EMA]])/Table2[[#This Row],[50D EMA]]</f>
        <v>5.4046290680463384E-2</v>
      </c>
      <c r="U131" s="2">
        <f>(Table2[[#This Row],[Close Price]]-Table2[[#This Row],[200D EMA]])/Table2[[#This Row],[200D EMA]]</f>
        <v>0.28166853007685833</v>
      </c>
      <c r="V131">
        <v>0.75935080337359295</v>
      </c>
      <c r="W131">
        <v>212</v>
      </c>
      <c r="X131">
        <v>218.2</v>
      </c>
      <c r="Y131">
        <v>212</v>
      </c>
      <c r="Z131">
        <v>222.14</v>
      </c>
      <c r="AA131">
        <v>212</v>
      </c>
      <c r="AB131">
        <v>219.3</v>
      </c>
      <c r="AC131" s="2">
        <f>(Table2[[#This Row],[Close Price]]/Table2[[#This Row],[Day Low]])-1</f>
        <v>9.0094339622641684E-3</v>
      </c>
      <c r="AD131" s="2">
        <f>(Table2[[#This Row],[Day High]]/Table2[[#This Row],[Close Price]])-1</f>
        <v>2.0055163386470953E-2</v>
      </c>
      <c r="AE131" s="2">
        <f>(Table2[[#This Row],[Close Price]]/Table2[[#This Row],[Current Week Low]])-1</f>
        <v>9.0094339622641684E-3</v>
      </c>
      <c r="AF131" s="2">
        <f>(Table2[[#This Row],[Current Week High]]/Table2[[#This Row],[Close Price]])-1</f>
        <v>3.8474124631854512E-2</v>
      </c>
      <c r="AG131" s="2">
        <f>(Table2[[#This Row],[Close Price]]/Table2[[#This Row],[Current Month Low]])-1</f>
        <v>9.0094339622641684E-3</v>
      </c>
      <c r="AH131" s="2">
        <f>(Table2[[#This Row],[Current Month High]]/Table2[[#This Row],[Close Price]])-1</f>
        <v>2.5197512972745528E-2</v>
      </c>
      <c r="AI131">
        <v>3.8474124631854498</v>
      </c>
      <c r="AJ131">
        <v>200.01402524544099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0.09</v>
      </c>
      <c r="AM131" t="s">
        <v>10294</v>
      </c>
      <c r="AN131">
        <v>0.59</v>
      </c>
      <c r="AO131" t="s">
        <v>10294</v>
      </c>
      <c r="AP131">
        <v>9.6622470932269E-2</v>
      </c>
      <c r="AQ131">
        <f>(Table2[[#This Row],[Sharpe Ratio]]-AVERAGE(Table2[Sharpe Ratio]))/_xlfn.STDEV.P(Table2[Sharpe Ratio])</f>
        <v>0.48657299502070078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2.2965703034922309</v>
      </c>
      <c r="AS131">
        <f>_xlfn.RANK.AVG(Table2[[#This Row],[1Y Return vs Nifty Z-Score]],Table2[1Y Return vs Nifty Z-Score])</f>
        <v>64</v>
      </c>
      <c r="AT131">
        <f>_xlfn.RANK.AVG(Table2[[#This Row],[6M Return vs Nifty Z-Score]],Table2[6M Return vs Nifty Z-Score])</f>
        <v>253</v>
      </c>
      <c r="AU131">
        <f>_xlfn.RANK.AVG(Table2[[#This Row],[Sharpe Ratio Z-Score]],Table2[Sharpe Ratio Z-Score])</f>
        <v>216</v>
      </c>
      <c r="AV131">
        <f>(Table2[[#This Row],[Rank 1Y]]+Table2[[#This Row],[Rank 6M]]+Table2[[#This Row],[Rank Sharpe]])/3</f>
        <v>177.66666666666666</v>
      </c>
    </row>
    <row r="132" spans="1:48" x14ac:dyDescent="0.3">
      <c r="A132" t="s">
        <v>709</v>
      </c>
      <c r="B132" t="s">
        <v>710</v>
      </c>
      <c r="C132" t="s">
        <v>10255</v>
      </c>
      <c r="D132" t="s">
        <v>60</v>
      </c>
      <c r="E132">
        <v>23803.26821151</v>
      </c>
      <c r="F132">
        <v>179.57</v>
      </c>
      <c r="G132">
        <v>110.185747898374</v>
      </c>
      <c r="H132">
        <f>(Table2[[#This Row],[1Y Return vs Nifty]]-AVERAGE(Table2[1Y Return vs Nifty]))/_xlfn.STDEV.P(Table2[1Y Return vs Nifty])</f>
        <v>0.98465886336043074</v>
      </c>
      <c r="I132">
        <v>9.7664683594960593</v>
      </c>
      <c r="J132">
        <f>(Table2[[#This Row],[1M Return vs Nifty]]-AVERAGE(Table2[1M Return vs Nifty]))/_xlfn.STDEV.P(Table2[1M Return vs Nifty])</f>
        <v>0.89886431135282685</v>
      </c>
      <c r="K132">
        <v>17.301866467697302</v>
      </c>
      <c r="L132">
        <f>(Table2[[#This Row],[6M Return vs Nifty]]-AVERAGE(Table2[6M Return vs Nifty]))/_xlfn.STDEV.P(Table2[6M Return vs Nifty])</f>
        <v>0.37179530343822409</v>
      </c>
      <c r="M132">
        <v>9.4036037744969292</v>
      </c>
      <c r="N132">
        <f>(Table2[[#This Row],[1W Return vs Nifty]]-AVERAGE(Table2[1W Return vs Nifty]))/_xlfn.STDEV.P(Table2[1W Return vs Nifty])</f>
        <v>1.5187310494724682</v>
      </c>
      <c r="O132">
        <v>171.5</v>
      </c>
      <c r="P132">
        <v>162.756058563849</v>
      </c>
      <c r="Q132">
        <v>135.21783017484799</v>
      </c>
      <c r="R132">
        <v>64.544535545043999</v>
      </c>
      <c r="S132" s="2">
        <f>(Table2[[#This Row],[Close Price]]-Table2[[#This Row],[20D EMA]])/Table2[[#This Row],[20D EMA]]</f>
        <v>4.7055393586005793E-2</v>
      </c>
      <c r="T132" s="2">
        <f>(Table2[[#This Row],[Close Price]]-Table2[[#This Row],[50D EMA]])/Table2[[#This Row],[50D EMA]]</f>
        <v>0.10330762236758707</v>
      </c>
      <c r="U132" s="2">
        <f>(Table2[[#This Row],[Close Price]]-Table2[[#This Row],[200D EMA]])/Table2[[#This Row],[200D EMA]]</f>
        <v>0.32800533604037968</v>
      </c>
      <c r="V132">
        <v>1.11614167774131</v>
      </c>
      <c r="W132">
        <v>176.06</v>
      </c>
      <c r="X132">
        <v>181.64</v>
      </c>
      <c r="Y132">
        <v>166.33</v>
      </c>
      <c r="Z132">
        <v>183</v>
      </c>
      <c r="AA132">
        <v>172.64</v>
      </c>
      <c r="AB132">
        <v>183</v>
      </c>
      <c r="AC132" s="2">
        <f>(Table2[[#This Row],[Close Price]]/Table2[[#This Row],[Day Low]])-1</f>
        <v>1.9936385323185313E-2</v>
      </c>
      <c r="AD132" s="2">
        <f>(Table2[[#This Row],[Day High]]/Table2[[#This Row],[Close Price]])-1</f>
        <v>1.1527538007462201E-2</v>
      </c>
      <c r="AE132" s="2">
        <f>(Table2[[#This Row],[Close Price]]/Table2[[#This Row],[Current Week Low]])-1</f>
        <v>7.9600793603078035E-2</v>
      </c>
      <c r="AF132" s="2">
        <f>(Table2[[#This Row],[Current Week High]]/Table2[[#This Row],[Close Price]])-1</f>
        <v>1.9101186166954331E-2</v>
      </c>
      <c r="AG132" s="2">
        <f>(Table2[[#This Row],[Close Price]]/Table2[[#This Row],[Current Month Low]])-1</f>
        <v>4.0141334569045561E-2</v>
      </c>
      <c r="AH132" s="2">
        <f>(Table2[[#This Row],[Current Month High]]/Table2[[#This Row],[Close Price]])-1</f>
        <v>1.9101186166954331E-2</v>
      </c>
      <c r="AI132">
        <v>7.3119117892743697</v>
      </c>
      <c r="AJ132">
        <v>135.34731323722099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0.15</v>
      </c>
      <c r="AM132" t="s">
        <v>10294</v>
      </c>
      <c r="AN132">
        <v>-0.24</v>
      </c>
      <c r="AO132" t="s">
        <v>10293</v>
      </c>
      <c r="AP132">
        <v>9.0016322256416995E-2</v>
      </c>
      <c r="AQ132">
        <f>(Table2[[#This Row],[Sharpe Ratio]]-AVERAGE(Table2[Sharpe Ratio]))/_xlfn.STDEV.P(Table2[Sharpe Ratio])</f>
        <v>0.40997387592021306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4.1840234035441632</v>
      </c>
      <c r="AS132">
        <f>_xlfn.RANK.AVG(Table2[[#This Row],[1Y Return vs Nifty Z-Score]],Table2[1Y Return vs Nifty Z-Score])</f>
        <v>100</v>
      </c>
      <c r="AT132">
        <f>_xlfn.RANK.AVG(Table2[[#This Row],[6M Return vs Nifty Z-Score]],Table2[6M Return vs Nifty Z-Score])</f>
        <v>206</v>
      </c>
      <c r="AU132">
        <f>_xlfn.RANK.AVG(Table2[[#This Row],[Sharpe Ratio Z-Score]],Table2[Sharpe Ratio Z-Score])</f>
        <v>232</v>
      </c>
      <c r="AV132">
        <f>(Table2[[#This Row],[Rank 1Y]]+Table2[[#This Row],[Rank 6M]]+Table2[[#This Row],[Rank Sharpe]])/3</f>
        <v>179.33333333333334</v>
      </c>
    </row>
    <row r="133" spans="1:48" x14ac:dyDescent="0.3">
      <c r="A133" t="s">
        <v>974</v>
      </c>
      <c r="B133" t="s">
        <v>975</v>
      </c>
      <c r="C133" t="s">
        <v>10249</v>
      </c>
      <c r="D133" t="s">
        <v>304</v>
      </c>
      <c r="E133">
        <v>14284.452407875</v>
      </c>
      <c r="F133">
        <v>1021.25</v>
      </c>
      <c r="G133">
        <v>114.83090652769</v>
      </c>
      <c r="H133">
        <f>(Table2[[#This Row],[1Y Return vs Nifty]]-AVERAGE(Table2[1Y Return vs Nifty]))/_xlfn.STDEV.P(Table2[1Y Return vs Nifty])</f>
        <v>1.0488266584852681</v>
      </c>
      <c r="I133">
        <v>0.79556500813981701</v>
      </c>
      <c r="J133">
        <f>(Table2[[#This Row],[1M Return vs Nifty]]-AVERAGE(Table2[1M Return vs Nifty]))/_xlfn.STDEV.P(Table2[1M Return vs Nifty])</f>
        <v>-1.6861353226709085E-2</v>
      </c>
      <c r="K133">
        <v>7.8820351760034599</v>
      </c>
      <c r="L133">
        <f>(Table2[[#This Row],[6M Return vs Nifty]]-AVERAGE(Table2[6M Return vs Nifty]))/_xlfn.STDEV.P(Table2[6M Return vs Nifty])</f>
        <v>4.8163577885944005E-2</v>
      </c>
      <c r="M133">
        <v>-0.14969425639938</v>
      </c>
      <c r="N133">
        <f>(Table2[[#This Row],[1W Return vs Nifty]]-AVERAGE(Table2[1W Return vs Nifty]))/_xlfn.STDEV.P(Table2[1W Return vs Nifty])</f>
        <v>-0.47711609240255054</v>
      </c>
      <c r="O133">
        <v>1025.42</v>
      </c>
      <c r="P133">
        <v>981.42118059565098</v>
      </c>
      <c r="Q133">
        <v>806.43275006209706</v>
      </c>
      <c r="R133">
        <v>45.698313758993599</v>
      </c>
      <c r="S133" s="2">
        <f>(Table2[[#This Row],[Close Price]]-Table2[[#This Row],[20D EMA]])/Table2[[#This Row],[20D EMA]]</f>
        <v>-4.0666263579802152E-3</v>
      </c>
      <c r="T133" s="2">
        <f>(Table2[[#This Row],[Close Price]]-Table2[[#This Row],[50D EMA]])/Table2[[#This Row],[50D EMA]]</f>
        <v>4.0582799914890604E-2</v>
      </c>
      <c r="U133" s="2">
        <f>(Table2[[#This Row],[Close Price]]-Table2[[#This Row],[200D EMA]])/Table2[[#This Row],[200D EMA]]</f>
        <v>0.26637962052181235</v>
      </c>
      <c r="V133">
        <v>1.05004205993666</v>
      </c>
      <c r="W133">
        <v>1012</v>
      </c>
      <c r="X133">
        <v>1051.3499999999999</v>
      </c>
      <c r="Y133">
        <v>1010</v>
      </c>
      <c r="Z133">
        <v>1125</v>
      </c>
      <c r="AA133">
        <v>1012</v>
      </c>
      <c r="AB133">
        <v>1082.5</v>
      </c>
      <c r="AC133" s="2">
        <f>(Table2[[#This Row],[Close Price]]/Table2[[#This Row],[Day Low]])-1</f>
        <v>9.1403162055336828E-3</v>
      </c>
      <c r="AD133" s="2">
        <f>(Table2[[#This Row],[Day High]]/Table2[[#This Row],[Close Price]])-1</f>
        <v>2.9473684210526319E-2</v>
      </c>
      <c r="AE133" s="2">
        <f>(Table2[[#This Row],[Close Price]]/Table2[[#This Row],[Current Week Low]])-1</f>
        <v>1.1138613861386037E-2</v>
      </c>
      <c r="AF133" s="2">
        <f>(Table2[[#This Row],[Current Week High]]/Table2[[#This Row],[Close Price]])-1</f>
        <v>0.10159118727050176</v>
      </c>
      <c r="AG133" s="2">
        <f>(Table2[[#This Row],[Close Price]]/Table2[[#This Row],[Current Month Low]])-1</f>
        <v>9.1403162055336828E-3</v>
      </c>
      <c r="AH133" s="2">
        <f>(Table2[[#This Row],[Current Month High]]/Table2[[#This Row],[Close Price]])-1</f>
        <v>5.9975520195838516E-2</v>
      </c>
      <c r="AI133">
        <v>13.287637698898401</v>
      </c>
      <c r="AJ133">
        <v>153.39619130326901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-0.13</v>
      </c>
      <c r="AM133" t="s">
        <v>10293</v>
      </c>
      <c r="AN133">
        <v>-2.65</v>
      </c>
      <c r="AO133" t="s">
        <v>10293</v>
      </c>
      <c r="AP133">
        <v>0.130247389205533</v>
      </c>
      <c r="AQ133">
        <f>(Table2[[#This Row],[Sharpe Ratio]]-AVERAGE(Table2[Sharpe Ratio]))/_xlfn.STDEV.P(Table2[Sharpe Ratio])</f>
        <v>0.87645812264019551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1.479470913382148</v>
      </c>
      <c r="AS133">
        <f>_xlfn.RANK.AVG(Table2[[#This Row],[1Y Return vs Nifty Z-Score]],Table2[1Y Return vs Nifty Z-Score])</f>
        <v>94</v>
      </c>
      <c r="AT133">
        <f>_xlfn.RANK.AVG(Table2[[#This Row],[6M Return vs Nifty Z-Score]],Table2[6M Return vs Nifty Z-Score])</f>
        <v>302</v>
      </c>
      <c r="AU133">
        <f>_xlfn.RANK.AVG(Table2[[#This Row],[Sharpe Ratio Z-Score]],Table2[Sharpe Ratio Z-Score])</f>
        <v>143</v>
      </c>
      <c r="AV133">
        <f>(Table2[[#This Row],[Rank 1Y]]+Table2[[#This Row],[Rank 6M]]+Table2[[#This Row],[Rank Sharpe]])/3</f>
        <v>179.66666666666666</v>
      </c>
    </row>
    <row r="134" spans="1:48" x14ac:dyDescent="0.3">
      <c r="A134" t="s">
        <v>407</v>
      </c>
      <c r="B134" t="s">
        <v>408</v>
      </c>
      <c r="C134" t="s">
        <v>10256</v>
      </c>
      <c r="D134" t="s">
        <v>201</v>
      </c>
      <c r="E134">
        <v>58472.845974800002</v>
      </c>
      <c r="F134">
        <v>1018.4</v>
      </c>
      <c r="G134">
        <v>50.143764890420499</v>
      </c>
      <c r="H134">
        <f>(Table2[[#This Row],[1Y Return vs Nifty]]-AVERAGE(Table2[1Y Return vs Nifty]))/_xlfn.STDEV.P(Table2[1Y Return vs Nifty])</f>
        <v>0.15524441877543574</v>
      </c>
      <c r="I134">
        <v>-12.2970886070707</v>
      </c>
      <c r="J134">
        <f>(Table2[[#This Row],[1M Return vs Nifty]]-AVERAGE(Table2[1M Return vs Nifty]))/_xlfn.STDEV.P(Table2[1M Return vs Nifty])</f>
        <v>-1.3533241890553604</v>
      </c>
      <c r="K134">
        <v>34.907684368338202</v>
      </c>
      <c r="L134">
        <f>(Table2[[#This Row],[6M Return vs Nifty]]-AVERAGE(Table2[6M Return vs Nifty]))/_xlfn.STDEV.P(Table2[6M Return vs Nifty])</f>
        <v>0.97666826246539973</v>
      </c>
      <c r="M134">
        <v>2.4914714274619398</v>
      </c>
      <c r="N134">
        <f>(Table2[[#This Row],[1W Return vs Nifty]]-AVERAGE(Table2[1W Return vs Nifty]))/_xlfn.STDEV.P(Table2[1W Return vs Nifty])</f>
        <v>7.4668533629725017E-2</v>
      </c>
      <c r="O134">
        <v>1035.9000000000001</v>
      </c>
      <c r="P134">
        <v>983.69347013251001</v>
      </c>
      <c r="Q134">
        <v>792.81845972853205</v>
      </c>
      <c r="R134">
        <v>41.942387749703201</v>
      </c>
      <c r="S134" s="2">
        <f>(Table2[[#This Row],[Close Price]]-Table2[[#This Row],[20D EMA]])/Table2[[#This Row],[20D EMA]]</f>
        <v>-1.68935225407859E-2</v>
      </c>
      <c r="T134" s="2">
        <f>(Table2[[#This Row],[Close Price]]-Table2[[#This Row],[50D EMA]])/Table2[[#This Row],[50D EMA]]</f>
        <v>3.5281854481370875E-2</v>
      </c>
      <c r="U134" s="2">
        <f>(Table2[[#This Row],[Close Price]]-Table2[[#This Row],[200D EMA]])/Table2[[#This Row],[200D EMA]]</f>
        <v>0.28453114014109737</v>
      </c>
      <c r="V134">
        <v>0.68129478969732704</v>
      </c>
      <c r="W134">
        <v>1008.6</v>
      </c>
      <c r="X134">
        <v>1033.95</v>
      </c>
      <c r="Y134">
        <v>1008.6</v>
      </c>
      <c r="Z134">
        <v>1076.8499999999999</v>
      </c>
      <c r="AA134">
        <v>1008.6</v>
      </c>
      <c r="AB134">
        <v>1049.9000000000001</v>
      </c>
      <c r="AC134" s="2">
        <f>(Table2[[#This Row],[Close Price]]/Table2[[#This Row],[Day Low]])-1</f>
        <v>9.7164386278008052E-3</v>
      </c>
      <c r="AD134" s="2">
        <f>(Table2[[#This Row],[Day High]]/Table2[[#This Row],[Close Price]])-1</f>
        <v>1.5269049489395226E-2</v>
      </c>
      <c r="AE134" s="2">
        <f>(Table2[[#This Row],[Close Price]]/Table2[[#This Row],[Current Week Low]])-1</f>
        <v>9.7164386278008052E-3</v>
      </c>
      <c r="AF134" s="2">
        <f>(Table2[[#This Row],[Current Week High]]/Table2[[#This Row],[Close Price]])-1</f>
        <v>5.7393951296150769E-2</v>
      </c>
      <c r="AG134" s="2">
        <f>(Table2[[#This Row],[Close Price]]/Table2[[#This Row],[Current Month Low]])-1</f>
        <v>9.7164386278008052E-3</v>
      </c>
      <c r="AH134" s="2">
        <f>(Table2[[#This Row],[Current Month High]]/Table2[[#This Row],[Close Price]])-1</f>
        <v>3.093087195600952E-2</v>
      </c>
      <c r="AI134">
        <v>18.548703849175102</v>
      </c>
      <c r="AJ134">
        <v>85.636164783084197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0.23</v>
      </c>
      <c r="AM134" t="s">
        <v>10294</v>
      </c>
      <c r="AN134">
        <v>-0.27</v>
      </c>
      <c r="AO134" t="s">
        <v>10293</v>
      </c>
      <c r="AP134">
        <v>0.11029057678094099</v>
      </c>
      <c r="AQ134">
        <f>(Table2[[#This Row],[Sharpe Ratio]]-AVERAGE(Table2[Sharpe Ratio]))/_xlfn.STDEV.P(Table2[Sharpe Ratio])</f>
        <v>0.645056389681126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0.49831341549632602</v>
      </c>
      <c r="AS134">
        <f>_xlfn.RANK.AVG(Table2[[#This Row],[1Y Return vs Nifty Z-Score]],Table2[1Y Return vs Nifty Z-Score])</f>
        <v>245</v>
      </c>
      <c r="AT134">
        <f>_xlfn.RANK.AVG(Table2[[#This Row],[6M Return vs Nifty Z-Score]],Table2[6M Return vs Nifty Z-Score])</f>
        <v>108</v>
      </c>
      <c r="AU134">
        <f>_xlfn.RANK.AVG(Table2[[#This Row],[Sharpe Ratio Z-Score]],Table2[Sharpe Ratio Z-Score])</f>
        <v>187</v>
      </c>
      <c r="AV134">
        <f>(Table2[[#This Row],[Rank 1Y]]+Table2[[#This Row],[Rank 6M]]+Table2[[#This Row],[Rank Sharpe]])/3</f>
        <v>180</v>
      </c>
    </row>
    <row r="135" spans="1:48" x14ac:dyDescent="0.3">
      <c r="A135" t="s">
        <v>667</v>
      </c>
      <c r="B135" t="s">
        <v>668</v>
      </c>
      <c r="C135" t="s">
        <v>10259</v>
      </c>
      <c r="D135" t="s">
        <v>307</v>
      </c>
      <c r="E135">
        <v>26115.20824032</v>
      </c>
      <c r="F135">
        <v>417.6</v>
      </c>
      <c r="G135">
        <v>73.750726510351498</v>
      </c>
      <c r="H135">
        <f>(Table2[[#This Row],[1Y Return vs Nifty]]-AVERAGE(Table2[1Y Return vs Nifty]))/_xlfn.STDEV.P(Table2[1Y Return vs Nifty])</f>
        <v>0.48134882071933371</v>
      </c>
      <c r="I135">
        <v>-3.7898179926687798</v>
      </c>
      <c r="J135">
        <f>(Table2[[#This Row],[1M Return vs Nifty]]-AVERAGE(Table2[1M Return vs Nifty]))/_xlfn.STDEV.P(Table2[1M Return vs Nifty])</f>
        <v>-0.48492490617228307</v>
      </c>
      <c r="K135">
        <v>10.081025984667001</v>
      </c>
      <c r="L135">
        <f>(Table2[[#This Row],[6M Return vs Nifty]]-AVERAGE(Table2[6M Return vs Nifty]))/_xlfn.STDEV.P(Table2[6M Return vs Nifty])</f>
        <v>0.12371304027482048</v>
      </c>
      <c r="M135">
        <v>3.44189412711065</v>
      </c>
      <c r="N135">
        <f>(Table2[[#This Row],[1W Return vs Nifty]]-AVERAGE(Table2[1W Return vs Nifty]))/_xlfn.STDEV.P(Table2[1W Return vs Nifty])</f>
        <v>0.27322807008847055</v>
      </c>
      <c r="O135">
        <v>424.7</v>
      </c>
      <c r="P135">
        <v>430.19488357071202</v>
      </c>
      <c r="Q135">
        <v>377.27879264523301</v>
      </c>
      <c r="R135">
        <v>42.490842094246801</v>
      </c>
      <c r="S135" s="2">
        <f>(Table2[[#This Row],[Close Price]]-Table2[[#This Row],[20D EMA]])/Table2[[#This Row],[20D EMA]]</f>
        <v>-1.6717683070402556E-2</v>
      </c>
      <c r="T135" s="2">
        <f>(Table2[[#This Row],[Close Price]]-Table2[[#This Row],[50D EMA]])/Table2[[#This Row],[50D EMA]]</f>
        <v>-2.9277157985171047E-2</v>
      </c>
      <c r="U135" s="2">
        <f>(Table2[[#This Row],[Close Price]]-Table2[[#This Row],[200D EMA]])/Table2[[#This Row],[200D EMA]]</f>
        <v>0.10687377117611352</v>
      </c>
      <c r="V135">
        <v>1.2089617419773899</v>
      </c>
      <c r="W135">
        <v>415.35</v>
      </c>
      <c r="X135">
        <v>428.8</v>
      </c>
      <c r="Y135">
        <v>415.35</v>
      </c>
      <c r="Z135">
        <v>445.45</v>
      </c>
      <c r="AA135">
        <v>415.35</v>
      </c>
      <c r="AB135">
        <v>444.9</v>
      </c>
      <c r="AC135" s="2">
        <f>(Table2[[#This Row],[Close Price]]/Table2[[#This Row],[Day Low]])-1</f>
        <v>5.4171180931743557E-3</v>
      </c>
      <c r="AD135" s="2">
        <f>(Table2[[#This Row],[Day High]]/Table2[[#This Row],[Close Price]])-1</f>
        <v>2.6819923371647514E-2</v>
      </c>
      <c r="AE135" s="2">
        <f>(Table2[[#This Row],[Close Price]]/Table2[[#This Row],[Current Week Low]])-1</f>
        <v>5.4171180931743557E-3</v>
      </c>
      <c r="AF135" s="2">
        <f>(Table2[[#This Row],[Current Week High]]/Table2[[#This Row],[Close Price]])-1</f>
        <v>6.6690613026819889E-2</v>
      </c>
      <c r="AG135" s="2">
        <f>(Table2[[#This Row],[Close Price]]/Table2[[#This Row],[Current Month Low]])-1</f>
        <v>5.4171180931743557E-3</v>
      </c>
      <c r="AH135" s="2">
        <f>(Table2[[#This Row],[Current Month High]]/Table2[[#This Row],[Close Price]])-1</f>
        <v>6.5373563218390718E-2</v>
      </c>
      <c r="AI135">
        <v>20.2586206896551</v>
      </c>
      <c r="AJ135">
        <v>103.65764447695599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-0.23</v>
      </c>
      <c r="AM135" t="s">
        <v>10293</v>
      </c>
      <c r="AN135">
        <v>0.75</v>
      </c>
      <c r="AO135" t="s">
        <v>10294</v>
      </c>
      <c r="AP135">
        <v>0.147338094719764</v>
      </c>
      <c r="AQ135">
        <f>(Table2[[#This Row],[Sharpe Ratio]]-AVERAGE(Table2[Sharpe Ratio]))/_xlfn.STDEV.P(Table2[Sharpe Ratio])</f>
        <v>1.0746269879552199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164</v>
      </c>
      <c r="AT135">
        <f>_xlfn.RANK.AVG(Table2[[#This Row],[6M Return vs Nifty Z-Score]],Table2[6M Return vs Nifty Z-Score])</f>
        <v>275</v>
      </c>
      <c r="AU135">
        <f>_xlfn.RANK.AVG(Table2[[#This Row],[Sharpe Ratio Z-Score]],Table2[Sharpe Ratio Z-Score])</f>
        <v>109</v>
      </c>
      <c r="AV135">
        <f>(Table2[[#This Row],[Rank 1Y]]+Table2[[#This Row],[Rank 6M]]+Table2[[#This Row],[Rank Sharpe]])/3</f>
        <v>182.66666666666666</v>
      </c>
    </row>
    <row r="136" spans="1:48" x14ac:dyDescent="0.3">
      <c r="A136" t="s">
        <v>270</v>
      </c>
      <c r="B136" t="s">
        <v>271</v>
      </c>
      <c r="C136" t="s">
        <v>10260</v>
      </c>
      <c r="D136" t="s">
        <v>230</v>
      </c>
      <c r="E136">
        <v>101524.72591275</v>
      </c>
      <c r="F136">
        <v>6751.5</v>
      </c>
      <c r="G136">
        <v>20.568934246604901</v>
      </c>
      <c r="H136">
        <f>(Table2[[#This Row],[1Y Return vs Nifty]]-AVERAGE(Table2[1Y Return vs Nifty]))/_xlfn.STDEV.P(Table2[1Y Return vs Nifty])</f>
        <v>-0.25329957832882793</v>
      </c>
      <c r="I136">
        <v>-2.2573278692282699</v>
      </c>
      <c r="J136">
        <f>(Table2[[#This Row],[1M Return vs Nifty]]-AVERAGE(Table2[1M Return vs Nifty]))/_xlfn.STDEV.P(Table2[1M Return vs Nifty])</f>
        <v>-0.32849243981013282</v>
      </c>
      <c r="K136">
        <v>40.908917968264298</v>
      </c>
      <c r="L136">
        <f>(Table2[[#This Row],[6M Return vs Nifty]]-AVERAGE(Table2[6M Return vs Nifty]))/_xlfn.STDEV.P(Table2[6M Return vs Nifty])</f>
        <v>1.1828491934443841</v>
      </c>
      <c r="M136">
        <v>5.7610070329642102</v>
      </c>
      <c r="N136">
        <f>(Table2[[#This Row],[1W Return vs Nifty]]-AVERAGE(Table2[1W Return vs Nifty]))/_xlfn.STDEV.P(Table2[1W Return vs Nifty])</f>
        <v>0.75773036969892593</v>
      </c>
      <c r="O136">
        <v>6617.94</v>
      </c>
      <c r="P136">
        <v>6536.1945159706602</v>
      </c>
      <c r="Q136">
        <v>5645.5580455273102</v>
      </c>
      <c r="R136">
        <v>61.069393239635502</v>
      </c>
      <c r="S136" s="2">
        <f>(Table2[[#This Row],[Close Price]]-Table2[[#This Row],[20D EMA]])/Table2[[#This Row],[20D EMA]]</f>
        <v>2.0181506631973153E-2</v>
      </c>
      <c r="T136" s="2">
        <f>(Table2[[#This Row],[Close Price]]-Table2[[#This Row],[50D EMA]])/Table2[[#This Row],[50D EMA]]</f>
        <v>3.2940495192310813E-2</v>
      </c>
      <c r="U136" s="2">
        <f>(Table2[[#This Row],[Close Price]]-Table2[[#This Row],[200D EMA]])/Table2[[#This Row],[200D EMA]]</f>
        <v>0.19589594962164486</v>
      </c>
      <c r="V136">
        <v>0.81327601102371005</v>
      </c>
      <c r="W136">
        <v>6674.8</v>
      </c>
      <c r="X136">
        <v>6839.95</v>
      </c>
      <c r="Y136">
        <v>6540</v>
      </c>
      <c r="Z136">
        <v>6906</v>
      </c>
      <c r="AA136">
        <v>6674.8</v>
      </c>
      <c r="AB136">
        <v>6906</v>
      </c>
      <c r="AC136" s="2">
        <f>(Table2[[#This Row],[Close Price]]/Table2[[#This Row],[Day Low]])-1</f>
        <v>1.1490981003176026E-2</v>
      </c>
      <c r="AD136" s="2">
        <f>(Table2[[#This Row],[Day High]]/Table2[[#This Row],[Close Price]])-1</f>
        <v>1.3100792416500084E-2</v>
      </c>
      <c r="AE136" s="2">
        <f>(Table2[[#This Row],[Close Price]]/Table2[[#This Row],[Current Week Low]])-1</f>
        <v>3.2339449541284315E-2</v>
      </c>
      <c r="AF136" s="2">
        <f>(Table2[[#This Row],[Current Week High]]/Table2[[#This Row],[Close Price]])-1</f>
        <v>2.2883803599200281E-2</v>
      </c>
      <c r="AG136" s="2">
        <f>(Table2[[#This Row],[Close Price]]/Table2[[#This Row],[Current Month Low]])-1</f>
        <v>1.1490981003176026E-2</v>
      </c>
      <c r="AH136" s="2">
        <f>(Table2[[#This Row],[Current Month High]]/Table2[[#This Row],[Close Price]])-1</f>
        <v>2.2883803599200281E-2</v>
      </c>
      <c r="AI136">
        <v>8.5899429756350401</v>
      </c>
      <c r="AJ136">
        <v>77.624309392265104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-7.0000000000000007E-2</v>
      </c>
      <c r="AM136" t="s">
        <v>10293</v>
      </c>
      <c r="AN136">
        <v>1.84</v>
      </c>
      <c r="AO136" t="s">
        <v>10294</v>
      </c>
      <c r="AP136">
        <v>0.15789793796649801</v>
      </c>
      <c r="AQ136">
        <f>(Table2[[#This Row],[Sharpe Ratio]]-AVERAGE(Table2[Sharpe Ratio]))/_xlfn.STDEV.P(Table2[Sharpe Ratio])</f>
        <v>1.1970696894789996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2.5558572344833488</v>
      </c>
      <c r="AS136">
        <f>_xlfn.RANK.AVG(Table2[[#This Row],[1Y Return vs Nifty Z-Score]],Table2[1Y Return vs Nifty Z-Score])</f>
        <v>375</v>
      </c>
      <c r="AT136">
        <f>_xlfn.RANK.AVG(Table2[[#This Row],[6M Return vs Nifty Z-Score]],Table2[6M Return vs Nifty Z-Score])</f>
        <v>85</v>
      </c>
      <c r="AU136">
        <f>_xlfn.RANK.AVG(Table2[[#This Row],[Sharpe Ratio Z-Score]],Table2[Sharpe Ratio Z-Score])</f>
        <v>89</v>
      </c>
      <c r="AV136">
        <f>(Table2[[#This Row],[Rank 1Y]]+Table2[[#This Row],[Rank 6M]]+Table2[[#This Row],[Rank Sharpe]])/3</f>
        <v>183</v>
      </c>
    </row>
    <row r="137" spans="1:48" x14ac:dyDescent="0.3">
      <c r="A137" t="s">
        <v>915</v>
      </c>
      <c r="B137" t="s">
        <v>916</v>
      </c>
      <c r="C137" t="s">
        <v>10258</v>
      </c>
      <c r="D137" t="s">
        <v>68</v>
      </c>
      <c r="E137">
        <v>16084.5</v>
      </c>
      <c r="F137">
        <v>107.23</v>
      </c>
      <c r="G137">
        <v>167.598728008113</v>
      </c>
      <c r="H137">
        <f>(Table2[[#This Row],[1Y Return vs Nifty]]-AVERAGE(Table2[1Y Return vs Nifty]))/_xlfn.STDEV.P(Table2[1Y Return vs Nifty])</f>
        <v>1.7777565031132789</v>
      </c>
      <c r="I137">
        <v>36.678016035051598</v>
      </c>
      <c r="J137">
        <f>(Table2[[#This Row],[1M Return vs Nifty]]-AVERAGE(Table2[1M Return vs Nifty]))/_xlfn.STDEV.P(Table2[1M Return vs Nifty])</f>
        <v>3.6459226526219131</v>
      </c>
      <c r="K137">
        <v>14.3223985862686</v>
      </c>
      <c r="L137">
        <f>(Table2[[#This Row],[6M Return vs Nifty]]-AVERAGE(Table2[6M Return vs Nifty]))/_xlfn.STDEV.P(Table2[6M Return vs Nifty])</f>
        <v>0.26943143917829648</v>
      </c>
      <c r="M137">
        <v>-12.870623321770401</v>
      </c>
      <c r="N137">
        <f>(Table2[[#This Row],[1W Return vs Nifty]]-AVERAGE(Table2[1W Return vs Nifty]))/_xlfn.STDEV.P(Table2[1W Return vs Nifty])</f>
        <v>-3.1347354647915386</v>
      </c>
      <c r="O137">
        <v>98.4</v>
      </c>
      <c r="P137">
        <v>88.466673562711605</v>
      </c>
      <c r="Q137">
        <v>72.632186683894602</v>
      </c>
      <c r="R137">
        <v>58.5233807166465</v>
      </c>
      <c r="S137" s="2">
        <f>(Table2[[#This Row],[Close Price]]-Table2[[#This Row],[20D EMA]])/Table2[[#This Row],[20D EMA]]</f>
        <v>8.9735772357723551E-2</v>
      </c>
      <c r="T137" s="2">
        <f>(Table2[[#This Row],[Close Price]]-Table2[[#This Row],[50D EMA]])/Table2[[#This Row],[50D EMA]]</f>
        <v>0.21209485653360291</v>
      </c>
      <c r="U137" s="2">
        <f>(Table2[[#This Row],[Close Price]]-Table2[[#This Row],[200D EMA]])/Table2[[#This Row],[200D EMA]]</f>
        <v>0.4763427193329578</v>
      </c>
      <c r="V137">
        <v>3.1224346815229098</v>
      </c>
      <c r="W137">
        <v>104.31</v>
      </c>
      <c r="X137">
        <v>108.4</v>
      </c>
      <c r="Y137">
        <v>104</v>
      </c>
      <c r="Z137">
        <v>116.33</v>
      </c>
      <c r="AA137">
        <v>104.31</v>
      </c>
      <c r="AB137">
        <v>112.48</v>
      </c>
      <c r="AC137" s="2">
        <f>(Table2[[#This Row],[Close Price]]/Table2[[#This Row],[Day Low]])-1</f>
        <v>2.7993480970184947E-2</v>
      </c>
      <c r="AD137" s="2">
        <f>(Table2[[#This Row],[Day High]]/Table2[[#This Row],[Close Price]])-1</f>
        <v>1.0911125617830919E-2</v>
      </c>
      <c r="AE137" s="2">
        <f>(Table2[[#This Row],[Close Price]]/Table2[[#This Row],[Current Week Low]])-1</f>
        <v>3.1057692307692397E-2</v>
      </c>
      <c r="AF137" s="2">
        <f>(Table2[[#This Row],[Current Week High]]/Table2[[#This Row],[Close Price]])-1</f>
        <v>8.4864310360906359E-2</v>
      </c>
      <c r="AG137" s="2">
        <f>(Table2[[#This Row],[Close Price]]/Table2[[#This Row],[Current Month Low]])-1</f>
        <v>2.7993480970184947E-2</v>
      </c>
      <c r="AH137" s="2">
        <f>(Table2[[#This Row],[Current Month High]]/Table2[[#This Row],[Close Price]])-1</f>
        <v>4.8960179054369002E-2</v>
      </c>
      <c r="AI137">
        <v>22.913363797444699</v>
      </c>
      <c r="AJ137">
        <v>201.207865168539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0.31</v>
      </c>
      <c r="AM137" t="s">
        <v>10294</v>
      </c>
      <c r="AN137">
        <v>17.87</v>
      </c>
      <c r="AO137" t="s">
        <v>10294</v>
      </c>
      <c r="AP137">
        <v>6.9424103915825999E-2</v>
      </c>
      <c r="AQ137">
        <f>(Table2[[#This Row],[Sharpe Ratio]]-AVERAGE(Table2[Sharpe Ratio]))/_xlfn.STDEV.P(Table2[Sharpe Ratio])</f>
        <v>0.17120453199370136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2.7295796621156514</v>
      </c>
      <c r="AS137">
        <f>_xlfn.RANK.AVG(Table2[[#This Row],[1Y Return vs Nifty Z-Score]],Table2[1Y Return vs Nifty Z-Score])</f>
        <v>40</v>
      </c>
      <c r="AT137">
        <f>_xlfn.RANK.AVG(Table2[[#This Row],[6M Return vs Nifty Z-Score]],Table2[6M Return vs Nifty Z-Score])</f>
        <v>225</v>
      </c>
      <c r="AU137">
        <f>_xlfn.RANK.AVG(Table2[[#This Row],[Sharpe Ratio Z-Score]],Table2[Sharpe Ratio Z-Score])</f>
        <v>285</v>
      </c>
      <c r="AV137">
        <f>(Table2[[#This Row],[Rank 1Y]]+Table2[[#This Row],[Rank 6M]]+Table2[[#This Row],[Rank Sharpe]])/3</f>
        <v>183.33333333333334</v>
      </c>
    </row>
    <row r="138" spans="1:48" x14ac:dyDescent="0.3">
      <c r="A138" t="s">
        <v>171</v>
      </c>
      <c r="B138" t="s">
        <v>172</v>
      </c>
      <c r="C138" t="s">
        <v>10248</v>
      </c>
      <c r="D138" t="s">
        <v>173</v>
      </c>
      <c r="E138">
        <v>155835.96261874199</v>
      </c>
      <c r="F138">
        <v>237.01</v>
      </c>
      <c r="G138">
        <v>78.829611599849699</v>
      </c>
      <c r="H138">
        <f>(Table2[[#This Row],[1Y Return vs Nifty]]-AVERAGE(Table2[1Y Return vs Nifty]))/_xlfn.STDEV.P(Table2[1Y Return vs Nifty])</f>
        <v>0.55150807337191765</v>
      </c>
      <c r="I138">
        <v>4.5579070274299101</v>
      </c>
      <c r="J138">
        <f>(Table2[[#This Row],[1M Return vs Nifty]]-AVERAGE(Table2[1M Return vs Nifty]))/_xlfn.STDEV.P(Table2[1M Return vs Nifty])</f>
        <v>0.36718839193848318</v>
      </c>
      <c r="K138">
        <v>20.121717036117801</v>
      </c>
      <c r="L138">
        <f>(Table2[[#This Row],[6M Return vs Nifty]]-AVERAGE(Table2[6M Return vs Nifty]))/_xlfn.STDEV.P(Table2[6M Return vs Nifty])</f>
        <v>0.46867528748445691</v>
      </c>
      <c r="M138">
        <v>4.2719333121987004</v>
      </c>
      <c r="N138">
        <f>(Table2[[#This Row],[1W Return vs Nifty]]-AVERAGE(Table2[1W Return vs Nifty]))/_xlfn.STDEV.P(Table2[1W Return vs Nifty])</f>
        <v>0.44663743404263023</v>
      </c>
      <c r="O138">
        <v>229.42</v>
      </c>
      <c r="P138">
        <v>220.39912144540401</v>
      </c>
      <c r="Q138">
        <v>184.83671773517599</v>
      </c>
      <c r="R138">
        <v>62.8150819941173</v>
      </c>
      <c r="S138" s="2">
        <f>(Table2[[#This Row],[Close Price]]-Table2[[#This Row],[20D EMA]])/Table2[[#This Row],[20D EMA]]</f>
        <v>3.3083427774387601E-2</v>
      </c>
      <c r="T138" s="2">
        <f>(Table2[[#This Row],[Close Price]]-Table2[[#This Row],[50D EMA]])/Table2[[#This Row],[50D EMA]]</f>
        <v>7.5367263016566682E-2</v>
      </c>
      <c r="U138" s="2">
        <f>(Table2[[#This Row],[Close Price]]-Table2[[#This Row],[200D EMA]])/Table2[[#This Row],[200D EMA]]</f>
        <v>0.28226687264364347</v>
      </c>
      <c r="V138">
        <v>0.86156299581142504</v>
      </c>
      <c r="W138">
        <v>232.1</v>
      </c>
      <c r="X138">
        <v>239.5</v>
      </c>
      <c r="Y138">
        <v>230</v>
      </c>
      <c r="Z138">
        <v>246.3</v>
      </c>
      <c r="AA138">
        <v>232.1</v>
      </c>
      <c r="AB138">
        <v>243.95</v>
      </c>
      <c r="AC138" s="2">
        <f>(Table2[[#This Row],[Close Price]]/Table2[[#This Row],[Day Low]])-1</f>
        <v>2.115467470917709E-2</v>
      </c>
      <c r="AD138" s="2">
        <f>(Table2[[#This Row],[Day High]]/Table2[[#This Row],[Close Price]])-1</f>
        <v>1.0505885827602146E-2</v>
      </c>
      <c r="AE138" s="2">
        <f>(Table2[[#This Row],[Close Price]]/Table2[[#This Row],[Current Week Low]])-1</f>
        <v>3.0478260869565288E-2</v>
      </c>
      <c r="AF138" s="2">
        <f>(Table2[[#This Row],[Current Week High]]/Table2[[#This Row],[Close Price]])-1</f>
        <v>3.9196658368845227E-2</v>
      </c>
      <c r="AG138" s="2">
        <f>(Table2[[#This Row],[Close Price]]/Table2[[#This Row],[Current Month Low]])-1</f>
        <v>2.115467470917709E-2</v>
      </c>
      <c r="AH138" s="2">
        <f>(Table2[[#This Row],[Current Month High]]/Table2[[#This Row],[Close Price]])-1</f>
        <v>2.9281464917092048E-2</v>
      </c>
      <c r="AI138">
        <v>3.9196658368845201</v>
      </c>
      <c r="AJ138">
        <v>112.56502242152401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0.06</v>
      </c>
      <c r="AM138" t="s">
        <v>10294</v>
      </c>
      <c r="AN138">
        <v>1.54</v>
      </c>
      <c r="AO138" t="s">
        <v>10294</v>
      </c>
      <c r="AP138">
        <v>9.4360966847614997E-2</v>
      </c>
      <c r="AQ138">
        <f>(Table2[[#This Row],[Sharpe Ratio]]-AVERAGE(Table2[Sharpe Ratio]))/_xlfn.STDEV.P(Table2[Sharpe Ratio])</f>
        <v>0.46035057266440865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2.2943597595018965</v>
      </c>
      <c r="AS138">
        <f>_xlfn.RANK.AVG(Table2[[#This Row],[1Y Return vs Nifty Z-Score]],Table2[1Y Return vs Nifty Z-Score])</f>
        <v>145</v>
      </c>
      <c r="AT138">
        <f>_xlfn.RANK.AVG(Table2[[#This Row],[6M Return vs Nifty Z-Score]],Table2[6M Return vs Nifty Z-Score])</f>
        <v>186</v>
      </c>
      <c r="AU138">
        <f>_xlfn.RANK.AVG(Table2[[#This Row],[Sharpe Ratio Z-Score]],Table2[Sharpe Ratio Z-Score])</f>
        <v>221</v>
      </c>
      <c r="AV138">
        <f>(Table2[[#This Row],[Rank 1Y]]+Table2[[#This Row],[Rank 6M]]+Table2[[#This Row],[Rank Sharpe]])/3</f>
        <v>184</v>
      </c>
    </row>
    <row r="139" spans="1:48" x14ac:dyDescent="0.3">
      <c r="A139" t="s">
        <v>377</v>
      </c>
      <c r="B139" t="s">
        <v>378</v>
      </c>
      <c r="C139" t="s">
        <v>10263</v>
      </c>
      <c r="D139" t="s">
        <v>379</v>
      </c>
      <c r="E139">
        <v>64503.369728190002</v>
      </c>
      <c r="F139">
        <v>996.85</v>
      </c>
      <c r="G139">
        <v>81.6124918415655</v>
      </c>
      <c r="H139">
        <f>(Table2[[#This Row],[1Y Return vs Nifty]]-AVERAGE(Table2[1Y Return vs Nifty]))/_xlfn.STDEV.P(Table2[1Y Return vs Nifty])</f>
        <v>0.58995052570936823</v>
      </c>
      <c r="I139">
        <v>-4.0405172718078299</v>
      </c>
      <c r="J139">
        <f>(Table2[[#This Row],[1M Return vs Nifty]]-AVERAGE(Table2[1M Return vs Nifty]))/_xlfn.STDEV.P(Table2[1M Return vs Nifty])</f>
        <v>-0.51051561370838749</v>
      </c>
      <c r="K139">
        <v>8.35117065592876</v>
      </c>
      <c r="L139">
        <f>(Table2[[#This Row],[6M Return vs Nifty]]-AVERAGE(Table2[6M Return vs Nifty]))/_xlfn.STDEV.P(Table2[6M Return vs Nifty])</f>
        <v>6.4281395730505522E-2</v>
      </c>
      <c r="M139">
        <v>-0.31336725818016697</v>
      </c>
      <c r="N139">
        <f>(Table2[[#This Row],[1W Return vs Nifty]]-AVERAGE(Table2[1W Return vs Nifty]))/_xlfn.STDEV.P(Table2[1W Return vs Nifty])</f>
        <v>-0.5113101782302738</v>
      </c>
      <c r="O139">
        <v>1019.28</v>
      </c>
      <c r="P139">
        <v>945.37316489158002</v>
      </c>
      <c r="Q139">
        <v>764.91337563424599</v>
      </c>
      <c r="R139">
        <v>40.217385634518799</v>
      </c>
      <c r="S139" s="2">
        <f>(Table2[[#This Row],[Close Price]]-Table2[[#This Row],[20D EMA]])/Table2[[#This Row],[20D EMA]]</f>
        <v>-2.2005729534573377E-2</v>
      </c>
      <c r="T139" s="2">
        <f>(Table2[[#This Row],[Close Price]]-Table2[[#This Row],[50D EMA]])/Table2[[#This Row],[50D EMA]]</f>
        <v>5.4451339449987049E-2</v>
      </c>
      <c r="U139" s="2">
        <f>(Table2[[#This Row],[Close Price]]-Table2[[#This Row],[200D EMA]])/Table2[[#This Row],[200D EMA]]</f>
        <v>0.30321946478375844</v>
      </c>
      <c r="V139">
        <v>0.46462131270845602</v>
      </c>
      <c r="W139">
        <v>980</v>
      </c>
      <c r="X139">
        <v>1013</v>
      </c>
      <c r="Y139">
        <v>980</v>
      </c>
      <c r="Z139">
        <v>1059.75</v>
      </c>
      <c r="AA139">
        <v>980</v>
      </c>
      <c r="AB139">
        <v>1034</v>
      </c>
      <c r="AC139" s="2">
        <f>(Table2[[#This Row],[Close Price]]/Table2[[#This Row],[Day Low]])-1</f>
        <v>1.7193877551020531E-2</v>
      </c>
      <c r="AD139" s="2">
        <f>(Table2[[#This Row],[Day High]]/Table2[[#This Row],[Close Price]])-1</f>
        <v>1.6201033254752417E-2</v>
      </c>
      <c r="AE139" s="2">
        <f>(Table2[[#This Row],[Close Price]]/Table2[[#This Row],[Current Week Low]])-1</f>
        <v>1.7193877551020531E-2</v>
      </c>
      <c r="AF139" s="2">
        <f>(Table2[[#This Row],[Current Week High]]/Table2[[#This Row],[Close Price]])-1</f>
        <v>6.3098761097456935E-2</v>
      </c>
      <c r="AG139" s="2">
        <f>(Table2[[#This Row],[Close Price]]/Table2[[#This Row],[Current Month Low]])-1</f>
        <v>1.7193877551020531E-2</v>
      </c>
      <c r="AH139" s="2">
        <f>(Table2[[#This Row],[Current Month High]]/Table2[[#This Row],[Close Price]])-1</f>
        <v>3.7267392285699863E-2</v>
      </c>
      <c r="AI139">
        <v>19.075086522545998</v>
      </c>
      <c r="AJ139">
        <v>141.28040663197299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0.32</v>
      </c>
      <c r="AM139" t="s">
        <v>10294</v>
      </c>
      <c r="AN139">
        <v>-10.47</v>
      </c>
      <c r="AO139" t="s">
        <v>10293</v>
      </c>
      <c r="AP139">
        <v>0.141961915112639</v>
      </c>
      <c r="AQ139">
        <f>(Table2[[#This Row],[Sharpe Ratio]]-AVERAGE(Table2[Sharpe Ratio]))/_xlfn.STDEV.P(Table2[Sharpe Ratio])</f>
        <v>1.0122895138476349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0.64469564334884732</v>
      </c>
      <c r="AS139">
        <f>_xlfn.RANK.AVG(Table2[[#This Row],[1Y Return vs Nifty Z-Score]],Table2[1Y Return vs Nifty Z-Score])</f>
        <v>137</v>
      </c>
      <c r="AT139">
        <f>_xlfn.RANK.AVG(Table2[[#This Row],[6M Return vs Nifty Z-Score]],Table2[6M Return vs Nifty Z-Score])</f>
        <v>298</v>
      </c>
      <c r="AU139">
        <f>_xlfn.RANK.AVG(Table2[[#This Row],[Sharpe Ratio Z-Score]],Table2[Sharpe Ratio Z-Score])</f>
        <v>121</v>
      </c>
      <c r="AV139">
        <f>(Table2[[#This Row],[Rank 1Y]]+Table2[[#This Row],[Rank 6M]]+Table2[[#This Row],[Rank Sharpe]])/3</f>
        <v>185.33333333333334</v>
      </c>
    </row>
    <row r="140" spans="1:48" x14ac:dyDescent="0.3">
      <c r="A140" t="s">
        <v>917</v>
      </c>
      <c r="B140" t="s">
        <v>918</v>
      </c>
      <c r="C140" t="s">
        <v>10263</v>
      </c>
      <c r="D140" t="s">
        <v>551</v>
      </c>
      <c r="E140">
        <v>16067.19246719</v>
      </c>
      <c r="F140">
        <v>854.45</v>
      </c>
      <c r="G140">
        <v>58.561176753556602</v>
      </c>
      <c r="H140">
        <f>(Table2[[#This Row],[1Y Return vs Nifty]]-AVERAGE(Table2[1Y Return vs Nifty]))/_xlfn.STDEV.P(Table2[1Y Return vs Nifty])</f>
        <v>0.27152177397840038</v>
      </c>
      <c r="I140">
        <v>10.1836781612707</v>
      </c>
      <c r="J140">
        <f>(Table2[[#This Row],[1M Return vs Nifty]]-AVERAGE(Table2[1M Return vs Nifty]))/_xlfn.STDEV.P(Table2[1M Return vs Nifty])</f>
        <v>0.94145196479593529</v>
      </c>
      <c r="K140">
        <v>24.343910443597</v>
      </c>
      <c r="L140">
        <f>(Table2[[#This Row],[6M Return vs Nifty]]-AVERAGE(Table2[6M Return vs Nifty]))/_xlfn.STDEV.P(Table2[6M Return vs Nifty])</f>
        <v>0.61373475784703568</v>
      </c>
      <c r="M140">
        <v>-2.4035744912837198</v>
      </c>
      <c r="N140">
        <f>(Table2[[#This Row],[1W Return vs Nifty]]-AVERAGE(Table2[1W Return vs Nifty]))/_xlfn.STDEV.P(Table2[1W Return vs Nifty])</f>
        <v>-0.94799017278549624</v>
      </c>
      <c r="O140">
        <v>856.34</v>
      </c>
      <c r="P140">
        <v>804.43338455760102</v>
      </c>
      <c r="Q140">
        <v>669.911998366842</v>
      </c>
      <c r="R140">
        <v>42.570271979681998</v>
      </c>
      <c r="S140" s="2">
        <f>(Table2[[#This Row],[Close Price]]-Table2[[#This Row],[20D EMA]])/Table2[[#This Row],[20D EMA]]</f>
        <v>-2.2070672863582063E-3</v>
      </c>
      <c r="T140" s="2">
        <f>(Table2[[#This Row],[Close Price]]-Table2[[#This Row],[50D EMA]])/Table2[[#This Row],[50D EMA]]</f>
        <v>6.2176205516266236E-2</v>
      </c>
      <c r="U140" s="2">
        <f>(Table2[[#This Row],[Close Price]]-Table2[[#This Row],[200D EMA]])/Table2[[#This Row],[200D EMA]]</f>
        <v>0.27546603446876244</v>
      </c>
      <c r="V140">
        <v>0.67001883032624299</v>
      </c>
      <c r="W140">
        <v>845</v>
      </c>
      <c r="X140">
        <v>869.35</v>
      </c>
      <c r="Y140">
        <v>845</v>
      </c>
      <c r="Z140">
        <v>890.65</v>
      </c>
      <c r="AA140">
        <v>845</v>
      </c>
      <c r="AB140">
        <v>874.55</v>
      </c>
      <c r="AC140" s="2">
        <f>(Table2[[#This Row],[Close Price]]/Table2[[#This Row],[Day Low]])-1</f>
        <v>1.1183431952662692E-2</v>
      </c>
      <c r="AD140" s="2">
        <f>(Table2[[#This Row],[Day High]]/Table2[[#This Row],[Close Price]])-1</f>
        <v>1.7438118087658605E-2</v>
      </c>
      <c r="AE140" s="2">
        <f>(Table2[[#This Row],[Close Price]]/Table2[[#This Row],[Current Week Low]])-1</f>
        <v>1.1183431952662692E-2</v>
      </c>
      <c r="AF140" s="2">
        <f>(Table2[[#This Row],[Current Week High]]/Table2[[#This Row],[Close Price]])-1</f>
        <v>4.2366434548539944E-2</v>
      </c>
      <c r="AG140" s="2">
        <f>(Table2[[#This Row],[Close Price]]/Table2[[#This Row],[Current Month Low]])-1</f>
        <v>1.1183431952662692E-2</v>
      </c>
      <c r="AH140" s="2">
        <f>(Table2[[#This Row],[Current Month High]]/Table2[[#This Row],[Close Price]])-1</f>
        <v>2.3523904265901896E-2</v>
      </c>
      <c r="AI140">
        <v>8.4440283223125903</v>
      </c>
      <c r="AJ140">
        <v>102.95724465558099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0.13</v>
      </c>
      <c r="AM140" t="s">
        <v>10294</v>
      </c>
      <c r="AN140">
        <v>-5.08</v>
      </c>
      <c r="AO140" t="s">
        <v>10293</v>
      </c>
      <c r="AP140">
        <v>0.110816059866153</v>
      </c>
      <c r="AQ140">
        <f>(Table2[[#This Row],[Sharpe Ratio]]-AVERAGE(Table2[Sharpe Ratio]))/_xlfn.STDEV.P(Table2[Sharpe Ratio])</f>
        <v>0.65114943169463402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1.5298677555305094</v>
      </c>
      <c r="AS140">
        <f>_xlfn.RANK.AVG(Table2[[#This Row],[1Y Return vs Nifty Z-Score]],Table2[1Y Return vs Nifty Z-Score])</f>
        <v>217</v>
      </c>
      <c r="AT140">
        <f>_xlfn.RANK.AVG(Table2[[#This Row],[6M Return vs Nifty Z-Score]],Table2[6M Return vs Nifty Z-Score])</f>
        <v>157</v>
      </c>
      <c r="AU140">
        <f>_xlfn.RANK.AVG(Table2[[#This Row],[Sharpe Ratio Z-Score]],Table2[Sharpe Ratio Z-Score])</f>
        <v>185</v>
      </c>
      <c r="AV140">
        <f>(Table2[[#This Row],[Rank 1Y]]+Table2[[#This Row],[Rank 6M]]+Table2[[#This Row],[Rank Sharpe]])/3</f>
        <v>186.33333333333334</v>
      </c>
    </row>
    <row r="141" spans="1:48" x14ac:dyDescent="0.3">
      <c r="A141" t="s">
        <v>79</v>
      </c>
      <c r="B141" t="s">
        <v>80</v>
      </c>
      <c r="C141" t="s">
        <v>10255</v>
      </c>
      <c r="D141" t="s">
        <v>81</v>
      </c>
      <c r="E141">
        <v>333194.13181567501</v>
      </c>
      <c r="F141">
        <v>358.25</v>
      </c>
      <c r="G141">
        <v>65.596232877922205</v>
      </c>
      <c r="H141">
        <f>(Table2[[#This Row],[1Y Return vs Nifty]]-AVERAGE(Table2[1Y Return vs Nifty]))/_xlfn.STDEV.P(Table2[1Y Return vs Nifty])</f>
        <v>0.36870339383332806</v>
      </c>
      <c r="I141">
        <v>7.0530471890274304</v>
      </c>
      <c r="J141">
        <f>(Table2[[#This Row],[1M Return vs Nifty]]-AVERAGE(Table2[1M Return vs Nifty]))/_xlfn.STDEV.P(Table2[1M Return vs Nifty])</f>
        <v>0.62188558275734862</v>
      </c>
      <c r="K141">
        <v>16.180641790596301</v>
      </c>
      <c r="L141">
        <f>(Table2[[#This Row],[6M Return vs Nifty]]-AVERAGE(Table2[6M Return vs Nifty]))/_xlfn.STDEV.P(Table2[6M Return vs Nifty])</f>
        <v>0.33327403211758388</v>
      </c>
      <c r="M141">
        <v>6.3506195435328898</v>
      </c>
      <c r="N141">
        <f>(Table2[[#This Row],[1W Return vs Nifty]]-AVERAGE(Table2[1W Return vs Nifty]))/_xlfn.STDEV.P(Table2[1W Return vs Nifty])</f>
        <v>0.88091049453397696</v>
      </c>
      <c r="O141">
        <v>343.12</v>
      </c>
      <c r="P141">
        <v>330.757107147677</v>
      </c>
      <c r="Q141">
        <v>281.56848728564</v>
      </c>
      <c r="R141">
        <v>70.706731913699599</v>
      </c>
      <c r="S141" s="2">
        <f>(Table2[[#This Row],[Close Price]]-Table2[[#This Row],[20D EMA]])/Table2[[#This Row],[20D EMA]]</f>
        <v>4.4095360223828386E-2</v>
      </c>
      <c r="T141" s="2">
        <f>(Table2[[#This Row],[Close Price]]-Table2[[#This Row],[50D EMA]])/Table2[[#This Row],[50D EMA]]</f>
        <v>8.3121094779825613E-2</v>
      </c>
      <c r="U141" s="2">
        <f>(Table2[[#This Row],[Close Price]]-Table2[[#This Row],[200D EMA]])/Table2[[#This Row],[200D EMA]]</f>
        <v>0.27233698434643949</v>
      </c>
      <c r="V141">
        <v>0.952262534284678</v>
      </c>
      <c r="W141">
        <v>354</v>
      </c>
      <c r="X141">
        <v>361.05</v>
      </c>
      <c r="Y141">
        <v>337.75</v>
      </c>
      <c r="Z141">
        <v>362.5</v>
      </c>
      <c r="AA141">
        <v>350.15</v>
      </c>
      <c r="AB141">
        <v>362.5</v>
      </c>
      <c r="AC141" s="2">
        <f>(Table2[[#This Row],[Close Price]]/Table2[[#This Row],[Day Low]])-1</f>
        <v>1.2005649717514055E-2</v>
      </c>
      <c r="AD141" s="2">
        <f>(Table2[[#This Row],[Day High]]/Table2[[#This Row],[Close Price]])-1</f>
        <v>7.8157711095603322E-3</v>
      </c>
      <c r="AE141" s="2">
        <f>(Table2[[#This Row],[Close Price]]/Table2[[#This Row],[Current Week Low]])-1</f>
        <v>6.0695780903034846E-2</v>
      </c>
      <c r="AF141" s="2">
        <f>(Table2[[#This Row],[Current Week High]]/Table2[[#This Row],[Close Price]])-1</f>
        <v>1.1863224005582707E-2</v>
      </c>
      <c r="AG141" s="2">
        <f>(Table2[[#This Row],[Close Price]]/Table2[[#This Row],[Current Month Low]])-1</f>
        <v>2.3132943024418262E-2</v>
      </c>
      <c r="AH141" s="2">
        <f>(Table2[[#This Row],[Current Month High]]/Table2[[#This Row],[Close Price]])-1</f>
        <v>1.1863224005582707E-2</v>
      </c>
      <c r="AI141">
        <v>1.18632240055827</v>
      </c>
      <c r="AJ141">
        <v>99.235314563781699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0.03</v>
      </c>
      <c r="AM141" t="s">
        <v>10294</v>
      </c>
      <c r="AN141">
        <v>4.6100000000000003</v>
      </c>
      <c r="AO141" t="s">
        <v>10294</v>
      </c>
      <c r="AP141">
        <v>0.12066500476709099</v>
      </c>
      <c r="AQ141">
        <f>(Table2[[#This Row],[Sharpe Ratio]]-AVERAGE(Table2[Sharpe Ratio]))/_xlfn.STDEV.P(Table2[Sharpe Ratio])</f>
        <v>0.76534917809737324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2.9701226813396109</v>
      </c>
      <c r="AS141">
        <f>_xlfn.RANK.AVG(Table2[[#This Row],[1Y Return vs Nifty Z-Score]],Table2[1Y Return vs Nifty Z-Score])</f>
        <v>189</v>
      </c>
      <c r="AT141">
        <f>_xlfn.RANK.AVG(Table2[[#This Row],[6M Return vs Nifty Z-Score]],Table2[6M Return vs Nifty Z-Score])</f>
        <v>213</v>
      </c>
      <c r="AU141">
        <f>_xlfn.RANK.AVG(Table2[[#This Row],[Sharpe Ratio Z-Score]],Table2[Sharpe Ratio Z-Score])</f>
        <v>165</v>
      </c>
      <c r="AV141">
        <f>(Table2[[#This Row],[Rank 1Y]]+Table2[[#This Row],[Rank 6M]]+Table2[[#This Row],[Rank Sharpe]])/3</f>
        <v>189</v>
      </c>
    </row>
    <row r="142" spans="1:48" x14ac:dyDescent="0.3">
      <c r="A142" t="s">
        <v>1059</v>
      </c>
      <c r="B142" t="s">
        <v>1060</v>
      </c>
      <c r="C142" t="s">
        <v>10256</v>
      </c>
      <c r="D142" t="s">
        <v>201</v>
      </c>
      <c r="E142">
        <v>12304.015240745</v>
      </c>
      <c r="F142">
        <v>522.95000000000005</v>
      </c>
      <c r="G142">
        <v>52.262383785287099</v>
      </c>
      <c r="H142">
        <f>(Table2[[#This Row],[1Y Return vs Nifty]]-AVERAGE(Table2[1Y Return vs Nifty]))/_xlfn.STDEV.P(Table2[1Y Return vs Nifty])</f>
        <v>0.18451082581166381</v>
      </c>
      <c r="I142">
        <v>-0.61793826852781797</v>
      </c>
      <c r="J142">
        <f>(Table2[[#This Row],[1M Return vs Nifty]]-AVERAGE(Table2[1M Return vs Nifty]))/_xlfn.STDEV.P(Table2[1M Return vs Nifty])</f>
        <v>-0.16114796258095368</v>
      </c>
      <c r="K142">
        <v>16.034585202619201</v>
      </c>
      <c r="L142">
        <f>(Table2[[#This Row],[6M Return vs Nifty]]-AVERAGE(Table2[6M Return vs Nifty]))/_xlfn.STDEV.P(Table2[6M Return vs Nifty])</f>
        <v>0.32825604993387036</v>
      </c>
      <c r="M142">
        <v>7.7976853107467798</v>
      </c>
      <c r="N142">
        <f>(Table2[[#This Row],[1W Return vs Nifty]]-AVERAGE(Table2[1W Return vs Nifty]))/_xlfn.STDEV.P(Table2[1W Return vs Nifty])</f>
        <v>1.1832272511408106</v>
      </c>
      <c r="O142">
        <v>488.7</v>
      </c>
      <c r="P142">
        <v>471.066816599329</v>
      </c>
      <c r="Q142">
        <v>412.217458388311</v>
      </c>
      <c r="R142">
        <v>79.670460731735105</v>
      </c>
      <c r="S142" s="2">
        <f>(Table2[[#This Row],[Close Price]]-Table2[[#This Row],[20D EMA]])/Table2[[#This Row],[20D EMA]]</f>
        <v>7.0083896050746997E-2</v>
      </c>
      <c r="T142" s="2">
        <f>(Table2[[#This Row],[Close Price]]-Table2[[#This Row],[50D EMA]])/Table2[[#This Row],[50D EMA]]</f>
        <v>0.11013975421835083</v>
      </c>
      <c r="U142" s="2">
        <f>(Table2[[#This Row],[Close Price]]-Table2[[#This Row],[200D EMA]])/Table2[[#This Row],[200D EMA]]</f>
        <v>0.26862652068311577</v>
      </c>
      <c r="V142">
        <v>0.80827787501704995</v>
      </c>
      <c r="W142">
        <v>506.45</v>
      </c>
      <c r="X142">
        <v>526.70000000000005</v>
      </c>
      <c r="Y142">
        <v>480.05</v>
      </c>
      <c r="Z142">
        <v>526.70000000000005</v>
      </c>
      <c r="AA142">
        <v>488.45</v>
      </c>
      <c r="AB142">
        <v>526.70000000000005</v>
      </c>
      <c r="AC142" s="2">
        <f>(Table2[[#This Row],[Close Price]]/Table2[[#This Row],[Day Low]])-1</f>
        <v>3.2579721591470046E-2</v>
      </c>
      <c r="AD142" s="2">
        <f>(Table2[[#This Row],[Day High]]/Table2[[#This Row],[Close Price]])-1</f>
        <v>7.1708576345730357E-3</v>
      </c>
      <c r="AE142" s="2">
        <f>(Table2[[#This Row],[Close Price]]/Table2[[#This Row],[Current Week Low]])-1</f>
        <v>8.9365691073846509E-2</v>
      </c>
      <c r="AF142" s="2">
        <f>(Table2[[#This Row],[Current Week High]]/Table2[[#This Row],[Close Price]])-1</f>
        <v>7.1708576345730357E-3</v>
      </c>
      <c r="AG142" s="2">
        <f>(Table2[[#This Row],[Close Price]]/Table2[[#This Row],[Current Month Low]])-1</f>
        <v>7.0631589722591981E-2</v>
      </c>
      <c r="AH142" s="2">
        <f>(Table2[[#This Row],[Current Month High]]/Table2[[#This Row],[Close Price]])-1</f>
        <v>7.1708576345730357E-3</v>
      </c>
      <c r="AI142">
        <v>0.71708576345730302</v>
      </c>
      <c r="AJ142">
        <v>86.767857142857096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0.11</v>
      </c>
      <c r="AM142" t="s">
        <v>10294</v>
      </c>
      <c r="AN142">
        <v>6.93</v>
      </c>
      <c r="AO142" t="s">
        <v>10294</v>
      </c>
      <c r="AP142">
        <v>0.140415067613683</v>
      </c>
      <c r="AQ142">
        <f>(Table2[[#This Row],[Sharpe Ratio]]-AVERAGE(Table2[Sharpe Ratio]))/_xlfn.STDEV.P(Table2[Sharpe Ratio])</f>
        <v>0.99435362387350545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2.5291997881788966</v>
      </c>
      <c r="AS142">
        <f>_xlfn.RANK.AVG(Table2[[#This Row],[1Y Return vs Nifty Z-Score]],Table2[1Y Return vs Nifty Z-Score])</f>
        <v>238</v>
      </c>
      <c r="AT142">
        <f>_xlfn.RANK.AVG(Table2[[#This Row],[6M Return vs Nifty Z-Score]],Table2[6M Return vs Nifty Z-Score])</f>
        <v>215</v>
      </c>
      <c r="AU142">
        <f>_xlfn.RANK.AVG(Table2[[#This Row],[Sharpe Ratio Z-Score]],Table2[Sharpe Ratio Z-Score])</f>
        <v>124</v>
      </c>
      <c r="AV142">
        <f>(Table2[[#This Row],[Rank 1Y]]+Table2[[#This Row],[Rank 6M]]+Table2[[#This Row],[Rank Sharpe]])/3</f>
        <v>192.33333333333334</v>
      </c>
    </row>
    <row r="143" spans="1:48" x14ac:dyDescent="0.3">
      <c r="A143" t="s">
        <v>55</v>
      </c>
      <c r="B143" t="s">
        <v>56</v>
      </c>
      <c r="C143" t="s">
        <v>10248</v>
      </c>
      <c r="D143" t="s">
        <v>57</v>
      </c>
      <c r="E143">
        <v>415275.01659006003</v>
      </c>
      <c r="F143">
        <v>330.1</v>
      </c>
      <c r="G143">
        <v>61.025031075413203</v>
      </c>
      <c r="H143">
        <f>(Table2[[#This Row],[1Y Return vs Nifty]]-AVERAGE(Table2[1Y Return vs Nifty]))/_xlfn.STDEV.P(Table2[1Y Return vs Nifty])</f>
        <v>0.30555723152866704</v>
      </c>
      <c r="I143">
        <v>22.444082301762599</v>
      </c>
      <c r="J143">
        <f>(Table2[[#This Row],[1M Return vs Nifty]]-AVERAGE(Table2[1M Return vs Nifty]))/_xlfn.STDEV.P(Table2[1M Return vs Nifty])</f>
        <v>2.1929610146474525</v>
      </c>
      <c r="K143">
        <v>15.2139413505605</v>
      </c>
      <c r="L143">
        <f>(Table2[[#This Row],[6M Return vs Nifty]]-AVERAGE(Table2[6M Return vs Nifty]))/_xlfn.STDEV.P(Table2[6M Return vs Nifty])</f>
        <v>0.30006166112992066</v>
      </c>
      <c r="M143">
        <v>2.09229302282623</v>
      </c>
      <c r="N143">
        <f>(Table2[[#This Row],[1W Return vs Nifty]]-AVERAGE(Table2[1W Return vs Nifty]))/_xlfn.STDEV.P(Table2[1W Return vs Nifty])</f>
        <v>-8.7266536044435065E-3</v>
      </c>
      <c r="O143">
        <v>318.60000000000002</v>
      </c>
      <c r="P143">
        <v>299.03749132294399</v>
      </c>
      <c r="Q143">
        <v>256.22828080259501</v>
      </c>
      <c r="R143">
        <v>56.588162812345701</v>
      </c>
      <c r="S143" s="2">
        <f>(Table2[[#This Row],[Close Price]]-Table2[[#This Row],[20D EMA]])/Table2[[#This Row],[20D EMA]]</f>
        <v>3.609541745134965E-2</v>
      </c>
      <c r="T143" s="2">
        <f>(Table2[[#This Row],[Close Price]]-Table2[[#This Row],[50D EMA]])/Table2[[#This Row],[50D EMA]]</f>
        <v>0.10387496410445149</v>
      </c>
      <c r="U143" s="2">
        <f>(Table2[[#This Row],[Close Price]]-Table2[[#This Row],[200D EMA]])/Table2[[#This Row],[200D EMA]]</f>
        <v>0.28830431584684335</v>
      </c>
      <c r="V143">
        <v>1.26698536769364</v>
      </c>
      <c r="W143">
        <v>328.65</v>
      </c>
      <c r="X143">
        <v>338</v>
      </c>
      <c r="Y143">
        <v>328.65</v>
      </c>
      <c r="Z143">
        <v>344.7</v>
      </c>
      <c r="AA143">
        <v>328.65</v>
      </c>
      <c r="AB143">
        <v>344.7</v>
      </c>
      <c r="AC143" s="2">
        <f>(Table2[[#This Row],[Close Price]]/Table2[[#This Row],[Day Low]])-1</f>
        <v>4.4119884375477536E-3</v>
      </c>
      <c r="AD143" s="2">
        <f>(Table2[[#This Row],[Day High]]/Table2[[#This Row],[Close Price]])-1</f>
        <v>2.3932141775219629E-2</v>
      </c>
      <c r="AE143" s="2">
        <f>(Table2[[#This Row],[Close Price]]/Table2[[#This Row],[Current Week Low]])-1</f>
        <v>4.4119884375477536E-3</v>
      </c>
      <c r="AF143" s="2">
        <f>(Table2[[#This Row],[Current Week High]]/Table2[[#This Row],[Close Price]])-1</f>
        <v>4.4229021508633615E-2</v>
      </c>
      <c r="AG143" s="2">
        <f>(Table2[[#This Row],[Close Price]]/Table2[[#This Row],[Current Month Low]])-1</f>
        <v>4.4119884375477536E-3</v>
      </c>
      <c r="AH143" s="2">
        <f>(Table2[[#This Row],[Current Month High]]/Table2[[#This Row],[Close Price]])-1</f>
        <v>4.4229021508633615E-2</v>
      </c>
      <c r="AI143">
        <v>4.4229021508633597</v>
      </c>
      <c r="AJ143">
        <v>92.478134110787096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0.09</v>
      </c>
      <c r="AM143" t="s">
        <v>10294</v>
      </c>
      <c r="AN143">
        <v>2.31</v>
      </c>
      <c r="AO143" t="s">
        <v>10294</v>
      </c>
      <c r="AP143">
        <v>0.124132661925361</v>
      </c>
      <c r="AQ143">
        <f>(Table2[[#This Row],[Sharpe Ratio]]-AVERAGE(Table2[Sharpe Ratio]))/_xlfn.STDEV.P(Table2[Sharpe Ratio])</f>
        <v>0.80555709600829217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3.5954103497098884</v>
      </c>
      <c r="AS143">
        <f>_xlfn.RANK.AVG(Table2[[#This Row],[1Y Return vs Nifty Z-Score]],Table2[1Y Return vs Nifty Z-Score])</f>
        <v>205</v>
      </c>
      <c r="AT143">
        <f>_xlfn.RANK.AVG(Table2[[#This Row],[6M Return vs Nifty Z-Score]],Table2[6M Return vs Nifty Z-Score])</f>
        <v>220</v>
      </c>
      <c r="AU143">
        <f>_xlfn.RANK.AVG(Table2[[#This Row],[Sharpe Ratio Z-Score]],Table2[Sharpe Ratio Z-Score])</f>
        <v>156</v>
      </c>
      <c r="AV143">
        <f>(Table2[[#This Row],[Rank 1Y]]+Table2[[#This Row],[Rank 6M]]+Table2[[#This Row],[Rank Sharpe]])/3</f>
        <v>193.66666666666666</v>
      </c>
    </row>
    <row r="144" spans="1:48" x14ac:dyDescent="0.3">
      <c r="A144" t="s">
        <v>61</v>
      </c>
      <c r="B144" t="s">
        <v>62</v>
      </c>
      <c r="C144" t="s">
        <v>10256</v>
      </c>
      <c r="D144" t="s">
        <v>63</v>
      </c>
      <c r="E144">
        <v>402591.47134776</v>
      </c>
      <c r="F144">
        <v>1096.6500000000001</v>
      </c>
      <c r="G144">
        <v>49.541149207295803</v>
      </c>
      <c r="H144">
        <f>(Table2[[#This Row],[1Y Return vs Nifty]]-AVERAGE(Table2[1Y Return vs Nifty]))/_xlfn.STDEV.P(Table2[1Y Return vs Nifty])</f>
        <v>0.14691994101708342</v>
      </c>
      <c r="I144">
        <v>12.4526144816327</v>
      </c>
      <c r="J144">
        <f>(Table2[[#This Row],[1M Return vs Nifty]]-AVERAGE(Table2[1M Return vs Nifty]))/_xlfn.STDEV.P(Table2[1M Return vs Nifty])</f>
        <v>1.1730588764385654</v>
      </c>
      <c r="K144">
        <v>11.691771336446401</v>
      </c>
      <c r="L144">
        <f>(Table2[[#This Row],[6M Return vs Nifty]]-AVERAGE(Table2[6M Return vs Nifty]))/_xlfn.STDEV.P(Table2[6M Return vs Nifty])</f>
        <v>0.1790524918509161</v>
      </c>
      <c r="M144">
        <v>4.3239780562929102</v>
      </c>
      <c r="N144">
        <f>(Table2[[#This Row],[1W Return vs Nifty]]-AVERAGE(Table2[1W Return vs Nifty]))/_xlfn.STDEV.P(Table2[1W Return vs Nifty])</f>
        <v>0.45751047007836454</v>
      </c>
      <c r="O144">
        <v>1065.71</v>
      </c>
      <c r="P144">
        <v>1021.17864362761</v>
      </c>
      <c r="Q144">
        <v>893.74511920099803</v>
      </c>
      <c r="R144">
        <v>54.419893376414898</v>
      </c>
      <c r="S144" s="2">
        <f>(Table2[[#This Row],[Close Price]]-Table2[[#This Row],[20D EMA]])/Table2[[#This Row],[20D EMA]]</f>
        <v>2.9032288333599245E-2</v>
      </c>
      <c r="T144" s="2">
        <f>(Table2[[#This Row],[Close Price]]-Table2[[#This Row],[50D EMA]])/Table2[[#This Row],[50D EMA]]</f>
        <v>7.3906124891417166E-2</v>
      </c>
      <c r="U144" s="2">
        <f>(Table2[[#This Row],[Close Price]]-Table2[[#This Row],[200D EMA]])/Table2[[#This Row],[200D EMA]]</f>
        <v>0.22702767986067171</v>
      </c>
      <c r="V144">
        <v>1.22027990448318</v>
      </c>
      <c r="W144">
        <v>1090.05</v>
      </c>
      <c r="X144">
        <v>1120</v>
      </c>
      <c r="Y144">
        <v>1090.05</v>
      </c>
      <c r="Z144">
        <v>1179</v>
      </c>
      <c r="AA144">
        <v>1090.05</v>
      </c>
      <c r="AB144">
        <v>1176</v>
      </c>
      <c r="AC144" s="2">
        <f>(Table2[[#This Row],[Close Price]]/Table2[[#This Row],[Day Low]])-1</f>
        <v>6.0547681299023548E-3</v>
      </c>
      <c r="AD144" s="2">
        <f>(Table2[[#This Row],[Day High]]/Table2[[#This Row],[Close Price]])-1</f>
        <v>2.1292116901472591E-2</v>
      </c>
      <c r="AE144" s="2">
        <f>(Table2[[#This Row],[Close Price]]/Table2[[#This Row],[Current Week Low]])-1</f>
        <v>6.0547681299023548E-3</v>
      </c>
      <c r="AF144" s="2">
        <f>(Table2[[#This Row],[Current Week High]]/Table2[[#This Row],[Close Price]])-1</f>
        <v>7.5092326631103656E-2</v>
      </c>
      <c r="AG144" s="2">
        <f>(Table2[[#This Row],[Close Price]]/Table2[[#This Row],[Current Month Low]])-1</f>
        <v>6.0547681299023548E-3</v>
      </c>
      <c r="AH144" s="2">
        <f>(Table2[[#This Row],[Current Month High]]/Table2[[#This Row],[Close Price]])-1</f>
        <v>7.2356722746546254E-2</v>
      </c>
      <c r="AI144">
        <v>7.5092326631103603</v>
      </c>
      <c r="AJ144">
        <v>84.839035900893293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0.02</v>
      </c>
      <c r="AM144" t="s">
        <v>10294</v>
      </c>
      <c r="AN144">
        <v>7.39</v>
      </c>
      <c r="AO144" t="s">
        <v>10294</v>
      </c>
      <c r="AP144">
        <v>0.16545871284036101</v>
      </c>
      <c r="AQ144">
        <f>(Table2[[#This Row],[Sharpe Ratio]]-AVERAGE(Table2[Sharpe Ratio]))/_xlfn.STDEV.P(Table2[Sharpe Ratio])</f>
        <v>1.2847378185921114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3.2412795979770408</v>
      </c>
      <c r="AS144">
        <f>_xlfn.RANK.AVG(Table2[[#This Row],[1Y Return vs Nifty Z-Score]],Table2[1Y Return vs Nifty Z-Score])</f>
        <v>248</v>
      </c>
      <c r="AT144">
        <f>_xlfn.RANK.AVG(Table2[[#This Row],[6M Return vs Nifty Z-Score]],Table2[6M Return vs Nifty Z-Score])</f>
        <v>256</v>
      </c>
      <c r="AU144">
        <f>_xlfn.RANK.AVG(Table2[[#This Row],[Sharpe Ratio Z-Score]],Table2[Sharpe Ratio Z-Score])</f>
        <v>78</v>
      </c>
      <c r="AV144">
        <f>(Table2[[#This Row],[Rank 1Y]]+Table2[[#This Row],[Rank 6M]]+Table2[[#This Row],[Rank Sharpe]])/3</f>
        <v>194</v>
      </c>
    </row>
    <row r="145" spans="1:48" x14ac:dyDescent="0.3">
      <c r="A145" t="s">
        <v>646</v>
      </c>
      <c r="B145" t="s">
        <v>647</v>
      </c>
      <c r="C145" t="s">
        <v>10262</v>
      </c>
      <c r="D145" t="s">
        <v>136</v>
      </c>
      <c r="E145">
        <v>27702.781428855</v>
      </c>
      <c r="F145">
        <v>1198.55</v>
      </c>
      <c r="G145">
        <v>92.578677631242996</v>
      </c>
      <c r="H145">
        <f>(Table2[[#This Row],[1Y Return vs Nifty]]-AVERAGE(Table2[1Y Return vs Nifty]))/_xlfn.STDEV.P(Table2[1Y Return vs Nifty])</f>
        <v>0.74143641009057493</v>
      </c>
      <c r="I145">
        <v>-10.538845058543499</v>
      </c>
      <c r="J145">
        <f>(Table2[[#This Row],[1M Return vs Nifty]]-AVERAGE(Table2[1M Return vs Nifty]))/_xlfn.STDEV.P(Table2[1M Return vs Nifty])</f>
        <v>-1.1738474207849343</v>
      </c>
      <c r="K145">
        <v>3.02249852154306</v>
      </c>
      <c r="L145">
        <f>(Table2[[#This Row],[6M Return vs Nifty]]-AVERAGE(Table2[6M Return vs Nifty]))/_xlfn.STDEV.P(Table2[6M Return vs Nifty])</f>
        <v>-0.11879272782351591</v>
      </c>
      <c r="M145">
        <v>3.06842617047004</v>
      </c>
      <c r="N145">
        <f>(Table2[[#This Row],[1W Return vs Nifty]]-AVERAGE(Table2[1W Return vs Nifty]))/_xlfn.STDEV.P(Table2[1W Return vs Nifty])</f>
        <v>0.19520423460962164</v>
      </c>
      <c r="O145">
        <v>1266.73</v>
      </c>
      <c r="P145">
        <v>1256.18300059783</v>
      </c>
      <c r="Q145">
        <v>1034.55357376133</v>
      </c>
      <c r="R145">
        <v>31.858854041717201</v>
      </c>
      <c r="S145" s="2">
        <f>(Table2[[#This Row],[Close Price]]-Table2[[#This Row],[20D EMA]])/Table2[[#This Row],[20D EMA]]</f>
        <v>-5.3823624608243324E-2</v>
      </c>
      <c r="T145" s="2">
        <f>(Table2[[#This Row],[Close Price]]-Table2[[#This Row],[50D EMA]])/Table2[[#This Row],[50D EMA]]</f>
        <v>-4.587946228407954E-2</v>
      </c>
      <c r="U145" s="2">
        <f>(Table2[[#This Row],[Close Price]]-Table2[[#This Row],[200D EMA]])/Table2[[#This Row],[200D EMA]]</f>
        <v>0.15851902733507325</v>
      </c>
      <c r="V145">
        <v>0.74383493776536302</v>
      </c>
      <c r="W145">
        <v>1195</v>
      </c>
      <c r="X145">
        <v>1245.05</v>
      </c>
      <c r="Y145">
        <v>1195</v>
      </c>
      <c r="Z145">
        <v>1312.95</v>
      </c>
      <c r="AA145">
        <v>1195</v>
      </c>
      <c r="AB145">
        <v>1282.8499999999999</v>
      </c>
      <c r="AC145" s="2">
        <f>(Table2[[#This Row],[Close Price]]/Table2[[#This Row],[Day Low]])-1</f>
        <v>2.9707112970711602E-3</v>
      </c>
      <c r="AD145" s="2">
        <f>(Table2[[#This Row],[Day High]]/Table2[[#This Row],[Close Price]])-1</f>
        <v>3.8796879562805087E-2</v>
      </c>
      <c r="AE145" s="2">
        <f>(Table2[[#This Row],[Close Price]]/Table2[[#This Row],[Current Week Low]])-1</f>
        <v>2.9707112970711602E-3</v>
      </c>
      <c r="AF145" s="2">
        <f>(Table2[[#This Row],[Current Week High]]/Table2[[#This Row],[Close Price]])-1</f>
        <v>9.5448667139460319E-2</v>
      </c>
      <c r="AG145" s="2">
        <f>(Table2[[#This Row],[Close Price]]/Table2[[#This Row],[Current Month Low]])-1</f>
        <v>2.9707112970711602E-3</v>
      </c>
      <c r="AH145" s="2">
        <f>(Table2[[#This Row],[Current Month High]]/Table2[[#This Row],[Close Price]])-1</f>
        <v>7.0334988110633656E-2</v>
      </c>
      <c r="AI145">
        <v>21.238162780025799</v>
      </c>
      <c r="AJ145">
        <v>116.85362764609999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0.03</v>
      </c>
      <c r="AM145" t="s">
        <v>10294</v>
      </c>
      <c r="AN145">
        <v>-7.63</v>
      </c>
      <c r="AO145" t="s">
        <v>10293</v>
      </c>
      <c r="AP145">
        <v>0.148977975530482</v>
      </c>
      <c r="AQ145">
        <f>(Table2[[#This Row],[Sharpe Ratio]]-AVERAGE(Table2[Sharpe Ratio]))/_xlfn.STDEV.P(Table2[Sharpe Ratio])</f>
        <v>1.0936416108004425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0.73764210689218901</v>
      </c>
      <c r="AS145">
        <f>_xlfn.RANK.AVG(Table2[[#This Row],[1Y Return vs Nifty Z-Score]],Table2[1Y Return vs Nifty Z-Score])</f>
        <v>121</v>
      </c>
      <c r="AT145">
        <f>_xlfn.RANK.AVG(Table2[[#This Row],[6M Return vs Nifty Z-Score]],Table2[6M Return vs Nifty Z-Score])</f>
        <v>359</v>
      </c>
      <c r="AU145">
        <f>_xlfn.RANK.AVG(Table2[[#This Row],[Sharpe Ratio Z-Score]],Table2[Sharpe Ratio Z-Score])</f>
        <v>105</v>
      </c>
      <c r="AV145">
        <f>(Table2[[#This Row],[Rank 1Y]]+Table2[[#This Row],[Rank 6M]]+Table2[[#This Row],[Rank Sharpe]])/3</f>
        <v>195</v>
      </c>
    </row>
    <row r="146" spans="1:48" x14ac:dyDescent="0.3">
      <c r="A146" t="s">
        <v>25</v>
      </c>
      <c r="B146" t="s">
        <v>26</v>
      </c>
      <c r="C146" t="s">
        <v>10251</v>
      </c>
      <c r="D146" t="s">
        <v>27</v>
      </c>
      <c r="E146">
        <v>892573.00243174005</v>
      </c>
      <c r="F146">
        <v>1493.8</v>
      </c>
      <c r="G146">
        <v>44.864635553538797</v>
      </c>
      <c r="H146">
        <f>(Table2[[#This Row],[1Y Return vs Nifty]]-AVERAGE(Table2[1Y Return vs Nifty]))/_xlfn.STDEV.P(Table2[1Y Return vs Nifty])</f>
        <v>8.2319010461355285E-2</v>
      </c>
      <c r="I146">
        <v>0.55848453037621903</v>
      </c>
      <c r="J146">
        <f>(Table2[[#This Row],[1M Return vs Nifty]]-AVERAGE(Table2[1M Return vs Nifty]))/_xlfn.STDEV.P(Table2[1M Return vs Nifty])</f>
        <v>-4.106189018000074E-2</v>
      </c>
      <c r="K146">
        <v>16.700538074755901</v>
      </c>
      <c r="L146">
        <f>(Table2[[#This Row],[6M Return vs Nifty]]-AVERAGE(Table2[6M Return vs Nifty]))/_xlfn.STDEV.P(Table2[6M Return vs Nifty])</f>
        <v>0.35113580971641972</v>
      </c>
      <c r="M146">
        <v>4.2277464808472303</v>
      </c>
      <c r="N146">
        <f>(Table2[[#This Row],[1W Return vs Nifty]]-AVERAGE(Table2[1W Return vs Nifty]))/_xlfn.STDEV.P(Table2[1W Return vs Nifty])</f>
        <v>0.43740605020260664</v>
      </c>
      <c r="O146">
        <v>1466.47</v>
      </c>
      <c r="P146">
        <v>1422.68556991073</v>
      </c>
      <c r="Q146">
        <v>1226.65306390261</v>
      </c>
      <c r="R146">
        <v>58.2791142516447</v>
      </c>
      <c r="S146" s="2">
        <f>(Table2[[#This Row],[Close Price]]-Table2[[#This Row],[20D EMA]])/Table2[[#This Row],[20D EMA]]</f>
        <v>1.8636589906373759E-2</v>
      </c>
      <c r="T146" s="2">
        <f>(Table2[[#This Row],[Close Price]]-Table2[[#This Row],[50D EMA]])/Table2[[#This Row],[50D EMA]]</f>
        <v>4.9986048634577909E-2</v>
      </c>
      <c r="U146" s="2">
        <f>(Table2[[#This Row],[Close Price]]-Table2[[#This Row],[200D EMA]])/Table2[[#This Row],[200D EMA]]</f>
        <v>0.21778524340652528</v>
      </c>
      <c r="V146">
        <v>0.60976045358725295</v>
      </c>
      <c r="W146">
        <v>1483.6</v>
      </c>
      <c r="X146">
        <v>1505.15</v>
      </c>
      <c r="Y146">
        <v>1464.05</v>
      </c>
      <c r="Z146">
        <v>1525</v>
      </c>
      <c r="AA146">
        <v>1483.6</v>
      </c>
      <c r="AB146">
        <v>1511</v>
      </c>
      <c r="AC146" s="2">
        <f>(Table2[[#This Row],[Close Price]]/Table2[[#This Row],[Day Low]])-1</f>
        <v>6.8751685090320258E-3</v>
      </c>
      <c r="AD146" s="2">
        <f>(Table2[[#This Row],[Day High]]/Table2[[#This Row],[Close Price]])-1</f>
        <v>7.5980720310617755E-3</v>
      </c>
      <c r="AE146" s="2">
        <f>(Table2[[#This Row],[Close Price]]/Table2[[#This Row],[Current Week Low]])-1</f>
        <v>2.0320344250537969E-2</v>
      </c>
      <c r="AF146" s="2">
        <f>(Table2[[#This Row],[Current Week High]]/Table2[[#This Row],[Close Price]])-1</f>
        <v>2.0886330164680666E-2</v>
      </c>
      <c r="AG146" s="2">
        <f>(Table2[[#This Row],[Close Price]]/Table2[[#This Row],[Current Month Low]])-1</f>
        <v>6.8751685090320258E-3</v>
      </c>
      <c r="AH146" s="2">
        <f>(Table2[[#This Row],[Current Month High]]/Table2[[#This Row],[Close Price]])-1</f>
        <v>1.151425893693947E-2</v>
      </c>
      <c r="AI146">
        <v>2.841745882983</v>
      </c>
      <c r="AJ146">
        <v>76.353225901658604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0.01</v>
      </c>
      <c r="AM146" t="s">
        <v>10294</v>
      </c>
      <c r="AN146">
        <v>1.86</v>
      </c>
      <c r="AO146" t="s">
        <v>10294</v>
      </c>
      <c r="AP146">
        <v>0.142435775686893</v>
      </c>
      <c r="AQ146">
        <f>(Table2[[#This Row],[Sharpe Ratio]]-AVERAGE(Table2[Sharpe Ratio]))/_xlfn.STDEV.P(Table2[Sharpe Ratio])</f>
        <v>1.017783986398183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1.8475829665985639</v>
      </c>
      <c r="AS146">
        <f>_xlfn.RANK.AVG(Table2[[#This Row],[1Y Return vs Nifty Z-Score]],Table2[1Y Return vs Nifty Z-Score])</f>
        <v>261</v>
      </c>
      <c r="AT146">
        <f>_xlfn.RANK.AVG(Table2[[#This Row],[6M Return vs Nifty Z-Score]],Table2[6M Return vs Nifty Z-Score])</f>
        <v>209</v>
      </c>
      <c r="AU146">
        <f>_xlfn.RANK.AVG(Table2[[#This Row],[Sharpe Ratio Z-Score]],Table2[Sharpe Ratio Z-Score])</f>
        <v>120</v>
      </c>
      <c r="AV146">
        <f>(Table2[[#This Row],[Rank 1Y]]+Table2[[#This Row],[Rank 6M]]+Table2[[#This Row],[Rank Sharpe]])/3</f>
        <v>196.66666666666666</v>
      </c>
    </row>
    <row r="147" spans="1:48" x14ac:dyDescent="0.3">
      <c r="A147" t="s">
        <v>743</v>
      </c>
      <c r="B147" t="s">
        <v>744</v>
      </c>
      <c r="C147" t="s">
        <v>10250</v>
      </c>
      <c r="D147" t="s">
        <v>565</v>
      </c>
      <c r="E147">
        <v>22042.95630672</v>
      </c>
      <c r="F147">
        <v>4330.3999999999996</v>
      </c>
      <c r="G147">
        <v>145.75855155758799</v>
      </c>
      <c r="H147">
        <f>(Table2[[#This Row],[1Y Return vs Nifty]]-AVERAGE(Table2[1Y Return vs Nifty]))/_xlfn.STDEV.P(Table2[1Y Return vs Nifty])</f>
        <v>1.4760583094018731</v>
      </c>
      <c r="I147">
        <v>9.8358604429598806</v>
      </c>
      <c r="J147">
        <f>(Table2[[#This Row],[1M Return vs Nifty]]-AVERAGE(Table2[1M Return vs Nifty]))/_xlfn.STDEV.P(Table2[1M Return vs Nifty])</f>
        <v>0.90594766843044605</v>
      </c>
      <c r="K147">
        <v>5.3707399810880796</v>
      </c>
      <c r="L147">
        <f>(Table2[[#This Row],[6M Return vs Nifty]]-AVERAGE(Table2[6M Return vs Nifty]))/_xlfn.STDEV.P(Table2[6M Return vs Nifty])</f>
        <v>-3.8115546668894065E-2</v>
      </c>
      <c r="M147">
        <v>5.12185113387911</v>
      </c>
      <c r="N147">
        <f>(Table2[[#This Row],[1W Return vs Nifty]]-AVERAGE(Table2[1W Return vs Nifty]))/_xlfn.STDEV.P(Table2[1W Return vs Nifty])</f>
        <v>0.62419978473486926</v>
      </c>
      <c r="O147">
        <v>4075.98</v>
      </c>
      <c r="P147">
        <v>3935.2649503357302</v>
      </c>
      <c r="Q147">
        <v>3391.3229825972999</v>
      </c>
      <c r="R147">
        <v>70.098622222057898</v>
      </c>
      <c r="S147" s="2">
        <f>(Table2[[#This Row],[Close Price]]-Table2[[#This Row],[20D EMA]])/Table2[[#This Row],[20D EMA]]</f>
        <v>6.2419344550267569E-2</v>
      </c>
      <c r="T147" s="2">
        <f>(Table2[[#This Row],[Close Price]]-Table2[[#This Row],[50D EMA]])/Table2[[#This Row],[50D EMA]]</f>
        <v>0.10040875383258736</v>
      </c>
      <c r="U147" s="2">
        <f>(Table2[[#This Row],[Close Price]]-Table2[[#This Row],[200D EMA]])/Table2[[#This Row],[200D EMA]]</f>
        <v>0.27690580408342363</v>
      </c>
      <c r="V147">
        <v>1.48140480268358</v>
      </c>
      <c r="W147">
        <v>4232.3</v>
      </c>
      <c r="X147">
        <v>4379.95</v>
      </c>
      <c r="Y147">
        <v>4125</v>
      </c>
      <c r="Z147">
        <v>4400</v>
      </c>
      <c r="AA147">
        <v>4232.3</v>
      </c>
      <c r="AB147">
        <v>4400</v>
      </c>
      <c r="AC147" s="2">
        <f>(Table2[[#This Row],[Close Price]]/Table2[[#This Row],[Day Low]])-1</f>
        <v>2.3178886184816561E-2</v>
      </c>
      <c r="AD147" s="2">
        <f>(Table2[[#This Row],[Day High]]/Table2[[#This Row],[Close Price]])-1</f>
        <v>1.1442360982819144E-2</v>
      </c>
      <c r="AE147" s="2">
        <f>(Table2[[#This Row],[Close Price]]/Table2[[#This Row],[Current Week Low]])-1</f>
        <v>4.9793939393939279E-2</v>
      </c>
      <c r="AF147" s="2">
        <f>(Table2[[#This Row],[Current Week High]]/Table2[[#This Row],[Close Price]])-1</f>
        <v>1.6072418252355503E-2</v>
      </c>
      <c r="AG147" s="2">
        <f>(Table2[[#This Row],[Close Price]]/Table2[[#This Row],[Current Month Low]])-1</f>
        <v>2.3178886184816561E-2</v>
      </c>
      <c r="AH147" s="2">
        <f>(Table2[[#This Row],[Current Month High]]/Table2[[#This Row],[Close Price]])-1</f>
        <v>1.6072418252355503E-2</v>
      </c>
      <c r="AI147">
        <v>1.60724182523555</v>
      </c>
      <c r="AJ147">
        <v>181.560468140442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0.01</v>
      </c>
      <c r="AM147" t="s">
        <v>10294</v>
      </c>
      <c r="AN147">
        <v>9.6199999999999992</v>
      </c>
      <c r="AO147" t="s">
        <v>10294</v>
      </c>
      <c r="AP147">
        <v>0.10046020834035101</v>
      </c>
      <c r="AQ147">
        <f>(Table2[[#This Row],[Sharpe Ratio]]-AVERAGE(Table2[Sharpe Ratio]))/_xlfn.STDEV.P(Table2[Sharpe Ratio])</f>
        <v>0.53107203965659178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3.4991622555548858</v>
      </c>
      <c r="AS147">
        <f>_xlfn.RANK.AVG(Table2[[#This Row],[1Y Return vs Nifty Z-Score]],Table2[1Y Return vs Nifty Z-Score])</f>
        <v>56</v>
      </c>
      <c r="AT147">
        <f>_xlfn.RANK.AVG(Table2[[#This Row],[6M Return vs Nifty Z-Score]],Table2[6M Return vs Nifty Z-Score])</f>
        <v>328</v>
      </c>
      <c r="AU147">
        <f>_xlfn.RANK.AVG(Table2[[#This Row],[Sharpe Ratio Z-Score]],Table2[Sharpe Ratio Z-Score])</f>
        <v>207</v>
      </c>
      <c r="AV147">
        <f>(Table2[[#This Row],[Rank 1Y]]+Table2[[#This Row],[Rank 6M]]+Table2[[#This Row],[Rank Sharpe]])/3</f>
        <v>197</v>
      </c>
    </row>
    <row r="148" spans="1:48" x14ac:dyDescent="0.3">
      <c r="A148" t="s">
        <v>305</v>
      </c>
      <c r="B148" t="s">
        <v>306</v>
      </c>
      <c r="C148" t="s">
        <v>10259</v>
      </c>
      <c r="D148" t="s">
        <v>307</v>
      </c>
      <c r="E148">
        <v>89505.418433760002</v>
      </c>
      <c r="F148">
        <v>628.79999999999995</v>
      </c>
      <c r="G148">
        <v>32.303101551774901</v>
      </c>
      <c r="H148">
        <f>(Table2[[#This Row],[1Y Return vs Nifty]]-AVERAGE(Table2[1Y Return vs Nifty]))/_xlfn.STDEV.P(Table2[1Y Return vs Nifty])</f>
        <v>-9.1204867752800428E-2</v>
      </c>
      <c r="I148">
        <v>5.1149455076992603E-2</v>
      </c>
      <c r="J148">
        <f>(Table2[[#This Row],[1M Return vs Nifty]]-AVERAGE(Table2[1M Return vs Nifty]))/_xlfn.STDEV.P(Table2[1M Return vs Nifty])</f>
        <v>-9.2849288928718368E-2</v>
      </c>
      <c r="K148">
        <v>12.655185276702399</v>
      </c>
      <c r="L148">
        <f>(Table2[[#This Row],[6M Return vs Nifty]]-AVERAGE(Table2[6M Return vs Nifty]))/_xlfn.STDEV.P(Table2[6M Return vs Nifty])</f>
        <v>0.21215195045598681</v>
      </c>
      <c r="M148">
        <v>0.83688246637143604</v>
      </c>
      <c r="N148">
        <f>(Table2[[#This Row],[1W Return vs Nifty]]-AVERAGE(Table2[1W Return vs Nifty]))/_xlfn.STDEV.P(Table2[1W Return vs Nifty])</f>
        <v>-0.27100336295409899</v>
      </c>
      <c r="O148">
        <v>622.71</v>
      </c>
      <c r="P148">
        <v>608.06471125780502</v>
      </c>
      <c r="Q148">
        <v>537.76609826367701</v>
      </c>
      <c r="R148">
        <v>51.819063246293503</v>
      </c>
      <c r="S148" s="2">
        <f>(Table2[[#This Row],[Close Price]]-Table2[[#This Row],[20D EMA]])/Table2[[#This Row],[20D EMA]]</f>
        <v>9.7798333092449421E-3</v>
      </c>
      <c r="T148" s="2">
        <f>(Table2[[#This Row],[Close Price]]-Table2[[#This Row],[50D EMA]])/Table2[[#This Row],[50D EMA]]</f>
        <v>3.4100463911650461E-2</v>
      </c>
      <c r="U148" s="2">
        <f>(Table2[[#This Row],[Close Price]]-Table2[[#This Row],[200D EMA]])/Table2[[#This Row],[200D EMA]]</f>
        <v>0.16928159292720471</v>
      </c>
      <c r="V148">
        <v>1.3450232952255201</v>
      </c>
      <c r="W148">
        <v>623.04999999999995</v>
      </c>
      <c r="X148">
        <v>635.9</v>
      </c>
      <c r="Y148">
        <v>623.04999999999995</v>
      </c>
      <c r="Z148">
        <v>653.79999999999995</v>
      </c>
      <c r="AA148">
        <v>623.04999999999995</v>
      </c>
      <c r="AB148">
        <v>642.35</v>
      </c>
      <c r="AC148" s="2">
        <f>(Table2[[#This Row],[Close Price]]/Table2[[#This Row],[Day Low]])-1</f>
        <v>9.2287938367707767E-3</v>
      </c>
      <c r="AD148" s="2">
        <f>(Table2[[#This Row],[Day High]]/Table2[[#This Row],[Close Price]])-1</f>
        <v>1.1291348600508844E-2</v>
      </c>
      <c r="AE148" s="2">
        <f>(Table2[[#This Row],[Close Price]]/Table2[[#This Row],[Current Week Low]])-1</f>
        <v>9.2287938367707767E-3</v>
      </c>
      <c r="AF148" s="2">
        <f>(Table2[[#This Row],[Current Week High]]/Table2[[#This Row],[Close Price]])-1</f>
        <v>3.9758269720101769E-2</v>
      </c>
      <c r="AG148" s="2">
        <f>(Table2[[#This Row],[Close Price]]/Table2[[#This Row],[Current Month Low]])-1</f>
        <v>9.2287938367707767E-3</v>
      </c>
      <c r="AH148" s="2">
        <f>(Table2[[#This Row],[Current Month High]]/Table2[[#This Row],[Close Price]])-1</f>
        <v>2.1548982188295263E-2</v>
      </c>
      <c r="AI148">
        <v>5.4309796437659097</v>
      </c>
      <c r="AJ148">
        <v>69.214208826695298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</v>
      </c>
      <c r="AM148" t="s">
        <v>10295</v>
      </c>
      <c r="AN148">
        <v>7.15</v>
      </c>
      <c r="AO148" t="s">
        <v>10294</v>
      </c>
      <c r="AP148">
        <v>0.19239722441645499</v>
      </c>
      <c r="AQ148">
        <f>(Table2[[#This Row],[Sharpe Ratio]]-AVERAGE(Table2[Sharpe Ratio]))/_xlfn.STDEV.P(Table2[Sharpe Ratio])</f>
        <v>1.5970932253285428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1.3541876561489117</v>
      </c>
      <c r="AS148">
        <f>_xlfn.RANK.AVG(Table2[[#This Row],[1Y Return vs Nifty Z-Score]],Table2[1Y Return vs Nifty Z-Score])</f>
        <v>313</v>
      </c>
      <c r="AT148">
        <f>_xlfn.RANK.AVG(Table2[[#This Row],[6M Return vs Nifty Z-Score]],Table2[6M Return vs Nifty Z-Score])</f>
        <v>245</v>
      </c>
      <c r="AU148">
        <f>_xlfn.RANK.AVG(Table2[[#This Row],[Sharpe Ratio Z-Score]],Table2[Sharpe Ratio Z-Score])</f>
        <v>37</v>
      </c>
      <c r="AV148">
        <f>(Table2[[#This Row],[Rank 1Y]]+Table2[[#This Row],[Rank 6M]]+Table2[[#This Row],[Rank Sharpe]])/3</f>
        <v>198.33333333333334</v>
      </c>
    </row>
    <row r="149" spans="1:48" x14ac:dyDescent="0.3">
      <c r="A149" t="s">
        <v>536</v>
      </c>
      <c r="B149" t="s">
        <v>537</v>
      </c>
      <c r="C149" t="s">
        <v>10248</v>
      </c>
      <c r="D149" t="s">
        <v>18</v>
      </c>
      <c r="E149">
        <v>38201.395542268998</v>
      </c>
      <c r="F149">
        <v>217.97</v>
      </c>
      <c r="G149">
        <v>137.46094727248999</v>
      </c>
      <c r="H149">
        <f>(Table2[[#This Row],[1Y Return vs Nifty]]-AVERAGE(Table2[1Y Return vs Nifty]))/_xlfn.STDEV.P(Table2[1Y Return vs Nifty])</f>
        <v>1.3614359650899108</v>
      </c>
      <c r="I149">
        <v>-1.41217261092694E-2</v>
      </c>
      <c r="J149">
        <f>(Table2[[#This Row],[1M Return vs Nifty]]-AVERAGE(Table2[1M Return vs Nifty]))/_xlfn.STDEV.P(Table2[1M Return vs Nifty])</f>
        <v>-9.9511995395246605E-2</v>
      </c>
      <c r="K149">
        <v>0.65823329340390802</v>
      </c>
      <c r="L149">
        <f>(Table2[[#This Row],[6M Return vs Nifty]]-AVERAGE(Table2[6M Return vs Nifty]))/_xlfn.STDEV.P(Table2[6M Return vs Nifty])</f>
        <v>-0.20002042837911069</v>
      </c>
      <c r="M149">
        <v>2.1958540879671702</v>
      </c>
      <c r="N149">
        <f>(Table2[[#This Row],[1W Return vs Nifty]]-AVERAGE(Table2[1W Return vs Nifty]))/_xlfn.STDEV.P(Table2[1W Return vs Nifty])</f>
        <v>1.2909021866228049E-2</v>
      </c>
      <c r="O149">
        <v>220.26</v>
      </c>
      <c r="P149">
        <v>219.329223178371</v>
      </c>
      <c r="Q149">
        <v>188.03750584654699</v>
      </c>
      <c r="R149">
        <v>46.017469640204702</v>
      </c>
      <c r="S149" s="2">
        <f>(Table2[[#This Row],[Close Price]]-Table2[[#This Row],[20D EMA]])/Table2[[#This Row],[20D EMA]]</f>
        <v>-1.0396803777354E-2</v>
      </c>
      <c r="T149" s="2">
        <f>(Table2[[#This Row],[Close Price]]-Table2[[#This Row],[50D EMA]])/Table2[[#This Row],[50D EMA]]</f>
        <v>-6.1971822936955313E-3</v>
      </c>
      <c r="U149" s="2">
        <f>(Table2[[#This Row],[Close Price]]-Table2[[#This Row],[200D EMA]])/Table2[[#This Row],[200D EMA]]</f>
        <v>0.15918363742752584</v>
      </c>
      <c r="V149">
        <v>0.94114394326162598</v>
      </c>
      <c r="W149">
        <v>213.2</v>
      </c>
      <c r="X149">
        <v>219.71</v>
      </c>
      <c r="Y149">
        <v>213.2</v>
      </c>
      <c r="Z149">
        <v>224.4</v>
      </c>
      <c r="AA149">
        <v>213.2</v>
      </c>
      <c r="AB149">
        <v>223.38</v>
      </c>
      <c r="AC149" s="2">
        <f>(Table2[[#This Row],[Close Price]]/Table2[[#This Row],[Day Low]])-1</f>
        <v>2.2373358348968253E-2</v>
      </c>
      <c r="AD149" s="2">
        <f>(Table2[[#This Row],[Day High]]/Table2[[#This Row],[Close Price]])-1</f>
        <v>7.9827499197138163E-3</v>
      </c>
      <c r="AE149" s="2">
        <f>(Table2[[#This Row],[Close Price]]/Table2[[#This Row],[Current Week Low]])-1</f>
        <v>2.2373358348968253E-2</v>
      </c>
      <c r="AF149" s="2">
        <f>(Table2[[#This Row],[Current Week High]]/Table2[[#This Row],[Close Price]])-1</f>
        <v>2.949947240445927E-2</v>
      </c>
      <c r="AG149" s="2">
        <f>(Table2[[#This Row],[Close Price]]/Table2[[#This Row],[Current Month Low]])-1</f>
        <v>2.2373358348968253E-2</v>
      </c>
      <c r="AH149" s="2">
        <f>(Table2[[#This Row],[Current Month High]]/Table2[[#This Row],[Close Price]])-1</f>
        <v>2.4819929348075309E-2</v>
      </c>
      <c r="AI149">
        <v>32.701747946965099</v>
      </c>
      <c r="AJ149">
        <v>168.766954377312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-7.0000000000000007E-2</v>
      </c>
      <c r="AM149" t="s">
        <v>10293</v>
      </c>
      <c r="AN149">
        <v>-8.65</v>
      </c>
      <c r="AO149" t="s">
        <v>10293</v>
      </c>
      <c r="AP149">
        <v>0.13225068438221199</v>
      </c>
      <c r="AQ149">
        <f>(Table2[[#This Row],[Sharpe Ratio]]-AVERAGE(Table2[Sharpe Ratio]))/_xlfn.STDEV.P(Table2[Sharpe Ratio])</f>
        <v>0.89968658045447203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1.9744991436362533</v>
      </c>
      <c r="AS149">
        <f>_xlfn.RANK.AVG(Table2[[#This Row],[1Y Return vs Nifty Z-Score]],Table2[1Y Return vs Nifty Z-Score])</f>
        <v>67</v>
      </c>
      <c r="AT149">
        <f>_xlfn.RANK.AVG(Table2[[#This Row],[6M Return vs Nifty Z-Score]],Table2[6M Return vs Nifty Z-Score])</f>
        <v>390</v>
      </c>
      <c r="AU149">
        <f>_xlfn.RANK.AVG(Table2[[#This Row],[Sharpe Ratio Z-Score]],Table2[Sharpe Ratio Z-Score])</f>
        <v>140</v>
      </c>
      <c r="AV149">
        <f>(Table2[[#This Row],[Rank 1Y]]+Table2[[#This Row],[Rank 6M]]+Table2[[#This Row],[Rank Sharpe]])/3</f>
        <v>199</v>
      </c>
    </row>
    <row r="150" spans="1:48" x14ac:dyDescent="0.3">
      <c r="A150" t="s">
        <v>1063</v>
      </c>
      <c r="B150" t="s">
        <v>1064</v>
      </c>
      <c r="C150" t="s">
        <v>10263</v>
      </c>
      <c r="D150" t="s">
        <v>379</v>
      </c>
      <c r="E150">
        <v>12140.29163025</v>
      </c>
      <c r="F150">
        <v>961.7</v>
      </c>
      <c r="G150">
        <v>47.305159570013302</v>
      </c>
      <c r="H150">
        <f>(Table2[[#This Row],[1Y Return vs Nifty]]-AVERAGE(Table2[1Y Return vs Nifty]))/_xlfn.STDEV.P(Table2[1Y Return vs Nifty])</f>
        <v>0.11603218531356503</v>
      </c>
      <c r="I150">
        <v>32.773117570212698</v>
      </c>
      <c r="J150">
        <f>(Table2[[#This Row],[1M Return vs Nifty]]-AVERAGE(Table2[1M Return vs Nifty]))/_xlfn.STDEV.P(Table2[1M Return vs Nifty])</f>
        <v>3.2473211292547473</v>
      </c>
      <c r="K150">
        <v>54.424146168610797</v>
      </c>
      <c r="L150">
        <f>(Table2[[#This Row],[6M Return vs Nifty]]-AVERAGE(Table2[6M Return vs Nifty]))/_xlfn.STDEV.P(Table2[6M Return vs Nifty])</f>
        <v>1.6471841149803794</v>
      </c>
      <c r="M150">
        <v>10.6184370337225</v>
      </c>
      <c r="N150">
        <f>(Table2[[#This Row],[1W Return vs Nifty]]-AVERAGE(Table2[1W Return vs Nifty]))/_xlfn.STDEV.P(Table2[1W Return vs Nifty])</f>
        <v>1.7725304683159508</v>
      </c>
      <c r="O150">
        <v>836.76</v>
      </c>
      <c r="P150">
        <v>739.31685856486001</v>
      </c>
      <c r="Q150">
        <v>636.57407325715303</v>
      </c>
      <c r="R150">
        <v>78.731813105634501</v>
      </c>
      <c r="S150" s="2">
        <f>(Table2[[#This Row],[Close Price]]-Table2[[#This Row],[20D EMA]])/Table2[[#This Row],[20D EMA]]</f>
        <v>0.14931402074668967</v>
      </c>
      <c r="T150" s="2">
        <f>(Table2[[#This Row],[Close Price]]-Table2[[#This Row],[50D EMA]])/Table2[[#This Row],[50D EMA]]</f>
        <v>0.30079544225032767</v>
      </c>
      <c r="U150" s="2">
        <f>(Table2[[#This Row],[Close Price]]-Table2[[#This Row],[200D EMA]])/Table2[[#This Row],[200D EMA]]</f>
        <v>0.51074327466602276</v>
      </c>
      <c r="V150">
        <v>1.5121276267352901</v>
      </c>
      <c r="W150">
        <v>922.5</v>
      </c>
      <c r="X150">
        <v>978.8</v>
      </c>
      <c r="Y150">
        <v>865.35</v>
      </c>
      <c r="Z150">
        <v>993.3</v>
      </c>
      <c r="AA150">
        <v>922.5</v>
      </c>
      <c r="AB150">
        <v>978.8</v>
      </c>
      <c r="AC150" s="2">
        <f>(Table2[[#This Row],[Close Price]]/Table2[[#This Row],[Day Low]])-1</f>
        <v>4.2493224932249385E-2</v>
      </c>
      <c r="AD150" s="2">
        <f>(Table2[[#This Row],[Day High]]/Table2[[#This Row],[Close Price]])-1</f>
        <v>1.7781012789851225E-2</v>
      </c>
      <c r="AE150" s="2">
        <f>(Table2[[#This Row],[Close Price]]/Table2[[#This Row],[Current Week Low]])-1</f>
        <v>0.11134223146703648</v>
      </c>
      <c r="AF150" s="2">
        <f>(Table2[[#This Row],[Current Week High]]/Table2[[#This Row],[Close Price]])-1</f>
        <v>3.2858479775397686E-2</v>
      </c>
      <c r="AG150" s="2">
        <f>(Table2[[#This Row],[Close Price]]/Table2[[#This Row],[Current Month Low]])-1</f>
        <v>4.2493224932249385E-2</v>
      </c>
      <c r="AH150" s="2">
        <f>(Table2[[#This Row],[Current Month High]]/Table2[[#This Row],[Close Price]])-1</f>
        <v>1.7781012789851225E-2</v>
      </c>
      <c r="AI150">
        <v>3.2858479775397602</v>
      </c>
      <c r="AJ150">
        <v>113.71111111111099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0.6</v>
      </c>
      <c r="AM150" t="s">
        <v>10294</v>
      </c>
      <c r="AN150">
        <v>24.98</v>
      </c>
      <c r="AO150" t="s">
        <v>10294</v>
      </c>
      <c r="AP150">
        <v>6.3914416047300998E-2</v>
      </c>
      <c r="AQ150">
        <f>(Table2[[#This Row],[Sharpe Ratio]]-AVERAGE(Table2[Sharpe Ratio]))/_xlfn.STDEV.P(Table2[Sharpe Ratio])</f>
        <v>0.10731901291806112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6.8903869107827038</v>
      </c>
      <c r="AS150">
        <f>_xlfn.RANK.AVG(Table2[[#This Row],[1Y Return vs Nifty Z-Score]],Table2[1Y Return vs Nifty Z-Score])</f>
        <v>251</v>
      </c>
      <c r="AT150">
        <f>_xlfn.RANK.AVG(Table2[[#This Row],[6M Return vs Nifty Z-Score]],Table2[6M Return vs Nifty Z-Score])</f>
        <v>43</v>
      </c>
      <c r="AU150">
        <f>_xlfn.RANK.AVG(Table2[[#This Row],[Sharpe Ratio Z-Score]],Table2[Sharpe Ratio Z-Score])</f>
        <v>304</v>
      </c>
      <c r="AV150">
        <f>(Table2[[#This Row],[Rank 1Y]]+Table2[[#This Row],[Rank 6M]]+Table2[[#This Row],[Rank Sharpe]])/3</f>
        <v>199.33333333333334</v>
      </c>
    </row>
    <row r="151" spans="1:48" x14ac:dyDescent="0.3">
      <c r="A151" t="s">
        <v>563</v>
      </c>
      <c r="B151" t="s">
        <v>564</v>
      </c>
      <c r="C151" t="s">
        <v>10250</v>
      </c>
      <c r="D151" t="s">
        <v>565</v>
      </c>
      <c r="E151">
        <v>34706.437156829998</v>
      </c>
      <c r="F151">
        <v>2563.6999999999998</v>
      </c>
      <c r="G151">
        <v>189.121095514578</v>
      </c>
      <c r="H151">
        <f>(Table2[[#This Row],[1Y Return vs Nifty]]-AVERAGE(Table2[1Y Return vs Nifty]))/_xlfn.STDEV.P(Table2[1Y Return vs Nifty])</f>
        <v>2.0750645132295364</v>
      </c>
      <c r="I151">
        <v>1.1694882747897899</v>
      </c>
      <c r="J151">
        <f>(Table2[[#This Row],[1M Return vs Nifty]]-AVERAGE(Table2[1M Return vs Nifty]))/_xlfn.STDEV.P(Table2[1M Return vs Nifty])</f>
        <v>2.1307727237526542E-2</v>
      </c>
      <c r="K151">
        <v>-9.1007579281657094</v>
      </c>
      <c r="L151">
        <f>(Table2[[#This Row],[6M Return vs Nifty]]-AVERAGE(Table2[6M Return vs Nifty]))/_xlfn.STDEV.P(Table2[6M Return vs Nifty])</f>
        <v>-0.53530447656276048</v>
      </c>
      <c r="M151">
        <v>7.4642277942530697</v>
      </c>
      <c r="N151">
        <f>(Table2[[#This Row],[1W Return vs Nifty]]-AVERAGE(Table2[1W Return vs Nifty]))/_xlfn.STDEV.P(Table2[1W Return vs Nifty])</f>
        <v>1.1135622800409537</v>
      </c>
      <c r="O151">
        <v>2452.7600000000002</v>
      </c>
      <c r="P151">
        <v>2504.0442689250299</v>
      </c>
      <c r="Q151">
        <v>2262.0124759127898</v>
      </c>
      <c r="R151">
        <v>62.684943688907197</v>
      </c>
      <c r="S151" s="2">
        <f>(Table2[[#This Row],[Close Price]]-Table2[[#This Row],[20D EMA]])/Table2[[#This Row],[20D EMA]]</f>
        <v>4.5230678908657833E-2</v>
      </c>
      <c r="T151" s="2">
        <f>(Table2[[#This Row],[Close Price]]-Table2[[#This Row],[50D EMA]])/Table2[[#This Row],[50D EMA]]</f>
        <v>2.3823752565117293E-2</v>
      </c>
      <c r="U151" s="2">
        <f>(Table2[[#This Row],[Close Price]]-Table2[[#This Row],[200D EMA]])/Table2[[#This Row],[200D EMA]]</f>
        <v>0.13337129096313674</v>
      </c>
      <c r="V151">
        <v>1.30815239902519</v>
      </c>
      <c r="W151">
        <v>2556.85</v>
      </c>
      <c r="X151">
        <v>2619</v>
      </c>
      <c r="Y151">
        <v>2374</v>
      </c>
      <c r="Z151">
        <v>2660</v>
      </c>
      <c r="AA151">
        <v>2556.85</v>
      </c>
      <c r="AB151">
        <v>2660</v>
      </c>
      <c r="AC151" s="2">
        <f>(Table2[[#This Row],[Close Price]]/Table2[[#This Row],[Day Low]])-1</f>
        <v>2.67907777147669E-3</v>
      </c>
      <c r="AD151" s="2">
        <f>(Table2[[#This Row],[Day High]]/Table2[[#This Row],[Close Price]])-1</f>
        <v>2.1570386550688436E-2</v>
      </c>
      <c r="AE151" s="2">
        <f>(Table2[[#This Row],[Close Price]]/Table2[[#This Row],[Current Week Low]])-1</f>
        <v>7.99073294018533E-2</v>
      </c>
      <c r="AF151" s="2">
        <f>(Table2[[#This Row],[Current Week High]]/Table2[[#This Row],[Close Price]])-1</f>
        <v>3.7562897374887827E-2</v>
      </c>
      <c r="AG151" s="2">
        <f>(Table2[[#This Row],[Close Price]]/Table2[[#This Row],[Current Month Low]])-1</f>
        <v>2.67907777147669E-3</v>
      </c>
      <c r="AH151" s="2">
        <f>(Table2[[#This Row],[Current Month High]]/Table2[[#This Row],[Close Price]])-1</f>
        <v>3.7562897374887827E-2</v>
      </c>
      <c r="AI151">
        <v>27.343292896984799</v>
      </c>
      <c r="AJ151">
        <v>213.41075794621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-0.18</v>
      </c>
      <c r="AM151" t="s">
        <v>10293</v>
      </c>
      <c r="AN151">
        <v>8.11</v>
      </c>
      <c r="AO151" t="s">
        <v>10294</v>
      </c>
      <c r="AP151">
        <v>0.16754582418118499</v>
      </c>
      <c r="AQ151">
        <f>(Table2[[#This Row],[Sharpe Ratio]]-AVERAGE(Table2[Sharpe Ratio]))/_xlfn.STDEV.P(Table2[Sharpe Ratio])</f>
        <v>1.3089381352995062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26</v>
      </c>
      <c r="AT151">
        <f>_xlfn.RANK.AVG(Table2[[#This Row],[6M Return vs Nifty Z-Score]],Table2[6M Return vs Nifty Z-Score])</f>
        <v>499</v>
      </c>
      <c r="AU151">
        <f>_xlfn.RANK.AVG(Table2[[#This Row],[Sharpe Ratio Z-Score]],Table2[Sharpe Ratio Z-Score])</f>
        <v>74</v>
      </c>
      <c r="AV151">
        <f>(Table2[[#This Row],[Rank 1Y]]+Table2[[#This Row],[Rank 6M]]+Table2[[#This Row],[Rank Sharpe]])/3</f>
        <v>199.66666666666666</v>
      </c>
    </row>
    <row r="152" spans="1:48" x14ac:dyDescent="0.3">
      <c r="A152" t="s">
        <v>401</v>
      </c>
      <c r="B152" t="s">
        <v>402</v>
      </c>
      <c r="C152" t="s">
        <v>10257</v>
      </c>
      <c r="D152" t="s">
        <v>133</v>
      </c>
      <c r="E152">
        <v>60090.139059300003</v>
      </c>
      <c r="F152">
        <v>729.75</v>
      </c>
      <c r="G152">
        <v>58.349025056678002</v>
      </c>
      <c r="H152">
        <f>(Table2[[#This Row],[1Y Return vs Nifty]]-AVERAGE(Table2[1Y Return vs Nifty]))/_xlfn.STDEV.P(Table2[1Y Return vs Nifty])</f>
        <v>0.26859112990205436</v>
      </c>
      <c r="I152">
        <v>-11.579967062900799</v>
      </c>
      <c r="J152">
        <f>(Table2[[#This Row],[1M Return vs Nifty]]-AVERAGE(Table2[1M Return vs Nifty]))/_xlfn.STDEV.P(Table2[1M Return vs Nifty])</f>
        <v>-1.2801223523061098</v>
      </c>
      <c r="K152">
        <v>9.2235735090383795</v>
      </c>
      <c r="L152">
        <f>(Table2[[#This Row],[6M Return vs Nifty]]-AVERAGE(Table2[6M Return vs Nifty]))/_xlfn.STDEV.P(Table2[6M Return vs Nifty])</f>
        <v>9.4254038762611209E-2</v>
      </c>
      <c r="M152">
        <v>-1.19094409947755</v>
      </c>
      <c r="N152">
        <f>(Table2[[#This Row],[1W Return vs Nifty]]-AVERAGE(Table2[1W Return vs Nifty]))/_xlfn.STDEV.P(Table2[1W Return vs Nifty])</f>
        <v>-0.69465097057387448</v>
      </c>
      <c r="O152">
        <v>761.65</v>
      </c>
      <c r="P152">
        <v>763.48958614151195</v>
      </c>
      <c r="Q152">
        <v>652.18843875083201</v>
      </c>
      <c r="R152">
        <v>31.644450566127901</v>
      </c>
      <c r="S152" s="2">
        <f>(Table2[[#This Row],[Close Price]]-Table2[[#This Row],[20D EMA]])/Table2[[#This Row],[20D EMA]]</f>
        <v>-4.188275454605131E-2</v>
      </c>
      <c r="T152" s="2">
        <f>(Table2[[#This Row],[Close Price]]-Table2[[#This Row],[50D EMA]])/Table2[[#This Row],[50D EMA]]</f>
        <v>-4.4191285321943281E-2</v>
      </c>
      <c r="U152" s="2">
        <f>(Table2[[#This Row],[Close Price]]-Table2[[#This Row],[200D EMA]])/Table2[[#This Row],[200D EMA]]</f>
        <v>0.11892507846003127</v>
      </c>
      <c r="V152">
        <v>0.51706752713720205</v>
      </c>
      <c r="W152">
        <v>722</v>
      </c>
      <c r="X152">
        <v>738.5</v>
      </c>
      <c r="Y152">
        <v>722</v>
      </c>
      <c r="Z152">
        <v>774.9</v>
      </c>
      <c r="AA152">
        <v>722</v>
      </c>
      <c r="AB152">
        <v>754.9</v>
      </c>
      <c r="AC152" s="2">
        <f>(Table2[[#This Row],[Close Price]]/Table2[[#This Row],[Day Low]])-1</f>
        <v>1.0734072022160701E-2</v>
      </c>
      <c r="AD152" s="2">
        <f>(Table2[[#This Row],[Day High]]/Table2[[#This Row],[Close Price]])-1</f>
        <v>1.1990407673860837E-2</v>
      </c>
      <c r="AE152" s="2">
        <f>(Table2[[#This Row],[Close Price]]/Table2[[#This Row],[Current Week Low]])-1</f>
        <v>1.0734072022160701E-2</v>
      </c>
      <c r="AF152" s="2">
        <f>(Table2[[#This Row],[Current Week High]]/Table2[[#This Row],[Close Price]])-1</f>
        <v>6.1870503597122317E-2</v>
      </c>
      <c r="AG152" s="2">
        <f>(Table2[[#This Row],[Close Price]]/Table2[[#This Row],[Current Month Low]])-1</f>
        <v>1.0734072022160701E-2</v>
      </c>
      <c r="AH152" s="2">
        <f>(Table2[[#This Row],[Current Month High]]/Table2[[#This Row],[Close Price]])-1</f>
        <v>3.4463857485440119E-2</v>
      </c>
      <c r="AI152">
        <v>16.204179513532001</v>
      </c>
      <c r="AJ152">
        <v>90.361288639624306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0.08</v>
      </c>
      <c r="AM152" t="s">
        <v>10294</v>
      </c>
      <c r="AN152">
        <v>-8.56</v>
      </c>
      <c r="AO152" t="s">
        <v>10293</v>
      </c>
      <c r="AP152">
        <v>0.156643550131816</v>
      </c>
      <c r="AQ152">
        <f>(Table2[[#This Row],[Sharpe Ratio]]-AVERAGE(Table2[Sharpe Ratio]))/_xlfn.STDEV.P(Table2[Sharpe Ratio])</f>
        <v>1.1825249058445897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222</v>
      </c>
      <c r="AT152">
        <f>_xlfn.RANK.AVG(Table2[[#This Row],[6M Return vs Nifty Z-Score]],Table2[6M Return vs Nifty Z-Score])</f>
        <v>286</v>
      </c>
      <c r="AU152">
        <f>_xlfn.RANK.AVG(Table2[[#This Row],[Sharpe Ratio Z-Score]],Table2[Sharpe Ratio Z-Score])</f>
        <v>93</v>
      </c>
      <c r="AV152">
        <f>(Table2[[#This Row],[Rank 1Y]]+Table2[[#This Row],[Rank 6M]]+Table2[[#This Row],[Rank Sharpe]])/3</f>
        <v>200.33333333333334</v>
      </c>
    </row>
    <row r="153" spans="1:48" x14ac:dyDescent="0.3">
      <c r="A153" t="s">
        <v>107</v>
      </c>
      <c r="B153" t="s">
        <v>108</v>
      </c>
      <c r="C153" t="s">
        <v>10256</v>
      </c>
      <c r="D153" t="s">
        <v>109</v>
      </c>
      <c r="E153">
        <v>268464.83696471999</v>
      </c>
      <c r="F153">
        <v>9616.2000000000007</v>
      </c>
      <c r="G153">
        <v>72.421557639480596</v>
      </c>
      <c r="H153">
        <f>(Table2[[#This Row],[1Y Return vs Nifty]]-AVERAGE(Table2[1Y Return vs Nifty]))/_xlfn.STDEV.P(Table2[1Y Return vs Nifty])</f>
        <v>0.46298780388471289</v>
      </c>
      <c r="I153">
        <v>9.4974470976139494E-2</v>
      </c>
      <c r="J153">
        <f>(Table2[[#This Row],[1M Return vs Nifty]]-AVERAGE(Table2[1M Return vs Nifty]))/_xlfn.STDEV.P(Table2[1M Return vs Nifty])</f>
        <v>-8.8375749281968313E-2</v>
      </c>
      <c r="K153">
        <v>11.164395170476199</v>
      </c>
      <c r="L153">
        <f>(Table2[[#This Row],[6M Return vs Nifty]]-AVERAGE(Table2[6M Return vs Nifty]))/_xlfn.STDEV.P(Table2[6M Return vs Nifty])</f>
        <v>0.16093373225502194</v>
      </c>
      <c r="M153">
        <v>4.9889262386194702</v>
      </c>
      <c r="N153">
        <f>(Table2[[#This Row],[1W Return vs Nifty]]-AVERAGE(Table2[1W Return vs Nifty]))/_xlfn.STDEV.P(Table2[1W Return vs Nifty])</f>
        <v>0.59642950357856184</v>
      </c>
      <c r="O153">
        <v>9533.75</v>
      </c>
      <c r="P153">
        <v>9416.3581836329504</v>
      </c>
      <c r="Q153">
        <v>8091.9337358272196</v>
      </c>
      <c r="R153">
        <v>56.200251797253301</v>
      </c>
      <c r="S153" s="2">
        <f>(Table2[[#This Row],[Close Price]]-Table2[[#This Row],[20D EMA]])/Table2[[#This Row],[20D EMA]]</f>
        <v>8.648223416808782E-3</v>
      </c>
      <c r="T153" s="2">
        <f>(Table2[[#This Row],[Close Price]]-Table2[[#This Row],[50D EMA]])/Table2[[#This Row],[50D EMA]]</f>
        <v>2.1222835035566674E-2</v>
      </c>
      <c r="U153" s="2">
        <f>(Table2[[#This Row],[Close Price]]-Table2[[#This Row],[200D EMA]])/Table2[[#This Row],[200D EMA]]</f>
        <v>0.1883686043329863</v>
      </c>
      <c r="V153">
        <v>0.76973489843824505</v>
      </c>
      <c r="W153">
        <v>9581.75</v>
      </c>
      <c r="X153">
        <v>9730</v>
      </c>
      <c r="Y153">
        <v>9509</v>
      </c>
      <c r="Z153">
        <v>9844</v>
      </c>
      <c r="AA153">
        <v>9581.75</v>
      </c>
      <c r="AB153">
        <v>9844</v>
      </c>
      <c r="AC153" s="2">
        <f>(Table2[[#This Row],[Close Price]]/Table2[[#This Row],[Day Low]])-1</f>
        <v>3.5953766274428034E-3</v>
      </c>
      <c r="AD153" s="2">
        <f>(Table2[[#This Row],[Day High]]/Table2[[#This Row],[Close Price]])-1</f>
        <v>1.1834196460140056E-2</v>
      </c>
      <c r="AE153" s="2">
        <f>(Table2[[#This Row],[Close Price]]/Table2[[#This Row],[Current Week Low]])-1</f>
        <v>1.1273530339678262E-2</v>
      </c>
      <c r="AF153" s="2">
        <f>(Table2[[#This Row],[Current Week High]]/Table2[[#This Row],[Close Price]])-1</f>
        <v>2.368919115658974E-2</v>
      </c>
      <c r="AG153" s="2">
        <f>(Table2[[#This Row],[Close Price]]/Table2[[#This Row],[Current Month Low]])-1</f>
        <v>3.5953766274428034E-3</v>
      </c>
      <c r="AH153" s="2">
        <f>(Table2[[#This Row],[Current Month High]]/Table2[[#This Row],[Close Price]])-1</f>
        <v>2.368919115658974E-2</v>
      </c>
      <c r="AI153">
        <v>4.3946673322102097</v>
      </c>
      <c r="AJ153">
        <v>111.76392865007701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-0.04</v>
      </c>
      <c r="AM153" t="s">
        <v>10293</v>
      </c>
      <c r="AN153">
        <v>-1.05</v>
      </c>
      <c r="AO153" t="s">
        <v>10293</v>
      </c>
      <c r="AP153">
        <v>0.118442053986319</v>
      </c>
      <c r="AQ153">
        <f>(Table2[[#This Row],[Sharpe Ratio]]-AVERAGE(Table2[Sharpe Ratio]))/_xlfn.STDEV.P(Table2[Sharpe Ratio])</f>
        <v>0.73957378611546098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1.8715490765517893</v>
      </c>
      <c r="AS153">
        <f>_xlfn.RANK.AVG(Table2[[#This Row],[1Y Return vs Nifty Z-Score]],Table2[1Y Return vs Nifty Z-Score])</f>
        <v>168</v>
      </c>
      <c r="AT153">
        <f>_xlfn.RANK.AVG(Table2[[#This Row],[6M Return vs Nifty Z-Score]],Table2[6M Return vs Nifty Z-Score])</f>
        <v>271</v>
      </c>
      <c r="AU153">
        <f>_xlfn.RANK.AVG(Table2[[#This Row],[Sharpe Ratio Z-Score]],Table2[Sharpe Ratio Z-Score])</f>
        <v>168</v>
      </c>
      <c r="AV153">
        <f>(Table2[[#This Row],[Rank 1Y]]+Table2[[#This Row],[Rank 6M]]+Table2[[#This Row],[Rank Sharpe]])/3</f>
        <v>202.33333333333334</v>
      </c>
    </row>
    <row r="154" spans="1:48" x14ac:dyDescent="0.3">
      <c r="A154" t="s">
        <v>1569</v>
      </c>
      <c r="B154" t="s">
        <v>1570</v>
      </c>
      <c r="C154" t="s">
        <v>10248</v>
      </c>
      <c r="D154" t="s">
        <v>297</v>
      </c>
      <c r="E154">
        <v>5952.4625183099997</v>
      </c>
      <c r="F154">
        <v>1209.95</v>
      </c>
      <c r="G154">
        <v>100.496479864427</v>
      </c>
      <c r="H154">
        <f>(Table2[[#This Row],[1Y Return vs Nifty]]-AVERAGE(Table2[1Y Return vs Nifty]))/_xlfn.STDEV.P(Table2[1Y Return vs Nifty])</f>
        <v>0.85081220370319144</v>
      </c>
      <c r="I154">
        <v>-5.6869885871986803</v>
      </c>
      <c r="J154">
        <f>(Table2[[#This Row],[1M Return vs Nifty]]-AVERAGE(Table2[1M Return vs Nifty]))/_xlfn.STDEV.P(Table2[1M Return vs Nifty])</f>
        <v>-0.67858297330930106</v>
      </c>
      <c r="K154">
        <v>23.635875789218598</v>
      </c>
      <c r="L154">
        <f>(Table2[[#This Row],[6M Return vs Nifty]]-AVERAGE(Table2[6M Return vs Nifty]))/_xlfn.STDEV.P(Table2[6M Return vs Nifty])</f>
        <v>0.58940921847677685</v>
      </c>
      <c r="M154">
        <v>1.7020389736921399E-2</v>
      </c>
      <c r="N154">
        <f>(Table2[[#This Row],[1W Return vs Nifty]]-AVERAGE(Table2[1W Return vs Nifty]))/_xlfn.STDEV.P(Table2[1W Return vs Nifty])</f>
        <v>-0.44228655511357051</v>
      </c>
      <c r="O154">
        <v>1197.5899999999999</v>
      </c>
      <c r="P154">
        <v>1135.4966104053101</v>
      </c>
      <c r="Q154">
        <v>923.86672437965206</v>
      </c>
      <c r="R154">
        <v>51.368575994479897</v>
      </c>
      <c r="S154" s="2">
        <f>(Table2[[#This Row],[Close Price]]-Table2[[#This Row],[20D EMA]])/Table2[[#This Row],[20D EMA]]</f>
        <v>1.0320727460984251E-2</v>
      </c>
      <c r="T154" s="2">
        <f>(Table2[[#This Row],[Close Price]]-Table2[[#This Row],[50D EMA]])/Table2[[#This Row],[50D EMA]]</f>
        <v>6.5569010873677697E-2</v>
      </c>
      <c r="U154" s="2">
        <f>(Table2[[#This Row],[Close Price]]-Table2[[#This Row],[200D EMA]])/Table2[[#This Row],[200D EMA]]</f>
        <v>0.30965859909333143</v>
      </c>
      <c r="V154">
        <v>0.87122463025760799</v>
      </c>
      <c r="W154">
        <v>1185.2</v>
      </c>
      <c r="X154">
        <v>1232.7</v>
      </c>
      <c r="Y154">
        <v>1185.2</v>
      </c>
      <c r="Z154">
        <v>1257</v>
      </c>
      <c r="AA154">
        <v>1185.2</v>
      </c>
      <c r="AB154">
        <v>1243.95</v>
      </c>
      <c r="AC154" s="2">
        <f>(Table2[[#This Row],[Close Price]]/Table2[[#This Row],[Day Low]])-1</f>
        <v>2.088255146810658E-2</v>
      </c>
      <c r="AD154" s="2">
        <f>(Table2[[#This Row],[Day High]]/Table2[[#This Row],[Close Price]])-1</f>
        <v>1.8802429852473157E-2</v>
      </c>
      <c r="AE154" s="2">
        <f>(Table2[[#This Row],[Close Price]]/Table2[[#This Row],[Current Week Low]])-1</f>
        <v>2.088255146810658E-2</v>
      </c>
      <c r="AF154" s="2">
        <f>(Table2[[#This Row],[Current Week High]]/Table2[[#This Row],[Close Price]])-1</f>
        <v>3.8885904376213754E-2</v>
      </c>
      <c r="AG154" s="2">
        <f>(Table2[[#This Row],[Close Price]]/Table2[[#This Row],[Current Month Low]])-1</f>
        <v>2.088255146810658E-2</v>
      </c>
      <c r="AH154" s="2">
        <f>(Table2[[#This Row],[Current Month High]]/Table2[[#This Row],[Close Price]])-1</f>
        <v>2.8100334724575404E-2</v>
      </c>
      <c r="AI154">
        <v>11.4922104219182</v>
      </c>
      <c r="AJ154">
        <v>131.768987644861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0.14000000000000001</v>
      </c>
      <c r="AM154" t="s">
        <v>10294</v>
      </c>
      <c r="AN154">
        <v>-0.51</v>
      </c>
      <c r="AO154" t="s">
        <v>10293</v>
      </c>
      <c r="AP154">
        <v>5.4852979995246999E-2</v>
      </c>
      <c r="AQ154">
        <f>(Table2[[#This Row],[Sharpe Ratio]]-AVERAGE(Table2[Sharpe Ratio]))/_xlfn.STDEV.P(Table2[Sharpe Ratio])</f>
        <v>2.2505299894327075E-3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0.32160242374652948</v>
      </c>
      <c r="AS154">
        <f>_xlfn.RANK.AVG(Table2[[#This Row],[1Y Return vs Nifty Z-Score]],Table2[1Y Return vs Nifty Z-Score])</f>
        <v>109</v>
      </c>
      <c r="AT154">
        <f>_xlfn.RANK.AVG(Table2[[#This Row],[6M Return vs Nifty Z-Score]],Table2[6M Return vs Nifty Z-Score])</f>
        <v>162</v>
      </c>
      <c r="AU154">
        <f>_xlfn.RANK.AVG(Table2[[#This Row],[Sharpe Ratio Z-Score]],Table2[Sharpe Ratio Z-Score])</f>
        <v>338</v>
      </c>
      <c r="AV154">
        <f>(Table2[[#This Row],[Rank 1Y]]+Table2[[#This Row],[Rank 6M]]+Table2[[#This Row],[Rank Sharpe]])/3</f>
        <v>203</v>
      </c>
    </row>
    <row r="155" spans="1:48" x14ac:dyDescent="0.3">
      <c r="A155" t="s">
        <v>840</v>
      </c>
      <c r="B155" t="s">
        <v>841</v>
      </c>
      <c r="C155" t="s">
        <v>10260</v>
      </c>
      <c r="D155" t="s">
        <v>675</v>
      </c>
      <c r="E155">
        <v>18486.618217499999</v>
      </c>
      <c r="F155">
        <v>4439.1499999999996</v>
      </c>
      <c r="G155">
        <v>95.225263589039301</v>
      </c>
      <c r="H155">
        <f>(Table2[[#This Row],[1Y Return vs Nifty]]-AVERAGE(Table2[1Y Return vs Nifty]))/_xlfn.STDEV.P(Table2[1Y Return vs Nifty])</f>
        <v>0.77799610569458744</v>
      </c>
      <c r="I155">
        <v>-2.03766380621345</v>
      </c>
      <c r="J155">
        <f>(Table2[[#This Row],[1M Return vs Nifty]]-AVERAGE(Table2[1M Return vs Nifty]))/_xlfn.STDEV.P(Table2[1M Return vs Nifty])</f>
        <v>-0.30606972358968926</v>
      </c>
      <c r="K155">
        <v>2.9195446029004599</v>
      </c>
      <c r="L155">
        <f>(Table2[[#This Row],[6M Return vs Nifty]]-AVERAGE(Table2[6M Return vs Nifty]))/_xlfn.STDEV.P(Table2[6M Return vs Nifty])</f>
        <v>-0.12232985638887076</v>
      </c>
      <c r="M155">
        <v>1.28255686489728</v>
      </c>
      <c r="N155">
        <f>(Table2[[#This Row],[1W Return vs Nifty]]-AVERAGE(Table2[1W Return vs Nifty]))/_xlfn.STDEV.P(Table2[1W Return vs Nifty])</f>
        <v>-0.17789436838196804</v>
      </c>
      <c r="O155">
        <v>4630.53</v>
      </c>
      <c r="P155">
        <v>4453.7366355710601</v>
      </c>
      <c r="Q155">
        <v>3519.4763636515499</v>
      </c>
      <c r="R155">
        <v>33.860190045283403</v>
      </c>
      <c r="S155" s="2">
        <f>(Table2[[#This Row],[Close Price]]-Table2[[#This Row],[20D EMA]])/Table2[[#This Row],[20D EMA]]</f>
        <v>-4.1330042133405923E-2</v>
      </c>
      <c r="T155" s="2">
        <f>(Table2[[#This Row],[Close Price]]-Table2[[#This Row],[50D EMA]])/Table2[[#This Row],[50D EMA]]</f>
        <v>-3.2751455159157976E-3</v>
      </c>
      <c r="U155" s="2">
        <f>(Table2[[#This Row],[Close Price]]-Table2[[#This Row],[200D EMA]])/Table2[[#This Row],[200D EMA]]</f>
        <v>0.26130979194707932</v>
      </c>
      <c r="V155">
        <v>0.42415240838253498</v>
      </c>
      <c r="W155">
        <v>4425</v>
      </c>
      <c r="X155">
        <v>4499</v>
      </c>
      <c r="Y155">
        <v>4425</v>
      </c>
      <c r="Z155">
        <v>4793.7</v>
      </c>
      <c r="AA155">
        <v>4425</v>
      </c>
      <c r="AB155">
        <v>4580.8500000000004</v>
      </c>
      <c r="AC155" s="2">
        <f>(Table2[[#This Row],[Close Price]]/Table2[[#This Row],[Day Low]])-1</f>
        <v>3.1977401129943406E-3</v>
      </c>
      <c r="AD155" s="2">
        <f>(Table2[[#This Row],[Day High]]/Table2[[#This Row],[Close Price]])-1</f>
        <v>1.3482310802743758E-2</v>
      </c>
      <c r="AE155" s="2">
        <f>(Table2[[#This Row],[Close Price]]/Table2[[#This Row],[Current Week Low]])-1</f>
        <v>3.1977401129943406E-3</v>
      </c>
      <c r="AF155" s="2">
        <f>(Table2[[#This Row],[Current Week High]]/Table2[[#This Row],[Close Price]])-1</f>
        <v>7.9868893819762921E-2</v>
      </c>
      <c r="AG155" s="2">
        <f>(Table2[[#This Row],[Close Price]]/Table2[[#This Row],[Current Month Low]])-1</f>
        <v>3.1977401129943406E-3</v>
      </c>
      <c r="AH155" s="2">
        <f>(Table2[[#This Row],[Current Month High]]/Table2[[#This Row],[Close Price]])-1</f>
        <v>3.1920525325794591E-2</v>
      </c>
      <c r="AI155">
        <v>23.627270986562699</v>
      </c>
      <c r="AJ155">
        <v>133.02013070523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0.06</v>
      </c>
      <c r="AM155" t="s">
        <v>10294</v>
      </c>
      <c r="AN155">
        <v>-10.6</v>
      </c>
      <c r="AO155" t="s">
        <v>10293</v>
      </c>
      <c r="AP155">
        <v>0.13572392386378601</v>
      </c>
      <c r="AQ155">
        <f>(Table2[[#This Row],[Sharpe Ratio]]-AVERAGE(Table2[Sharpe Ratio]))/_xlfn.STDEV.P(Table2[Sharpe Ratio])</f>
        <v>0.93995922610141425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1.1116613834354736</v>
      </c>
      <c r="AS155">
        <f>_xlfn.RANK.AVG(Table2[[#This Row],[1Y Return vs Nifty Z-Score]],Table2[1Y Return vs Nifty Z-Score])</f>
        <v>120</v>
      </c>
      <c r="AT155">
        <f>_xlfn.RANK.AVG(Table2[[#This Row],[6M Return vs Nifty Z-Score]],Table2[6M Return vs Nifty Z-Score])</f>
        <v>360</v>
      </c>
      <c r="AU155">
        <f>_xlfn.RANK.AVG(Table2[[#This Row],[Sharpe Ratio Z-Score]],Table2[Sharpe Ratio Z-Score])</f>
        <v>132</v>
      </c>
      <c r="AV155">
        <f>(Table2[[#This Row],[Rank 1Y]]+Table2[[#This Row],[Rank 6M]]+Table2[[#This Row],[Rank Sharpe]])/3</f>
        <v>204</v>
      </c>
    </row>
    <row r="156" spans="1:48" x14ac:dyDescent="0.3">
      <c r="A156" t="s">
        <v>1432</v>
      </c>
      <c r="B156" t="s">
        <v>1433</v>
      </c>
      <c r="C156" t="s">
        <v>6557</v>
      </c>
      <c r="D156" t="s">
        <v>78</v>
      </c>
      <c r="E156">
        <v>7284.1087618000001</v>
      </c>
      <c r="F156">
        <v>355.55</v>
      </c>
      <c r="G156">
        <v>113.988975514722</v>
      </c>
      <c r="H156">
        <f>(Table2[[#This Row],[1Y Return vs Nifty]]-AVERAGE(Table2[1Y Return vs Nifty]))/_xlfn.STDEV.P(Table2[1Y Return vs Nifty])</f>
        <v>1.037196300716984</v>
      </c>
      <c r="I156">
        <v>5.96310476291859</v>
      </c>
      <c r="J156">
        <f>(Table2[[#This Row],[1M Return vs Nifty]]-AVERAGE(Table2[1M Return vs Nifty]))/_xlfn.STDEV.P(Table2[1M Return vs Nifty])</f>
        <v>0.51062719400756273</v>
      </c>
      <c r="K156">
        <v>13.922695101639899</v>
      </c>
      <c r="L156">
        <f>(Table2[[#This Row],[6M Return vs Nifty]]-AVERAGE(Table2[6M Return vs Nifty]))/_xlfn.STDEV.P(Table2[6M Return vs Nifty])</f>
        <v>0.25569905645996599</v>
      </c>
      <c r="M156">
        <v>4.9500171726298303</v>
      </c>
      <c r="N156">
        <f>(Table2[[#This Row],[1W Return vs Nifty]]-AVERAGE(Table2[1W Return vs Nifty]))/_xlfn.STDEV.P(Table2[1W Return vs Nifty])</f>
        <v>0.5883007350739784</v>
      </c>
      <c r="O156">
        <v>323.17</v>
      </c>
      <c r="P156">
        <v>287.90715313353502</v>
      </c>
      <c r="Q156">
        <v>238.69822991675801</v>
      </c>
      <c r="R156">
        <v>72.250053537458101</v>
      </c>
      <c r="S156" s="2">
        <f>(Table2[[#This Row],[Close Price]]-Table2[[#This Row],[20D EMA]])/Table2[[#This Row],[20D EMA]]</f>
        <v>0.10019494383760867</v>
      </c>
      <c r="T156" s="2">
        <f>(Table2[[#This Row],[Close Price]]-Table2[[#This Row],[50D EMA]])/Table2[[#This Row],[50D EMA]]</f>
        <v>0.23494673935764068</v>
      </c>
      <c r="U156" s="2">
        <f>(Table2[[#This Row],[Close Price]]-Table2[[#This Row],[200D EMA]])/Table2[[#This Row],[200D EMA]]</f>
        <v>0.48953764811742462</v>
      </c>
      <c r="V156">
        <v>1.6942146360780801</v>
      </c>
      <c r="W156">
        <v>327.55</v>
      </c>
      <c r="X156">
        <v>369.6</v>
      </c>
      <c r="Y156">
        <v>327.55</v>
      </c>
      <c r="Z156">
        <v>369.6</v>
      </c>
      <c r="AA156">
        <v>327.55</v>
      </c>
      <c r="AB156">
        <v>369.6</v>
      </c>
      <c r="AC156" s="2">
        <f>(Table2[[#This Row],[Close Price]]/Table2[[#This Row],[Day Low]])-1</f>
        <v>8.5483132346206636E-2</v>
      </c>
      <c r="AD156" s="2">
        <f>(Table2[[#This Row],[Day High]]/Table2[[#This Row],[Close Price]])-1</f>
        <v>3.9516242441288263E-2</v>
      </c>
      <c r="AE156" s="2">
        <f>(Table2[[#This Row],[Close Price]]/Table2[[#This Row],[Current Week Low]])-1</f>
        <v>8.5483132346206636E-2</v>
      </c>
      <c r="AF156" s="2">
        <f>(Table2[[#This Row],[Current Week High]]/Table2[[#This Row],[Close Price]])-1</f>
        <v>3.9516242441288263E-2</v>
      </c>
      <c r="AG156" s="2">
        <f>(Table2[[#This Row],[Close Price]]/Table2[[#This Row],[Current Month Low]])-1</f>
        <v>8.5483132346206636E-2</v>
      </c>
      <c r="AH156" s="2">
        <f>(Table2[[#This Row],[Current Month High]]/Table2[[#This Row],[Close Price]])-1</f>
        <v>3.9516242441288263E-2</v>
      </c>
      <c r="AI156">
        <v>3.9516242441288201</v>
      </c>
      <c r="AJ156">
        <v>156.52958152958101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0.54</v>
      </c>
      <c r="AM156" t="s">
        <v>10294</v>
      </c>
      <c r="AN156">
        <v>17.3</v>
      </c>
      <c r="AO156" t="s">
        <v>10294</v>
      </c>
      <c r="AP156">
        <v>6.8449632741670999E-2</v>
      </c>
      <c r="AQ156">
        <f>(Table2[[#This Row],[Sharpe Ratio]]-AVERAGE(Table2[Sharpe Ratio]))/_xlfn.STDEV.P(Table2[Sharpe Ratio])</f>
        <v>0.15990541700376149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2.5517287032622527</v>
      </c>
      <c r="AS156">
        <f>_xlfn.RANK.AVG(Table2[[#This Row],[1Y Return vs Nifty Z-Score]],Table2[1Y Return vs Nifty Z-Score])</f>
        <v>98</v>
      </c>
      <c r="AT156">
        <f>_xlfn.RANK.AVG(Table2[[#This Row],[6M Return vs Nifty Z-Score]],Table2[6M Return vs Nifty Z-Score])</f>
        <v>229</v>
      </c>
      <c r="AU156">
        <f>_xlfn.RANK.AVG(Table2[[#This Row],[Sharpe Ratio Z-Score]],Table2[Sharpe Ratio Z-Score])</f>
        <v>288</v>
      </c>
      <c r="AV156">
        <f>(Table2[[#This Row],[Rank 1Y]]+Table2[[#This Row],[Rank 6M]]+Table2[[#This Row],[Rank Sharpe]])/3</f>
        <v>205</v>
      </c>
    </row>
    <row r="157" spans="1:48" x14ac:dyDescent="0.3">
      <c r="A157" t="s">
        <v>688</v>
      </c>
      <c r="B157" t="s">
        <v>689</v>
      </c>
      <c r="C157" t="s">
        <v>10254</v>
      </c>
      <c r="D157" t="s">
        <v>54</v>
      </c>
      <c r="E157">
        <v>25473.0423221399</v>
      </c>
      <c r="F157">
        <v>1000.65</v>
      </c>
      <c r="G157">
        <v>77.984065132351503</v>
      </c>
      <c r="H157">
        <f>(Table2[[#This Row],[1Y Return vs Nifty]]-AVERAGE(Table2[1Y Return vs Nifty]))/_xlfn.STDEV.P(Table2[1Y Return vs Nifty])</f>
        <v>0.53982777204646148</v>
      </c>
      <c r="I157">
        <v>20.0091037559427</v>
      </c>
      <c r="J157">
        <f>(Table2[[#This Row],[1M Return vs Nifty]]-AVERAGE(Table2[1M Return vs Nifty]))/_xlfn.STDEV.P(Table2[1M Return vs Nifty])</f>
        <v>1.9444049596130686</v>
      </c>
      <c r="K157">
        <v>40.2280078326325</v>
      </c>
      <c r="L157">
        <f>(Table2[[#This Row],[6M Return vs Nifty]]-AVERAGE(Table2[6M Return vs Nifty]))/_xlfn.STDEV.P(Table2[6M Return vs Nifty])</f>
        <v>1.1594555555631125</v>
      </c>
      <c r="M157">
        <v>8.4922400564735998</v>
      </c>
      <c r="N157">
        <f>(Table2[[#This Row],[1W Return vs Nifty]]-AVERAGE(Table2[1W Return vs Nifty]))/_xlfn.STDEV.P(Table2[1W Return vs Nifty])</f>
        <v>1.3283316014553739</v>
      </c>
      <c r="O157">
        <v>890.57</v>
      </c>
      <c r="P157">
        <v>806.34086619597201</v>
      </c>
      <c r="Q157">
        <v>684.785712274601</v>
      </c>
      <c r="R157">
        <v>76.922591493845999</v>
      </c>
      <c r="S157" s="2">
        <f>(Table2[[#This Row],[Close Price]]-Table2[[#This Row],[20D EMA]])/Table2[[#This Row],[20D EMA]]</f>
        <v>0.12360622971804566</v>
      </c>
      <c r="T157" s="2">
        <f>(Table2[[#This Row],[Close Price]]-Table2[[#This Row],[50D EMA]])/Table2[[#This Row],[50D EMA]]</f>
        <v>0.24097641822460147</v>
      </c>
      <c r="U157" s="2">
        <f>(Table2[[#This Row],[Close Price]]-Table2[[#This Row],[200D EMA]])/Table2[[#This Row],[200D EMA]]</f>
        <v>0.46126004392851078</v>
      </c>
      <c r="V157">
        <v>2.41468518733683</v>
      </c>
      <c r="W157">
        <v>979.65</v>
      </c>
      <c r="X157">
        <v>1014.6</v>
      </c>
      <c r="Y157">
        <v>888.55</v>
      </c>
      <c r="Z157">
        <v>1070.7</v>
      </c>
      <c r="AA157">
        <v>966</v>
      </c>
      <c r="AB157">
        <v>1014.6</v>
      </c>
      <c r="AC157" s="2">
        <f>(Table2[[#This Row],[Close Price]]/Table2[[#This Row],[Day Low]])-1</f>
        <v>2.1436227224008508E-2</v>
      </c>
      <c r="AD157" s="2">
        <f>(Table2[[#This Row],[Day High]]/Table2[[#This Row],[Close Price]])-1</f>
        <v>1.394093839004662E-2</v>
      </c>
      <c r="AE157" s="2">
        <f>(Table2[[#This Row],[Close Price]]/Table2[[#This Row],[Current Week Low]])-1</f>
        <v>0.12616059872826524</v>
      </c>
      <c r="AF157" s="2">
        <f>(Table2[[#This Row],[Current Week High]]/Table2[[#This Row],[Close Price]])-1</f>
        <v>7.0004497076900041E-2</v>
      </c>
      <c r="AG157" s="2">
        <f>(Table2[[#This Row],[Close Price]]/Table2[[#This Row],[Current Month Low]])-1</f>
        <v>3.5869565217391264E-2</v>
      </c>
      <c r="AH157" s="2">
        <f>(Table2[[#This Row],[Current Month High]]/Table2[[#This Row],[Close Price]])-1</f>
        <v>1.394093839004662E-2</v>
      </c>
      <c r="AI157">
        <v>7.0004497076899996</v>
      </c>
      <c r="AJ157">
        <v>105.873881287933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0.33</v>
      </c>
      <c r="AM157" t="s">
        <v>10294</v>
      </c>
      <c r="AN157">
        <v>16.54</v>
      </c>
      <c r="AO157" t="s">
        <v>10294</v>
      </c>
      <c r="AP157">
        <v>4.1832785850717001E-2</v>
      </c>
      <c r="AQ157">
        <f>(Table2[[#This Row],[Sharpe Ratio]]-AVERAGE(Table2[Sharpe Ratio]))/_xlfn.STDEV.P(Table2[Sharpe Ratio])</f>
        <v>-0.14872024752787746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4.8232996411501388</v>
      </c>
      <c r="AS157">
        <f>_xlfn.RANK.AVG(Table2[[#This Row],[1Y Return vs Nifty Z-Score]],Table2[1Y Return vs Nifty Z-Score])</f>
        <v>148</v>
      </c>
      <c r="AT157">
        <f>_xlfn.RANK.AVG(Table2[[#This Row],[6M Return vs Nifty Z-Score]],Table2[6M Return vs Nifty Z-Score])</f>
        <v>89</v>
      </c>
      <c r="AU157">
        <f>_xlfn.RANK.AVG(Table2[[#This Row],[Sharpe Ratio Z-Score]],Table2[Sharpe Ratio Z-Score])</f>
        <v>381</v>
      </c>
      <c r="AV157">
        <f>(Table2[[#This Row],[Rank 1Y]]+Table2[[#This Row],[Rank 6M]]+Table2[[#This Row],[Rank Sharpe]])/3</f>
        <v>206</v>
      </c>
    </row>
    <row r="158" spans="1:48" x14ac:dyDescent="0.3">
      <c r="A158" t="s">
        <v>1010</v>
      </c>
      <c r="B158" t="s">
        <v>1011</v>
      </c>
      <c r="C158" t="s">
        <v>10260</v>
      </c>
      <c r="D158" t="s">
        <v>286</v>
      </c>
      <c r="E158">
        <v>13542.514160000001</v>
      </c>
      <c r="F158">
        <v>4289.95</v>
      </c>
      <c r="G158">
        <v>23.062593080407002</v>
      </c>
      <c r="H158">
        <f>(Table2[[#This Row],[1Y Return vs Nifty]]-AVERAGE(Table2[1Y Return vs Nifty]))/_xlfn.STDEV.P(Table2[1Y Return vs Nifty])</f>
        <v>-0.21885240398502817</v>
      </c>
      <c r="I158">
        <v>-7.5853208767885096</v>
      </c>
      <c r="J158">
        <f>(Table2[[#This Row],[1M Return vs Nifty]]-AVERAGE(Table2[1M Return vs Nifty]))/_xlfn.STDEV.P(Table2[1M Return vs Nifty])</f>
        <v>-0.8723596231507722</v>
      </c>
      <c r="K158">
        <v>18.688859721027399</v>
      </c>
      <c r="L158">
        <f>(Table2[[#This Row],[6M Return vs Nifty]]-AVERAGE(Table2[6M Return vs Nifty]))/_xlfn.STDEV.P(Table2[6M Return vs Nifty])</f>
        <v>0.41944743286652886</v>
      </c>
      <c r="M158">
        <v>5.1217754689137003</v>
      </c>
      <c r="N158">
        <f>(Table2[[#This Row],[1W Return vs Nifty]]-AVERAGE(Table2[1W Return vs Nifty]))/_xlfn.STDEV.P(Table2[1W Return vs Nifty])</f>
        <v>0.62418397703113548</v>
      </c>
      <c r="O158">
        <v>4364.54</v>
      </c>
      <c r="P158">
        <v>4370.9704454005896</v>
      </c>
      <c r="Q158">
        <v>3809.1577956423498</v>
      </c>
      <c r="R158">
        <v>43.892218852046298</v>
      </c>
      <c r="S158" s="2">
        <f>(Table2[[#This Row],[Close Price]]-Table2[[#This Row],[20D EMA]])/Table2[[#This Row],[20D EMA]]</f>
        <v>-1.709000261195914E-2</v>
      </c>
      <c r="T158" s="2">
        <f>(Table2[[#This Row],[Close Price]]-Table2[[#This Row],[50D EMA]])/Table2[[#This Row],[50D EMA]]</f>
        <v>-1.8536031394548687E-2</v>
      </c>
      <c r="U158" s="2">
        <f>(Table2[[#This Row],[Close Price]]-Table2[[#This Row],[200D EMA]])/Table2[[#This Row],[200D EMA]]</f>
        <v>0.12622008069806742</v>
      </c>
      <c r="V158">
        <v>0.605651173159518</v>
      </c>
      <c r="W158">
        <v>4280</v>
      </c>
      <c r="X158">
        <v>4409.6499999999996</v>
      </c>
      <c r="Y158">
        <v>4208.2</v>
      </c>
      <c r="Z158">
        <v>4539.55</v>
      </c>
      <c r="AA158">
        <v>4280</v>
      </c>
      <c r="AB158">
        <v>4449</v>
      </c>
      <c r="AC158" s="2">
        <f>(Table2[[#This Row],[Close Price]]/Table2[[#This Row],[Day Low]])-1</f>
        <v>2.3247663551402287E-3</v>
      </c>
      <c r="AD158" s="2">
        <f>(Table2[[#This Row],[Day High]]/Table2[[#This Row],[Close Price]])-1</f>
        <v>2.7902423105164331E-2</v>
      </c>
      <c r="AE158" s="2">
        <f>(Table2[[#This Row],[Close Price]]/Table2[[#This Row],[Current Week Low]])-1</f>
        <v>1.9426358062829774E-2</v>
      </c>
      <c r="AF158" s="2">
        <f>(Table2[[#This Row],[Current Week High]]/Table2[[#This Row],[Close Price]])-1</f>
        <v>5.8182496299490793E-2</v>
      </c>
      <c r="AG158" s="2">
        <f>(Table2[[#This Row],[Close Price]]/Table2[[#This Row],[Current Month Low]])-1</f>
        <v>2.3247663551402287E-3</v>
      </c>
      <c r="AH158" s="2">
        <f>(Table2[[#This Row],[Current Month High]]/Table2[[#This Row],[Close Price]])-1</f>
        <v>3.7075024184431093E-2</v>
      </c>
      <c r="AI158">
        <v>16.551474958915598</v>
      </c>
      <c r="AJ158">
        <v>55.432971014492701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-0.18</v>
      </c>
      <c r="AM158" t="s">
        <v>10293</v>
      </c>
      <c r="AN158">
        <v>1.44</v>
      </c>
      <c r="AO158" t="s">
        <v>10294</v>
      </c>
      <c r="AP158">
        <v>0.176810394599862</v>
      </c>
      <c r="AQ158">
        <f>(Table2[[#This Row],[Sharpe Ratio]]-AVERAGE(Table2[Sharpe Ratio]))/_xlfn.STDEV.P(Table2[Sharpe Ratio])</f>
        <v>1.4163619865835633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359</v>
      </c>
      <c r="AT158">
        <f>_xlfn.RANK.AVG(Table2[[#This Row],[6M Return vs Nifty Z-Score]],Table2[6M Return vs Nifty Z-Score])</f>
        <v>196</v>
      </c>
      <c r="AU158">
        <f>_xlfn.RANK.AVG(Table2[[#This Row],[Sharpe Ratio Z-Score]],Table2[Sharpe Ratio Z-Score])</f>
        <v>64</v>
      </c>
      <c r="AV158">
        <f>(Table2[[#This Row],[Rank 1Y]]+Table2[[#This Row],[Rank 6M]]+Table2[[#This Row],[Rank Sharpe]])/3</f>
        <v>206.33333333333334</v>
      </c>
    </row>
    <row r="159" spans="1:48" x14ac:dyDescent="0.3">
      <c r="A159" t="s">
        <v>937</v>
      </c>
      <c r="B159" t="s">
        <v>938</v>
      </c>
      <c r="C159" t="s">
        <v>10254</v>
      </c>
      <c r="D159" t="s">
        <v>54</v>
      </c>
      <c r="E159">
        <v>15659.44274076</v>
      </c>
      <c r="F159">
        <v>646.1</v>
      </c>
      <c r="G159">
        <v>77.135551487632796</v>
      </c>
      <c r="H159">
        <f>(Table2[[#This Row],[1Y Return vs Nifty]]-AVERAGE(Table2[1Y Return vs Nifty]))/_xlfn.STDEV.P(Table2[1Y Return vs Nifty])</f>
        <v>0.52810648240711144</v>
      </c>
      <c r="I159">
        <v>25.139949701074102</v>
      </c>
      <c r="J159">
        <f>(Table2[[#This Row],[1M Return vs Nifty]]-AVERAGE(Table2[1M Return vs Nifty]))/_xlfn.STDEV.P(Table2[1M Return vs Nifty])</f>
        <v>2.4681479015376797</v>
      </c>
      <c r="K159">
        <v>40.7285186100357</v>
      </c>
      <c r="L159">
        <f>(Table2[[#This Row],[6M Return vs Nifty]]-AVERAGE(Table2[6M Return vs Nifty]))/_xlfn.STDEV.P(Table2[6M Return vs Nifty])</f>
        <v>1.1766513164565524</v>
      </c>
      <c r="M159">
        <v>14.822100946430099</v>
      </c>
      <c r="N159">
        <f>(Table2[[#This Row],[1W Return vs Nifty]]-AVERAGE(Table2[1W Return vs Nifty]))/_xlfn.STDEV.P(Table2[1W Return vs Nifty])</f>
        <v>2.6507476639322656</v>
      </c>
      <c r="O159">
        <v>557.04</v>
      </c>
      <c r="P159">
        <v>511.303613906338</v>
      </c>
      <c r="Q159">
        <v>436.48575489275999</v>
      </c>
      <c r="R159">
        <v>93.425213133534797</v>
      </c>
      <c r="S159" s="2">
        <f>(Table2[[#This Row],[Close Price]]-Table2[[#This Row],[20D EMA]])/Table2[[#This Row],[20D EMA]]</f>
        <v>0.15988079850639103</v>
      </c>
      <c r="T159" s="2">
        <f>(Table2[[#This Row],[Close Price]]-Table2[[#This Row],[50D EMA]])/Table2[[#This Row],[50D EMA]]</f>
        <v>0.26363276618333154</v>
      </c>
      <c r="U159" s="2">
        <f>(Table2[[#This Row],[Close Price]]-Table2[[#This Row],[200D EMA]])/Table2[[#This Row],[200D EMA]]</f>
        <v>0.48023158317902054</v>
      </c>
      <c r="V159">
        <v>1.6458457796832999</v>
      </c>
      <c r="W159">
        <v>622.1</v>
      </c>
      <c r="X159">
        <v>649.9</v>
      </c>
      <c r="Y159">
        <v>557.85</v>
      </c>
      <c r="Z159">
        <v>649.9</v>
      </c>
      <c r="AA159">
        <v>622.1</v>
      </c>
      <c r="AB159">
        <v>649.9</v>
      </c>
      <c r="AC159" s="2">
        <f>(Table2[[#This Row],[Close Price]]/Table2[[#This Row],[Day Low]])-1</f>
        <v>3.8579006590580223E-2</v>
      </c>
      <c r="AD159" s="2">
        <f>(Table2[[#This Row],[Day High]]/Table2[[#This Row],[Close Price]])-1</f>
        <v>5.8814425011608495E-3</v>
      </c>
      <c r="AE159" s="2">
        <f>(Table2[[#This Row],[Close Price]]/Table2[[#This Row],[Current Week Low]])-1</f>
        <v>0.15819664784440257</v>
      </c>
      <c r="AF159" s="2">
        <f>(Table2[[#This Row],[Current Week High]]/Table2[[#This Row],[Close Price]])-1</f>
        <v>5.8814425011608495E-3</v>
      </c>
      <c r="AG159" s="2">
        <f>(Table2[[#This Row],[Close Price]]/Table2[[#This Row],[Current Month Low]])-1</f>
        <v>3.8579006590580223E-2</v>
      </c>
      <c r="AH159" s="2">
        <f>(Table2[[#This Row],[Current Month High]]/Table2[[#This Row],[Close Price]])-1</f>
        <v>5.8814425011608495E-3</v>
      </c>
      <c r="AI159">
        <v>0.58814425011608495</v>
      </c>
      <c r="AJ159">
        <v>124.574209245742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0.4</v>
      </c>
      <c r="AM159" t="s">
        <v>10294</v>
      </c>
      <c r="AN159">
        <v>24.05</v>
      </c>
      <c r="AO159" t="s">
        <v>10294</v>
      </c>
      <c r="AP159">
        <v>4.0552741169110999E-2</v>
      </c>
      <c r="AQ159">
        <f>(Table2[[#This Row],[Sharpe Ratio]]-AVERAGE(Table2[Sharpe Ratio]))/_xlfn.STDEV.P(Table2[Sharpe Ratio])</f>
        <v>-0.16356252550728401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6.6600908388263251</v>
      </c>
      <c r="AS159">
        <f>_xlfn.RANK.AVG(Table2[[#This Row],[1Y Return vs Nifty Z-Score]],Table2[1Y Return vs Nifty Z-Score])</f>
        <v>152</v>
      </c>
      <c r="AT159">
        <f>_xlfn.RANK.AVG(Table2[[#This Row],[6M Return vs Nifty Z-Score]],Table2[6M Return vs Nifty Z-Score])</f>
        <v>86</v>
      </c>
      <c r="AU159">
        <f>_xlfn.RANK.AVG(Table2[[#This Row],[Sharpe Ratio Z-Score]],Table2[Sharpe Ratio Z-Score])</f>
        <v>385</v>
      </c>
      <c r="AV159">
        <f>(Table2[[#This Row],[Rank 1Y]]+Table2[[#This Row],[Rank 6M]]+Table2[[#This Row],[Rank Sharpe]])/3</f>
        <v>207.66666666666666</v>
      </c>
    </row>
    <row r="160" spans="1:48" x14ac:dyDescent="0.3">
      <c r="A160" t="s">
        <v>156</v>
      </c>
      <c r="B160" t="s">
        <v>157</v>
      </c>
      <c r="C160" t="s">
        <v>10258</v>
      </c>
      <c r="D160" t="s">
        <v>158</v>
      </c>
      <c r="E160">
        <v>166534.92369375</v>
      </c>
      <c r="F160">
        <v>4312.5</v>
      </c>
      <c r="G160">
        <v>41.523907665263103</v>
      </c>
      <c r="H160">
        <f>(Table2[[#This Row],[1Y Return vs Nifty]]-AVERAGE(Table2[1Y Return vs Nifty]))/_xlfn.STDEV.P(Table2[1Y Return vs Nifty])</f>
        <v>3.6170501915314332E-2</v>
      </c>
      <c r="I160">
        <v>1.5114921042676099</v>
      </c>
      <c r="J160">
        <f>(Table2[[#This Row],[1M Return vs Nifty]]-AVERAGE(Table2[1M Return vs Nifty]))/_xlfn.STDEV.P(Table2[1M Return vs Nifty])</f>
        <v>5.6218557481838065E-2</v>
      </c>
      <c r="K160">
        <v>24.802511553444401</v>
      </c>
      <c r="L160">
        <f>(Table2[[#This Row],[6M Return vs Nifty]]-AVERAGE(Table2[6M Return vs Nifty]))/_xlfn.STDEV.P(Table2[6M Return vs Nifty])</f>
        <v>0.62949065239803215</v>
      </c>
      <c r="M160">
        <v>-0.76719808329334305</v>
      </c>
      <c r="N160">
        <f>(Table2[[#This Row],[1W Return vs Nifty]]-AVERAGE(Table2[1W Return vs Nifty]))/_xlfn.STDEV.P(Table2[1W Return vs Nifty])</f>
        <v>-0.60612318963927014</v>
      </c>
      <c r="O160">
        <v>4372.01</v>
      </c>
      <c r="P160">
        <v>4263.20669113239</v>
      </c>
      <c r="Q160">
        <v>3584.0800520050698</v>
      </c>
      <c r="R160">
        <v>38.907881636500299</v>
      </c>
      <c r="S160" s="2">
        <f>(Table2[[#This Row],[Close Price]]-Table2[[#This Row],[20D EMA]])/Table2[[#This Row],[20D EMA]]</f>
        <v>-1.3611588262606951E-2</v>
      </c>
      <c r="T160" s="2">
        <f>(Table2[[#This Row],[Close Price]]-Table2[[#This Row],[50D EMA]])/Table2[[#This Row],[50D EMA]]</f>
        <v>1.156249566086995E-2</v>
      </c>
      <c r="U160" s="2">
        <f>(Table2[[#This Row],[Close Price]]-Table2[[#This Row],[200D EMA]])/Table2[[#This Row],[200D EMA]]</f>
        <v>0.20323763348629018</v>
      </c>
      <c r="V160">
        <v>0.755307278487789</v>
      </c>
      <c r="W160">
        <v>4301.45</v>
      </c>
      <c r="X160">
        <v>4407.8</v>
      </c>
      <c r="Y160">
        <v>4273.2</v>
      </c>
      <c r="Z160">
        <v>4527.8500000000004</v>
      </c>
      <c r="AA160">
        <v>4301.45</v>
      </c>
      <c r="AB160">
        <v>4468.6000000000004</v>
      </c>
      <c r="AC160" s="2">
        <f>(Table2[[#This Row],[Close Price]]/Table2[[#This Row],[Day Low]])-1</f>
        <v>2.5689011844842735E-3</v>
      </c>
      <c r="AD160" s="2">
        <f>(Table2[[#This Row],[Day High]]/Table2[[#This Row],[Close Price]])-1</f>
        <v>2.2098550724637622E-2</v>
      </c>
      <c r="AE160" s="2">
        <f>(Table2[[#This Row],[Close Price]]/Table2[[#This Row],[Current Week Low]])-1</f>
        <v>9.196854816063027E-3</v>
      </c>
      <c r="AF160" s="2">
        <f>(Table2[[#This Row],[Current Week High]]/Table2[[#This Row],[Close Price]])-1</f>
        <v>4.9936231884058158E-2</v>
      </c>
      <c r="AG160" s="2">
        <f>(Table2[[#This Row],[Close Price]]/Table2[[#This Row],[Current Month Low]])-1</f>
        <v>2.5689011844842735E-3</v>
      </c>
      <c r="AH160" s="2">
        <f>(Table2[[#This Row],[Current Month High]]/Table2[[#This Row],[Close Price]])-1</f>
        <v>3.6197101449275459E-2</v>
      </c>
      <c r="AI160">
        <v>6.8939130434782596</v>
      </c>
      <c r="AJ160">
        <v>84.820108427796896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-0.09</v>
      </c>
      <c r="AM160" t="s">
        <v>10293</v>
      </c>
      <c r="AN160">
        <v>-2.68</v>
      </c>
      <c r="AO160" t="s">
        <v>10293</v>
      </c>
      <c r="AP160">
        <v>0.109729938439727</v>
      </c>
      <c r="AQ160">
        <f>(Table2[[#This Row],[Sharpe Ratio]]-AVERAGE(Table2[Sharpe Ratio]))/_xlfn.STDEV.P(Table2[Sharpe Ratio])</f>
        <v>0.6385557180828727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0.75431224023878707</v>
      </c>
      <c r="AS160">
        <f>_xlfn.RANK.AVG(Table2[[#This Row],[1Y Return vs Nifty Z-Score]],Table2[1Y Return vs Nifty Z-Score])</f>
        <v>280</v>
      </c>
      <c r="AT160">
        <f>_xlfn.RANK.AVG(Table2[[#This Row],[6M Return vs Nifty Z-Score]],Table2[6M Return vs Nifty Z-Score])</f>
        <v>155</v>
      </c>
      <c r="AU160">
        <f>_xlfn.RANK.AVG(Table2[[#This Row],[Sharpe Ratio Z-Score]],Table2[Sharpe Ratio Z-Score])</f>
        <v>190</v>
      </c>
      <c r="AV160">
        <f>(Table2[[#This Row],[Rank 1Y]]+Table2[[#This Row],[Rank 6M]]+Table2[[#This Row],[Rank Sharpe]])/3</f>
        <v>208.33333333333334</v>
      </c>
    </row>
    <row r="161" spans="1:48" x14ac:dyDescent="0.3">
      <c r="A161" t="s">
        <v>778</v>
      </c>
      <c r="B161" t="s">
        <v>779</v>
      </c>
      <c r="C161" t="s">
        <v>10251</v>
      </c>
      <c r="D161" t="s">
        <v>633</v>
      </c>
      <c r="E161">
        <v>20574.851526145001</v>
      </c>
      <c r="F161">
        <v>1202.95</v>
      </c>
      <c r="G161">
        <v>21.524985976023402</v>
      </c>
      <c r="H161">
        <f>(Table2[[#This Row],[1Y Return vs Nifty]]-AVERAGE(Table2[1Y Return vs Nifty]))/_xlfn.STDEV.P(Table2[1Y Return vs Nifty])</f>
        <v>-0.24009276745375854</v>
      </c>
      <c r="I161">
        <v>-16.315709961403101</v>
      </c>
      <c r="J161">
        <f>(Table2[[#This Row],[1M Return vs Nifty]]-AVERAGE(Table2[1M Return vs Nifty]))/_xlfn.STDEV.P(Table2[1M Return vs Nifty])</f>
        <v>-1.7635342388418414</v>
      </c>
      <c r="K161">
        <v>43.386664397295597</v>
      </c>
      <c r="L161">
        <f>(Table2[[#This Row],[6M Return vs Nifty]]-AVERAGE(Table2[6M Return vs Nifty]))/_xlfn.STDEV.P(Table2[6M Return vs Nifty])</f>
        <v>1.2679757023464568</v>
      </c>
      <c r="M161">
        <v>-4.9944847566598796</v>
      </c>
      <c r="N161">
        <f>(Table2[[#This Row],[1W Return vs Nifty]]-AVERAGE(Table2[1W Return vs Nifty]))/_xlfn.STDEV.P(Table2[1W Return vs Nifty])</f>
        <v>-1.4892755834658635</v>
      </c>
      <c r="O161">
        <v>1313.11</v>
      </c>
      <c r="P161">
        <v>1283.2053119802999</v>
      </c>
      <c r="Q161">
        <v>1028.6628147905601</v>
      </c>
      <c r="R161">
        <v>20.324764473667599</v>
      </c>
      <c r="S161" s="2">
        <f>(Table2[[#This Row],[Close Price]]-Table2[[#This Row],[20D EMA]])/Table2[[#This Row],[20D EMA]]</f>
        <v>-8.3892438561887328E-2</v>
      </c>
      <c r="T161" s="2">
        <f>(Table2[[#This Row],[Close Price]]-Table2[[#This Row],[50D EMA]])/Table2[[#This Row],[50D EMA]]</f>
        <v>-6.2542845818216189E-2</v>
      </c>
      <c r="U161" s="2">
        <f>(Table2[[#This Row],[Close Price]]-Table2[[#This Row],[200D EMA]])/Table2[[#This Row],[200D EMA]]</f>
        <v>0.16943082096821543</v>
      </c>
      <c r="V161">
        <v>0.73625964543286604</v>
      </c>
      <c r="W161">
        <v>1193.3</v>
      </c>
      <c r="X161">
        <v>1226.3499999999999</v>
      </c>
      <c r="Y161">
        <v>1193.3</v>
      </c>
      <c r="Z161">
        <v>1328.8</v>
      </c>
      <c r="AA161">
        <v>1193.3</v>
      </c>
      <c r="AB161">
        <v>1267.75</v>
      </c>
      <c r="AC161" s="2">
        <f>(Table2[[#This Row],[Close Price]]/Table2[[#This Row],[Day Low]])-1</f>
        <v>8.086818067543966E-3</v>
      </c>
      <c r="AD161" s="2">
        <f>(Table2[[#This Row],[Day High]]/Table2[[#This Row],[Close Price]])-1</f>
        <v>1.9452180057358825E-2</v>
      </c>
      <c r="AE161" s="2">
        <f>(Table2[[#This Row],[Close Price]]/Table2[[#This Row],[Current Week Low]])-1</f>
        <v>8.086818067543966E-3</v>
      </c>
      <c r="AF161" s="2">
        <f>(Table2[[#This Row],[Current Week High]]/Table2[[#This Row],[Close Price]])-1</f>
        <v>0.10461781453925756</v>
      </c>
      <c r="AG161" s="2">
        <f>(Table2[[#This Row],[Close Price]]/Table2[[#This Row],[Current Month Low]])-1</f>
        <v>8.086818067543966E-3</v>
      </c>
      <c r="AH161" s="2">
        <f>(Table2[[#This Row],[Current Month High]]/Table2[[#This Row],[Close Price]])-1</f>
        <v>5.386757554345567E-2</v>
      </c>
      <c r="AI161">
        <v>24.277817033126901</v>
      </c>
      <c r="AJ161">
        <v>84.714011516314798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-0.11</v>
      </c>
      <c r="AM161" t="s">
        <v>10293</v>
      </c>
      <c r="AN161">
        <v>-15.73</v>
      </c>
      <c r="AO161" t="s">
        <v>10293</v>
      </c>
      <c r="AP161">
        <v>0.114394016706171</v>
      </c>
      <c r="AQ161">
        <f>(Table2[[#This Row],[Sharpe Ratio]]-AVERAGE(Table2[Sharpe Ratio]))/_xlfn.STDEV.P(Table2[Sharpe Ratio])</f>
        <v>0.69263628819345424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-1.5322905992215523</v>
      </c>
      <c r="AS161">
        <f>_xlfn.RANK.AVG(Table2[[#This Row],[1Y Return vs Nifty Z-Score]],Table2[1Y Return vs Nifty Z-Score])</f>
        <v>370</v>
      </c>
      <c r="AT161">
        <f>_xlfn.RANK.AVG(Table2[[#This Row],[6M Return vs Nifty Z-Score]],Table2[6M Return vs Nifty Z-Score])</f>
        <v>80</v>
      </c>
      <c r="AU161">
        <f>_xlfn.RANK.AVG(Table2[[#This Row],[Sharpe Ratio Z-Score]],Table2[Sharpe Ratio Z-Score])</f>
        <v>175</v>
      </c>
      <c r="AV161">
        <f>(Table2[[#This Row],[Rank 1Y]]+Table2[[#This Row],[Rank 6M]]+Table2[[#This Row],[Rank Sharpe]])/3</f>
        <v>208.33333333333334</v>
      </c>
    </row>
    <row r="162" spans="1:48" x14ac:dyDescent="0.3">
      <c r="A162" t="s">
        <v>1241</v>
      </c>
      <c r="B162" t="s">
        <v>1242</v>
      </c>
      <c r="C162" t="s">
        <v>10254</v>
      </c>
      <c r="D162" t="s">
        <v>54</v>
      </c>
      <c r="E162">
        <v>9311.1554890619991</v>
      </c>
      <c r="F162">
        <v>205.47</v>
      </c>
      <c r="G162">
        <v>59.360615922506902</v>
      </c>
      <c r="H162">
        <f>(Table2[[#This Row],[1Y Return vs Nifty]]-AVERAGE(Table2[1Y Return vs Nifty]))/_xlfn.STDEV.P(Table2[1Y Return vs Nifty])</f>
        <v>0.28256515331193388</v>
      </c>
      <c r="I162">
        <v>21.380095409209801</v>
      </c>
      <c r="J162">
        <f>(Table2[[#This Row],[1M Return vs Nifty]]-AVERAGE(Table2[1M Return vs Nifty]))/_xlfn.STDEV.P(Table2[1M Return vs Nifty])</f>
        <v>2.0843520968911902</v>
      </c>
      <c r="K162">
        <v>22.295514765994</v>
      </c>
      <c r="L162">
        <f>(Table2[[#This Row],[6M Return vs Nifty]]-AVERAGE(Table2[6M Return vs Nifty]))/_xlfn.STDEV.P(Table2[6M Return vs Nifty])</f>
        <v>0.54335920575609309</v>
      </c>
      <c r="M162">
        <v>1.88725253177856</v>
      </c>
      <c r="N162">
        <f>(Table2[[#This Row],[1W Return vs Nifty]]-AVERAGE(Table2[1W Return vs Nifty]))/_xlfn.STDEV.P(Table2[1W Return vs Nifty])</f>
        <v>-5.1563114552553149E-2</v>
      </c>
      <c r="O162">
        <v>193.7</v>
      </c>
      <c r="P162">
        <v>180.146406815359</v>
      </c>
      <c r="Q162">
        <v>154.60794402531499</v>
      </c>
      <c r="R162">
        <v>65.898663142585093</v>
      </c>
      <c r="S162" s="2">
        <f>(Table2[[#This Row],[Close Price]]-Table2[[#This Row],[20D EMA]])/Table2[[#This Row],[20D EMA]]</f>
        <v>6.0764068146618541E-2</v>
      </c>
      <c r="T162" s="2">
        <f>(Table2[[#This Row],[Close Price]]-Table2[[#This Row],[50D EMA]])/Table2[[#This Row],[50D EMA]]</f>
        <v>0.14057229135075897</v>
      </c>
      <c r="U162" s="2">
        <f>(Table2[[#This Row],[Close Price]]-Table2[[#This Row],[200D EMA]])/Table2[[#This Row],[200D EMA]]</f>
        <v>0.3289744022878735</v>
      </c>
      <c r="V162">
        <v>1.2005259746974299</v>
      </c>
      <c r="W162">
        <v>198.51</v>
      </c>
      <c r="X162">
        <v>211</v>
      </c>
      <c r="Y162">
        <v>198.51</v>
      </c>
      <c r="Z162">
        <v>216.48</v>
      </c>
      <c r="AA162">
        <v>198.51</v>
      </c>
      <c r="AB162">
        <v>216.48</v>
      </c>
      <c r="AC162" s="2">
        <f>(Table2[[#This Row],[Close Price]]/Table2[[#This Row],[Day Low]])-1</f>
        <v>3.5061205984585175E-2</v>
      </c>
      <c r="AD162" s="2">
        <f>(Table2[[#This Row],[Day High]]/Table2[[#This Row],[Close Price]])-1</f>
        <v>2.6913904706283187E-2</v>
      </c>
      <c r="AE162" s="2">
        <f>(Table2[[#This Row],[Close Price]]/Table2[[#This Row],[Current Week Low]])-1</f>
        <v>3.5061205984585175E-2</v>
      </c>
      <c r="AF162" s="2">
        <f>(Table2[[#This Row],[Current Week High]]/Table2[[#This Row],[Close Price]])-1</f>
        <v>5.3584464885384708E-2</v>
      </c>
      <c r="AG162" s="2">
        <f>(Table2[[#This Row],[Close Price]]/Table2[[#This Row],[Current Month Low]])-1</f>
        <v>3.5061205984585175E-2</v>
      </c>
      <c r="AH162" s="2">
        <f>(Table2[[#This Row],[Current Month High]]/Table2[[#This Row],[Close Price]])-1</f>
        <v>5.3584464885384708E-2</v>
      </c>
      <c r="AI162">
        <v>5.3584464885384699</v>
      </c>
      <c r="AJ162">
        <v>110.84658799384199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7.0000000000000007E-2</v>
      </c>
      <c r="AM162" t="s">
        <v>10294</v>
      </c>
      <c r="AN162">
        <v>9.5299999999999994</v>
      </c>
      <c r="AO162" t="s">
        <v>10294</v>
      </c>
      <c r="AP162">
        <v>8.7083320354574001E-2</v>
      </c>
      <c r="AQ162">
        <f>(Table2[[#This Row],[Sharpe Ratio]]-AVERAGE(Table2[Sharpe Ratio]))/_xlfn.STDEV.P(Table2[Sharpe Ratio])</f>
        <v>0.3759653524937776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3.2346786939004417</v>
      </c>
      <c r="AS162">
        <f>_xlfn.RANK.AVG(Table2[[#This Row],[1Y Return vs Nifty Z-Score]],Table2[1Y Return vs Nifty Z-Score])</f>
        <v>214</v>
      </c>
      <c r="AT162">
        <f>_xlfn.RANK.AVG(Table2[[#This Row],[6M Return vs Nifty Z-Score]],Table2[6M Return vs Nifty Z-Score])</f>
        <v>171</v>
      </c>
      <c r="AU162">
        <f>_xlfn.RANK.AVG(Table2[[#This Row],[Sharpe Ratio Z-Score]],Table2[Sharpe Ratio Z-Score])</f>
        <v>240</v>
      </c>
      <c r="AV162">
        <f>(Table2[[#This Row],[Rank 1Y]]+Table2[[#This Row],[Rank 6M]]+Table2[[#This Row],[Rank Sharpe]])/3</f>
        <v>208.33333333333334</v>
      </c>
    </row>
    <row r="163" spans="1:48" x14ac:dyDescent="0.3">
      <c r="A163" t="s">
        <v>1020</v>
      </c>
      <c r="B163" t="s">
        <v>1021</v>
      </c>
      <c r="C163" t="s">
        <v>10249</v>
      </c>
      <c r="D163" t="s">
        <v>21</v>
      </c>
      <c r="E163">
        <v>13223.93405242</v>
      </c>
      <c r="F163">
        <v>2346.0500000000002</v>
      </c>
      <c r="G163">
        <v>147.27821929859601</v>
      </c>
      <c r="H163">
        <f>(Table2[[#This Row],[1Y Return vs Nifty]]-AVERAGE(Table2[1Y Return vs Nifty]))/_xlfn.STDEV.P(Table2[1Y Return vs Nifty])</f>
        <v>1.4970508601508206</v>
      </c>
      <c r="I163">
        <v>-17.825211043853798</v>
      </c>
      <c r="J163">
        <f>(Table2[[#This Row],[1M Return vs Nifty]]-AVERAGE(Table2[1M Return vs Nifty]))/_xlfn.STDEV.P(Table2[1M Return vs Nifty])</f>
        <v>-1.9176200457858783</v>
      </c>
      <c r="K163">
        <v>57.628756341399303</v>
      </c>
      <c r="L163">
        <f>(Table2[[#This Row],[6M Return vs Nifty]]-AVERAGE(Table2[6M Return vs Nifty]))/_xlfn.STDEV.P(Table2[6M Return vs Nifty])</f>
        <v>1.7572830634463072</v>
      </c>
      <c r="M163">
        <v>-4.7126928958753496</v>
      </c>
      <c r="N163">
        <f>(Table2[[#This Row],[1W Return vs Nifty]]-AVERAGE(Table2[1W Return vs Nifty]))/_xlfn.STDEV.P(Table2[1W Return vs Nifty])</f>
        <v>-1.4304044503627671</v>
      </c>
      <c r="O163">
        <v>2406.79</v>
      </c>
      <c r="P163">
        <v>2359.4763295058001</v>
      </c>
      <c r="Q163">
        <v>1717.3390306367801</v>
      </c>
      <c r="R163">
        <v>44.039988049411598</v>
      </c>
      <c r="S163" s="2">
        <f>(Table2[[#This Row],[Close Price]]-Table2[[#This Row],[20D EMA]])/Table2[[#This Row],[20D EMA]]</f>
        <v>-2.5236933841340452E-2</v>
      </c>
      <c r="T163" s="2">
        <f>(Table2[[#This Row],[Close Price]]-Table2[[#This Row],[50D EMA]])/Table2[[#This Row],[50D EMA]]</f>
        <v>-5.6903853358902315E-3</v>
      </c>
      <c r="U163" s="2">
        <f>(Table2[[#This Row],[Close Price]]-Table2[[#This Row],[200D EMA]])/Table2[[#This Row],[200D EMA]]</f>
        <v>0.36609601141487913</v>
      </c>
      <c r="V163">
        <v>0.718882035092411</v>
      </c>
      <c r="W163">
        <v>2210</v>
      </c>
      <c r="X163">
        <v>2421</v>
      </c>
      <c r="Y163">
        <v>2210</v>
      </c>
      <c r="Z163">
        <v>2421</v>
      </c>
      <c r="AA163">
        <v>2210</v>
      </c>
      <c r="AB163">
        <v>2421</v>
      </c>
      <c r="AC163" s="2">
        <f>(Table2[[#This Row],[Close Price]]/Table2[[#This Row],[Day Low]])-1</f>
        <v>6.1561085972850815E-2</v>
      </c>
      <c r="AD163" s="2">
        <f>(Table2[[#This Row],[Day High]]/Table2[[#This Row],[Close Price]])-1</f>
        <v>3.1947315700858736E-2</v>
      </c>
      <c r="AE163" s="2">
        <f>(Table2[[#This Row],[Close Price]]/Table2[[#This Row],[Current Week Low]])-1</f>
        <v>6.1561085972850815E-2</v>
      </c>
      <c r="AF163" s="2">
        <f>(Table2[[#This Row],[Current Week High]]/Table2[[#This Row],[Close Price]])-1</f>
        <v>3.1947315700858736E-2</v>
      </c>
      <c r="AG163" s="2">
        <f>(Table2[[#This Row],[Close Price]]/Table2[[#This Row],[Current Month Low]])-1</f>
        <v>6.1561085972850815E-2</v>
      </c>
      <c r="AH163" s="2">
        <f>(Table2[[#This Row],[Current Month High]]/Table2[[#This Row],[Close Price]])-1</f>
        <v>3.1947315700858736E-2</v>
      </c>
      <c r="AI163">
        <v>18.1539182881865</v>
      </c>
      <c r="AJ163">
        <v>217.63471432439701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-0.08</v>
      </c>
      <c r="AM163" t="s">
        <v>10293</v>
      </c>
      <c r="AN163">
        <v>-5.16</v>
      </c>
      <c r="AO163" t="s">
        <v>10293</v>
      </c>
      <c r="AQ163">
        <f>(Table2[[#This Row],[Sharpe Ratio]]-AVERAGE(Table2[Sharpe Ratio]))/_xlfn.STDEV.P(Table2[Sharpe Ratio])</f>
        <v>-0.63377662498989373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-0.72746719754141131</v>
      </c>
      <c r="AS163">
        <f>_xlfn.RANK.AVG(Table2[[#This Row],[1Y Return vs Nifty Z-Score]],Table2[1Y Return vs Nifty Z-Score])</f>
        <v>54</v>
      </c>
      <c r="AT163">
        <f>_xlfn.RANK.AVG(Table2[[#This Row],[6M Return vs Nifty Z-Score]],Table2[6M Return vs Nifty Z-Score])</f>
        <v>39</v>
      </c>
      <c r="AU163">
        <f>_xlfn.RANK.AVG(Table2[[#This Row],[Sharpe Ratio Z-Score]],Table2[Sharpe Ratio Z-Score])</f>
        <v>532.5</v>
      </c>
      <c r="AV163">
        <f>(Table2[[#This Row],[Rank 1Y]]+Table2[[#This Row],[Rank 6M]]+Table2[[#This Row],[Rank Sharpe]])/3</f>
        <v>208.5</v>
      </c>
    </row>
    <row r="164" spans="1:48" x14ac:dyDescent="0.3">
      <c r="A164" t="s">
        <v>591</v>
      </c>
      <c r="B164" t="s">
        <v>592</v>
      </c>
      <c r="C164" t="s">
        <v>10253</v>
      </c>
      <c r="D164" t="s">
        <v>46</v>
      </c>
      <c r="E164">
        <v>32724</v>
      </c>
      <c r="F164">
        <v>181.8</v>
      </c>
      <c r="G164">
        <v>284.26237219215898</v>
      </c>
      <c r="H164">
        <f>(Table2[[#This Row],[1Y Return vs Nifty]]-AVERAGE(Table2[1Y Return vs Nifty]))/_xlfn.STDEV.P(Table2[1Y Return vs Nifty])</f>
        <v>3.3893373803030653</v>
      </c>
      <c r="I164">
        <v>11.5469330265151</v>
      </c>
      <c r="J164">
        <f>(Table2[[#This Row],[1M Return vs Nifty]]-AVERAGE(Table2[1M Return vs Nifty]))/_xlfn.STDEV.P(Table2[1M Return vs Nifty])</f>
        <v>1.0806093515800079</v>
      </c>
      <c r="K164">
        <v>-5.3076015599414896</v>
      </c>
      <c r="L164">
        <f>(Table2[[#This Row],[6M Return vs Nifty]]-AVERAGE(Table2[6M Return vs Nifty]))/_xlfn.STDEV.P(Table2[6M Return vs Nifty])</f>
        <v>-0.40498518498261532</v>
      </c>
      <c r="M164">
        <v>2.2869070355985301</v>
      </c>
      <c r="N164">
        <f>(Table2[[#This Row],[1W Return vs Nifty]]-AVERAGE(Table2[1W Return vs Nifty]))/_xlfn.STDEV.P(Table2[1W Return vs Nifty])</f>
        <v>3.1931537933623834E-2</v>
      </c>
      <c r="O164">
        <v>179</v>
      </c>
      <c r="P164">
        <v>167.57524445188699</v>
      </c>
      <c r="Q164">
        <v>126.92190419498</v>
      </c>
      <c r="R164">
        <v>52.062184801369298</v>
      </c>
      <c r="S164" s="2">
        <f>(Table2[[#This Row],[Close Price]]-Table2[[#This Row],[20D EMA]])/Table2[[#This Row],[20D EMA]]</f>
        <v>1.5642458100558723E-2</v>
      </c>
      <c r="T164" s="2">
        <f>(Table2[[#This Row],[Close Price]]-Table2[[#This Row],[50D EMA]])/Table2[[#This Row],[50D EMA]]</f>
        <v>8.488578127777778E-2</v>
      </c>
      <c r="U164" s="2">
        <f>(Table2[[#This Row],[Close Price]]-Table2[[#This Row],[200D EMA]])/Table2[[#This Row],[200D EMA]]</f>
        <v>0.43237687106171341</v>
      </c>
      <c r="V164">
        <v>1.0015143020095501</v>
      </c>
      <c r="W164">
        <v>174.31</v>
      </c>
      <c r="X164">
        <v>183.5</v>
      </c>
      <c r="Y164">
        <v>173.83</v>
      </c>
      <c r="Z164">
        <v>190.34</v>
      </c>
      <c r="AA164">
        <v>174.31</v>
      </c>
      <c r="AB164">
        <v>185.29</v>
      </c>
      <c r="AC164" s="2">
        <f>(Table2[[#This Row],[Close Price]]/Table2[[#This Row],[Day Low]])-1</f>
        <v>4.2969422293614778E-2</v>
      </c>
      <c r="AD164" s="2">
        <f>(Table2[[#This Row],[Day High]]/Table2[[#This Row],[Close Price]])-1</f>
        <v>9.3509350935092606E-3</v>
      </c>
      <c r="AE164" s="2">
        <f>(Table2[[#This Row],[Close Price]]/Table2[[#This Row],[Current Week Low]])-1</f>
        <v>4.5849393085198198E-2</v>
      </c>
      <c r="AF164" s="2">
        <f>(Table2[[#This Row],[Current Week High]]/Table2[[#This Row],[Close Price]])-1</f>
        <v>4.6974697469746918E-2</v>
      </c>
      <c r="AG164" s="2">
        <f>(Table2[[#This Row],[Close Price]]/Table2[[#This Row],[Current Month Low]])-1</f>
        <v>4.2969422293614778E-2</v>
      </c>
      <c r="AH164" s="2">
        <f>(Table2[[#This Row],[Current Month High]]/Table2[[#This Row],[Close Price]])-1</f>
        <v>1.9196919691969017E-2</v>
      </c>
      <c r="AI164">
        <v>9.0759075907590692</v>
      </c>
      <c r="AJ164">
        <v>319.37716262975698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0.25</v>
      </c>
      <c r="AM164" t="s">
        <v>10294</v>
      </c>
      <c r="AN164">
        <v>-2.0299999999999998</v>
      </c>
      <c r="AO164" t="s">
        <v>10293</v>
      </c>
      <c r="AP164">
        <v>0.123862573113101</v>
      </c>
      <c r="AQ164">
        <f>(Table2[[#This Row],[Sharpe Ratio]]-AVERAGE(Table2[Sharpe Ratio]))/_xlfn.STDEV.P(Table2[Sharpe Ratio])</f>
        <v>0.80242538249211937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4.8993184673262018</v>
      </c>
      <c r="AS164">
        <f>_xlfn.RANK.AVG(Table2[[#This Row],[1Y Return vs Nifty Z-Score]],Table2[1Y Return vs Nifty Z-Score])</f>
        <v>8</v>
      </c>
      <c r="AT164">
        <f>_xlfn.RANK.AVG(Table2[[#This Row],[6M Return vs Nifty Z-Score]],Table2[6M Return vs Nifty Z-Score])</f>
        <v>461</v>
      </c>
      <c r="AU164">
        <f>_xlfn.RANK.AVG(Table2[[#This Row],[Sharpe Ratio Z-Score]],Table2[Sharpe Ratio Z-Score])</f>
        <v>158</v>
      </c>
      <c r="AV164">
        <f>(Table2[[#This Row],[Rank 1Y]]+Table2[[#This Row],[Rank 6M]]+Table2[[#This Row],[Rank Sharpe]])/3</f>
        <v>209</v>
      </c>
    </row>
    <row r="165" spans="1:48" x14ac:dyDescent="0.3">
      <c r="A165" t="s">
        <v>741</v>
      </c>
      <c r="B165" t="s">
        <v>742</v>
      </c>
      <c r="C165" t="s">
        <v>10264</v>
      </c>
      <c r="D165" t="s">
        <v>626</v>
      </c>
      <c r="E165">
        <v>22575.164929719998</v>
      </c>
      <c r="F165">
        <v>720.2</v>
      </c>
      <c r="G165">
        <v>207.84723404495699</v>
      </c>
      <c r="H165">
        <f>(Table2[[#This Row],[1Y Return vs Nifty]]-AVERAGE(Table2[1Y Return vs Nifty]))/_xlfn.STDEV.P(Table2[1Y Return vs Nifty])</f>
        <v>2.3337456728164634</v>
      </c>
      <c r="I165">
        <v>14.2419939760217</v>
      </c>
      <c r="J165">
        <f>(Table2[[#This Row],[1M Return vs Nifty]]-AVERAGE(Table2[1M Return vs Nifty]))/_xlfn.STDEV.P(Table2[1M Return vs Nifty])</f>
        <v>1.3557139182451006</v>
      </c>
      <c r="K165">
        <v>-8.2569474937153604</v>
      </c>
      <c r="L165">
        <f>(Table2[[#This Row],[6M Return vs Nifty]]-AVERAGE(Table2[6M Return vs Nifty]))/_xlfn.STDEV.P(Table2[6M Return vs Nifty])</f>
        <v>-0.50631416681262886</v>
      </c>
      <c r="M165">
        <v>-1.44515228535948</v>
      </c>
      <c r="N165">
        <f>(Table2[[#This Row],[1W Return vs Nifty]]-AVERAGE(Table2[1W Return vs Nifty]))/_xlfn.STDEV.P(Table2[1W Return vs Nifty])</f>
        <v>-0.74775940282343145</v>
      </c>
      <c r="O165">
        <v>705.13</v>
      </c>
      <c r="P165">
        <v>669.48763664726698</v>
      </c>
      <c r="Q165">
        <v>571.67063896225102</v>
      </c>
      <c r="R165">
        <v>52.150862512640998</v>
      </c>
      <c r="S165" s="2">
        <f>(Table2[[#This Row],[Close Price]]-Table2[[#This Row],[20D EMA]])/Table2[[#This Row],[20D EMA]]</f>
        <v>2.1371945598684002E-2</v>
      </c>
      <c r="T165" s="2">
        <f>(Table2[[#This Row],[Close Price]]-Table2[[#This Row],[50D EMA]])/Table2[[#This Row],[50D EMA]]</f>
        <v>7.5748020690413281E-2</v>
      </c>
      <c r="U165" s="2">
        <f>(Table2[[#This Row],[Close Price]]-Table2[[#This Row],[200D EMA]])/Table2[[#This Row],[200D EMA]]</f>
        <v>0.25981631889889106</v>
      </c>
      <c r="V165">
        <v>1.17087698911074</v>
      </c>
      <c r="W165">
        <v>708.05</v>
      </c>
      <c r="X165">
        <v>740</v>
      </c>
      <c r="Y165">
        <v>708.05</v>
      </c>
      <c r="Z165">
        <v>764.4</v>
      </c>
      <c r="AA165">
        <v>708.05</v>
      </c>
      <c r="AB165">
        <v>764.4</v>
      </c>
      <c r="AC165" s="2">
        <f>(Table2[[#This Row],[Close Price]]/Table2[[#This Row],[Day Low]])-1</f>
        <v>1.7159805098510228E-2</v>
      </c>
      <c r="AD165" s="2">
        <f>(Table2[[#This Row],[Day High]]/Table2[[#This Row],[Close Price]])-1</f>
        <v>2.7492363232435313E-2</v>
      </c>
      <c r="AE165" s="2">
        <f>(Table2[[#This Row],[Close Price]]/Table2[[#This Row],[Current Week Low]])-1</f>
        <v>1.7159805098510228E-2</v>
      </c>
      <c r="AF165" s="2">
        <f>(Table2[[#This Row],[Current Week High]]/Table2[[#This Row],[Close Price]])-1</f>
        <v>6.1371841155234641E-2</v>
      </c>
      <c r="AG165" s="2">
        <f>(Table2[[#This Row],[Close Price]]/Table2[[#This Row],[Current Month Low]])-1</f>
        <v>1.7159805098510228E-2</v>
      </c>
      <c r="AH165" s="2">
        <f>(Table2[[#This Row],[Current Month High]]/Table2[[#This Row],[Close Price]])-1</f>
        <v>6.1371841155234641E-2</v>
      </c>
      <c r="AI165">
        <v>8.6156623160233092</v>
      </c>
      <c r="AJ165">
        <v>236.14935822637099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</v>
      </c>
      <c r="AM165" t="s">
        <v>10294</v>
      </c>
      <c r="AN165">
        <v>-0.1</v>
      </c>
      <c r="AO165" t="s">
        <v>10293</v>
      </c>
      <c r="AP165">
        <v>0.142972782097634</v>
      </c>
      <c r="AQ165">
        <f>(Table2[[#This Row],[Sharpe Ratio]]-AVERAGE(Table2[Sharpe Ratio]))/_xlfn.STDEV.P(Table2[Sharpe Ratio])</f>
        <v>1.0240106428106304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3.4593966642361331</v>
      </c>
      <c r="AS165">
        <f>_xlfn.RANK.AVG(Table2[[#This Row],[1Y Return vs Nifty Z-Score]],Table2[1Y Return vs Nifty Z-Score])</f>
        <v>19</v>
      </c>
      <c r="AT165">
        <f>_xlfn.RANK.AVG(Table2[[#This Row],[6M Return vs Nifty Z-Score]],Table2[6M Return vs Nifty Z-Score])</f>
        <v>491</v>
      </c>
      <c r="AU165">
        <f>_xlfn.RANK.AVG(Table2[[#This Row],[Sharpe Ratio Z-Score]],Table2[Sharpe Ratio Z-Score])</f>
        <v>118</v>
      </c>
      <c r="AV165">
        <f>(Table2[[#This Row],[Rank 1Y]]+Table2[[#This Row],[Rank 6M]]+Table2[[#This Row],[Rank Sharpe]])/3</f>
        <v>209.33333333333334</v>
      </c>
    </row>
    <row r="166" spans="1:48" x14ac:dyDescent="0.3">
      <c r="A166" t="s">
        <v>1185</v>
      </c>
      <c r="B166" t="s">
        <v>1186</v>
      </c>
      <c r="C166" t="s">
        <v>10254</v>
      </c>
      <c r="D166" t="s">
        <v>54</v>
      </c>
      <c r="E166">
        <v>9938.8437691199997</v>
      </c>
      <c r="F166">
        <v>1080.8</v>
      </c>
      <c r="G166">
        <v>115.746753130063</v>
      </c>
      <c r="H166">
        <f>(Table2[[#This Row],[1Y Return vs Nifty]]-AVERAGE(Table2[1Y Return vs Nifty]))/_xlfn.STDEV.P(Table2[1Y Return vs Nifty])</f>
        <v>1.0614780794240406</v>
      </c>
      <c r="I166">
        <v>11.597132571945201</v>
      </c>
      <c r="J166">
        <f>(Table2[[#This Row],[1M Return vs Nifty]]-AVERAGE(Table2[1M Return vs Nifty]))/_xlfn.STDEV.P(Table2[1M Return vs Nifty])</f>
        <v>1.0857335860411472</v>
      </c>
      <c r="K166">
        <v>41.339312170100499</v>
      </c>
      <c r="L166">
        <f>(Table2[[#This Row],[6M Return vs Nifty]]-AVERAGE(Table2[6M Return vs Nifty]))/_xlfn.STDEV.P(Table2[6M Return vs Nifty])</f>
        <v>1.1976359994810024</v>
      </c>
      <c r="M166">
        <v>9.8542462774146191</v>
      </c>
      <c r="N166">
        <f>(Table2[[#This Row],[1W Return vs Nifty]]-AVERAGE(Table2[1W Return vs Nifty]))/_xlfn.STDEV.P(Table2[1W Return vs Nifty])</f>
        <v>1.6128779659139825</v>
      </c>
      <c r="O166">
        <v>1001.42</v>
      </c>
      <c r="P166">
        <v>949.79630872147095</v>
      </c>
      <c r="Q166">
        <v>779.400258700275</v>
      </c>
      <c r="R166">
        <v>79.717687405570203</v>
      </c>
      <c r="S166" s="2">
        <f>(Table2[[#This Row],[Close Price]]-Table2[[#This Row],[20D EMA]])/Table2[[#This Row],[20D EMA]]</f>
        <v>7.9267440234866482E-2</v>
      </c>
      <c r="T166" s="2">
        <f>(Table2[[#This Row],[Close Price]]-Table2[[#This Row],[50D EMA]])/Table2[[#This Row],[50D EMA]]</f>
        <v>0.13792819584114221</v>
      </c>
      <c r="U166" s="2">
        <f>(Table2[[#This Row],[Close Price]]-Table2[[#This Row],[200D EMA]])/Table2[[#This Row],[200D EMA]]</f>
        <v>0.38670726361104635</v>
      </c>
      <c r="V166">
        <v>1.63763864393406</v>
      </c>
      <c r="W166">
        <v>1075.55</v>
      </c>
      <c r="X166">
        <v>1099</v>
      </c>
      <c r="Y166">
        <v>992.95</v>
      </c>
      <c r="Z166">
        <v>1123</v>
      </c>
      <c r="AA166">
        <v>1070</v>
      </c>
      <c r="AB166">
        <v>1100</v>
      </c>
      <c r="AC166" s="2">
        <f>(Table2[[#This Row],[Close Price]]/Table2[[#This Row],[Day Low]])-1</f>
        <v>4.8812235600390608E-3</v>
      </c>
      <c r="AD166" s="2">
        <f>(Table2[[#This Row],[Day High]]/Table2[[#This Row],[Close Price]])-1</f>
        <v>1.6839378238342029E-2</v>
      </c>
      <c r="AE166" s="2">
        <f>(Table2[[#This Row],[Close Price]]/Table2[[#This Row],[Current Week Low]])-1</f>
        <v>8.8473739866055556E-2</v>
      </c>
      <c r="AF166" s="2">
        <f>(Table2[[#This Row],[Current Week High]]/Table2[[#This Row],[Close Price]])-1</f>
        <v>3.9045151739452333E-2</v>
      </c>
      <c r="AG166" s="2">
        <f>(Table2[[#This Row],[Close Price]]/Table2[[#This Row],[Current Month Low]])-1</f>
        <v>1.0093457943925133E-2</v>
      </c>
      <c r="AH166" s="2">
        <f>(Table2[[#This Row],[Current Month High]]/Table2[[#This Row],[Close Price]])-1</f>
        <v>1.7764618800888199E-2</v>
      </c>
      <c r="AI166">
        <v>3.9045151739452302</v>
      </c>
      <c r="AJ166">
        <v>162.26644018442099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0.06</v>
      </c>
      <c r="AM166" t="s">
        <v>10294</v>
      </c>
      <c r="AN166">
        <v>14.67</v>
      </c>
      <c r="AO166" t="s">
        <v>10294</v>
      </c>
      <c r="AP166">
        <v>1.8539166913926E-2</v>
      </c>
      <c r="AQ166">
        <f>(Table2[[#This Row],[Sharpe Ratio]]-AVERAGE(Table2[Sharpe Ratio]))/_xlfn.STDEV.P(Table2[Sharpe Ratio])</f>
        <v>-0.41881266881152501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4.5389129620486477</v>
      </c>
      <c r="AS166">
        <f>_xlfn.RANK.AVG(Table2[[#This Row],[1Y Return vs Nifty Z-Score]],Table2[1Y Return vs Nifty Z-Score])</f>
        <v>92</v>
      </c>
      <c r="AT166">
        <f>_xlfn.RANK.AVG(Table2[[#This Row],[6M Return vs Nifty Z-Score]],Table2[6M Return vs Nifty Z-Score])</f>
        <v>84</v>
      </c>
      <c r="AU166">
        <f>_xlfn.RANK.AVG(Table2[[#This Row],[Sharpe Ratio Z-Score]],Table2[Sharpe Ratio Z-Score])</f>
        <v>453</v>
      </c>
      <c r="AV166">
        <f>(Table2[[#This Row],[Rank 1Y]]+Table2[[#This Row],[Rank 6M]]+Table2[[#This Row],[Rank Sharpe]])/3</f>
        <v>209.66666666666666</v>
      </c>
    </row>
    <row r="167" spans="1:48" x14ac:dyDescent="0.3">
      <c r="A167" t="s">
        <v>61</v>
      </c>
      <c r="B167" t="s">
        <v>176</v>
      </c>
      <c r="C167" t="s">
        <v>10256</v>
      </c>
      <c r="D167" t="s">
        <v>63</v>
      </c>
      <c r="E167">
        <v>151860.11489632499</v>
      </c>
      <c r="F167">
        <v>747.15</v>
      </c>
      <c r="G167">
        <v>59.527755516591498</v>
      </c>
      <c r="H167">
        <f>(Table2[[#This Row],[1Y Return vs Nifty]]-AVERAGE(Table2[1Y Return vs Nifty]))/_xlfn.STDEV.P(Table2[1Y Return vs Nifty])</f>
        <v>0.28487400433002025</v>
      </c>
      <c r="I167">
        <v>14.8105297213085</v>
      </c>
      <c r="J167">
        <f>(Table2[[#This Row],[1M Return vs Nifty]]-AVERAGE(Table2[1M Return vs Nifty]))/_xlfn.STDEV.P(Table2[1M Return vs Nifty])</f>
        <v>1.4137485166349348</v>
      </c>
      <c r="K167">
        <v>14.232211267328699</v>
      </c>
      <c r="L167">
        <f>(Table2[[#This Row],[6M Return vs Nifty]]-AVERAGE(Table2[6M Return vs Nifty]))/_xlfn.STDEV.P(Table2[6M Return vs Nifty])</f>
        <v>0.26633292533578312</v>
      </c>
      <c r="M167">
        <v>4.2737960403532202</v>
      </c>
      <c r="N167">
        <f>(Table2[[#This Row],[1W Return vs Nifty]]-AVERAGE(Table2[1W Return vs Nifty]))/_xlfn.STDEV.P(Table2[1W Return vs Nifty])</f>
        <v>0.4470265897720197</v>
      </c>
      <c r="O167">
        <v>726.77</v>
      </c>
      <c r="P167">
        <v>692.25924351345304</v>
      </c>
      <c r="Q167">
        <v>594.58749646227795</v>
      </c>
      <c r="R167">
        <v>39.2687657472623</v>
      </c>
      <c r="S167" s="2">
        <f>(Table2[[#This Row],[Close Price]]-Table2[[#This Row],[20D EMA]])/Table2[[#This Row],[20D EMA]]</f>
        <v>2.804188395228201E-2</v>
      </c>
      <c r="T167" s="2">
        <f>(Table2[[#This Row],[Close Price]]-Table2[[#This Row],[50D EMA]])/Table2[[#This Row],[50D EMA]]</f>
        <v>7.9292197252517016E-2</v>
      </c>
      <c r="U167" s="2">
        <f>(Table2[[#This Row],[Close Price]]-Table2[[#This Row],[200D EMA]])/Table2[[#This Row],[200D EMA]]</f>
        <v>0.25658545537107669</v>
      </c>
      <c r="V167">
        <v>1.50701072065319</v>
      </c>
      <c r="W167">
        <v>741.35</v>
      </c>
      <c r="X167">
        <v>770</v>
      </c>
      <c r="Y167">
        <v>741.35</v>
      </c>
      <c r="Z167">
        <v>804.3</v>
      </c>
      <c r="AA167">
        <v>741.35</v>
      </c>
      <c r="AB167">
        <v>802.8</v>
      </c>
      <c r="AC167" s="2">
        <f>(Table2[[#This Row],[Close Price]]/Table2[[#This Row],[Day Low]])-1</f>
        <v>7.8235651176905563E-3</v>
      </c>
      <c r="AD167" s="2">
        <f>(Table2[[#This Row],[Day High]]/Table2[[#This Row],[Close Price]])-1</f>
        <v>3.0582881616810553E-2</v>
      </c>
      <c r="AE167" s="2">
        <f>(Table2[[#This Row],[Close Price]]/Table2[[#This Row],[Current Week Low]])-1</f>
        <v>7.8235651176905563E-3</v>
      </c>
      <c r="AF167" s="2">
        <f>(Table2[[#This Row],[Current Week High]]/Table2[[#This Row],[Close Price]])-1</f>
        <v>7.6490664525195706E-2</v>
      </c>
      <c r="AG167" s="2">
        <f>(Table2[[#This Row],[Close Price]]/Table2[[#This Row],[Current Month Low]])-1</f>
        <v>7.8235651176905563E-3</v>
      </c>
      <c r="AH167" s="2">
        <f>(Table2[[#This Row],[Current Month High]]/Table2[[#This Row],[Close Price]])-1</f>
        <v>7.4483035535032993E-2</v>
      </c>
      <c r="AI167">
        <v>7.6490664525195697</v>
      </c>
      <c r="AJ167">
        <v>90.138694490393107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0.04</v>
      </c>
      <c r="AM167" t="s">
        <v>10294</v>
      </c>
      <c r="AN167">
        <v>7.28</v>
      </c>
      <c r="AO167" t="s">
        <v>10294</v>
      </c>
      <c r="AP167">
        <v>0.108572439416318</v>
      </c>
      <c r="AQ167">
        <f>(Table2[[#This Row],[Sharpe Ratio]]-AVERAGE(Table2[Sharpe Ratio]))/_xlfn.STDEV.P(Table2[Sharpe Ratio])</f>
        <v>0.62513437231799407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3.0371164083907525</v>
      </c>
      <c r="AS167">
        <f>_xlfn.RANK.AVG(Table2[[#This Row],[1Y Return vs Nifty Z-Score]],Table2[1Y Return vs Nifty Z-Score])</f>
        <v>211</v>
      </c>
      <c r="AT167">
        <f>_xlfn.RANK.AVG(Table2[[#This Row],[6M Return vs Nifty Z-Score]],Table2[6M Return vs Nifty Z-Score])</f>
        <v>227</v>
      </c>
      <c r="AU167">
        <f>_xlfn.RANK.AVG(Table2[[#This Row],[Sharpe Ratio Z-Score]],Table2[Sharpe Ratio Z-Score])</f>
        <v>192</v>
      </c>
      <c r="AV167">
        <f>(Table2[[#This Row],[Rank 1Y]]+Table2[[#This Row],[Rank 6M]]+Table2[[#This Row],[Rank Sharpe]])/3</f>
        <v>210</v>
      </c>
    </row>
    <row r="168" spans="1:48" x14ac:dyDescent="0.3">
      <c r="A168" t="s">
        <v>184</v>
      </c>
      <c r="B168" t="s">
        <v>185</v>
      </c>
      <c r="C168" t="s">
        <v>10255</v>
      </c>
      <c r="D168" t="s">
        <v>81</v>
      </c>
      <c r="E168">
        <v>147097.456046145</v>
      </c>
      <c r="F168">
        <v>460.35</v>
      </c>
      <c r="G168">
        <v>68.685328138741795</v>
      </c>
      <c r="H168">
        <f>(Table2[[#This Row],[1Y Return vs Nifty]]-AVERAGE(Table2[1Y Return vs Nifty]))/_xlfn.STDEV.P(Table2[1Y Return vs Nifty])</f>
        <v>0.41137587235029222</v>
      </c>
      <c r="I168">
        <v>4.0263869975816604</v>
      </c>
      <c r="J168">
        <f>(Table2[[#This Row],[1M Return vs Nifty]]-AVERAGE(Table2[1M Return vs Nifty]))/_xlfn.STDEV.P(Table2[1M Return vs Nifty])</f>
        <v>0.31293225813490821</v>
      </c>
      <c r="K168">
        <v>4.9942104178004403</v>
      </c>
      <c r="L168">
        <f>(Table2[[#This Row],[6M Return vs Nifty]]-AVERAGE(Table2[6M Return vs Nifty]))/_xlfn.STDEV.P(Table2[6M Return vs Nifty])</f>
        <v>-5.1051756300979023E-2</v>
      </c>
      <c r="M168">
        <v>8.1711595706618105</v>
      </c>
      <c r="N168">
        <f>(Table2[[#This Row],[1W Return vs Nifty]]-AVERAGE(Table2[1W Return vs Nifty]))/_xlfn.STDEV.P(Table2[1W Return vs Nifty])</f>
        <v>1.2612524034813546</v>
      </c>
      <c r="O168">
        <v>440.42</v>
      </c>
      <c r="P168">
        <v>435.69833946976598</v>
      </c>
      <c r="Q168">
        <v>381.77253198026699</v>
      </c>
      <c r="R168">
        <v>69.539654157247398</v>
      </c>
      <c r="S168" s="2">
        <f>(Table2[[#This Row],[Close Price]]-Table2[[#This Row],[20D EMA]])/Table2[[#This Row],[20D EMA]]</f>
        <v>4.525225920712049E-2</v>
      </c>
      <c r="T168" s="2">
        <f>(Table2[[#This Row],[Close Price]]-Table2[[#This Row],[50D EMA]])/Table2[[#This Row],[50D EMA]]</f>
        <v>5.6579652243417995E-2</v>
      </c>
      <c r="U168" s="2">
        <f>(Table2[[#This Row],[Close Price]]-Table2[[#This Row],[200D EMA]])/Table2[[#This Row],[200D EMA]]</f>
        <v>0.20582273850910399</v>
      </c>
      <c r="V168">
        <v>1.3469119506409</v>
      </c>
      <c r="W168">
        <v>452.35</v>
      </c>
      <c r="X168">
        <v>471</v>
      </c>
      <c r="Y168">
        <v>440</v>
      </c>
      <c r="Z168">
        <v>471</v>
      </c>
      <c r="AA168">
        <v>452.35</v>
      </c>
      <c r="AB168">
        <v>471</v>
      </c>
      <c r="AC168" s="2">
        <f>(Table2[[#This Row],[Close Price]]/Table2[[#This Row],[Day Low]])-1</f>
        <v>1.7685420581408096E-2</v>
      </c>
      <c r="AD168" s="2">
        <f>(Table2[[#This Row],[Day High]]/Table2[[#This Row],[Close Price]])-1</f>
        <v>2.3134571521668201E-2</v>
      </c>
      <c r="AE168" s="2">
        <f>(Table2[[#This Row],[Close Price]]/Table2[[#This Row],[Current Week Low]])-1</f>
        <v>4.6250000000000124E-2</v>
      </c>
      <c r="AF168" s="2">
        <f>(Table2[[#This Row],[Current Week High]]/Table2[[#This Row],[Close Price]])-1</f>
        <v>2.3134571521668201E-2</v>
      </c>
      <c r="AG168" s="2">
        <f>(Table2[[#This Row],[Close Price]]/Table2[[#This Row],[Current Month Low]])-1</f>
        <v>1.7685420581408096E-2</v>
      </c>
      <c r="AH168" s="2">
        <f>(Table2[[#This Row],[Current Month High]]/Table2[[#This Row],[Close Price]])-1</f>
        <v>2.3134571521668201E-2</v>
      </c>
      <c r="AI168">
        <v>2.3134571521668201</v>
      </c>
      <c r="AJ168">
        <v>101.863626397719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-0.04</v>
      </c>
      <c r="AM168" t="s">
        <v>10293</v>
      </c>
      <c r="AN168">
        <v>5.37</v>
      </c>
      <c r="AO168" t="s">
        <v>10294</v>
      </c>
      <c r="AP168">
        <v>0.14459718372879701</v>
      </c>
      <c r="AQ168">
        <f>(Table2[[#This Row],[Sharpe Ratio]]-AVERAGE(Table2[Sharpe Ratio]))/_xlfn.STDEV.P(Table2[Sharpe Ratio])</f>
        <v>1.0428457826353383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2.9773545603009142</v>
      </c>
      <c r="AS168">
        <f>_xlfn.RANK.AVG(Table2[[#This Row],[1Y Return vs Nifty Z-Score]],Table2[1Y Return vs Nifty Z-Score])</f>
        <v>180</v>
      </c>
      <c r="AT168">
        <f>_xlfn.RANK.AVG(Table2[[#This Row],[6M Return vs Nifty Z-Score]],Table2[6M Return vs Nifty Z-Score])</f>
        <v>333</v>
      </c>
      <c r="AU168">
        <f>_xlfn.RANK.AVG(Table2[[#This Row],[Sharpe Ratio Z-Score]],Table2[Sharpe Ratio Z-Score])</f>
        <v>117</v>
      </c>
      <c r="AV168">
        <f>(Table2[[#This Row],[Rank 1Y]]+Table2[[#This Row],[Rank 6M]]+Table2[[#This Row],[Rank Sharpe]])/3</f>
        <v>210</v>
      </c>
    </row>
    <row r="169" spans="1:48" x14ac:dyDescent="0.3">
      <c r="A169" t="s">
        <v>711</v>
      </c>
      <c r="B169" t="s">
        <v>712</v>
      </c>
      <c r="C169" t="s">
        <v>10260</v>
      </c>
      <c r="D169" t="s">
        <v>535</v>
      </c>
      <c r="E169">
        <v>23451.7191623</v>
      </c>
      <c r="F169">
        <v>1533.4</v>
      </c>
      <c r="G169">
        <v>26.632340624193599</v>
      </c>
      <c r="H169">
        <f>(Table2[[#This Row],[1Y Return vs Nifty]]-AVERAGE(Table2[1Y Return vs Nifty]))/_xlfn.STDEV.P(Table2[1Y Return vs Nifty])</f>
        <v>-0.16954023892968337</v>
      </c>
      <c r="I169">
        <v>-10.058064649694</v>
      </c>
      <c r="J169">
        <f>(Table2[[#This Row],[1M Return vs Nifty]]-AVERAGE(Table2[1M Return vs Nifty]))/_xlfn.STDEV.P(Table2[1M Return vs Nifty])</f>
        <v>-1.1247706509026718</v>
      </c>
      <c r="K169">
        <v>30.916975452338701</v>
      </c>
      <c r="L169">
        <f>(Table2[[#This Row],[6M Return vs Nifty]]-AVERAGE(Table2[6M Return vs Nifty]))/_xlfn.STDEV.P(Table2[6M Return vs Nifty])</f>
        <v>0.83956177163040824</v>
      </c>
      <c r="M169">
        <v>-0.80775386969587804</v>
      </c>
      <c r="N169">
        <f>(Table2[[#This Row],[1W Return vs Nifty]]-AVERAGE(Table2[1W Return vs Nifty]))/_xlfn.STDEV.P(Table2[1W Return vs Nifty])</f>
        <v>-0.61459598616631406</v>
      </c>
      <c r="O169">
        <v>1558.56</v>
      </c>
      <c r="P169">
        <v>1487.9461260987</v>
      </c>
      <c r="Q169">
        <v>1200.28561339048</v>
      </c>
      <c r="R169">
        <v>42.515825115048699</v>
      </c>
      <c r="S169" s="2">
        <f>(Table2[[#This Row],[Close Price]]-Table2[[#This Row],[20D EMA]])/Table2[[#This Row],[20D EMA]]</f>
        <v>-1.6143106457242491E-2</v>
      </c>
      <c r="T169" s="2">
        <f>(Table2[[#This Row],[Close Price]]-Table2[[#This Row],[50D EMA]])/Table2[[#This Row],[50D EMA]]</f>
        <v>3.0548064277352061E-2</v>
      </c>
      <c r="U169" s="2">
        <f>(Table2[[#This Row],[Close Price]]-Table2[[#This Row],[200D EMA]])/Table2[[#This Row],[200D EMA]]</f>
        <v>0.27752926711215231</v>
      </c>
      <c r="V169">
        <v>0.24487611382371499</v>
      </c>
      <c r="W169">
        <v>1498.9</v>
      </c>
      <c r="X169">
        <v>1540</v>
      </c>
      <c r="Y169">
        <v>1498.9</v>
      </c>
      <c r="Z169">
        <v>1611</v>
      </c>
      <c r="AA169">
        <v>1498.9</v>
      </c>
      <c r="AB169">
        <v>1548.85</v>
      </c>
      <c r="AC169" s="2">
        <f>(Table2[[#This Row],[Close Price]]/Table2[[#This Row],[Day Low]])-1</f>
        <v>2.3016879044632788E-2</v>
      </c>
      <c r="AD169" s="2">
        <f>(Table2[[#This Row],[Day High]]/Table2[[#This Row],[Close Price]])-1</f>
        <v>4.3041606886655703E-3</v>
      </c>
      <c r="AE169" s="2">
        <f>(Table2[[#This Row],[Close Price]]/Table2[[#This Row],[Current Week Low]])-1</f>
        <v>2.3016879044632788E-2</v>
      </c>
      <c r="AF169" s="2">
        <f>(Table2[[#This Row],[Current Week High]]/Table2[[#This Row],[Close Price]])-1</f>
        <v>5.0606495369766469E-2</v>
      </c>
      <c r="AG169" s="2">
        <f>(Table2[[#This Row],[Close Price]]/Table2[[#This Row],[Current Month Low]])-1</f>
        <v>2.3016879044632788E-2</v>
      </c>
      <c r="AH169" s="2">
        <f>(Table2[[#This Row],[Current Month High]]/Table2[[#This Row],[Close Price]])-1</f>
        <v>1.0075648884831034E-2</v>
      </c>
      <c r="AI169">
        <v>10.8647450110864</v>
      </c>
      <c r="AJ169">
        <v>84.469172932330807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</v>
      </c>
      <c r="AM169" t="s">
        <v>10294</v>
      </c>
      <c r="AN169">
        <v>-7.43</v>
      </c>
      <c r="AO169" t="s">
        <v>10293</v>
      </c>
      <c r="AP169">
        <v>0.11585715288836899</v>
      </c>
      <c r="AQ169">
        <f>(Table2[[#This Row],[Sharpe Ratio]]-AVERAGE(Table2[Sharpe Ratio]))/_xlfn.STDEV.P(Table2[Sharpe Ratio])</f>
        <v>0.70960153499301437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-0.35974356937524665</v>
      </c>
      <c r="AS169">
        <f>_xlfn.RANK.AVG(Table2[[#This Row],[1Y Return vs Nifty Z-Score]],Table2[1Y Return vs Nifty Z-Score])</f>
        <v>336</v>
      </c>
      <c r="AT169">
        <f>_xlfn.RANK.AVG(Table2[[#This Row],[6M Return vs Nifty Z-Score]],Table2[6M Return vs Nifty Z-Score])</f>
        <v>122</v>
      </c>
      <c r="AU169">
        <f>_xlfn.RANK.AVG(Table2[[#This Row],[Sharpe Ratio Z-Score]],Table2[Sharpe Ratio Z-Score])</f>
        <v>173</v>
      </c>
      <c r="AV169">
        <f>(Table2[[#This Row],[Rank 1Y]]+Table2[[#This Row],[Rank 6M]]+Table2[[#This Row],[Rank Sharpe]])/3</f>
        <v>210.33333333333334</v>
      </c>
    </row>
    <row r="170" spans="1:48" x14ac:dyDescent="0.3">
      <c r="A170" t="s">
        <v>335</v>
      </c>
      <c r="B170" t="s">
        <v>336</v>
      </c>
      <c r="C170" t="s">
        <v>10256</v>
      </c>
      <c r="D170" t="s">
        <v>133</v>
      </c>
      <c r="E170">
        <v>77073.542141280006</v>
      </c>
      <c r="F170">
        <v>1655.4</v>
      </c>
      <c r="G170">
        <v>63.063233452028101</v>
      </c>
      <c r="H170">
        <f>(Table2[[#This Row],[1Y Return vs Nifty]]-AVERAGE(Table2[1Y Return vs Nifty]))/_xlfn.STDEV.P(Table2[1Y Return vs Nifty])</f>
        <v>0.33371277215976058</v>
      </c>
      <c r="I170">
        <v>-0.118200552081994</v>
      </c>
      <c r="J170">
        <f>(Table2[[#This Row],[1M Return vs Nifty]]-AVERAGE(Table2[1M Return vs Nifty]))/_xlfn.STDEV.P(Table2[1M Return vs Nifty])</f>
        <v>-0.11013608177202407</v>
      </c>
      <c r="K170">
        <v>20.519110691401501</v>
      </c>
      <c r="L170">
        <f>(Table2[[#This Row],[6M Return vs Nifty]]-AVERAGE(Table2[6M Return vs Nifty]))/_xlfn.STDEV.P(Table2[6M Return vs Nifty])</f>
        <v>0.48232831272455817</v>
      </c>
      <c r="M170">
        <v>6.2126507133569904</v>
      </c>
      <c r="N170">
        <f>(Table2[[#This Row],[1W Return vs Nifty]]-AVERAGE(Table2[1W Return vs Nifty]))/_xlfn.STDEV.P(Table2[1W Return vs Nifty])</f>
        <v>0.85208644921644849</v>
      </c>
      <c r="O170">
        <v>1664.84</v>
      </c>
      <c r="P170">
        <v>1604.96392837759</v>
      </c>
      <c r="Q170">
        <v>1341.2390191398999</v>
      </c>
      <c r="R170">
        <v>45.635854872830599</v>
      </c>
      <c r="S170" s="2">
        <f>(Table2[[#This Row],[Close Price]]-Table2[[#This Row],[20D EMA]])/Table2[[#This Row],[20D EMA]]</f>
        <v>-5.6702145551523432E-3</v>
      </c>
      <c r="T170" s="2">
        <f>(Table2[[#This Row],[Close Price]]-Table2[[#This Row],[50D EMA]])/Table2[[#This Row],[50D EMA]]</f>
        <v>3.1425049953237499E-2</v>
      </c>
      <c r="U170" s="2">
        <f>(Table2[[#This Row],[Close Price]]-Table2[[#This Row],[200D EMA]])/Table2[[#This Row],[200D EMA]]</f>
        <v>0.23423191271423272</v>
      </c>
      <c r="V170">
        <v>0.78209798040366096</v>
      </c>
      <c r="W170">
        <v>1648</v>
      </c>
      <c r="X170">
        <v>1707</v>
      </c>
      <c r="Y170">
        <v>1648</v>
      </c>
      <c r="Z170">
        <v>1771.2</v>
      </c>
      <c r="AA170">
        <v>1648</v>
      </c>
      <c r="AB170">
        <v>1771.2</v>
      </c>
      <c r="AC170" s="2">
        <f>(Table2[[#This Row],[Close Price]]/Table2[[#This Row],[Day Low]])-1</f>
        <v>4.4902912621360702E-3</v>
      </c>
      <c r="AD170" s="2">
        <f>(Table2[[#This Row],[Day High]]/Table2[[#This Row],[Close Price]])-1</f>
        <v>3.1170714026821145E-2</v>
      </c>
      <c r="AE170" s="2">
        <f>(Table2[[#This Row],[Close Price]]/Table2[[#This Row],[Current Week Low]])-1</f>
        <v>4.4902912621360702E-3</v>
      </c>
      <c r="AF170" s="2">
        <f>(Table2[[#This Row],[Current Week High]]/Table2[[#This Row],[Close Price]])-1</f>
        <v>6.9952881478796636E-2</v>
      </c>
      <c r="AG170" s="2">
        <f>(Table2[[#This Row],[Close Price]]/Table2[[#This Row],[Current Month Low]])-1</f>
        <v>4.4902912621360702E-3</v>
      </c>
      <c r="AH170" s="2">
        <f>(Table2[[#This Row],[Current Month High]]/Table2[[#This Row],[Close Price]])-1</f>
        <v>6.9952881478796636E-2</v>
      </c>
      <c r="AI170">
        <v>9.0068865530989299</v>
      </c>
      <c r="AJ170">
        <v>86.587015329125293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</v>
      </c>
      <c r="AM170" t="s">
        <v>10295</v>
      </c>
      <c r="AN170">
        <v>0.12</v>
      </c>
      <c r="AO170" t="s">
        <v>10294</v>
      </c>
      <c r="AP170">
        <v>8.0681390268538003E-2</v>
      </c>
      <c r="AQ170">
        <f>(Table2[[#This Row],[Sharpe Ratio]]-AVERAGE(Table2[Sharpe Ratio]))/_xlfn.STDEV.P(Table2[Sharpe Ratio])</f>
        <v>0.30173417345207648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1.8597256257808197</v>
      </c>
      <c r="AS170">
        <f>_xlfn.RANK.AVG(Table2[[#This Row],[1Y Return vs Nifty Z-Score]],Table2[1Y Return vs Nifty Z-Score])</f>
        <v>197</v>
      </c>
      <c r="AT170">
        <f>_xlfn.RANK.AVG(Table2[[#This Row],[6M Return vs Nifty Z-Score]],Table2[6M Return vs Nifty Z-Score])</f>
        <v>183</v>
      </c>
      <c r="AU170">
        <f>_xlfn.RANK.AVG(Table2[[#This Row],[Sharpe Ratio Z-Score]],Table2[Sharpe Ratio Z-Score])</f>
        <v>254</v>
      </c>
      <c r="AV170">
        <f>(Table2[[#This Row],[Rank 1Y]]+Table2[[#This Row],[Rank 6M]]+Table2[[#This Row],[Rank Sharpe]])/3</f>
        <v>211.33333333333334</v>
      </c>
    </row>
    <row r="171" spans="1:48" x14ac:dyDescent="0.3">
      <c r="A171" t="s">
        <v>978</v>
      </c>
      <c r="B171" t="s">
        <v>979</v>
      </c>
      <c r="C171" t="s">
        <v>10263</v>
      </c>
      <c r="D171" t="s">
        <v>297</v>
      </c>
      <c r="E171">
        <v>14226.56554476</v>
      </c>
      <c r="F171">
        <v>376.9</v>
      </c>
      <c r="G171">
        <v>114.553750137657</v>
      </c>
      <c r="H171">
        <f>(Table2[[#This Row],[1Y Return vs Nifty]]-AVERAGE(Table2[1Y Return vs Nifty]))/_xlfn.STDEV.P(Table2[1Y Return vs Nifty])</f>
        <v>1.044998045541689</v>
      </c>
      <c r="I171">
        <v>32.002737976376501</v>
      </c>
      <c r="J171">
        <f>(Table2[[#This Row],[1M Return vs Nifty]]-AVERAGE(Table2[1M Return vs Nifty]))/_xlfn.STDEV.P(Table2[1M Return vs Nifty])</f>
        <v>3.1686828541653704</v>
      </c>
      <c r="K171">
        <v>4.6764352767024304</v>
      </c>
      <c r="L171">
        <f>(Table2[[#This Row],[6M Return vs Nifty]]-AVERAGE(Table2[6M Return vs Nifty]))/_xlfn.STDEV.P(Table2[6M Return vs Nifty])</f>
        <v>-6.1969374044499724E-2</v>
      </c>
      <c r="M171">
        <v>20.3231328811897</v>
      </c>
      <c r="N171">
        <f>(Table2[[#This Row],[1W Return vs Nifty]]-AVERAGE(Table2[1W Return vs Nifty]))/_xlfn.STDEV.P(Table2[1W Return vs Nifty])</f>
        <v>3.8000072001516187</v>
      </c>
      <c r="O171">
        <v>300.95999999999998</v>
      </c>
      <c r="P171">
        <v>279.82377776696501</v>
      </c>
      <c r="Q171">
        <v>252.97446869525101</v>
      </c>
      <c r="R171">
        <v>86.825818830703497</v>
      </c>
      <c r="S171" s="2">
        <f>(Table2[[#This Row],[Close Price]]-Table2[[#This Row],[20D EMA]])/Table2[[#This Row],[20D EMA]]</f>
        <v>0.25232589048378523</v>
      </c>
      <c r="T171" s="2">
        <f>(Table2[[#This Row],[Close Price]]-Table2[[#This Row],[50D EMA]])/Table2[[#This Row],[50D EMA]]</f>
        <v>0.34691913249016054</v>
      </c>
      <c r="U171" s="2">
        <f>(Table2[[#This Row],[Close Price]]-Table2[[#This Row],[200D EMA]])/Table2[[#This Row],[200D EMA]]</f>
        <v>0.48987366963911871</v>
      </c>
      <c r="V171">
        <v>3.0722787710513</v>
      </c>
      <c r="W171">
        <v>340.3</v>
      </c>
      <c r="X171">
        <v>380</v>
      </c>
      <c r="Y171">
        <v>288.55</v>
      </c>
      <c r="Z171">
        <v>380</v>
      </c>
      <c r="AA171">
        <v>324.3</v>
      </c>
      <c r="AB171">
        <v>380</v>
      </c>
      <c r="AC171" s="2">
        <f>(Table2[[#This Row],[Close Price]]/Table2[[#This Row],[Day Low]])-1</f>
        <v>0.10755215985894795</v>
      </c>
      <c r="AD171" s="2">
        <f>(Table2[[#This Row],[Day High]]/Table2[[#This Row],[Close Price]])-1</f>
        <v>8.2249933669409359E-3</v>
      </c>
      <c r="AE171" s="2">
        <f>(Table2[[#This Row],[Close Price]]/Table2[[#This Row],[Current Week Low]])-1</f>
        <v>0.30618610292843518</v>
      </c>
      <c r="AF171" s="2">
        <f>(Table2[[#This Row],[Current Week High]]/Table2[[#This Row],[Close Price]])-1</f>
        <v>8.2249933669409359E-3</v>
      </c>
      <c r="AG171" s="2">
        <f>(Table2[[#This Row],[Close Price]]/Table2[[#This Row],[Current Month Low]])-1</f>
        <v>0.162195497995683</v>
      </c>
      <c r="AH171" s="2">
        <f>(Table2[[#This Row],[Current Month High]]/Table2[[#This Row],[Close Price]])-1</f>
        <v>8.2249933669409359E-3</v>
      </c>
      <c r="AI171">
        <v>0.82249933669409303</v>
      </c>
      <c r="AJ171">
        <v>148.61477572559301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0.35</v>
      </c>
      <c r="AM171" t="s">
        <v>10294</v>
      </c>
      <c r="AN171">
        <v>29.1</v>
      </c>
      <c r="AO171" t="s">
        <v>10294</v>
      </c>
      <c r="AP171">
        <v>0.104382795853642</v>
      </c>
      <c r="AQ171">
        <f>(Table2[[#This Row],[Sharpe Ratio]]-AVERAGE(Table2[Sharpe Ratio]))/_xlfn.STDEV.P(Table2[Sharpe Ratio])</f>
        <v>0.57655493186139239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8.5282736576755713</v>
      </c>
      <c r="AS171">
        <f>_xlfn.RANK.AVG(Table2[[#This Row],[1Y Return vs Nifty Z-Score]],Table2[1Y Return vs Nifty Z-Score])</f>
        <v>96</v>
      </c>
      <c r="AT171">
        <f>_xlfn.RANK.AVG(Table2[[#This Row],[6M Return vs Nifty Z-Score]],Table2[6M Return vs Nifty Z-Score])</f>
        <v>337</v>
      </c>
      <c r="AU171">
        <f>_xlfn.RANK.AVG(Table2[[#This Row],[Sharpe Ratio Z-Score]],Table2[Sharpe Ratio Z-Score])</f>
        <v>203</v>
      </c>
      <c r="AV171">
        <f>(Table2[[#This Row],[Rank 1Y]]+Table2[[#This Row],[Rank 6M]]+Table2[[#This Row],[Rank Sharpe]])/3</f>
        <v>212</v>
      </c>
    </row>
    <row r="172" spans="1:48" x14ac:dyDescent="0.3">
      <c r="A172" t="s">
        <v>73</v>
      </c>
      <c r="B172" t="s">
        <v>74</v>
      </c>
      <c r="C172" t="s">
        <v>10258</v>
      </c>
      <c r="D172" t="s">
        <v>75</v>
      </c>
      <c r="E172">
        <v>343030.06446600001</v>
      </c>
      <c r="F172">
        <v>1588</v>
      </c>
      <c r="G172">
        <v>81.964392534704004</v>
      </c>
      <c r="H172">
        <f>(Table2[[#This Row],[1Y Return vs Nifty]]-AVERAGE(Table2[1Y Return vs Nifty]))/_xlfn.STDEV.P(Table2[1Y Return vs Nifty])</f>
        <v>0.59481164959846233</v>
      </c>
      <c r="I172">
        <v>4.6692008860043002</v>
      </c>
      <c r="J172">
        <f>(Table2[[#This Row],[1M Return vs Nifty]]-AVERAGE(Table2[1M Return vs Nifty]))/_xlfn.STDEV.P(Table2[1M Return vs Nifty])</f>
        <v>0.37854896942048744</v>
      </c>
      <c r="K172">
        <v>12.7820614905832</v>
      </c>
      <c r="L172">
        <f>(Table2[[#This Row],[6M Return vs Nifty]]-AVERAGE(Table2[6M Return vs Nifty]))/_xlfn.STDEV.P(Table2[6M Return vs Nifty])</f>
        <v>0.21651096355911853</v>
      </c>
      <c r="M172">
        <v>6.8825302232491596</v>
      </c>
      <c r="N172">
        <f>(Table2[[#This Row],[1W Return vs Nifty]]-AVERAGE(Table2[1W Return vs Nifty]))/_xlfn.STDEV.P(Table2[1W Return vs Nifty])</f>
        <v>0.99203572127883033</v>
      </c>
      <c r="O172">
        <v>1518.83</v>
      </c>
      <c r="P172">
        <v>1466.2782439720199</v>
      </c>
      <c r="Q172">
        <v>1253.02000066756</v>
      </c>
      <c r="R172">
        <v>78.175710709787396</v>
      </c>
      <c r="S172" s="2">
        <f>(Table2[[#This Row],[Close Price]]-Table2[[#This Row],[20D EMA]])/Table2[[#This Row],[20D EMA]]</f>
        <v>4.5541634020924052E-2</v>
      </c>
      <c r="T172" s="2">
        <f>(Table2[[#This Row],[Close Price]]-Table2[[#This Row],[50D EMA]])/Table2[[#This Row],[50D EMA]]</f>
        <v>8.3014091307967872E-2</v>
      </c>
      <c r="U172" s="2">
        <f>(Table2[[#This Row],[Close Price]]-Table2[[#This Row],[200D EMA]])/Table2[[#This Row],[200D EMA]]</f>
        <v>0.26733811044833744</v>
      </c>
      <c r="V172">
        <v>0.59733675871263303</v>
      </c>
      <c r="W172">
        <v>1550.2</v>
      </c>
      <c r="X172">
        <v>1599.7</v>
      </c>
      <c r="Y172">
        <v>1536</v>
      </c>
      <c r="Z172">
        <v>1604.95</v>
      </c>
      <c r="AA172">
        <v>1550.2</v>
      </c>
      <c r="AB172">
        <v>1604.95</v>
      </c>
      <c r="AC172" s="2">
        <f>(Table2[[#This Row],[Close Price]]/Table2[[#This Row],[Day Low]])-1</f>
        <v>2.4383950458005454E-2</v>
      </c>
      <c r="AD172" s="2">
        <f>(Table2[[#This Row],[Day High]]/Table2[[#This Row],[Close Price]])-1</f>
        <v>7.3677581863980102E-3</v>
      </c>
      <c r="AE172" s="2">
        <f>(Table2[[#This Row],[Close Price]]/Table2[[#This Row],[Current Week Low]])-1</f>
        <v>3.3854166666666741E-2</v>
      </c>
      <c r="AF172" s="2">
        <f>(Table2[[#This Row],[Current Week High]]/Table2[[#This Row],[Close Price]])-1</f>
        <v>1.0673803526448422E-2</v>
      </c>
      <c r="AG172" s="2">
        <f>(Table2[[#This Row],[Close Price]]/Table2[[#This Row],[Current Month Low]])-1</f>
        <v>2.4383950458005454E-2</v>
      </c>
      <c r="AH172" s="2">
        <f>(Table2[[#This Row],[Current Month High]]/Table2[[#This Row],[Close Price]])-1</f>
        <v>1.0673803526448422E-2</v>
      </c>
      <c r="AI172">
        <v>2.1032745591939599</v>
      </c>
      <c r="AJ172">
        <v>111.296653582595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7.0000000000000007E-2</v>
      </c>
      <c r="AM172" t="s">
        <v>10294</v>
      </c>
      <c r="AN172">
        <v>5.93</v>
      </c>
      <c r="AO172" t="s">
        <v>10294</v>
      </c>
      <c r="AP172">
        <v>7.8780209766712003E-2</v>
      </c>
      <c r="AQ172">
        <f>(Table2[[#This Row],[Sharpe Ratio]]-AVERAGE(Table2[Sharpe Ratio]))/_xlfn.STDEV.P(Table2[Sharpe Ratio])</f>
        <v>0.27968974804832747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2.4615970519052262</v>
      </c>
      <c r="AS172">
        <f>_xlfn.RANK.AVG(Table2[[#This Row],[1Y Return vs Nifty Z-Score]],Table2[1Y Return vs Nifty Z-Score])</f>
        <v>136</v>
      </c>
      <c r="AT172">
        <f>_xlfn.RANK.AVG(Table2[[#This Row],[6M Return vs Nifty Z-Score]],Table2[6M Return vs Nifty Z-Score])</f>
        <v>243</v>
      </c>
      <c r="AU172">
        <f>_xlfn.RANK.AVG(Table2[[#This Row],[Sharpe Ratio Z-Score]],Table2[Sharpe Ratio Z-Score])</f>
        <v>261</v>
      </c>
      <c r="AV172">
        <f>(Table2[[#This Row],[Rank 1Y]]+Table2[[#This Row],[Rank 6M]]+Table2[[#This Row],[Rank Sharpe]])/3</f>
        <v>213.33333333333334</v>
      </c>
    </row>
    <row r="173" spans="1:48" x14ac:dyDescent="0.3">
      <c r="A173" t="s">
        <v>737</v>
      </c>
      <c r="B173" t="s">
        <v>738</v>
      </c>
      <c r="C173" t="s">
        <v>10250</v>
      </c>
      <c r="D173" t="s">
        <v>433</v>
      </c>
      <c r="E173">
        <v>22707.53341136</v>
      </c>
      <c r="F173">
        <v>6414.4</v>
      </c>
      <c r="G173">
        <v>118.94218729231299</v>
      </c>
      <c r="H173">
        <f>(Table2[[#This Row],[1Y Return vs Nifty]]-AVERAGE(Table2[1Y Return vs Nifty]))/_xlfn.STDEV.P(Table2[1Y Return vs Nifty])</f>
        <v>1.1056195137690625</v>
      </c>
      <c r="I173">
        <v>32.037025525642697</v>
      </c>
      <c r="J173">
        <f>(Table2[[#This Row],[1M Return vs Nifty]]-AVERAGE(Table2[1M Return vs Nifty]))/_xlfn.STDEV.P(Table2[1M Return vs Nifty])</f>
        <v>3.1721828348929351</v>
      </c>
      <c r="K173">
        <v>75.476357735101899</v>
      </c>
      <c r="L173">
        <f>(Table2[[#This Row],[6M Return vs Nifty]]-AVERAGE(Table2[6M Return vs Nifty]))/_xlfn.STDEV.P(Table2[6M Return vs Nifty])</f>
        <v>2.3704628388746016</v>
      </c>
      <c r="M173">
        <v>21.4982258237177</v>
      </c>
      <c r="N173">
        <f>(Table2[[#This Row],[1W Return vs Nifty]]-AVERAGE(Table2[1W Return vs Nifty]))/_xlfn.STDEV.P(Table2[1W Return vs Nifty])</f>
        <v>4.0455041880187474</v>
      </c>
      <c r="O173">
        <v>5567.55</v>
      </c>
      <c r="P173">
        <v>5214.53918783887</v>
      </c>
      <c r="Q173">
        <v>4164.9490626159304</v>
      </c>
      <c r="R173">
        <v>77.054550551726393</v>
      </c>
      <c r="S173" s="2">
        <f>(Table2[[#This Row],[Close Price]]-Table2[[#This Row],[20D EMA]])/Table2[[#This Row],[20D EMA]]</f>
        <v>0.15210460615531057</v>
      </c>
      <c r="T173" s="2">
        <f>(Table2[[#This Row],[Close Price]]-Table2[[#This Row],[50D EMA]])/Table2[[#This Row],[50D EMA]]</f>
        <v>0.23009910731122604</v>
      </c>
      <c r="U173" s="2">
        <f>(Table2[[#This Row],[Close Price]]-Table2[[#This Row],[200D EMA]])/Table2[[#This Row],[200D EMA]]</f>
        <v>0.54009086391352623</v>
      </c>
      <c r="V173">
        <v>2.0647089178353499</v>
      </c>
      <c r="W173">
        <v>6400</v>
      </c>
      <c r="X173">
        <v>6635</v>
      </c>
      <c r="Y173">
        <v>5720</v>
      </c>
      <c r="Z173">
        <v>6719</v>
      </c>
      <c r="AA173">
        <v>6330</v>
      </c>
      <c r="AB173">
        <v>6719</v>
      </c>
      <c r="AC173" s="2">
        <f>(Table2[[#This Row],[Close Price]]/Table2[[#This Row],[Day Low]])-1</f>
        <v>2.2499999999998632E-3</v>
      </c>
      <c r="AD173" s="2">
        <f>(Table2[[#This Row],[Day High]]/Table2[[#This Row],[Close Price]])-1</f>
        <v>3.4391369418807827E-2</v>
      </c>
      <c r="AE173" s="2">
        <f>(Table2[[#This Row],[Close Price]]/Table2[[#This Row],[Current Week Low]])-1</f>
        <v>0.12139860139860126</v>
      </c>
      <c r="AF173" s="2">
        <f>(Table2[[#This Row],[Current Week High]]/Table2[[#This Row],[Close Price]])-1</f>
        <v>4.7486904464953961E-2</v>
      </c>
      <c r="AG173" s="2">
        <f>(Table2[[#This Row],[Close Price]]/Table2[[#This Row],[Current Month Low]])-1</f>
        <v>1.3333333333333197E-2</v>
      </c>
      <c r="AH173" s="2">
        <f>(Table2[[#This Row],[Current Month High]]/Table2[[#This Row],[Close Price]])-1</f>
        <v>4.7486904464953961E-2</v>
      </c>
      <c r="AI173">
        <v>4.7486904464953898</v>
      </c>
      <c r="AJ173">
        <v>205.44761904761901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0.19</v>
      </c>
      <c r="AM173" t="s">
        <v>10294</v>
      </c>
      <c r="AN173">
        <v>29.87</v>
      </c>
      <c r="AO173" t="s">
        <v>10294</v>
      </c>
      <c r="AQ173">
        <f>(Table2[[#This Row],[Sharpe Ratio]]-AVERAGE(Table2[Sharpe Ratio]))/_xlfn.STDEV.P(Table2[Sharpe Ratio])</f>
        <v>-0.63377662498989373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10.059992750565453</v>
      </c>
      <c r="AS173">
        <f>_xlfn.RANK.AVG(Table2[[#This Row],[1Y Return vs Nifty Z-Score]],Table2[1Y Return vs Nifty Z-Score])</f>
        <v>88</v>
      </c>
      <c r="AT173">
        <f>_xlfn.RANK.AVG(Table2[[#This Row],[6M Return vs Nifty Z-Score]],Table2[6M Return vs Nifty Z-Score])</f>
        <v>21</v>
      </c>
      <c r="AU173">
        <f>_xlfn.RANK.AVG(Table2[[#This Row],[Sharpe Ratio Z-Score]],Table2[Sharpe Ratio Z-Score])</f>
        <v>532.5</v>
      </c>
      <c r="AV173">
        <f>(Table2[[#This Row],[Rank 1Y]]+Table2[[#This Row],[Rank 6M]]+Table2[[#This Row],[Rank Sharpe]])/3</f>
        <v>213.83333333333334</v>
      </c>
    </row>
    <row r="174" spans="1:48" x14ac:dyDescent="0.3">
      <c r="A174" t="s">
        <v>605</v>
      </c>
      <c r="B174" t="s">
        <v>606</v>
      </c>
      <c r="C174" t="s">
        <v>10250</v>
      </c>
      <c r="D174" t="s">
        <v>257</v>
      </c>
      <c r="E174">
        <v>31449.0240876799</v>
      </c>
      <c r="F174">
        <v>6215.8</v>
      </c>
      <c r="G174">
        <v>124.842792568438</v>
      </c>
      <c r="H174">
        <f>(Table2[[#This Row],[1Y Return vs Nifty]]-AVERAGE(Table2[1Y Return vs Nifty]))/_xlfn.STDEV.P(Table2[1Y Return vs Nifty])</f>
        <v>1.1871299336891412</v>
      </c>
      <c r="I174">
        <v>-7.9792258539929497</v>
      </c>
      <c r="J174">
        <f>(Table2[[#This Row],[1M Return vs Nifty]]-AVERAGE(Table2[1M Return vs Nifty]))/_xlfn.STDEV.P(Table2[1M Return vs Nifty])</f>
        <v>-0.91256838283796571</v>
      </c>
      <c r="K174">
        <v>-3.6774957436661899</v>
      </c>
      <c r="L174">
        <f>(Table2[[#This Row],[6M Return vs Nifty]]-AVERAGE(Table2[6M Return vs Nifty]))/_xlfn.STDEV.P(Table2[6M Return vs Nifty])</f>
        <v>-0.34898057706366387</v>
      </c>
      <c r="M174">
        <v>-0.23578253874010699</v>
      </c>
      <c r="N174">
        <f>(Table2[[#This Row],[1W Return vs Nifty]]-AVERAGE(Table2[1W Return vs Nifty]))/_xlfn.STDEV.P(Table2[1W Return vs Nifty])</f>
        <v>-0.49510140508755107</v>
      </c>
      <c r="O174">
        <v>6378.09</v>
      </c>
      <c r="P174">
        <v>6464.8475155318101</v>
      </c>
      <c r="Q174">
        <v>5659.6245807988798</v>
      </c>
      <c r="R174">
        <v>33.819224384086397</v>
      </c>
      <c r="S174" s="2">
        <f>(Table2[[#This Row],[Close Price]]-Table2[[#This Row],[20D EMA]])/Table2[[#This Row],[20D EMA]]</f>
        <v>-2.5444921598785836E-2</v>
      </c>
      <c r="T174" s="2">
        <f>(Table2[[#This Row],[Close Price]]-Table2[[#This Row],[50D EMA]])/Table2[[#This Row],[50D EMA]]</f>
        <v>-3.8523339480702794E-2</v>
      </c>
      <c r="U174" s="2">
        <f>(Table2[[#This Row],[Close Price]]-Table2[[#This Row],[200D EMA]])/Table2[[#This Row],[200D EMA]]</f>
        <v>9.8270726487411975E-2</v>
      </c>
      <c r="V174">
        <v>0.72817721202769603</v>
      </c>
      <c r="W174">
        <v>6201.05</v>
      </c>
      <c r="X174">
        <v>6268.25</v>
      </c>
      <c r="Y174">
        <v>6201.05</v>
      </c>
      <c r="Z174">
        <v>6436.2</v>
      </c>
      <c r="AA174">
        <v>6201.05</v>
      </c>
      <c r="AB174">
        <v>6401</v>
      </c>
      <c r="AC174" s="2">
        <f>(Table2[[#This Row],[Close Price]]/Table2[[#This Row],[Day Low]])-1</f>
        <v>2.3786294256618046E-3</v>
      </c>
      <c r="AD174" s="2">
        <f>(Table2[[#This Row],[Day High]]/Table2[[#This Row],[Close Price]])-1</f>
        <v>8.4381736864120871E-3</v>
      </c>
      <c r="AE174" s="2">
        <f>(Table2[[#This Row],[Close Price]]/Table2[[#This Row],[Current Week Low]])-1</f>
        <v>2.3786294256618046E-3</v>
      </c>
      <c r="AF174" s="2">
        <f>(Table2[[#This Row],[Current Week High]]/Table2[[#This Row],[Close Price]])-1</f>
        <v>3.5458026320023039E-2</v>
      </c>
      <c r="AG174" s="2">
        <f>(Table2[[#This Row],[Close Price]]/Table2[[#This Row],[Current Month Low]])-1</f>
        <v>2.3786294256618046E-3</v>
      </c>
      <c r="AH174" s="2">
        <f>(Table2[[#This Row],[Current Month High]]/Table2[[#This Row],[Close Price]])-1</f>
        <v>2.9795038450400657E-2</v>
      </c>
      <c r="AI174">
        <v>56.968531806042598</v>
      </c>
      <c r="AJ174">
        <v>158.88379841732601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-0.15</v>
      </c>
      <c r="AM174" t="s">
        <v>10293</v>
      </c>
      <c r="AN174">
        <v>-4</v>
      </c>
      <c r="AO174" t="s">
        <v>10293</v>
      </c>
      <c r="AP174">
        <v>0.13571971820888101</v>
      </c>
      <c r="AQ174">
        <f>(Table2[[#This Row],[Sharpe Ratio]]-AVERAGE(Table2[Sharpe Ratio]))/_xlfn.STDEV.P(Table2[Sharpe Ratio])</f>
        <v>0.93991046100744335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79</v>
      </c>
      <c r="AT174">
        <f>_xlfn.RANK.AVG(Table2[[#This Row],[6M Return vs Nifty Z-Score]],Table2[6M Return vs Nifty Z-Score])</f>
        <v>431</v>
      </c>
      <c r="AU174">
        <f>_xlfn.RANK.AVG(Table2[[#This Row],[Sharpe Ratio Z-Score]],Table2[Sharpe Ratio Z-Score])</f>
        <v>133</v>
      </c>
      <c r="AV174">
        <f>(Table2[[#This Row],[Rank 1Y]]+Table2[[#This Row],[Rank 6M]]+Table2[[#This Row],[Rank Sharpe]])/3</f>
        <v>214.33333333333334</v>
      </c>
    </row>
    <row r="175" spans="1:48" x14ac:dyDescent="0.3">
      <c r="A175" t="s">
        <v>213</v>
      </c>
      <c r="B175" t="s">
        <v>214</v>
      </c>
      <c r="C175" t="s">
        <v>10250</v>
      </c>
      <c r="D175" t="s">
        <v>32</v>
      </c>
      <c r="E175">
        <v>123338.2399704</v>
      </c>
      <c r="F175">
        <v>65.25</v>
      </c>
      <c r="G175">
        <v>121.986343136469</v>
      </c>
      <c r="H175">
        <f>(Table2[[#This Row],[1Y Return vs Nifty]]-AVERAGE(Table2[1Y Return vs Nifty]))/_xlfn.STDEV.P(Table2[1Y Return vs Nifty])</f>
        <v>1.147671203307304</v>
      </c>
      <c r="I175">
        <v>1.88224181786716</v>
      </c>
      <c r="J175">
        <f>(Table2[[#This Row],[1M Return vs Nifty]]-AVERAGE(Table2[1M Return vs Nifty]))/_xlfn.STDEV.P(Table2[1M Return vs Nifty])</f>
        <v>9.4063690193840088E-2</v>
      </c>
      <c r="K175">
        <v>3.1017747691334301</v>
      </c>
      <c r="L175">
        <f>(Table2[[#This Row],[6M Return vs Nifty]]-AVERAGE(Table2[6M Return vs Nifty]))/_xlfn.STDEV.P(Table2[6M Return vs Nifty])</f>
        <v>-0.11606907938348447</v>
      </c>
      <c r="M175">
        <v>0.89365708520273202</v>
      </c>
      <c r="N175">
        <f>(Table2[[#This Row],[1W Return vs Nifty]]-AVERAGE(Table2[1W Return vs Nifty]))/_xlfn.STDEV.P(Table2[1W Return vs Nifty])</f>
        <v>-0.25914217529314471</v>
      </c>
      <c r="O175">
        <v>65.89</v>
      </c>
      <c r="P175">
        <v>65.417830789808903</v>
      </c>
      <c r="Q175">
        <v>56.910899216636601</v>
      </c>
      <c r="R175">
        <v>43.692904945246703</v>
      </c>
      <c r="S175" s="2">
        <f>(Table2[[#This Row],[Close Price]]-Table2[[#This Row],[20D EMA]])/Table2[[#This Row],[20D EMA]]</f>
        <v>-9.7131582941265837E-3</v>
      </c>
      <c r="T175" s="2">
        <f>(Table2[[#This Row],[Close Price]]-Table2[[#This Row],[50D EMA]])/Table2[[#This Row],[50D EMA]]</f>
        <v>-2.5655205588848195E-3</v>
      </c>
      <c r="U175" s="2">
        <f>(Table2[[#This Row],[Close Price]]-Table2[[#This Row],[200D EMA]])/Table2[[#This Row],[200D EMA]]</f>
        <v>0.14652906381991684</v>
      </c>
      <c r="V175">
        <v>1.0760091956854401</v>
      </c>
      <c r="W175">
        <v>64.55</v>
      </c>
      <c r="X175">
        <v>66.87</v>
      </c>
      <c r="Y175">
        <v>64.55</v>
      </c>
      <c r="Z175">
        <v>72.599999999999994</v>
      </c>
      <c r="AA175">
        <v>64.55</v>
      </c>
      <c r="AB175">
        <v>68.459999999999994</v>
      </c>
      <c r="AC175" s="2">
        <f>(Table2[[#This Row],[Close Price]]/Table2[[#This Row],[Day Low]])-1</f>
        <v>1.0844306738962084E-2</v>
      </c>
      <c r="AD175" s="2">
        <f>(Table2[[#This Row],[Day High]]/Table2[[#This Row],[Close Price]])-1</f>
        <v>2.4827586206896513E-2</v>
      </c>
      <c r="AE175" s="2">
        <f>(Table2[[#This Row],[Close Price]]/Table2[[#This Row],[Current Week Low]])-1</f>
        <v>1.0844306738962084E-2</v>
      </c>
      <c r="AF175" s="2">
        <f>(Table2[[#This Row],[Current Week High]]/Table2[[#This Row],[Close Price]])-1</f>
        <v>0.11264367816091947</v>
      </c>
      <c r="AG175" s="2">
        <f>(Table2[[#This Row],[Close Price]]/Table2[[#This Row],[Current Month Low]])-1</f>
        <v>1.0844306738962084E-2</v>
      </c>
      <c r="AH175" s="2">
        <f>(Table2[[#This Row],[Current Month High]]/Table2[[#This Row],[Close Price]])-1</f>
        <v>4.9195402298850555E-2</v>
      </c>
      <c r="AI175">
        <v>28.352490421455901</v>
      </c>
      <c r="AJ175">
        <v>153.89105058365701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-0.02</v>
      </c>
      <c r="AM175" t="s">
        <v>10293</v>
      </c>
      <c r="AN175">
        <v>-3.03</v>
      </c>
      <c r="AO175" t="s">
        <v>10293</v>
      </c>
      <c r="AP175">
        <v>9.9306755511493996E-2</v>
      </c>
      <c r="AQ175">
        <f>(Table2[[#This Row],[Sharpe Ratio]]-AVERAGE(Table2[Sharpe Ratio]))/_xlfn.STDEV.P(Table2[Sharpe Ratio])</f>
        <v>0.5176976100229721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1.384221248847487</v>
      </c>
      <c r="AS175">
        <f>_xlfn.RANK.AVG(Table2[[#This Row],[1Y Return vs Nifty Z-Score]],Table2[1Y Return vs Nifty Z-Score])</f>
        <v>80</v>
      </c>
      <c r="AT175">
        <f>_xlfn.RANK.AVG(Table2[[#This Row],[6M Return vs Nifty Z-Score]],Table2[6M Return vs Nifty Z-Score])</f>
        <v>358</v>
      </c>
      <c r="AU175">
        <f>_xlfn.RANK.AVG(Table2[[#This Row],[Sharpe Ratio Z-Score]],Table2[Sharpe Ratio Z-Score])</f>
        <v>209</v>
      </c>
      <c r="AV175">
        <f>(Table2[[#This Row],[Rank 1Y]]+Table2[[#This Row],[Rank 6M]]+Table2[[#This Row],[Rank Sharpe]])/3</f>
        <v>215.66666666666666</v>
      </c>
    </row>
    <row r="176" spans="1:48" x14ac:dyDescent="0.3">
      <c r="A176" t="s">
        <v>1259</v>
      </c>
      <c r="B176" t="s">
        <v>1260</v>
      </c>
      <c r="C176" t="s">
        <v>10258</v>
      </c>
      <c r="D176" t="s">
        <v>304</v>
      </c>
      <c r="E176">
        <v>9060.9767399699995</v>
      </c>
      <c r="F176">
        <v>556.70000000000005</v>
      </c>
      <c r="G176">
        <v>19.3771589279145</v>
      </c>
      <c r="H176">
        <f>(Table2[[#This Row],[1Y Return vs Nifty]]-AVERAGE(Table2[1Y Return vs Nifty]))/_xlfn.STDEV.P(Table2[1Y Return vs Nifty])</f>
        <v>-0.26976265323910803</v>
      </c>
      <c r="I176">
        <v>8.0662757011763198</v>
      </c>
      <c r="J176">
        <f>(Table2[[#This Row],[1M Return vs Nifty]]-AVERAGE(Table2[1M Return vs Nifty]))/_xlfn.STDEV.P(Table2[1M Return vs Nifty])</f>
        <v>0.72531322168271983</v>
      </c>
      <c r="K176">
        <v>31.155356305466299</v>
      </c>
      <c r="L176">
        <f>(Table2[[#This Row],[6M Return vs Nifty]]-AVERAGE(Table2[6M Return vs Nifty]))/_xlfn.STDEV.P(Table2[6M Return vs Nifty])</f>
        <v>0.84775168548845536</v>
      </c>
      <c r="M176">
        <v>3.4660561240679701</v>
      </c>
      <c r="N176">
        <f>(Table2[[#This Row],[1W Return vs Nifty]]-AVERAGE(Table2[1W Return vs Nifty]))/_xlfn.STDEV.P(Table2[1W Return vs Nifty])</f>
        <v>0.27827592397236489</v>
      </c>
      <c r="O176">
        <v>543.04</v>
      </c>
      <c r="P176">
        <v>504.369112200323</v>
      </c>
      <c r="Q176">
        <v>427.36083534318698</v>
      </c>
      <c r="R176">
        <v>53.075331479008597</v>
      </c>
      <c r="S176" s="2">
        <f>(Table2[[#This Row],[Close Price]]-Table2[[#This Row],[20D EMA]])/Table2[[#This Row],[20D EMA]]</f>
        <v>2.5154684737772694E-2</v>
      </c>
      <c r="T176" s="2">
        <f>(Table2[[#This Row],[Close Price]]-Table2[[#This Row],[50D EMA]])/Table2[[#This Row],[50D EMA]]</f>
        <v>0.10375513990415119</v>
      </c>
      <c r="U176" s="2">
        <f>(Table2[[#This Row],[Close Price]]-Table2[[#This Row],[200D EMA]])/Table2[[#This Row],[200D EMA]]</f>
        <v>0.3026462744367972</v>
      </c>
      <c r="V176">
        <v>0.92589429180780902</v>
      </c>
      <c r="W176">
        <v>555.25</v>
      </c>
      <c r="X176">
        <v>569.95000000000005</v>
      </c>
      <c r="Y176">
        <v>555.25</v>
      </c>
      <c r="Z176">
        <v>594.6</v>
      </c>
      <c r="AA176">
        <v>555.25</v>
      </c>
      <c r="AB176">
        <v>575</v>
      </c>
      <c r="AC176" s="2">
        <f>(Table2[[#This Row],[Close Price]]/Table2[[#This Row],[Day Low]])-1</f>
        <v>2.6114362899596344E-3</v>
      </c>
      <c r="AD176" s="2">
        <f>(Table2[[#This Row],[Day High]]/Table2[[#This Row],[Close Price]])-1</f>
        <v>2.3800970001796262E-2</v>
      </c>
      <c r="AE176" s="2">
        <f>(Table2[[#This Row],[Close Price]]/Table2[[#This Row],[Current Week Low]])-1</f>
        <v>2.6114362899596344E-3</v>
      </c>
      <c r="AF176" s="2">
        <f>(Table2[[#This Row],[Current Week High]]/Table2[[#This Row],[Close Price]])-1</f>
        <v>6.807975570325131E-2</v>
      </c>
      <c r="AG176" s="2">
        <f>(Table2[[#This Row],[Close Price]]/Table2[[#This Row],[Current Month Low]])-1</f>
        <v>2.6114362899596344E-3</v>
      </c>
      <c r="AH176" s="2">
        <f>(Table2[[#This Row],[Current Month High]]/Table2[[#This Row],[Close Price]])-1</f>
        <v>3.2872283096820443E-2</v>
      </c>
      <c r="AI176">
        <v>6.8079755703251301</v>
      </c>
      <c r="AJ176">
        <v>63.111631995312003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0.13</v>
      </c>
      <c r="AM176" t="s">
        <v>10294</v>
      </c>
      <c r="AN176">
        <v>5.0599999999999996</v>
      </c>
      <c r="AO176" t="s">
        <v>10294</v>
      </c>
      <c r="AP176">
        <v>0.124622792506521</v>
      </c>
      <c r="AQ176">
        <f>(Table2[[#This Row],[Sharpe Ratio]]-AVERAGE(Table2[Sharpe Ratio]))/_xlfn.STDEV.P(Table2[Sharpe Ratio])</f>
        <v>0.81124022132127549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2.3928183992257077</v>
      </c>
      <c r="AS176">
        <f>_xlfn.RANK.AVG(Table2[[#This Row],[1Y Return vs Nifty Z-Score]],Table2[1Y Return vs Nifty Z-Score])</f>
        <v>380</v>
      </c>
      <c r="AT176">
        <f>_xlfn.RANK.AVG(Table2[[#This Row],[6M Return vs Nifty Z-Score]],Table2[6M Return vs Nifty Z-Score])</f>
        <v>120</v>
      </c>
      <c r="AU176">
        <f>_xlfn.RANK.AVG(Table2[[#This Row],[Sharpe Ratio Z-Score]],Table2[Sharpe Ratio Z-Score])</f>
        <v>154</v>
      </c>
      <c r="AV176">
        <f>(Table2[[#This Row],[Rank 1Y]]+Table2[[#This Row],[Rank 6M]]+Table2[[#This Row],[Rank Sharpe]])/3</f>
        <v>218</v>
      </c>
    </row>
    <row r="177" spans="1:48" x14ac:dyDescent="0.3">
      <c r="A177" t="s">
        <v>1883</v>
      </c>
      <c r="B177" t="s">
        <v>1884</v>
      </c>
      <c r="C177" t="s">
        <v>10249</v>
      </c>
      <c r="D177" t="s">
        <v>304</v>
      </c>
      <c r="E177">
        <v>3732.1944836399998</v>
      </c>
      <c r="F177">
        <v>1367.1</v>
      </c>
      <c r="G177">
        <v>50.156996013004701</v>
      </c>
      <c r="H177">
        <f>(Table2[[#This Row],[1Y Return vs Nifty]]-AVERAGE(Table2[1Y Return vs Nifty]))/_xlfn.STDEV.P(Table2[1Y Return vs Nifty])</f>
        <v>0.15542719228889479</v>
      </c>
      <c r="I177">
        <v>-2.99101590659216</v>
      </c>
      <c r="J177">
        <f>(Table2[[#This Row],[1M Return vs Nifty]]-AVERAGE(Table2[1M Return vs Nifty]))/_xlfn.STDEV.P(Table2[1M Return vs Nifty])</f>
        <v>-0.40338533958789385</v>
      </c>
      <c r="K177">
        <v>21.2011092377988</v>
      </c>
      <c r="L177">
        <f>(Table2[[#This Row],[6M Return vs Nifty]]-AVERAGE(Table2[6M Return vs Nifty]))/_xlfn.STDEV.P(Table2[6M Return vs Nifty])</f>
        <v>0.5057593445084636</v>
      </c>
      <c r="M177">
        <v>1.5018853990224601</v>
      </c>
      <c r="N177">
        <f>(Table2[[#This Row],[1W Return vs Nifty]]-AVERAGE(Table2[1W Return vs Nifty]))/_xlfn.STDEV.P(Table2[1W Return vs Nifty])</f>
        <v>-0.1320728911759117</v>
      </c>
      <c r="O177">
        <v>1359.51</v>
      </c>
      <c r="P177">
        <v>1341.8615562400801</v>
      </c>
      <c r="Q177">
        <v>1184.2836720846799</v>
      </c>
      <c r="R177">
        <v>58.520513101380999</v>
      </c>
      <c r="S177" s="2">
        <f>(Table2[[#This Row],[Close Price]]-Table2[[#This Row],[20D EMA]])/Table2[[#This Row],[20D EMA]]</f>
        <v>5.5828938367499456E-3</v>
      </c>
      <c r="T177" s="2">
        <f>(Table2[[#This Row],[Close Price]]-Table2[[#This Row],[50D EMA]])/Table2[[#This Row],[50D EMA]]</f>
        <v>1.8808530315629887E-2</v>
      </c>
      <c r="U177" s="2">
        <f>(Table2[[#This Row],[Close Price]]-Table2[[#This Row],[200D EMA]])/Table2[[#This Row],[200D EMA]]</f>
        <v>0.15436869748741086</v>
      </c>
      <c r="V177">
        <v>0.628166003748166</v>
      </c>
      <c r="W177">
        <v>1355.05</v>
      </c>
      <c r="X177">
        <v>1369.8</v>
      </c>
      <c r="Y177">
        <v>1351.2</v>
      </c>
      <c r="Z177">
        <v>1378.9</v>
      </c>
      <c r="AA177">
        <v>1355.05</v>
      </c>
      <c r="AB177">
        <v>1374.95</v>
      </c>
      <c r="AC177" s="2">
        <f>(Table2[[#This Row],[Close Price]]/Table2[[#This Row],[Day Low]])-1</f>
        <v>8.8926607874246777E-3</v>
      </c>
      <c r="AD177" s="2">
        <f>(Table2[[#This Row],[Day High]]/Table2[[#This Row],[Close Price]])-1</f>
        <v>1.9749835418039208E-3</v>
      </c>
      <c r="AE177" s="2">
        <f>(Table2[[#This Row],[Close Price]]/Table2[[#This Row],[Current Week Low]])-1</f>
        <v>1.1767317939609168E-2</v>
      </c>
      <c r="AF177" s="2">
        <f>(Table2[[#This Row],[Current Week High]]/Table2[[#This Row],[Close Price]])-1</f>
        <v>8.6314095530686252E-3</v>
      </c>
      <c r="AG177" s="2">
        <f>(Table2[[#This Row],[Close Price]]/Table2[[#This Row],[Current Month Low]])-1</f>
        <v>8.8926607874246777E-3</v>
      </c>
      <c r="AH177" s="2">
        <f>(Table2[[#This Row],[Current Month High]]/Table2[[#This Row],[Close Price]])-1</f>
        <v>5.7420817789481937E-3</v>
      </c>
      <c r="AI177">
        <v>3.5037670982371401</v>
      </c>
      <c r="AJ177">
        <v>80.344304465404605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-0.13</v>
      </c>
      <c r="AM177" t="s">
        <v>10293</v>
      </c>
      <c r="AN177">
        <v>0.87</v>
      </c>
      <c r="AO177" t="s">
        <v>10294</v>
      </c>
      <c r="AP177">
        <v>9.0048537504556006E-2</v>
      </c>
      <c r="AQ177">
        <f>(Table2[[#This Row],[Sharpe Ratio]]-AVERAGE(Table2[Sharpe Ratio]))/_xlfn.STDEV.P(Table2[Sharpe Ratio])</f>
        <v>0.4103474157465376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0.53607572178009044</v>
      </c>
      <c r="AS177">
        <f>_xlfn.RANK.AVG(Table2[[#This Row],[1Y Return vs Nifty Z-Score]],Table2[1Y Return vs Nifty Z-Score])</f>
        <v>244</v>
      </c>
      <c r="AT177">
        <f>_xlfn.RANK.AVG(Table2[[#This Row],[6M Return vs Nifty Z-Score]],Table2[6M Return vs Nifty Z-Score])</f>
        <v>179</v>
      </c>
      <c r="AU177">
        <f>_xlfn.RANK.AVG(Table2[[#This Row],[Sharpe Ratio Z-Score]],Table2[Sharpe Ratio Z-Score])</f>
        <v>231</v>
      </c>
      <c r="AV177">
        <f>(Table2[[#This Row],[Rank 1Y]]+Table2[[#This Row],[Rank 6M]]+Table2[[#This Row],[Rank Sharpe]])/3</f>
        <v>218</v>
      </c>
    </row>
    <row r="178" spans="1:48" x14ac:dyDescent="0.3">
      <c r="A178" t="s">
        <v>421</v>
      </c>
      <c r="B178" t="s">
        <v>422</v>
      </c>
      <c r="C178" t="s">
        <v>10255</v>
      </c>
      <c r="D178" t="s">
        <v>98</v>
      </c>
      <c r="E178">
        <v>56514.384411674997</v>
      </c>
      <c r="F178">
        <v>143.81</v>
      </c>
      <c r="G178">
        <v>134.65015525532201</v>
      </c>
      <c r="H178">
        <f>(Table2[[#This Row],[1Y Return vs Nifty]]-AVERAGE(Table2[1Y Return vs Nifty]))/_xlfn.STDEV.P(Table2[1Y Return vs Nifty])</f>
        <v>1.3226079420471926</v>
      </c>
      <c r="I178">
        <v>8.3622888420924504</v>
      </c>
      <c r="J178">
        <f>(Table2[[#This Row],[1M Return vs Nifty]]-AVERAGE(Table2[1M Return vs Nifty]))/_xlfn.STDEV.P(Table2[1M Return vs Nifty])</f>
        <v>0.75552944624484475</v>
      </c>
      <c r="K178">
        <v>-12.008153914861699</v>
      </c>
      <c r="L178">
        <f>(Table2[[#This Row],[6M Return vs Nifty]]-AVERAGE(Table2[6M Return vs Nifty]))/_xlfn.STDEV.P(Table2[6M Return vs Nifty])</f>
        <v>-0.63519220818995847</v>
      </c>
      <c r="M178">
        <v>-6.5119674187132999</v>
      </c>
      <c r="N178">
        <f>(Table2[[#This Row],[1W Return vs Nifty]]-AVERAGE(Table2[1W Return vs Nifty]))/_xlfn.STDEV.P(Table2[1W Return vs Nifty])</f>
        <v>-1.8063036322202539</v>
      </c>
      <c r="O178">
        <v>144.94999999999999</v>
      </c>
      <c r="P178">
        <v>140.19180977757799</v>
      </c>
      <c r="Q178">
        <v>116.350958990731</v>
      </c>
      <c r="R178">
        <v>43.937107504322398</v>
      </c>
      <c r="S178" s="2">
        <f>(Table2[[#This Row],[Close Price]]-Table2[[#This Row],[20D EMA]])/Table2[[#This Row],[20D EMA]]</f>
        <v>-7.8647809589512691E-3</v>
      </c>
      <c r="T178" s="2">
        <f>(Table2[[#This Row],[Close Price]]-Table2[[#This Row],[50D EMA]])/Table2[[#This Row],[50D EMA]]</f>
        <v>2.5808855939319659E-2</v>
      </c>
      <c r="U178" s="2">
        <f>(Table2[[#This Row],[Close Price]]-Table2[[#This Row],[200D EMA]])/Table2[[#This Row],[200D EMA]]</f>
        <v>0.23600184517135353</v>
      </c>
      <c r="V178">
        <v>1.03281664057572</v>
      </c>
      <c r="W178">
        <v>142.26</v>
      </c>
      <c r="X178">
        <v>144.94999999999999</v>
      </c>
      <c r="Y178">
        <v>142.26</v>
      </c>
      <c r="Z178">
        <v>153.69999999999999</v>
      </c>
      <c r="AA178">
        <v>142.26</v>
      </c>
      <c r="AB178">
        <v>150</v>
      </c>
      <c r="AC178" s="2">
        <f>(Table2[[#This Row],[Close Price]]/Table2[[#This Row],[Day Low]])-1</f>
        <v>1.089554337129206E-2</v>
      </c>
      <c r="AD178" s="2">
        <f>(Table2[[#This Row],[Day High]]/Table2[[#This Row],[Close Price]])-1</f>
        <v>7.9271260691189394E-3</v>
      </c>
      <c r="AE178" s="2">
        <f>(Table2[[#This Row],[Close Price]]/Table2[[#This Row],[Current Week Low]])-1</f>
        <v>1.089554337129206E-2</v>
      </c>
      <c r="AF178" s="2">
        <f>(Table2[[#This Row],[Current Week High]]/Table2[[#This Row],[Close Price]])-1</f>
        <v>6.8771295459286508E-2</v>
      </c>
      <c r="AG178" s="2">
        <f>(Table2[[#This Row],[Close Price]]/Table2[[#This Row],[Current Month Low]])-1</f>
        <v>1.089554337129206E-2</v>
      </c>
      <c r="AH178" s="2">
        <f>(Table2[[#This Row],[Current Month High]]/Table2[[#This Row],[Close Price]])-1</f>
        <v>4.3042903831444157E-2</v>
      </c>
      <c r="AI178">
        <v>18.559210068840802</v>
      </c>
      <c r="AJ178">
        <v>172.625592417061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</v>
      </c>
      <c r="AM178" t="s">
        <v>10295</v>
      </c>
      <c r="AN178">
        <v>-4.97</v>
      </c>
      <c r="AO178" t="s">
        <v>10293</v>
      </c>
      <c r="AP178">
        <v>0.18265947915213701</v>
      </c>
      <c r="AQ178">
        <f>(Table2[[#This Row],[Sharpe Ratio]]-AVERAGE(Table2[Sharpe Ratio]))/_xlfn.STDEV.P(Table2[Sharpe Ratio])</f>
        <v>1.4841828526028633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1.1208244004846881</v>
      </c>
      <c r="AS178">
        <f>_xlfn.RANK.AVG(Table2[[#This Row],[1Y Return vs Nifty Z-Score]],Table2[1Y Return vs Nifty Z-Score])</f>
        <v>70</v>
      </c>
      <c r="AT178">
        <f>_xlfn.RANK.AVG(Table2[[#This Row],[6M Return vs Nifty Z-Score]],Table2[6M Return vs Nifty Z-Score])</f>
        <v>535</v>
      </c>
      <c r="AU178">
        <f>_xlfn.RANK.AVG(Table2[[#This Row],[Sharpe Ratio Z-Score]],Table2[Sharpe Ratio Z-Score])</f>
        <v>50</v>
      </c>
      <c r="AV178">
        <f>(Table2[[#This Row],[Rank 1Y]]+Table2[[#This Row],[Rank 6M]]+Table2[[#This Row],[Rank Sharpe]])/3</f>
        <v>218.33333333333334</v>
      </c>
    </row>
    <row r="179" spans="1:48" x14ac:dyDescent="0.3">
      <c r="A179" t="s">
        <v>825</v>
      </c>
      <c r="B179" t="s">
        <v>826</v>
      </c>
      <c r="C179" t="s">
        <v>10251</v>
      </c>
      <c r="D179" t="s">
        <v>633</v>
      </c>
      <c r="E179">
        <v>19142.586242824</v>
      </c>
      <c r="F179">
        <v>132.77000000000001</v>
      </c>
      <c r="G179">
        <v>77.206165524365503</v>
      </c>
      <c r="H179">
        <f>(Table2[[#This Row],[1Y Return vs Nifty]]-AVERAGE(Table2[1Y Return vs Nifty]))/_xlfn.STDEV.P(Table2[1Y Return vs Nifty])</f>
        <v>0.52908193823189331</v>
      </c>
      <c r="I179">
        <v>14.1532505296917</v>
      </c>
      <c r="J179">
        <f>(Table2[[#This Row],[1M Return vs Nifty]]-AVERAGE(Table2[1M Return vs Nifty]))/_xlfn.STDEV.P(Table2[1M Return vs Nifty])</f>
        <v>1.3466552261396583</v>
      </c>
      <c r="K179">
        <v>24.054276185793299</v>
      </c>
      <c r="L179">
        <f>(Table2[[#This Row],[6M Return vs Nifty]]-AVERAGE(Table2[6M Return vs Nifty]))/_xlfn.STDEV.P(Table2[6M Return vs Nifty])</f>
        <v>0.60378396024467107</v>
      </c>
      <c r="M179">
        <v>12.9811359007156</v>
      </c>
      <c r="N179">
        <f>(Table2[[#This Row],[1W Return vs Nifty]]-AVERAGE(Table2[1W Return vs Nifty]))/_xlfn.STDEV.P(Table2[1W Return vs Nifty])</f>
        <v>2.2661386197154836</v>
      </c>
      <c r="O179">
        <v>124.51</v>
      </c>
      <c r="P179">
        <v>117.035120272386</v>
      </c>
      <c r="Q179">
        <v>98.753579808090095</v>
      </c>
      <c r="R179">
        <v>66.664743261106693</v>
      </c>
      <c r="S179" s="2">
        <f>(Table2[[#This Row],[Close Price]]-Table2[[#This Row],[20D EMA]])/Table2[[#This Row],[20D EMA]]</f>
        <v>6.6340053007790584E-2</v>
      </c>
      <c r="T179" s="2">
        <f>(Table2[[#This Row],[Close Price]]-Table2[[#This Row],[50D EMA]])/Table2[[#This Row],[50D EMA]]</f>
        <v>0.13444579448453475</v>
      </c>
      <c r="U179" s="2">
        <f>(Table2[[#This Row],[Close Price]]-Table2[[#This Row],[200D EMA]])/Table2[[#This Row],[200D EMA]]</f>
        <v>0.34445759088444933</v>
      </c>
      <c r="V179">
        <v>1.2401244057629599</v>
      </c>
      <c r="W179">
        <v>130</v>
      </c>
      <c r="X179">
        <v>135.80000000000001</v>
      </c>
      <c r="Y179">
        <v>123.5</v>
      </c>
      <c r="Z179">
        <v>140.5</v>
      </c>
      <c r="AA179">
        <v>130</v>
      </c>
      <c r="AB179">
        <v>140.5</v>
      </c>
      <c r="AC179" s="2">
        <f>(Table2[[#This Row],[Close Price]]/Table2[[#This Row],[Day Low]])-1</f>
        <v>2.1307692307692472E-2</v>
      </c>
      <c r="AD179" s="2">
        <f>(Table2[[#This Row],[Day High]]/Table2[[#This Row],[Close Price]])-1</f>
        <v>2.2821420501619283E-2</v>
      </c>
      <c r="AE179" s="2">
        <f>(Table2[[#This Row],[Close Price]]/Table2[[#This Row],[Current Week Low]])-1</f>
        <v>7.5060728744939409E-2</v>
      </c>
      <c r="AF179" s="2">
        <f>(Table2[[#This Row],[Current Week High]]/Table2[[#This Row],[Close Price]])-1</f>
        <v>5.822098365594619E-2</v>
      </c>
      <c r="AG179" s="2">
        <f>(Table2[[#This Row],[Close Price]]/Table2[[#This Row],[Current Month Low]])-1</f>
        <v>2.1307692307692472E-2</v>
      </c>
      <c r="AH179" s="2">
        <f>(Table2[[#This Row],[Current Month High]]/Table2[[#This Row],[Close Price]])-1</f>
        <v>5.822098365594619E-2</v>
      </c>
      <c r="AI179">
        <v>5.8220983655946101</v>
      </c>
      <c r="AJ179">
        <v>115.886178861788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0.21</v>
      </c>
      <c r="AM179" t="s">
        <v>10294</v>
      </c>
      <c r="AN179">
        <v>10.52</v>
      </c>
      <c r="AO179" t="s">
        <v>10294</v>
      </c>
      <c r="AP179">
        <v>5.2573359291369998E-2</v>
      </c>
      <c r="AQ179">
        <f>(Table2[[#This Row],[Sharpe Ratio]]-AVERAGE(Table2[Sharpe Ratio]))/_xlfn.STDEV.P(Table2[Sharpe Ratio])</f>
        <v>-2.4181956829779163E-2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4.7214777875019269</v>
      </c>
      <c r="AS179">
        <f>_xlfn.RANK.AVG(Table2[[#This Row],[1Y Return vs Nifty Z-Score]],Table2[1Y Return vs Nifty Z-Score])</f>
        <v>151</v>
      </c>
      <c r="AT179">
        <f>_xlfn.RANK.AVG(Table2[[#This Row],[6M Return vs Nifty Z-Score]],Table2[6M Return vs Nifty Z-Score])</f>
        <v>160</v>
      </c>
      <c r="AU179">
        <f>_xlfn.RANK.AVG(Table2[[#This Row],[Sharpe Ratio Z-Score]],Table2[Sharpe Ratio Z-Score])</f>
        <v>345</v>
      </c>
      <c r="AV179">
        <f>(Table2[[#This Row],[Rank 1Y]]+Table2[[#This Row],[Rank 6M]]+Table2[[#This Row],[Rank Sharpe]])/3</f>
        <v>218.66666666666666</v>
      </c>
    </row>
    <row r="180" spans="1:48" x14ac:dyDescent="0.3">
      <c r="A180" t="s">
        <v>1093</v>
      </c>
      <c r="B180" t="s">
        <v>1094</v>
      </c>
      <c r="C180" t="s">
        <v>6557</v>
      </c>
      <c r="D180" t="s">
        <v>78</v>
      </c>
      <c r="E180">
        <v>11529.725363205</v>
      </c>
      <c r="F180">
        <v>372.05</v>
      </c>
      <c r="G180">
        <v>46.340780240151297</v>
      </c>
      <c r="H180">
        <f>(Table2[[#This Row],[1Y Return vs Nifty]]-AVERAGE(Table2[1Y Return vs Nifty]))/_xlfn.STDEV.P(Table2[1Y Return vs Nifty])</f>
        <v>0.10271033773000354</v>
      </c>
      <c r="I180">
        <v>25.3676316884107</v>
      </c>
      <c r="J180">
        <f>(Table2[[#This Row],[1M Return vs Nifty]]-AVERAGE(Table2[1M Return vs Nifty]))/_xlfn.STDEV.P(Table2[1M Return vs Nifty])</f>
        <v>2.4913890658887676</v>
      </c>
      <c r="K180">
        <v>41.786942145978003</v>
      </c>
      <c r="L180">
        <f>(Table2[[#This Row],[6M Return vs Nifty]]-AVERAGE(Table2[6M Return vs Nifty]))/_xlfn.STDEV.P(Table2[6M Return vs Nifty])</f>
        <v>1.2130149650926163</v>
      </c>
      <c r="M180">
        <v>6.05319464063728E-2</v>
      </c>
      <c r="N180">
        <f>(Table2[[#This Row],[1W Return vs Nifty]]-AVERAGE(Table2[1W Return vs Nifty]))/_xlfn.STDEV.P(Table2[1W Return vs Nifty])</f>
        <v>-0.43319624768922338</v>
      </c>
      <c r="O180">
        <v>337.44</v>
      </c>
      <c r="P180">
        <v>293.41223023394599</v>
      </c>
      <c r="Q180">
        <v>247.85102892174001</v>
      </c>
      <c r="R180">
        <v>77.168855276672005</v>
      </c>
      <c r="S180" s="2">
        <f>(Table2[[#This Row],[Close Price]]-Table2[[#This Row],[20D EMA]])/Table2[[#This Row],[20D EMA]]</f>
        <v>0.10256638217164538</v>
      </c>
      <c r="T180" s="2">
        <f>(Table2[[#This Row],[Close Price]]-Table2[[#This Row],[50D EMA]])/Table2[[#This Row],[50D EMA]]</f>
        <v>0.26801121992547439</v>
      </c>
      <c r="U180" s="2">
        <f>(Table2[[#This Row],[Close Price]]-Table2[[#This Row],[200D EMA]])/Table2[[#This Row],[200D EMA]]</f>
        <v>0.50110331039810341</v>
      </c>
      <c r="V180">
        <v>1.0836647072838601</v>
      </c>
      <c r="W180">
        <v>360.1</v>
      </c>
      <c r="X180">
        <v>375.45</v>
      </c>
      <c r="Y180">
        <v>359</v>
      </c>
      <c r="Z180">
        <v>385</v>
      </c>
      <c r="AA180">
        <v>359</v>
      </c>
      <c r="AB180">
        <v>375.45</v>
      </c>
      <c r="AC180" s="2">
        <f>(Table2[[#This Row],[Close Price]]/Table2[[#This Row],[Day Low]])-1</f>
        <v>3.3185226326020612E-2</v>
      </c>
      <c r="AD180" s="2">
        <f>(Table2[[#This Row],[Day High]]/Table2[[#This Row],[Close Price]])-1</f>
        <v>9.1385566456121392E-3</v>
      </c>
      <c r="AE180" s="2">
        <f>(Table2[[#This Row],[Close Price]]/Table2[[#This Row],[Current Week Low]])-1</f>
        <v>3.6350974930362101E-2</v>
      </c>
      <c r="AF180" s="2">
        <f>(Table2[[#This Row],[Current Week High]]/Table2[[#This Row],[Close Price]])-1</f>
        <v>3.4807149576669749E-2</v>
      </c>
      <c r="AG180" s="2">
        <f>(Table2[[#This Row],[Close Price]]/Table2[[#This Row],[Current Month Low]])-1</f>
        <v>3.6350974930362101E-2</v>
      </c>
      <c r="AH180" s="2">
        <f>(Table2[[#This Row],[Current Month High]]/Table2[[#This Row],[Close Price]])-1</f>
        <v>9.1385566456121392E-3</v>
      </c>
      <c r="AI180">
        <v>3.48071495766697</v>
      </c>
      <c r="AJ180">
        <v>115.61866125760601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0.61</v>
      </c>
      <c r="AM180" t="s">
        <v>10294</v>
      </c>
      <c r="AN180">
        <v>15.13</v>
      </c>
      <c r="AO180" t="s">
        <v>10294</v>
      </c>
      <c r="AP180">
        <v>5.9403532736392997E-2</v>
      </c>
      <c r="AQ180">
        <f>(Table2[[#This Row],[Sharpe Ratio]]-AVERAGE(Table2[Sharpe Ratio]))/_xlfn.STDEV.P(Table2[Sharpe Ratio])</f>
        <v>5.5014757453195895E-2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3.4289328784753601</v>
      </c>
      <c r="AS180">
        <f>_xlfn.RANK.AVG(Table2[[#This Row],[1Y Return vs Nifty Z-Score]],Table2[1Y Return vs Nifty Z-Score])</f>
        <v>255</v>
      </c>
      <c r="AT180">
        <f>_xlfn.RANK.AVG(Table2[[#This Row],[6M Return vs Nifty Z-Score]],Table2[6M Return vs Nifty Z-Score])</f>
        <v>83</v>
      </c>
      <c r="AU180">
        <f>_xlfn.RANK.AVG(Table2[[#This Row],[Sharpe Ratio Z-Score]],Table2[Sharpe Ratio Z-Score])</f>
        <v>318</v>
      </c>
      <c r="AV180">
        <f>(Table2[[#This Row],[Rank 1Y]]+Table2[[#This Row],[Rank 6M]]+Table2[[#This Row],[Rank Sharpe]])/3</f>
        <v>218.66666666666666</v>
      </c>
    </row>
    <row r="181" spans="1:48" x14ac:dyDescent="0.3">
      <c r="A181" t="s">
        <v>199</v>
      </c>
      <c r="B181" t="s">
        <v>200</v>
      </c>
      <c r="C181" t="s">
        <v>10256</v>
      </c>
      <c r="D181" t="s">
        <v>201</v>
      </c>
      <c r="E181">
        <v>130954.34289795</v>
      </c>
      <c r="F181">
        <v>193.25</v>
      </c>
      <c r="G181">
        <v>73.053344317107005</v>
      </c>
      <c r="H181">
        <f>(Table2[[#This Row],[1Y Return vs Nifty]]-AVERAGE(Table2[1Y Return vs Nifty]))/_xlfn.STDEV.P(Table2[1Y Return vs Nifty])</f>
        <v>0.47171524708475332</v>
      </c>
      <c r="I181">
        <v>-3.12012567253552</v>
      </c>
      <c r="J181">
        <f>(Table2[[#This Row],[1M Return vs Nifty]]-AVERAGE(Table2[1M Return vs Nifty]))/_xlfn.STDEV.P(Table2[1M Return vs Nifty])</f>
        <v>-0.41656451693398772</v>
      </c>
      <c r="K181">
        <v>53.705716135571599</v>
      </c>
      <c r="L181">
        <f>(Table2[[#This Row],[6M Return vs Nifty]]-AVERAGE(Table2[6M Return vs Nifty]))/_xlfn.STDEV.P(Table2[6M Return vs Nifty])</f>
        <v>1.6225014275647274</v>
      </c>
      <c r="M181">
        <v>2.9782435720762899</v>
      </c>
      <c r="N181">
        <f>(Table2[[#This Row],[1W Return vs Nifty]]-AVERAGE(Table2[1W Return vs Nifty]))/_xlfn.STDEV.P(Table2[1W Return vs Nifty])</f>
        <v>0.17636354936470189</v>
      </c>
      <c r="O181">
        <v>194.11</v>
      </c>
      <c r="P181">
        <v>180.75830191678</v>
      </c>
      <c r="Q181">
        <v>138.12412146868201</v>
      </c>
      <c r="R181">
        <v>44.620764954472499</v>
      </c>
      <c r="S181" s="2">
        <f>(Table2[[#This Row],[Close Price]]-Table2[[#This Row],[20D EMA]])/Table2[[#This Row],[20D EMA]]</f>
        <v>-4.4304775642677536E-3</v>
      </c>
      <c r="T181" s="2">
        <f>(Table2[[#This Row],[Close Price]]-Table2[[#This Row],[50D EMA]])/Table2[[#This Row],[50D EMA]]</f>
        <v>6.9107188719725307E-2</v>
      </c>
      <c r="U181" s="2">
        <f>(Table2[[#This Row],[Close Price]]-Table2[[#This Row],[200D EMA]])/Table2[[#This Row],[200D EMA]]</f>
        <v>0.39910392149583468</v>
      </c>
      <c r="V181">
        <v>0.56486868973793303</v>
      </c>
      <c r="W181">
        <v>192.59</v>
      </c>
      <c r="X181">
        <v>197.16</v>
      </c>
      <c r="Y181">
        <v>192.59</v>
      </c>
      <c r="Z181">
        <v>199.13</v>
      </c>
      <c r="AA181">
        <v>192.59</v>
      </c>
      <c r="AB181">
        <v>198</v>
      </c>
      <c r="AC181" s="2">
        <f>(Table2[[#This Row],[Close Price]]/Table2[[#This Row],[Day Low]])-1</f>
        <v>3.4269692092008253E-3</v>
      </c>
      <c r="AD181" s="2">
        <f>(Table2[[#This Row],[Day High]]/Table2[[#This Row],[Close Price]])-1</f>
        <v>2.0232858990944402E-2</v>
      </c>
      <c r="AE181" s="2">
        <f>(Table2[[#This Row],[Close Price]]/Table2[[#This Row],[Current Week Low]])-1</f>
        <v>3.4269692092008253E-3</v>
      </c>
      <c r="AF181" s="2">
        <f>(Table2[[#This Row],[Current Week High]]/Table2[[#This Row],[Close Price]])-1</f>
        <v>3.0426908150064769E-2</v>
      </c>
      <c r="AG181" s="2">
        <f>(Table2[[#This Row],[Close Price]]/Table2[[#This Row],[Current Month Low]])-1</f>
        <v>3.4269692092008253E-3</v>
      </c>
      <c r="AH181" s="2">
        <f>(Table2[[#This Row],[Current Month High]]/Table2[[#This Row],[Close Price]])-1</f>
        <v>2.4579560155239433E-2</v>
      </c>
      <c r="AI181">
        <v>8.0879689521345206</v>
      </c>
      <c r="AJ181">
        <v>122.63824884792599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0.35</v>
      </c>
      <c r="AM181" t="s">
        <v>10294</v>
      </c>
      <c r="AN181">
        <v>-3.94</v>
      </c>
      <c r="AO181" t="s">
        <v>10293</v>
      </c>
      <c r="AP181">
        <v>1.9919054917689E-2</v>
      </c>
      <c r="AQ181">
        <f>(Table2[[#This Row],[Sharpe Ratio]]-AVERAGE(Table2[Sharpe Ratio]))/_xlfn.STDEV.P(Table2[Sharpe Ratio])</f>
        <v>-0.40281269503982597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1.4512030120403687</v>
      </c>
      <c r="AS181">
        <f>_xlfn.RANK.AVG(Table2[[#This Row],[1Y Return vs Nifty Z-Score]],Table2[1Y Return vs Nifty Z-Score])</f>
        <v>167</v>
      </c>
      <c r="AT181">
        <f>_xlfn.RANK.AVG(Table2[[#This Row],[6M Return vs Nifty Z-Score]],Table2[6M Return vs Nifty Z-Score])</f>
        <v>45</v>
      </c>
      <c r="AU181">
        <f>_xlfn.RANK.AVG(Table2[[#This Row],[Sharpe Ratio Z-Score]],Table2[Sharpe Ratio Z-Score])</f>
        <v>445</v>
      </c>
      <c r="AV181">
        <f>(Table2[[#This Row],[Rank 1Y]]+Table2[[#This Row],[Rank 6M]]+Table2[[#This Row],[Rank Sharpe]])/3</f>
        <v>219</v>
      </c>
    </row>
    <row r="182" spans="1:48" x14ac:dyDescent="0.3">
      <c r="A182" t="s">
        <v>1135</v>
      </c>
      <c r="B182" t="s">
        <v>1136</v>
      </c>
      <c r="C182" t="s">
        <v>10253</v>
      </c>
      <c r="D182" t="s">
        <v>923</v>
      </c>
      <c r="E182">
        <v>10736.779050200001</v>
      </c>
      <c r="F182">
        <v>1460.2</v>
      </c>
      <c r="G182">
        <v>72.027536980710096</v>
      </c>
      <c r="H182">
        <f>(Table2[[#This Row],[1Y Return vs Nifty]]-AVERAGE(Table2[1Y Return vs Nifty]))/_xlfn.STDEV.P(Table2[1Y Return vs Nifty])</f>
        <v>0.45754483865476936</v>
      </c>
      <c r="I182">
        <v>22.670911547419699</v>
      </c>
      <c r="J182">
        <f>(Table2[[#This Row],[1M Return vs Nifty]]-AVERAGE(Table2[1M Return vs Nifty]))/_xlfn.STDEV.P(Table2[1M Return vs Nifty])</f>
        <v>2.2161151334234641</v>
      </c>
      <c r="K182">
        <v>27.508599499823401</v>
      </c>
      <c r="L182">
        <f>(Table2[[#This Row],[6M Return vs Nifty]]-AVERAGE(Table2[6M Return vs Nifty]))/_xlfn.STDEV.P(Table2[6M Return vs Nifty])</f>
        <v>0.72246215947322756</v>
      </c>
      <c r="M182">
        <v>9.9785067216217502</v>
      </c>
      <c r="N182">
        <f>(Table2[[#This Row],[1W Return vs Nifty]]-AVERAGE(Table2[1W Return vs Nifty]))/_xlfn.STDEV.P(Table2[1W Return vs Nifty])</f>
        <v>1.6388380952449058</v>
      </c>
      <c r="O182">
        <v>1427.68</v>
      </c>
      <c r="P182">
        <v>1312.99847262252</v>
      </c>
      <c r="Q182">
        <v>1048.22452224105</v>
      </c>
      <c r="R182">
        <v>51.256305726732101</v>
      </c>
      <c r="S182" s="2">
        <f>(Table2[[#This Row],[Close Price]]-Table2[[#This Row],[20D EMA]])/Table2[[#This Row],[20D EMA]]</f>
        <v>2.2778213605289688E-2</v>
      </c>
      <c r="T182" s="2">
        <f>(Table2[[#This Row],[Close Price]]-Table2[[#This Row],[50D EMA]])/Table2[[#This Row],[50D EMA]]</f>
        <v>0.11211096619439836</v>
      </c>
      <c r="U182" s="2">
        <f>(Table2[[#This Row],[Close Price]]-Table2[[#This Row],[200D EMA]])/Table2[[#This Row],[200D EMA]]</f>
        <v>0.39302217131704548</v>
      </c>
      <c r="V182">
        <v>0.81252075480586805</v>
      </c>
      <c r="W182">
        <v>1442.6</v>
      </c>
      <c r="X182">
        <v>1533.6</v>
      </c>
      <c r="Y182">
        <v>1406</v>
      </c>
      <c r="Z182">
        <v>1591.25</v>
      </c>
      <c r="AA182">
        <v>1442.6</v>
      </c>
      <c r="AB182">
        <v>1591.25</v>
      </c>
      <c r="AC182" s="2">
        <f>(Table2[[#This Row],[Close Price]]/Table2[[#This Row],[Day Low]])-1</f>
        <v>1.2200194093997085E-2</v>
      </c>
      <c r="AD182" s="2">
        <f>(Table2[[#This Row],[Day High]]/Table2[[#This Row],[Close Price]])-1</f>
        <v>5.0267086700451991E-2</v>
      </c>
      <c r="AE182" s="2">
        <f>(Table2[[#This Row],[Close Price]]/Table2[[#This Row],[Current Week Low]])-1</f>
        <v>3.8549075391180576E-2</v>
      </c>
      <c r="AF182" s="2">
        <f>(Table2[[#This Row],[Current Week High]]/Table2[[#This Row],[Close Price]])-1</f>
        <v>8.9747979728804328E-2</v>
      </c>
      <c r="AG182" s="2">
        <f>(Table2[[#This Row],[Close Price]]/Table2[[#This Row],[Current Month Low]])-1</f>
        <v>1.2200194093997085E-2</v>
      </c>
      <c r="AH182" s="2">
        <f>(Table2[[#This Row],[Current Month High]]/Table2[[#This Row],[Close Price]])-1</f>
        <v>8.9747979728804328E-2</v>
      </c>
      <c r="AI182">
        <v>8.9747979728804292</v>
      </c>
      <c r="AJ182">
        <v>122.59146341463401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0.31</v>
      </c>
      <c r="AM182" t="s">
        <v>10294</v>
      </c>
      <c r="AN182">
        <v>-2.11</v>
      </c>
      <c r="AO182" t="s">
        <v>10293</v>
      </c>
      <c r="AP182">
        <v>5.1870459685739001E-2</v>
      </c>
      <c r="AQ182">
        <f>(Table2[[#This Row],[Sharpe Ratio]]-AVERAGE(Table2[Sharpe Ratio]))/_xlfn.STDEV.P(Table2[Sharpe Ratio])</f>
        <v>-3.233216555944729E-2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5.0026280612369201</v>
      </c>
      <c r="AS182">
        <f>_xlfn.RANK.AVG(Table2[[#This Row],[1Y Return vs Nifty Z-Score]],Table2[1Y Return vs Nifty Z-Score])</f>
        <v>170</v>
      </c>
      <c r="AT182">
        <f>_xlfn.RANK.AVG(Table2[[#This Row],[6M Return vs Nifty Z-Score]],Table2[6M Return vs Nifty Z-Score])</f>
        <v>142</v>
      </c>
      <c r="AU182">
        <f>_xlfn.RANK.AVG(Table2[[#This Row],[Sharpe Ratio Z-Score]],Table2[Sharpe Ratio Z-Score])</f>
        <v>349</v>
      </c>
      <c r="AV182">
        <f>(Table2[[#This Row],[Rank 1Y]]+Table2[[#This Row],[Rank 6M]]+Table2[[#This Row],[Rank Sharpe]])/3</f>
        <v>220.33333333333334</v>
      </c>
    </row>
    <row r="183" spans="1:48" x14ac:dyDescent="0.3">
      <c r="A183" t="s">
        <v>375</v>
      </c>
      <c r="B183" t="s">
        <v>376</v>
      </c>
      <c r="C183" t="s">
        <v>10262</v>
      </c>
      <c r="D183" t="s">
        <v>136</v>
      </c>
      <c r="E183">
        <v>64697.564040594902</v>
      </c>
      <c r="F183">
        <v>1779.35</v>
      </c>
      <c r="G183">
        <v>33.897439931444502</v>
      </c>
      <c r="H183">
        <f>(Table2[[#This Row],[1Y Return vs Nifty]]-AVERAGE(Table2[1Y Return vs Nifty]))/_xlfn.STDEV.P(Table2[1Y Return vs Nifty])</f>
        <v>-6.9180823652207776E-2</v>
      </c>
      <c r="I183">
        <v>0.72811374517996896</v>
      </c>
      <c r="J183">
        <f>(Table2[[#This Row],[1M Return vs Nifty]]-AVERAGE(Table2[1M Return vs Nifty]))/_xlfn.STDEV.P(Table2[1M Return vs Nifty])</f>
        <v>-2.374659657194007E-2</v>
      </c>
      <c r="K183">
        <v>25.349840375328998</v>
      </c>
      <c r="L183">
        <f>(Table2[[#This Row],[6M Return vs Nifty]]-AVERAGE(Table2[6M Return vs Nifty]))/_xlfn.STDEV.P(Table2[6M Return vs Nifty])</f>
        <v>0.64829491391672833</v>
      </c>
      <c r="M183">
        <v>5.4935564515625401</v>
      </c>
      <c r="N183">
        <f>(Table2[[#This Row],[1W Return vs Nifty]]-AVERAGE(Table2[1W Return vs Nifty]))/_xlfn.STDEV.P(Table2[1W Return vs Nifty])</f>
        <v>0.70185537482731153</v>
      </c>
      <c r="O183">
        <v>1775.97</v>
      </c>
      <c r="P183">
        <v>1749.4958037470001</v>
      </c>
      <c r="Q183">
        <v>1520.4315954502699</v>
      </c>
      <c r="R183">
        <v>49.775039197220899</v>
      </c>
      <c r="S183" s="2">
        <f>(Table2[[#This Row],[Close Price]]-Table2[[#This Row],[20D EMA]])/Table2[[#This Row],[20D EMA]]</f>
        <v>1.9031853015534506E-3</v>
      </c>
      <c r="T183" s="2">
        <f>(Table2[[#This Row],[Close Price]]-Table2[[#This Row],[50D EMA]])/Table2[[#This Row],[50D EMA]]</f>
        <v>1.7064457193357824E-2</v>
      </c>
      <c r="U183" s="2">
        <f>(Table2[[#This Row],[Close Price]]-Table2[[#This Row],[200D EMA]])/Table2[[#This Row],[200D EMA]]</f>
        <v>0.17029270196996418</v>
      </c>
      <c r="V183">
        <v>1.3661798946263299</v>
      </c>
      <c r="W183">
        <v>1773.3</v>
      </c>
      <c r="X183">
        <v>1824.8</v>
      </c>
      <c r="Y183">
        <v>1773.3</v>
      </c>
      <c r="Z183">
        <v>1879</v>
      </c>
      <c r="AA183">
        <v>1773.3</v>
      </c>
      <c r="AB183">
        <v>1870</v>
      </c>
      <c r="AC183" s="2">
        <f>(Table2[[#This Row],[Close Price]]/Table2[[#This Row],[Day Low]])-1</f>
        <v>3.411718265381003E-3</v>
      </c>
      <c r="AD183" s="2">
        <f>(Table2[[#This Row],[Day High]]/Table2[[#This Row],[Close Price]])-1</f>
        <v>2.5543035378087442E-2</v>
      </c>
      <c r="AE183" s="2">
        <f>(Table2[[#This Row],[Close Price]]/Table2[[#This Row],[Current Week Low]])-1</f>
        <v>3.411718265381003E-3</v>
      </c>
      <c r="AF183" s="2">
        <f>(Table2[[#This Row],[Current Week High]]/Table2[[#This Row],[Close Price]])-1</f>
        <v>5.6003596819063084E-2</v>
      </c>
      <c r="AG183" s="2">
        <f>(Table2[[#This Row],[Close Price]]/Table2[[#This Row],[Current Month Low]])-1</f>
        <v>3.411718265381003E-3</v>
      </c>
      <c r="AH183" s="2">
        <f>(Table2[[#This Row],[Current Month High]]/Table2[[#This Row],[Close Price]])-1</f>
        <v>5.0945570011521113E-2</v>
      </c>
      <c r="AI183">
        <v>9.7619917385561994</v>
      </c>
      <c r="AJ183">
        <v>69.284559033393506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0.05</v>
      </c>
      <c r="AM183" t="s">
        <v>10294</v>
      </c>
      <c r="AN183">
        <v>3</v>
      </c>
      <c r="AO183" t="s">
        <v>10294</v>
      </c>
      <c r="AP183">
        <v>0.10033025240063299</v>
      </c>
      <c r="AQ183">
        <f>(Table2[[#This Row],[Sharpe Ratio]]-AVERAGE(Table2[Sharpe Ratio]))/_xlfn.STDEV.P(Table2[Sharpe Ratio])</f>
        <v>0.52956518430217581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1.7867880528220679</v>
      </c>
      <c r="AS183">
        <f>_xlfn.RANK.AVG(Table2[[#This Row],[1Y Return vs Nifty Z-Score]],Table2[1Y Return vs Nifty Z-Score])</f>
        <v>303</v>
      </c>
      <c r="AT183">
        <f>_xlfn.RANK.AVG(Table2[[#This Row],[6M Return vs Nifty Z-Score]],Table2[6M Return vs Nifty Z-Score])</f>
        <v>153</v>
      </c>
      <c r="AU183">
        <f>_xlfn.RANK.AVG(Table2[[#This Row],[Sharpe Ratio Z-Score]],Table2[Sharpe Ratio Z-Score])</f>
        <v>208</v>
      </c>
      <c r="AV183">
        <f>(Table2[[#This Row],[Rank 1Y]]+Table2[[#This Row],[Rank 6M]]+Table2[[#This Row],[Rank Sharpe]])/3</f>
        <v>221.33333333333334</v>
      </c>
    </row>
    <row r="184" spans="1:48" x14ac:dyDescent="0.3">
      <c r="A184" t="s">
        <v>260</v>
      </c>
      <c r="B184" t="s">
        <v>261</v>
      </c>
      <c r="C184" t="s">
        <v>10258</v>
      </c>
      <c r="D184" t="s">
        <v>46</v>
      </c>
      <c r="E184">
        <v>103477.9643296</v>
      </c>
      <c r="F184">
        <v>98</v>
      </c>
      <c r="G184">
        <v>65.1957364828491</v>
      </c>
      <c r="H184">
        <f>(Table2[[#This Row],[1Y Return vs Nifty]]-AVERAGE(Table2[1Y Return vs Nifty]))/_xlfn.STDEV.P(Table2[1Y Return vs Nifty])</f>
        <v>0.36317097337623139</v>
      </c>
      <c r="I184">
        <v>1.5503381757257699</v>
      </c>
      <c r="J184">
        <f>(Table2[[#This Row],[1M Return vs Nifty]]-AVERAGE(Table2[1M Return vs Nifty]))/_xlfn.STDEV.P(Table2[1M Return vs Nifty])</f>
        <v>6.0183859883290176E-2</v>
      </c>
      <c r="K184">
        <v>1.91865945510619</v>
      </c>
      <c r="L184">
        <f>(Table2[[#This Row],[6M Return vs Nifty]]-AVERAGE(Table2[6M Return vs Nifty]))/_xlfn.STDEV.P(Table2[6M Return vs Nifty])</f>
        <v>-0.15671669171849401</v>
      </c>
      <c r="M184">
        <v>8.0938936190338193</v>
      </c>
      <c r="N184">
        <f>(Table2[[#This Row],[1W Return vs Nifty]]-AVERAGE(Table2[1W Return vs Nifty]))/_xlfn.STDEV.P(Table2[1W Return vs Nifty])</f>
        <v>1.2451102263795573</v>
      </c>
      <c r="O184">
        <v>97.19</v>
      </c>
      <c r="P184">
        <v>94.017648513043298</v>
      </c>
      <c r="Q184">
        <v>81.091070952294402</v>
      </c>
      <c r="R184">
        <v>51.040944980239203</v>
      </c>
      <c r="S184" s="2">
        <f>(Table2[[#This Row],[Close Price]]-Table2[[#This Row],[20D EMA]])/Table2[[#This Row],[20D EMA]]</f>
        <v>8.3341907603663168E-3</v>
      </c>
      <c r="T184" s="2">
        <f>(Table2[[#This Row],[Close Price]]-Table2[[#This Row],[50D EMA]])/Table2[[#This Row],[50D EMA]]</f>
        <v>4.2357488726217404E-2</v>
      </c>
      <c r="U184" s="2">
        <f>(Table2[[#This Row],[Close Price]]-Table2[[#This Row],[200D EMA]])/Table2[[#This Row],[200D EMA]]</f>
        <v>0.208517767112153</v>
      </c>
      <c r="V184">
        <v>0.66714609947330605</v>
      </c>
      <c r="W184">
        <v>97.36</v>
      </c>
      <c r="X184">
        <v>100.73</v>
      </c>
      <c r="Y184">
        <v>96.25</v>
      </c>
      <c r="Z184">
        <v>103.75</v>
      </c>
      <c r="AA184">
        <v>97.36</v>
      </c>
      <c r="AB184">
        <v>102.53</v>
      </c>
      <c r="AC184" s="2">
        <f>(Table2[[#This Row],[Close Price]]/Table2[[#This Row],[Day Low]])-1</f>
        <v>6.5735414954806171E-3</v>
      </c>
      <c r="AD184" s="2">
        <f>(Table2[[#This Row],[Day High]]/Table2[[#This Row],[Close Price]])-1</f>
        <v>2.7857142857142803E-2</v>
      </c>
      <c r="AE184" s="2">
        <f>(Table2[[#This Row],[Close Price]]/Table2[[#This Row],[Current Week Low]])-1</f>
        <v>1.8181818181818077E-2</v>
      </c>
      <c r="AF184" s="2">
        <f>(Table2[[#This Row],[Current Week High]]/Table2[[#This Row],[Close Price]])-1</f>
        <v>5.8673469387755084E-2</v>
      </c>
      <c r="AG184" s="2">
        <f>(Table2[[#This Row],[Close Price]]/Table2[[#This Row],[Current Month Low]])-1</f>
        <v>6.5735414954806171E-3</v>
      </c>
      <c r="AH184" s="2">
        <f>(Table2[[#This Row],[Current Month High]]/Table2[[#This Row],[Close Price]])-1</f>
        <v>4.6224489795918311E-2</v>
      </c>
      <c r="AI184">
        <v>5.8673469387755004</v>
      </c>
      <c r="AJ184">
        <v>95.024875621890502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0.06</v>
      </c>
      <c r="AM184" t="s">
        <v>10294</v>
      </c>
      <c r="AN184">
        <v>1.1200000000000001</v>
      </c>
      <c r="AO184" t="s">
        <v>10294</v>
      </c>
      <c r="AP184">
        <v>0.15043363140605701</v>
      </c>
      <c r="AQ184">
        <f>(Table2[[#This Row],[Sharpe Ratio]]-AVERAGE(Table2[Sharpe Ratio]))/_xlfn.STDEV.P(Table2[Sharpe Ratio])</f>
        <v>1.1105201225103101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2.622268490430895</v>
      </c>
      <c r="AS184">
        <f>_xlfn.RANK.AVG(Table2[[#This Row],[1Y Return vs Nifty Z-Score]],Table2[1Y Return vs Nifty Z-Score])</f>
        <v>190</v>
      </c>
      <c r="AT184">
        <f>_xlfn.RANK.AVG(Table2[[#This Row],[6M Return vs Nifty Z-Score]],Table2[6M Return vs Nifty Z-Score])</f>
        <v>374</v>
      </c>
      <c r="AU184">
        <f>_xlfn.RANK.AVG(Table2[[#This Row],[Sharpe Ratio Z-Score]],Table2[Sharpe Ratio Z-Score])</f>
        <v>101</v>
      </c>
      <c r="AV184">
        <f>(Table2[[#This Row],[Rank 1Y]]+Table2[[#This Row],[Rank 6M]]+Table2[[#This Row],[Rank Sharpe]])/3</f>
        <v>221.66666666666666</v>
      </c>
    </row>
    <row r="185" spans="1:48" x14ac:dyDescent="0.3">
      <c r="A185" t="s">
        <v>528</v>
      </c>
      <c r="B185" t="s">
        <v>529</v>
      </c>
      <c r="C185" t="s">
        <v>10255</v>
      </c>
      <c r="D185" t="s">
        <v>155</v>
      </c>
      <c r="E185">
        <v>38673.295025009997</v>
      </c>
      <c r="F185">
        <v>278.89999999999998</v>
      </c>
      <c r="G185">
        <v>114.67789034358699</v>
      </c>
      <c r="H185">
        <f>(Table2[[#This Row],[1Y Return vs Nifty]]-AVERAGE(Table2[1Y Return vs Nifty]))/_xlfn.STDEV.P(Table2[1Y Return vs Nifty])</f>
        <v>1.0467129069568832</v>
      </c>
      <c r="I185">
        <v>13.6595869911327</v>
      </c>
      <c r="J185">
        <f>(Table2[[#This Row],[1M Return vs Nifty]]-AVERAGE(Table2[1M Return vs Nifty]))/_xlfn.STDEV.P(Table2[1M Return vs Nifty])</f>
        <v>1.2962633810578268</v>
      </c>
      <c r="K185">
        <v>-8.0972846028156393</v>
      </c>
      <c r="L185">
        <f>(Table2[[#This Row],[6M Return vs Nifty]]-AVERAGE(Table2[6M Return vs Nifty]))/_xlfn.STDEV.P(Table2[6M Return vs Nifty])</f>
        <v>-0.50082872070553086</v>
      </c>
      <c r="M185">
        <v>0.72216590824666005</v>
      </c>
      <c r="N185">
        <f>(Table2[[#This Row],[1W Return vs Nifty]]-AVERAGE(Table2[1W Return vs Nifty]))/_xlfn.STDEV.P(Table2[1W Return vs Nifty])</f>
        <v>-0.29496961145996625</v>
      </c>
      <c r="O185">
        <v>276.42</v>
      </c>
      <c r="P185">
        <v>260.00284258561402</v>
      </c>
      <c r="Q185">
        <v>219.16485886005</v>
      </c>
      <c r="R185">
        <v>48.133909907788201</v>
      </c>
      <c r="S185" s="2">
        <f>(Table2[[#This Row],[Close Price]]-Table2[[#This Row],[20D EMA]])/Table2[[#This Row],[20D EMA]]</f>
        <v>8.9718544244264571E-3</v>
      </c>
      <c r="T185" s="2">
        <f>(Table2[[#This Row],[Close Price]]-Table2[[#This Row],[50D EMA]])/Table2[[#This Row],[50D EMA]]</f>
        <v>7.2680580052364163E-2</v>
      </c>
      <c r="U185" s="2">
        <f>(Table2[[#This Row],[Close Price]]-Table2[[#This Row],[200D EMA]])/Table2[[#This Row],[200D EMA]]</f>
        <v>0.2725580252721741</v>
      </c>
      <c r="V185">
        <v>0.87235557733520896</v>
      </c>
      <c r="W185">
        <v>275.25</v>
      </c>
      <c r="X185">
        <v>281.64999999999998</v>
      </c>
      <c r="Y185">
        <v>275.25</v>
      </c>
      <c r="Z185">
        <v>301.45</v>
      </c>
      <c r="AA185">
        <v>275.25</v>
      </c>
      <c r="AB185">
        <v>293.5</v>
      </c>
      <c r="AC185" s="2">
        <f>(Table2[[#This Row],[Close Price]]/Table2[[#This Row],[Day Low]])-1</f>
        <v>1.326067211625781E-2</v>
      </c>
      <c r="AD185" s="2">
        <f>(Table2[[#This Row],[Day High]]/Table2[[#This Row],[Close Price]])-1</f>
        <v>9.8601649336680364E-3</v>
      </c>
      <c r="AE185" s="2">
        <f>(Table2[[#This Row],[Close Price]]/Table2[[#This Row],[Current Week Low]])-1</f>
        <v>1.326067211625781E-2</v>
      </c>
      <c r="AF185" s="2">
        <f>(Table2[[#This Row],[Current Week High]]/Table2[[#This Row],[Close Price]])-1</f>
        <v>8.0853352456077499E-2</v>
      </c>
      <c r="AG185" s="2">
        <f>(Table2[[#This Row],[Close Price]]/Table2[[#This Row],[Current Month Low]])-1</f>
        <v>1.326067211625781E-2</v>
      </c>
      <c r="AH185" s="2">
        <f>(Table2[[#This Row],[Current Month High]]/Table2[[#This Row],[Close Price]])-1</f>
        <v>5.2348512011473725E-2</v>
      </c>
      <c r="AI185">
        <v>11.796342775188201</v>
      </c>
      <c r="AJ185">
        <v>143.26210204971599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0.09</v>
      </c>
      <c r="AM185" t="s">
        <v>10294</v>
      </c>
      <c r="AN185">
        <v>-4.83</v>
      </c>
      <c r="AO185" t="s">
        <v>10293</v>
      </c>
      <c r="AP185">
        <v>0.15668753758305801</v>
      </c>
      <c r="AQ185">
        <f>(Table2[[#This Row],[Sharpe Ratio]]-AVERAGE(Table2[Sharpe Ratio]))/_xlfn.STDEV.P(Table2[Sharpe Ratio])</f>
        <v>1.1830349458364129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2.7302129016856256</v>
      </c>
      <c r="AS185">
        <f>_xlfn.RANK.AVG(Table2[[#This Row],[1Y Return vs Nifty Z-Score]],Table2[1Y Return vs Nifty Z-Score])</f>
        <v>95</v>
      </c>
      <c r="AT185">
        <f>_xlfn.RANK.AVG(Table2[[#This Row],[6M Return vs Nifty Z-Score]],Table2[6M Return vs Nifty Z-Score])</f>
        <v>487</v>
      </c>
      <c r="AU185">
        <f>_xlfn.RANK.AVG(Table2[[#This Row],[Sharpe Ratio Z-Score]],Table2[Sharpe Ratio Z-Score])</f>
        <v>92</v>
      </c>
      <c r="AV185">
        <f>(Table2[[#This Row],[Rank 1Y]]+Table2[[#This Row],[Rank 6M]]+Table2[[#This Row],[Rank Sharpe]])/3</f>
        <v>224.66666666666666</v>
      </c>
    </row>
    <row r="186" spans="1:48" x14ac:dyDescent="0.3">
      <c r="A186" t="s">
        <v>1596</v>
      </c>
      <c r="B186" t="s">
        <v>1597</v>
      </c>
      <c r="C186" t="s">
        <v>10252</v>
      </c>
      <c r="D186" t="s">
        <v>1598</v>
      </c>
      <c r="E186">
        <v>5671.1150363999996</v>
      </c>
      <c r="F186">
        <v>1109</v>
      </c>
      <c r="G186">
        <v>71.929190050586399</v>
      </c>
      <c r="H186">
        <f>(Table2[[#This Row],[1Y Return vs Nifty]]-AVERAGE(Table2[1Y Return vs Nifty]))/_xlfn.STDEV.P(Table2[1Y Return vs Nifty])</f>
        <v>0.45618628318510113</v>
      </c>
      <c r="I186">
        <v>15.0190030807121</v>
      </c>
      <c r="J186">
        <f>(Table2[[#This Row],[1M Return vs Nifty]]-AVERAGE(Table2[1M Return vs Nifty]))/_xlfn.STDEV.P(Table2[1M Return vs Nifty])</f>
        <v>1.4350289159559384</v>
      </c>
      <c r="K186">
        <v>51.447451765314298</v>
      </c>
      <c r="L186">
        <f>(Table2[[#This Row],[6M Return vs Nifty]]-AVERAGE(Table2[6M Return vs Nifty]))/_xlfn.STDEV.P(Table2[6M Return vs Nifty])</f>
        <v>1.5449155375133796</v>
      </c>
      <c r="M186">
        <v>1.3385044781005699</v>
      </c>
      <c r="N186">
        <f>(Table2[[#This Row],[1W Return vs Nifty]]-AVERAGE(Table2[1W Return vs Nifty]))/_xlfn.STDEV.P(Table2[1W Return vs Nifty])</f>
        <v>-0.16620595632307628</v>
      </c>
      <c r="O186">
        <v>1036.8599999999999</v>
      </c>
      <c r="P186">
        <v>966.70320314569301</v>
      </c>
      <c r="Q186">
        <v>785.63406954339303</v>
      </c>
      <c r="R186">
        <v>66.245036772075693</v>
      </c>
      <c r="S186" s="2">
        <f>(Table2[[#This Row],[Close Price]]-Table2[[#This Row],[20D EMA]])/Table2[[#This Row],[20D EMA]]</f>
        <v>6.9575448951642568E-2</v>
      </c>
      <c r="T186" s="2">
        <f>(Table2[[#This Row],[Close Price]]-Table2[[#This Row],[50D EMA]])/Table2[[#This Row],[50D EMA]]</f>
        <v>0.14719801940374999</v>
      </c>
      <c r="U186" s="2">
        <f>(Table2[[#This Row],[Close Price]]-Table2[[#This Row],[200D EMA]])/Table2[[#This Row],[200D EMA]]</f>
        <v>0.41159866023191405</v>
      </c>
      <c r="V186">
        <v>2.3686706873035499</v>
      </c>
      <c r="W186">
        <v>1077.6500000000001</v>
      </c>
      <c r="X186">
        <v>1118</v>
      </c>
      <c r="Y186">
        <v>1061.05</v>
      </c>
      <c r="Z186">
        <v>1157.95</v>
      </c>
      <c r="AA186">
        <v>1068</v>
      </c>
      <c r="AB186">
        <v>1118</v>
      </c>
      <c r="AC186" s="2">
        <f>(Table2[[#This Row],[Close Price]]/Table2[[#This Row],[Day Low]])-1</f>
        <v>2.9091077808193644E-2</v>
      </c>
      <c r="AD186" s="2">
        <f>(Table2[[#This Row],[Day High]]/Table2[[#This Row],[Close Price]])-1</f>
        <v>8.1154192966637062E-3</v>
      </c>
      <c r="AE186" s="2">
        <f>(Table2[[#This Row],[Close Price]]/Table2[[#This Row],[Current Week Low]])-1</f>
        <v>4.5191084303284557E-2</v>
      </c>
      <c r="AF186" s="2">
        <f>(Table2[[#This Row],[Current Week High]]/Table2[[#This Row],[Close Price]])-1</f>
        <v>4.4138863841298503E-2</v>
      </c>
      <c r="AG186" s="2">
        <f>(Table2[[#This Row],[Close Price]]/Table2[[#This Row],[Current Month Low]])-1</f>
        <v>3.838951310861427E-2</v>
      </c>
      <c r="AH186" s="2">
        <f>(Table2[[#This Row],[Current Month High]]/Table2[[#This Row],[Close Price]])-1</f>
        <v>8.1154192966637062E-3</v>
      </c>
      <c r="AI186">
        <v>4.4138863841298503</v>
      </c>
      <c r="AJ186">
        <v>107.28971962616799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0.15</v>
      </c>
      <c r="AM186" t="s">
        <v>10294</v>
      </c>
      <c r="AN186">
        <v>14.52</v>
      </c>
      <c r="AO186" t="s">
        <v>10294</v>
      </c>
      <c r="AP186">
        <v>1.8540698790582E-2</v>
      </c>
      <c r="AQ186">
        <f>(Table2[[#This Row],[Sharpe Ratio]]-AVERAGE(Table2[Sharpe Ratio]))/_xlfn.STDEV.P(Table2[Sharpe Ratio])</f>
        <v>-0.41879490651034507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2.8511298738209976</v>
      </c>
      <c r="AS186">
        <f>_xlfn.RANK.AVG(Table2[[#This Row],[1Y Return vs Nifty Z-Score]],Table2[1Y Return vs Nifty Z-Score])</f>
        <v>171</v>
      </c>
      <c r="AT186">
        <f>_xlfn.RANK.AVG(Table2[[#This Row],[6M Return vs Nifty Z-Score]],Table2[6M Return vs Nifty Z-Score])</f>
        <v>53</v>
      </c>
      <c r="AU186">
        <f>_xlfn.RANK.AVG(Table2[[#This Row],[Sharpe Ratio Z-Score]],Table2[Sharpe Ratio Z-Score])</f>
        <v>451</v>
      </c>
      <c r="AV186">
        <f>(Table2[[#This Row],[Rank 1Y]]+Table2[[#This Row],[Rank 6M]]+Table2[[#This Row],[Rank Sharpe]])/3</f>
        <v>225</v>
      </c>
    </row>
    <row r="187" spans="1:48" x14ac:dyDescent="0.3">
      <c r="A187" t="s">
        <v>780</v>
      </c>
      <c r="B187" t="s">
        <v>781</v>
      </c>
      <c r="C187" t="s">
        <v>10258</v>
      </c>
      <c r="D187" t="s">
        <v>782</v>
      </c>
      <c r="E187">
        <v>20486.57760293</v>
      </c>
      <c r="F187">
        <v>297.35000000000002</v>
      </c>
      <c r="G187">
        <v>81.2878427418364</v>
      </c>
      <c r="H187">
        <f>(Table2[[#This Row],[1Y Return vs Nifty]]-AVERAGE(Table2[1Y Return vs Nifty]))/_xlfn.STDEV.P(Table2[1Y Return vs Nifty])</f>
        <v>0.58546585283137276</v>
      </c>
      <c r="I187">
        <v>36.420743117028501</v>
      </c>
      <c r="J187">
        <f>(Table2[[#This Row],[1M Return vs Nifty]]-AVERAGE(Table2[1M Return vs Nifty]))/_xlfn.STDEV.P(Table2[1M Return vs Nifty])</f>
        <v>3.6196609257246548</v>
      </c>
      <c r="K187">
        <v>35.9428043243215</v>
      </c>
      <c r="L187">
        <f>(Table2[[#This Row],[6M Return vs Nifty]]-AVERAGE(Table2[6M Return vs Nifty]))/_xlfn.STDEV.P(Table2[6M Return vs Nifty])</f>
        <v>1.0122312834086589</v>
      </c>
      <c r="M187">
        <v>21.190413517965801</v>
      </c>
      <c r="N187">
        <f>(Table2[[#This Row],[1W Return vs Nifty]]-AVERAGE(Table2[1W Return vs Nifty]))/_xlfn.STDEV.P(Table2[1W Return vs Nifty])</f>
        <v>3.9811969394976576</v>
      </c>
      <c r="O187">
        <v>256.68</v>
      </c>
      <c r="P187">
        <v>233.77823126051399</v>
      </c>
      <c r="Q187">
        <v>199.10333810738899</v>
      </c>
      <c r="R187">
        <v>84.332620746433605</v>
      </c>
      <c r="S187" s="2">
        <f>(Table2[[#This Row],[Close Price]]-Table2[[#This Row],[20D EMA]])/Table2[[#This Row],[20D EMA]]</f>
        <v>0.15844631447717009</v>
      </c>
      <c r="T187" s="2">
        <f>(Table2[[#This Row],[Close Price]]-Table2[[#This Row],[50D EMA]])/Table2[[#This Row],[50D EMA]]</f>
        <v>0.27193194334952409</v>
      </c>
      <c r="U187" s="2">
        <f>(Table2[[#This Row],[Close Price]]-Table2[[#This Row],[200D EMA]])/Table2[[#This Row],[200D EMA]]</f>
        <v>0.49344557869552347</v>
      </c>
      <c r="V187">
        <v>2.3404699153681401</v>
      </c>
      <c r="W187">
        <v>291.10000000000002</v>
      </c>
      <c r="X187">
        <v>300.60000000000002</v>
      </c>
      <c r="Y187">
        <v>257.2</v>
      </c>
      <c r="Z187">
        <v>309.3</v>
      </c>
      <c r="AA187">
        <v>273.39999999999998</v>
      </c>
      <c r="AB187">
        <v>309.3</v>
      </c>
      <c r="AC187" s="2">
        <f>(Table2[[#This Row],[Close Price]]/Table2[[#This Row],[Day Low]])-1</f>
        <v>2.1470285125386512E-2</v>
      </c>
      <c r="AD187" s="2">
        <f>(Table2[[#This Row],[Day High]]/Table2[[#This Row],[Close Price]])-1</f>
        <v>1.0929880612073228E-2</v>
      </c>
      <c r="AE187" s="2">
        <f>(Table2[[#This Row],[Close Price]]/Table2[[#This Row],[Current Week Low]])-1</f>
        <v>0.15610419906687412</v>
      </c>
      <c r="AF187" s="2">
        <f>(Table2[[#This Row],[Current Week High]]/Table2[[#This Row],[Close Price]])-1</f>
        <v>4.0188330250546356E-2</v>
      </c>
      <c r="AG187" s="2">
        <f>(Table2[[#This Row],[Close Price]]/Table2[[#This Row],[Current Month Low]])-1</f>
        <v>8.7600585223116534E-2</v>
      </c>
      <c r="AH187" s="2">
        <f>(Table2[[#This Row],[Current Month High]]/Table2[[#This Row],[Close Price]])-1</f>
        <v>4.0188330250546356E-2</v>
      </c>
      <c r="AI187">
        <v>4.0188330250546302</v>
      </c>
      <c r="AJ187">
        <v>111.486486486486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0.27</v>
      </c>
      <c r="AM187" t="s">
        <v>10294</v>
      </c>
      <c r="AN187">
        <v>17.059999999999999</v>
      </c>
      <c r="AO187" t="s">
        <v>10294</v>
      </c>
      <c r="AP187">
        <v>2.2771659972785002E-2</v>
      </c>
      <c r="AQ187">
        <f>(Table2[[#This Row],[Sharpe Ratio]]-AVERAGE(Table2[Sharpe Ratio]))/_xlfn.STDEV.P(Table2[Sharpe Ratio])</f>
        <v>-0.36973638309415652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8.8288186183681869</v>
      </c>
      <c r="AS187">
        <f>_xlfn.RANK.AVG(Table2[[#This Row],[1Y Return vs Nifty Z-Score]],Table2[1Y Return vs Nifty Z-Score])</f>
        <v>138</v>
      </c>
      <c r="AT187">
        <f>_xlfn.RANK.AVG(Table2[[#This Row],[6M Return vs Nifty Z-Score]],Table2[6M Return vs Nifty Z-Score])</f>
        <v>102</v>
      </c>
      <c r="AU187">
        <f>_xlfn.RANK.AVG(Table2[[#This Row],[Sharpe Ratio Z-Score]],Table2[Sharpe Ratio Z-Score])</f>
        <v>438</v>
      </c>
      <c r="AV187">
        <f>(Table2[[#This Row],[Rank 1Y]]+Table2[[#This Row],[Rank 6M]]+Table2[[#This Row],[Rank Sharpe]])/3</f>
        <v>226</v>
      </c>
    </row>
    <row r="188" spans="1:48" x14ac:dyDescent="0.3">
      <c r="A188" t="s">
        <v>497</v>
      </c>
      <c r="B188" t="s">
        <v>498</v>
      </c>
      <c r="C188" t="s">
        <v>10260</v>
      </c>
      <c r="D188" t="s">
        <v>499</v>
      </c>
      <c r="E188">
        <v>42407.054559479999</v>
      </c>
      <c r="F188">
        <v>3905.2</v>
      </c>
      <c r="G188">
        <v>23.710294325273299</v>
      </c>
      <c r="H188">
        <f>(Table2[[#This Row],[1Y Return vs Nifty]]-AVERAGE(Table2[1Y Return vs Nifty]))/_xlfn.STDEV.P(Table2[1Y Return vs Nifty])</f>
        <v>-0.20990511841325371</v>
      </c>
      <c r="I188">
        <v>-2.1804109917110899</v>
      </c>
      <c r="J188">
        <f>(Table2[[#This Row],[1M Return vs Nifty]]-AVERAGE(Table2[1M Return vs Nifty]))/_xlfn.STDEV.P(Table2[1M Return vs Nifty])</f>
        <v>-0.3206409720121709</v>
      </c>
      <c r="K188">
        <v>19.5198647693243</v>
      </c>
      <c r="L188">
        <f>(Table2[[#This Row],[6M Return vs Nifty]]-AVERAGE(Table2[6M Return vs Nifty]))/_xlfn.STDEV.P(Table2[6M Return vs Nifty])</f>
        <v>0.44799779533003986</v>
      </c>
      <c r="M188">
        <v>2.58911425484236</v>
      </c>
      <c r="N188">
        <f>(Table2[[#This Row],[1W Return vs Nifty]]-AVERAGE(Table2[1W Return vs Nifty]))/_xlfn.STDEV.P(Table2[1W Return vs Nifty])</f>
        <v>9.5067788140737422E-2</v>
      </c>
      <c r="O188">
        <v>4079.1</v>
      </c>
      <c r="P188">
        <v>3974.8475258129001</v>
      </c>
      <c r="Q188">
        <v>3399.9611829025098</v>
      </c>
      <c r="R188">
        <v>30.8659177950579</v>
      </c>
      <c r="S188" s="2">
        <f>(Table2[[#This Row],[Close Price]]-Table2[[#This Row],[20D EMA]])/Table2[[#This Row],[20D EMA]]</f>
        <v>-4.2631953126915277E-2</v>
      </c>
      <c r="T188" s="2">
        <f>(Table2[[#This Row],[Close Price]]-Table2[[#This Row],[50D EMA]])/Table2[[#This Row],[50D EMA]]</f>
        <v>-1.7522062257886641E-2</v>
      </c>
      <c r="U188" s="2">
        <f>(Table2[[#This Row],[Close Price]]-Table2[[#This Row],[200D EMA]])/Table2[[#This Row],[200D EMA]]</f>
        <v>0.14860134863839039</v>
      </c>
      <c r="V188">
        <v>0.98253621065088304</v>
      </c>
      <c r="W188">
        <v>3890</v>
      </c>
      <c r="X188">
        <v>4126.8999999999996</v>
      </c>
      <c r="Y188">
        <v>3890</v>
      </c>
      <c r="Z188">
        <v>4234.45</v>
      </c>
      <c r="AA188">
        <v>3890</v>
      </c>
      <c r="AB188">
        <v>4234.45</v>
      </c>
      <c r="AC188" s="2">
        <f>(Table2[[#This Row],[Close Price]]/Table2[[#This Row],[Day Low]])-1</f>
        <v>3.9074550128535002E-3</v>
      </c>
      <c r="AD188" s="2">
        <f>(Table2[[#This Row],[Day High]]/Table2[[#This Row],[Close Price]])-1</f>
        <v>5.677045989962104E-2</v>
      </c>
      <c r="AE188" s="2">
        <f>(Table2[[#This Row],[Close Price]]/Table2[[#This Row],[Current Week Low]])-1</f>
        <v>3.9074550128535002E-3</v>
      </c>
      <c r="AF188" s="2">
        <f>(Table2[[#This Row],[Current Week High]]/Table2[[#This Row],[Close Price]])-1</f>
        <v>8.4310662706135409E-2</v>
      </c>
      <c r="AG188" s="2">
        <f>(Table2[[#This Row],[Close Price]]/Table2[[#This Row],[Current Month Low]])-1</f>
        <v>3.9074550128535002E-3</v>
      </c>
      <c r="AH188" s="2">
        <f>(Table2[[#This Row],[Current Month High]]/Table2[[#This Row],[Close Price]])-1</f>
        <v>8.4310662706135409E-2</v>
      </c>
      <c r="AI188">
        <v>12.914831506709</v>
      </c>
      <c r="AJ188">
        <v>54.355731225296402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-0.05</v>
      </c>
      <c r="AM188" t="s">
        <v>10293</v>
      </c>
      <c r="AN188">
        <v>-2.99</v>
      </c>
      <c r="AO188" t="s">
        <v>10293</v>
      </c>
      <c r="AP188">
        <v>0.133420451236307</v>
      </c>
      <c r="AQ188">
        <f>(Table2[[#This Row],[Sharpe Ratio]]-AVERAGE(Table2[Sharpe Ratio]))/_xlfn.STDEV.P(Table2[Sharpe Ratio])</f>
        <v>0.91325017324858515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0.92576966629393798</v>
      </c>
      <c r="AS188">
        <f>_xlfn.RANK.AVG(Table2[[#This Row],[1Y Return vs Nifty Z-Score]],Table2[1Y Return vs Nifty Z-Score])</f>
        <v>353</v>
      </c>
      <c r="AT188">
        <f>_xlfn.RANK.AVG(Table2[[#This Row],[6M Return vs Nifty Z-Score]],Table2[6M Return vs Nifty Z-Score])</f>
        <v>191</v>
      </c>
      <c r="AU188">
        <f>_xlfn.RANK.AVG(Table2[[#This Row],[Sharpe Ratio Z-Score]],Table2[Sharpe Ratio Z-Score])</f>
        <v>136</v>
      </c>
      <c r="AV188">
        <f>(Table2[[#This Row],[Rank 1Y]]+Table2[[#This Row],[Rank 6M]]+Table2[[#This Row],[Rank Sharpe]])/3</f>
        <v>226.66666666666666</v>
      </c>
    </row>
    <row r="189" spans="1:48" x14ac:dyDescent="0.3">
      <c r="A189" t="s">
        <v>1297</v>
      </c>
      <c r="B189" t="s">
        <v>1298</v>
      </c>
      <c r="C189" t="s">
        <v>10267</v>
      </c>
      <c r="D189" t="s">
        <v>1299</v>
      </c>
      <c r="E189">
        <v>8690.5681627499998</v>
      </c>
      <c r="F189">
        <v>706.95</v>
      </c>
      <c r="G189">
        <v>15.5296999706093</v>
      </c>
      <c r="H189">
        <f>(Table2[[#This Row],[1Y Return vs Nifty]]-AVERAGE(Table2[1Y Return vs Nifty]))/_xlfn.STDEV.P(Table2[1Y Return vs Nifty])</f>
        <v>-0.32291109828154008</v>
      </c>
      <c r="I189">
        <v>3.6662413404418701</v>
      </c>
      <c r="J189">
        <f>(Table2[[#This Row],[1M Return vs Nifty]]-AVERAGE(Table2[1M Return vs Nifty]))/_xlfn.STDEV.P(Table2[1M Return vs Nifty])</f>
        <v>0.27616955896036977</v>
      </c>
      <c r="K189">
        <v>20.723864879163401</v>
      </c>
      <c r="L189">
        <f>(Table2[[#This Row],[6M Return vs Nifty]]-AVERAGE(Table2[6M Return vs Nifty]))/_xlfn.STDEV.P(Table2[6M Return vs Nifty])</f>
        <v>0.48936293458215663</v>
      </c>
      <c r="M189">
        <v>6.0326481899856201</v>
      </c>
      <c r="N189">
        <f>(Table2[[#This Row],[1W Return vs Nifty]]-AVERAGE(Table2[1W Return vs Nifty]))/_xlfn.STDEV.P(Table2[1W Return vs Nifty])</f>
        <v>0.81448084739819004</v>
      </c>
      <c r="O189">
        <v>666.38</v>
      </c>
      <c r="P189">
        <v>615.52920114504002</v>
      </c>
      <c r="Q189">
        <v>543.28679384536497</v>
      </c>
      <c r="R189">
        <v>61.0276608297129</v>
      </c>
      <c r="S189" s="2">
        <f>(Table2[[#This Row],[Close Price]]-Table2[[#This Row],[20D EMA]])/Table2[[#This Row],[20D EMA]]</f>
        <v>6.0881178906930053E-2</v>
      </c>
      <c r="T189" s="2">
        <f>(Table2[[#This Row],[Close Price]]-Table2[[#This Row],[50D EMA]])/Table2[[#This Row],[50D EMA]]</f>
        <v>0.14852390217213776</v>
      </c>
      <c r="U189" s="2">
        <f>(Table2[[#This Row],[Close Price]]-Table2[[#This Row],[200D EMA]])/Table2[[#This Row],[200D EMA]]</f>
        <v>0.3012464282377133</v>
      </c>
      <c r="V189">
        <v>1.59392081760959</v>
      </c>
      <c r="W189">
        <v>691</v>
      </c>
      <c r="X189">
        <v>710</v>
      </c>
      <c r="Y189">
        <v>691</v>
      </c>
      <c r="Z189">
        <v>746.85</v>
      </c>
      <c r="AA189">
        <v>691</v>
      </c>
      <c r="AB189">
        <v>719</v>
      </c>
      <c r="AC189" s="2">
        <f>(Table2[[#This Row],[Close Price]]/Table2[[#This Row],[Day Low]])-1</f>
        <v>2.3082489146164953E-2</v>
      </c>
      <c r="AD189" s="2">
        <f>(Table2[[#This Row],[Day High]]/Table2[[#This Row],[Close Price]])-1</f>
        <v>4.3143079425700392E-3</v>
      </c>
      <c r="AE189" s="2">
        <f>(Table2[[#This Row],[Close Price]]/Table2[[#This Row],[Current Week Low]])-1</f>
        <v>2.3082489146164953E-2</v>
      </c>
      <c r="AF189" s="2">
        <f>(Table2[[#This Row],[Current Week High]]/Table2[[#This Row],[Close Price]])-1</f>
        <v>5.6439635051983794E-2</v>
      </c>
      <c r="AG189" s="2">
        <f>(Table2[[#This Row],[Close Price]]/Table2[[#This Row],[Current Month Low]])-1</f>
        <v>2.3082489146164953E-2</v>
      </c>
      <c r="AH189" s="2">
        <f>(Table2[[#This Row],[Current Month High]]/Table2[[#This Row],[Close Price]])-1</f>
        <v>1.7045052691137874E-2</v>
      </c>
      <c r="AI189">
        <v>8.6922696088832296</v>
      </c>
      <c r="AJ189">
        <v>73.719130114264601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0.23</v>
      </c>
      <c r="AM189" t="s">
        <v>10294</v>
      </c>
      <c r="AN189">
        <v>9.7200000000000006</v>
      </c>
      <c r="AO189" t="s">
        <v>10294</v>
      </c>
      <c r="AP189">
        <v>0.152147086220456</v>
      </c>
      <c r="AQ189">
        <f>(Table2[[#This Row],[Sharpe Ratio]]-AVERAGE(Table2[Sharpe Ratio]))/_xlfn.STDEV.P(Table2[Sharpe Ratio])</f>
        <v>1.1303878451186762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2.3874900877778527</v>
      </c>
      <c r="AS189">
        <f>_xlfn.RANK.AVG(Table2[[#This Row],[1Y Return vs Nifty Z-Score]],Table2[1Y Return vs Nifty Z-Score])</f>
        <v>401</v>
      </c>
      <c r="AT189">
        <f>_xlfn.RANK.AVG(Table2[[#This Row],[6M Return vs Nifty Z-Score]],Table2[6M Return vs Nifty Z-Score])</f>
        <v>181</v>
      </c>
      <c r="AU189">
        <f>_xlfn.RANK.AVG(Table2[[#This Row],[Sharpe Ratio Z-Score]],Table2[Sharpe Ratio Z-Score])</f>
        <v>98</v>
      </c>
      <c r="AV189">
        <f>(Table2[[#This Row],[Rank 1Y]]+Table2[[#This Row],[Rank 6M]]+Table2[[#This Row],[Rank Sharpe]])/3</f>
        <v>226.66666666666666</v>
      </c>
    </row>
    <row r="190" spans="1:48" x14ac:dyDescent="0.3">
      <c r="A190" t="s">
        <v>1718</v>
      </c>
      <c r="B190" t="s">
        <v>1719</v>
      </c>
      <c r="C190" t="s">
        <v>626</v>
      </c>
      <c r="D190" t="s">
        <v>626</v>
      </c>
      <c r="E190">
        <v>4620.8053177000002</v>
      </c>
      <c r="F190">
        <v>223.73</v>
      </c>
      <c r="G190">
        <v>78.006566107690603</v>
      </c>
      <c r="H190">
        <f>(Table2[[#This Row],[1Y Return vs Nifty]]-AVERAGE(Table2[1Y Return vs Nifty]))/_xlfn.STDEV.P(Table2[1Y Return vs Nifty])</f>
        <v>0.54013859845539314</v>
      </c>
      <c r="I190">
        <v>3.4121088551966801</v>
      </c>
      <c r="J190">
        <f>(Table2[[#This Row],[1M Return vs Nifty]]-AVERAGE(Table2[1M Return vs Nifty]))/_xlfn.STDEV.P(Table2[1M Return vs Nifty])</f>
        <v>0.25022839898708588</v>
      </c>
      <c r="K190">
        <v>11.2587205740898</v>
      </c>
      <c r="L190">
        <f>(Table2[[#This Row],[6M Return vs Nifty]]-AVERAGE(Table2[6M Return vs Nifty]))/_xlfn.STDEV.P(Table2[6M Return vs Nifty])</f>
        <v>0.16417441589250942</v>
      </c>
      <c r="M190">
        <v>-4.0105749801627102</v>
      </c>
      <c r="N190">
        <f>(Table2[[#This Row],[1W Return vs Nifty]]-AVERAGE(Table2[1W Return vs Nifty]))/_xlfn.STDEV.P(Table2[1W Return vs Nifty])</f>
        <v>-1.2837200246490177</v>
      </c>
      <c r="O190">
        <v>220.5</v>
      </c>
      <c r="P190">
        <v>204.77344352618601</v>
      </c>
      <c r="Q190">
        <v>172.48077344354101</v>
      </c>
      <c r="R190">
        <v>49.5453465878877</v>
      </c>
      <c r="S190" s="2">
        <f>(Table2[[#This Row],[Close Price]]-Table2[[#This Row],[20D EMA]])/Table2[[#This Row],[20D EMA]]</f>
        <v>1.4648526077097459E-2</v>
      </c>
      <c r="T190" s="2">
        <f>(Table2[[#This Row],[Close Price]]-Table2[[#This Row],[50D EMA]])/Table2[[#This Row],[50D EMA]]</f>
        <v>9.257331491517283E-2</v>
      </c>
      <c r="U190" s="2">
        <f>(Table2[[#This Row],[Close Price]]-Table2[[#This Row],[200D EMA]])/Table2[[#This Row],[200D EMA]]</f>
        <v>0.2971300831581361</v>
      </c>
      <c r="V190">
        <v>0.97724988695332005</v>
      </c>
      <c r="W190">
        <v>218</v>
      </c>
      <c r="X190">
        <v>228.65</v>
      </c>
      <c r="Y190">
        <v>218</v>
      </c>
      <c r="Z190">
        <v>236.99</v>
      </c>
      <c r="AA190">
        <v>218</v>
      </c>
      <c r="AB190">
        <v>235.4</v>
      </c>
      <c r="AC190" s="2">
        <f>(Table2[[#This Row],[Close Price]]/Table2[[#This Row],[Day Low]])-1</f>
        <v>2.6284403669724732E-2</v>
      </c>
      <c r="AD190" s="2">
        <f>(Table2[[#This Row],[Day High]]/Table2[[#This Row],[Close Price]])-1</f>
        <v>2.1990792473070231E-2</v>
      </c>
      <c r="AE190" s="2">
        <f>(Table2[[#This Row],[Close Price]]/Table2[[#This Row],[Current Week Low]])-1</f>
        <v>2.6284403669724732E-2</v>
      </c>
      <c r="AF190" s="2">
        <f>(Table2[[#This Row],[Current Week High]]/Table2[[#This Row],[Close Price]])-1</f>
        <v>5.9267867518884465E-2</v>
      </c>
      <c r="AG190" s="2">
        <f>(Table2[[#This Row],[Close Price]]/Table2[[#This Row],[Current Month Low]])-1</f>
        <v>2.6284403669724732E-2</v>
      </c>
      <c r="AH190" s="2">
        <f>(Table2[[#This Row],[Current Month High]]/Table2[[#This Row],[Close Price]])-1</f>
        <v>5.2161087024538588E-2</v>
      </c>
      <c r="AI190">
        <v>8.7024538506235096</v>
      </c>
      <c r="AJ190">
        <v>106.583564173591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7.0000000000000007E-2</v>
      </c>
      <c r="AM190" t="s">
        <v>10294</v>
      </c>
      <c r="AN190">
        <v>0.99</v>
      </c>
      <c r="AO190" t="s">
        <v>10294</v>
      </c>
      <c r="AP190">
        <v>7.2531482752755005E-2</v>
      </c>
      <c r="AQ190">
        <f>(Table2[[#This Row],[Sharpe Ratio]]-AVERAGE(Table2[Sharpe Ratio]))/_xlfn.STDEV.P(Table2[Sharpe Ratio])</f>
        <v>0.20723497776467273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-0.12194363354935667</v>
      </c>
      <c r="AS190">
        <f>_xlfn.RANK.AVG(Table2[[#This Row],[1Y Return vs Nifty Z-Score]],Table2[1Y Return vs Nifty Z-Score])</f>
        <v>147</v>
      </c>
      <c r="AT190">
        <f>_xlfn.RANK.AVG(Table2[[#This Row],[6M Return vs Nifty Z-Score]],Table2[6M Return vs Nifty Z-Score])</f>
        <v>269</v>
      </c>
      <c r="AU190">
        <f>_xlfn.RANK.AVG(Table2[[#This Row],[Sharpe Ratio Z-Score]],Table2[Sharpe Ratio Z-Score])</f>
        <v>274</v>
      </c>
      <c r="AV190">
        <f>(Table2[[#This Row],[Rank 1Y]]+Table2[[#This Row],[Rank 6M]]+Table2[[#This Row],[Rank Sharpe]])/3</f>
        <v>230</v>
      </c>
    </row>
    <row r="191" spans="1:48" x14ac:dyDescent="0.3">
      <c r="A191" t="s">
        <v>451</v>
      </c>
      <c r="B191" t="s">
        <v>452</v>
      </c>
      <c r="C191" t="s">
        <v>10249</v>
      </c>
      <c r="D191" t="s">
        <v>21</v>
      </c>
      <c r="E191">
        <v>49493.585288354901</v>
      </c>
      <c r="F191">
        <v>1823.95</v>
      </c>
      <c r="G191">
        <v>39.273785166113903</v>
      </c>
      <c r="H191">
        <f>(Table2[[#This Row],[1Y Return vs Nifty]]-AVERAGE(Table2[1Y Return vs Nifty]))/_xlfn.STDEV.P(Table2[1Y Return vs Nifty])</f>
        <v>5.0875161546205944E-3</v>
      </c>
      <c r="I191">
        <v>6.6312927101974903</v>
      </c>
      <c r="J191">
        <f>(Table2[[#This Row],[1M Return vs Nifty]]-AVERAGE(Table2[1M Return vs Nifty]))/_xlfn.STDEV.P(Table2[1M Return vs Nifty])</f>
        <v>0.57883402091463243</v>
      </c>
      <c r="K191">
        <v>2.5473316212589099</v>
      </c>
      <c r="L191">
        <f>(Table2[[#This Row],[6M Return vs Nifty]]-AVERAGE(Table2[6M Return vs Nifty]))/_xlfn.STDEV.P(Table2[6M Return vs Nifty])</f>
        <v>-0.1351177637081698</v>
      </c>
      <c r="M191">
        <v>2.1652734560817701</v>
      </c>
      <c r="N191">
        <f>(Table2[[#This Row],[1W Return vs Nifty]]-AVERAGE(Table2[1W Return vs Nifty]))/_xlfn.STDEV.P(Table2[1W Return vs Nifty])</f>
        <v>6.5202055069124576E-3</v>
      </c>
      <c r="O191">
        <v>1783.45</v>
      </c>
      <c r="P191">
        <v>1684.7054498280299</v>
      </c>
      <c r="Q191">
        <v>1484.6141229443799</v>
      </c>
      <c r="R191">
        <v>55.3580448275058</v>
      </c>
      <c r="S191" s="2">
        <f>(Table2[[#This Row],[Close Price]]-Table2[[#This Row],[20D EMA]])/Table2[[#This Row],[20D EMA]]</f>
        <v>2.2708794751745212E-2</v>
      </c>
      <c r="T191" s="2">
        <f>(Table2[[#This Row],[Close Price]]-Table2[[#This Row],[50D EMA]])/Table2[[#This Row],[50D EMA]]</f>
        <v>8.2652163430814454E-2</v>
      </c>
      <c r="U191" s="2">
        <f>(Table2[[#This Row],[Close Price]]-Table2[[#This Row],[200D EMA]])/Table2[[#This Row],[200D EMA]]</f>
        <v>0.22856840158749664</v>
      </c>
      <c r="V191">
        <v>1.0465431037662001</v>
      </c>
      <c r="W191">
        <v>1800.45</v>
      </c>
      <c r="X191">
        <v>1874.95</v>
      </c>
      <c r="Y191">
        <v>1774.2</v>
      </c>
      <c r="Z191">
        <v>1910</v>
      </c>
      <c r="AA191">
        <v>1800.45</v>
      </c>
      <c r="AB191">
        <v>1899.9</v>
      </c>
      <c r="AC191" s="2">
        <f>(Table2[[#This Row],[Close Price]]/Table2[[#This Row],[Day Low]])-1</f>
        <v>1.3052292482435002E-2</v>
      </c>
      <c r="AD191" s="2">
        <f>(Table2[[#This Row],[Day High]]/Table2[[#This Row],[Close Price]])-1</f>
        <v>2.7961292798596382E-2</v>
      </c>
      <c r="AE191" s="2">
        <f>(Table2[[#This Row],[Close Price]]/Table2[[#This Row],[Current Week Low]])-1</f>
        <v>2.8040807124337652E-2</v>
      </c>
      <c r="AF191" s="2">
        <f>(Table2[[#This Row],[Current Week High]]/Table2[[#This Row],[Close Price]])-1</f>
        <v>4.717782833959272E-2</v>
      </c>
      <c r="AG191" s="2">
        <f>(Table2[[#This Row],[Close Price]]/Table2[[#This Row],[Current Month Low]])-1</f>
        <v>1.3052292482435002E-2</v>
      </c>
      <c r="AH191" s="2">
        <f>(Table2[[#This Row],[Current Month High]]/Table2[[#This Row],[Close Price]])-1</f>
        <v>4.1640395844184441E-2</v>
      </c>
      <c r="AI191">
        <v>5.7430302365744703</v>
      </c>
      <c r="AJ191">
        <v>75.717726396917101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0.02</v>
      </c>
      <c r="AM191" t="s">
        <v>10294</v>
      </c>
      <c r="AN191">
        <v>-2.39</v>
      </c>
      <c r="AO191" t="s">
        <v>10293</v>
      </c>
      <c r="AP191">
        <v>0.18898045866742899</v>
      </c>
      <c r="AQ191">
        <f>(Table2[[#This Row],[Sharpe Ratio]]-AVERAGE(Table2[Sharpe Ratio]))/_xlfn.STDEV.P(Table2[Sharpe Ratio])</f>
        <v>1.5574753996648849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2.0127993785328808</v>
      </c>
      <c r="AS191">
        <f>_xlfn.RANK.AVG(Table2[[#This Row],[1Y Return vs Nifty Z-Score]],Table2[1Y Return vs Nifty Z-Score])</f>
        <v>287</v>
      </c>
      <c r="AT191">
        <f>_xlfn.RANK.AVG(Table2[[#This Row],[6M Return vs Nifty Z-Score]],Table2[6M Return vs Nifty Z-Score])</f>
        <v>365</v>
      </c>
      <c r="AU191">
        <f>_xlfn.RANK.AVG(Table2[[#This Row],[Sharpe Ratio Z-Score]],Table2[Sharpe Ratio Z-Score])</f>
        <v>40</v>
      </c>
      <c r="AV191">
        <f>(Table2[[#This Row],[Rank 1Y]]+Table2[[#This Row],[Rank 6M]]+Table2[[#This Row],[Rank Sharpe]])/3</f>
        <v>230.66666666666666</v>
      </c>
    </row>
    <row r="192" spans="1:48" x14ac:dyDescent="0.3">
      <c r="A192" t="s">
        <v>882</v>
      </c>
      <c r="B192" t="s">
        <v>883</v>
      </c>
      <c r="C192" t="s">
        <v>10260</v>
      </c>
      <c r="D192" t="s">
        <v>133</v>
      </c>
      <c r="E192">
        <v>17106.9956145</v>
      </c>
      <c r="F192">
        <v>652.5</v>
      </c>
      <c r="G192">
        <v>73.998990802360296</v>
      </c>
      <c r="H192">
        <f>(Table2[[#This Row],[1Y Return vs Nifty]]-AVERAGE(Table2[1Y Return vs Nifty]))/_xlfn.STDEV.P(Table2[1Y Return vs Nifty])</f>
        <v>0.48477832087157702</v>
      </c>
      <c r="I192">
        <v>12.951907754085401</v>
      </c>
      <c r="J192">
        <f>(Table2[[#This Row],[1M Return vs Nifty]]-AVERAGE(Table2[1M Return vs Nifty]))/_xlfn.STDEV.P(Table2[1M Return vs Nifty])</f>
        <v>1.2240253896011131</v>
      </c>
      <c r="K192">
        <v>-2.6613482371770298</v>
      </c>
      <c r="L192">
        <f>(Table2[[#This Row],[6M Return vs Nifty]]-AVERAGE(Table2[6M Return vs Nifty]))/_xlfn.STDEV.P(Table2[6M Return vs Nifty])</f>
        <v>-0.31406938165502513</v>
      </c>
      <c r="M192">
        <v>1.9872227579794799</v>
      </c>
      <c r="N192">
        <f>(Table2[[#This Row],[1W Return vs Nifty]]-AVERAGE(Table2[1W Return vs Nifty]))/_xlfn.STDEV.P(Table2[1W Return vs Nifty])</f>
        <v>-3.0677626672826107E-2</v>
      </c>
      <c r="O192">
        <v>634.54</v>
      </c>
      <c r="P192">
        <v>606.88453292199301</v>
      </c>
      <c r="Q192">
        <v>531.61402069343103</v>
      </c>
      <c r="R192">
        <v>58.346094977900897</v>
      </c>
      <c r="S192" s="2">
        <f>(Table2[[#This Row],[Close Price]]-Table2[[#This Row],[20D EMA]])/Table2[[#This Row],[20D EMA]]</f>
        <v>2.8303968228953317E-2</v>
      </c>
      <c r="T192" s="2">
        <f>(Table2[[#This Row],[Close Price]]-Table2[[#This Row],[50D EMA]])/Table2[[#This Row],[50D EMA]]</f>
        <v>7.516333767542277E-2</v>
      </c>
      <c r="U192" s="2">
        <f>(Table2[[#This Row],[Close Price]]-Table2[[#This Row],[200D EMA]])/Table2[[#This Row],[200D EMA]]</f>
        <v>0.22739426463750284</v>
      </c>
      <c r="V192">
        <v>0.53123337344170496</v>
      </c>
      <c r="W192">
        <v>632.70000000000005</v>
      </c>
      <c r="X192">
        <v>668</v>
      </c>
      <c r="Y192">
        <v>632.70000000000005</v>
      </c>
      <c r="Z192">
        <v>668</v>
      </c>
      <c r="AA192">
        <v>632.70000000000005</v>
      </c>
      <c r="AB192">
        <v>668</v>
      </c>
      <c r="AC192" s="2">
        <f>(Table2[[#This Row],[Close Price]]/Table2[[#This Row],[Day Low]])-1</f>
        <v>3.1294452347083945E-2</v>
      </c>
      <c r="AD192" s="2">
        <f>(Table2[[#This Row],[Day High]]/Table2[[#This Row],[Close Price]])-1</f>
        <v>2.3754789272030674E-2</v>
      </c>
      <c r="AE192" s="2">
        <f>(Table2[[#This Row],[Close Price]]/Table2[[#This Row],[Current Week Low]])-1</f>
        <v>3.1294452347083945E-2</v>
      </c>
      <c r="AF192" s="2">
        <f>(Table2[[#This Row],[Current Week High]]/Table2[[#This Row],[Close Price]])-1</f>
        <v>2.3754789272030674E-2</v>
      </c>
      <c r="AG192" s="2">
        <f>(Table2[[#This Row],[Close Price]]/Table2[[#This Row],[Current Month Low]])-1</f>
        <v>3.1294452347083945E-2</v>
      </c>
      <c r="AH192" s="2">
        <f>(Table2[[#This Row],[Current Month High]]/Table2[[#This Row],[Close Price]])-1</f>
        <v>2.3754789272030674E-2</v>
      </c>
      <c r="AI192">
        <v>3.9846743295019098</v>
      </c>
      <c r="AJ192">
        <v>110.483870967741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10294</v>
      </c>
      <c r="AN192">
        <v>1.03</v>
      </c>
      <c r="AO192" t="s">
        <v>10294</v>
      </c>
      <c r="AP192">
        <v>0.14604235902805299</v>
      </c>
      <c r="AQ192">
        <f>(Table2[[#This Row],[Sharpe Ratio]]-AVERAGE(Table2[Sharpe Ratio]))/_xlfn.STDEV.P(Table2[Sharpe Ratio])</f>
        <v>1.0596027707536104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2.4236594728984491</v>
      </c>
      <c r="AS192">
        <f>_xlfn.RANK.AVG(Table2[[#This Row],[1Y Return vs Nifty Z-Score]],Table2[1Y Return vs Nifty Z-Score])</f>
        <v>162</v>
      </c>
      <c r="AT192">
        <f>_xlfn.RANK.AVG(Table2[[#This Row],[6M Return vs Nifty Z-Score]],Table2[6M Return vs Nifty Z-Score])</f>
        <v>422</v>
      </c>
      <c r="AU192">
        <f>_xlfn.RANK.AVG(Table2[[#This Row],[Sharpe Ratio Z-Score]],Table2[Sharpe Ratio Z-Score])</f>
        <v>115</v>
      </c>
      <c r="AV192">
        <f>(Table2[[#This Row],[Rank 1Y]]+Table2[[#This Row],[Rank 6M]]+Table2[[#This Row],[Rank Sharpe]])/3</f>
        <v>233</v>
      </c>
    </row>
    <row r="193" spans="1:48" x14ac:dyDescent="0.3">
      <c r="A193" t="s">
        <v>634</v>
      </c>
      <c r="B193" t="s">
        <v>635</v>
      </c>
      <c r="C193" t="s">
        <v>10250</v>
      </c>
      <c r="D193" t="s">
        <v>433</v>
      </c>
      <c r="E193">
        <v>28882.990317529999</v>
      </c>
      <c r="F193">
        <v>1538.15</v>
      </c>
      <c r="G193">
        <v>40.1318550444376</v>
      </c>
      <c r="H193">
        <f>(Table2[[#This Row],[1Y Return vs Nifty]]-AVERAGE(Table2[1Y Return vs Nifty]))/_xlfn.STDEV.P(Table2[1Y Return vs Nifty])</f>
        <v>1.6940814728231796E-2</v>
      </c>
      <c r="I193">
        <v>-2.9888693106978601</v>
      </c>
      <c r="J193">
        <f>(Table2[[#This Row],[1M Return vs Nifty]]-AVERAGE(Table2[1M Return vs Nifty]))/_xlfn.STDEV.P(Table2[1M Return vs Nifty])</f>
        <v>-0.40316622085760523</v>
      </c>
      <c r="K193">
        <v>21.454716376343701</v>
      </c>
      <c r="L193">
        <f>(Table2[[#This Row],[6M Return vs Nifty]]-AVERAGE(Table2[6M Return vs Nifty]))/_xlfn.STDEV.P(Table2[6M Return vs Nifty])</f>
        <v>0.51447237909667687</v>
      </c>
      <c r="M193">
        <v>4.7716319109343699</v>
      </c>
      <c r="N193">
        <f>(Table2[[#This Row],[1W Return vs Nifty]]-AVERAGE(Table2[1W Return vs Nifty]))/_xlfn.STDEV.P(Table2[1W Return vs Nifty])</f>
        <v>0.55103300684482903</v>
      </c>
      <c r="O193">
        <v>1484.3</v>
      </c>
      <c r="P193">
        <v>1380.65695259321</v>
      </c>
      <c r="Q193">
        <v>1165.28562022439</v>
      </c>
      <c r="R193">
        <v>64.603656122100503</v>
      </c>
      <c r="S193" s="2">
        <f>(Table2[[#This Row],[Close Price]]-Table2[[#This Row],[20D EMA]])/Table2[[#This Row],[20D EMA]]</f>
        <v>3.6279727817826679E-2</v>
      </c>
      <c r="T193" s="2">
        <f>(Table2[[#This Row],[Close Price]]-Table2[[#This Row],[50D EMA]])/Table2[[#This Row],[50D EMA]]</f>
        <v>0.1140710928308294</v>
      </c>
      <c r="U193" s="2">
        <f>(Table2[[#This Row],[Close Price]]-Table2[[#This Row],[200D EMA]])/Table2[[#This Row],[200D EMA]]</f>
        <v>0.31997681367063513</v>
      </c>
      <c r="V193">
        <v>0.88670932901968702</v>
      </c>
      <c r="W193">
        <v>1524</v>
      </c>
      <c r="X193">
        <v>1574.65</v>
      </c>
      <c r="Y193">
        <v>1491</v>
      </c>
      <c r="Z193">
        <v>1575</v>
      </c>
      <c r="AA193">
        <v>1517.75</v>
      </c>
      <c r="AB193">
        <v>1574.65</v>
      </c>
      <c r="AC193" s="2">
        <f>(Table2[[#This Row],[Close Price]]/Table2[[#This Row],[Day Low]])-1</f>
        <v>9.284776902887204E-3</v>
      </c>
      <c r="AD193" s="2">
        <f>(Table2[[#This Row],[Day High]]/Table2[[#This Row],[Close Price]])-1</f>
        <v>2.3729805285570338E-2</v>
      </c>
      <c r="AE193" s="2">
        <f>(Table2[[#This Row],[Close Price]]/Table2[[#This Row],[Current Week Low]])-1</f>
        <v>3.1623071763916988E-2</v>
      </c>
      <c r="AF193" s="2">
        <f>(Table2[[#This Row],[Current Week High]]/Table2[[#This Row],[Close Price]])-1</f>
        <v>2.3957351363651069E-2</v>
      </c>
      <c r="AG193" s="2">
        <f>(Table2[[#This Row],[Close Price]]/Table2[[#This Row],[Current Month Low]])-1</f>
        <v>1.3440948772854622E-2</v>
      </c>
      <c r="AH193" s="2">
        <f>(Table2[[#This Row],[Current Month High]]/Table2[[#This Row],[Close Price]])-1</f>
        <v>2.3729805285570338E-2</v>
      </c>
      <c r="AI193">
        <v>7.2587198907778596</v>
      </c>
      <c r="AJ193">
        <v>73.782623432380504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</v>
      </c>
      <c r="AM193" t="s">
        <v>10294</v>
      </c>
      <c r="AN193">
        <v>3.23</v>
      </c>
      <c r="AO193" t="s">
        <v>10294</v>
      </c>
      <c r="AP193">
        <v>8.7527556397078002E-2</v>
      </c>
      <c r="AQ193">
        <f>(Table2[[#This Row],[Sharpe Ratio]]-AVERAGE(Table2[Sharpe Ratio]))/_xlfn.STDEV.P(Table2[Sharpe Ratio])</f>
        <v>0.38111632489814978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1.0603963047102822</v>
      </c>
      <c r="AS193">
        <f>_xlfn.RANK.AVG(Table2[[#This Row],[1Y Return vs Nifty Z-Score]],Table2[1Y Return vs Nifty Z-Score])</f>
        <v>285</v>
      </c>
      <c r="AT193">
        <f>_xlfn.RANK.AVG(Table2[[#This Row],[6M Return vs Nifty Z-Score]],Table2[6M Return vs Nifty Z-Score])</f>
        <v>177</v>
      </c>
      <c r="AU193">
        <f>_xlfn.RANK.AVG(Table2[[#This Row],[Sharpe Ratio Z-Score]],Table2[Sharpe Ratio Z-Score])</f>
        <v>237</v>
      </c>
      <c r="AV193">
        <f>(Table2[[#This Row],[Rank 1Y]]+Table2[[#This Row],[Rank 6M]]+Table2[[#This Row],[Rank Sharpe]])/3</f>
        <v>233</v>
      </c>
    </row>
    <row r="194" spans="1:48" x14ac:dyDescent="0.3">
      <c r="A194" t="s">
        <v>763</v>
      </c>
      <c r="B194" t="s">
        <v>764</v>
      </c>
      <c r="C194" t="s">
        <v>10263</v>
      </c>
      <c r="D194" t="s">
        <v>379</v>
      </c>
      <c r="E194">
        <v>21052.274945865</v>
      </c>
      <c r="F194">
        <v>525.45000000000005</v>
      </c>
      <c r="G194">
        <v>63.922399048429</v>
      </c>
      <c r="H194">
        <f>(Table2[[#This Row],[1Y Return vs Nifty]]-AVERAGE(Table2[1Y Return vs Nifty]))/_xlfn.STDEV.P(Table2[1Y Return vs Nifty])</f>
        <v>0.3455812068823611</v>
      </c>
      <c r="I194">
        <v>-2.98317919952258</v>
      </c>
      <c r="J194">
        <f>(Table2[[#This Row],[1M Return vs Nifty]]-AVERAGE(Table2[1M Return vs Nifty]))/_xlfn.STDEV.P(Table2[1M Return vs Nifty])</f>
        <v>-0.40258538962651996</v>
      </c>
      <c r="K194">
        <v>33.056520464463198</v>
      </c>
      <c r="L194">
        <f>(Table2[[#This Row],[6M Return vs Nifty]]-AVERAGE(Table2[6M Return vs Nifty]))/_xlfn.STDEV.P(Table2[6M Return vs Nifty])</f>
        <v>0.91306888897986516</v>
      </c>
      <c r="M194">
        <v>7.0920676076887101</v>
      </c>
      <c r="N194">
        <f>(Table2[[#This Row],[1W Return vs Nifty]]-AVERAGE(Table2[1W Return vs Nifty]))/_xlfn.STDEV.P(Table2[1W Return vs Nifty])</f>
        <v>1.0358116600695109</v>
      </c>
      <c r="O194">
        <v>504.92</v>
      </c>
      <c r="P194">
        <v>477.921047508985</v>
      </c>
      <c r="Q194">
        <v>398.93340189562599</v>
      </c>
      <c r="R194">
        <v>65.273697548791105</v>
      </c>
      <c r="S194" s="2">
        <f>(Table2[[#This Row],[Close Price]]-Table2[[#This Row],[20D EMA]])/Table2[[#This Row],[20D EMA]]</f>
        <v>4.0659906519844788E-2</v>
      </c>
      <c r="T194" s="2">
        <f>(Table2[[#This Row],[Close Price]]-Table2[[#This Row],[50D EMA]])/Table2[[#This Row],[50D EMA]]</f>
        <v>9.9449381312551405E-2</v>
      </c>
      <c r="U194" s="2">
        <f>(Table2[[#This Row],[Close Price]]-Table2[[#This Row],[200D EMA]])/Table2[[#This Row],[200D EMA]]</f>
        <v>0.31713713994165604</v>
      </c>
      <c r="V194">
        <v>0.99994055197082699</v>
      </c>
      <c r="W194">
        <v>511.3</v>
      </c>
      <c r="X194">
        <v>538.5</v>
      </c>
      <c r="Y194">
        <v>496.9</v>
      </c>
      <c r="Z194">
        <v>538.5</v>
      </c>
      <c r="AA194">
        <v>511.3</v>
      </c>
      <c r="AB194">
        <v>538.5</v>
      </c>
      <c r="AC194" s="2">
        <f>(Table2[[#This Row],[Close Price]]/Table2[[#This Row],[Day Low]])-1</f>
        <v>2.7674555055740235E-2</v>
      </c>
      <c r="AD194" s="2">
        <f>(Table2[[#This Row],[Day High]]/Table2[[#This Row],[Close Price]])-1</f>
        <v>2.4835854981444472E-2</v>
      </c>
      <c r="AE194" s="2">
        <f>(Table2[[#This Row],[Close Price]]/Table2[[#This Row],[Current Week Low]])-1</f>
        <v>5.7456228617428273E-2</v>
      </c>
      <c r="AF194" s="2">
        <f>(Table2[[#This Row],[Current Week High]]/Table2[[#This Row],[Close Price]])-1</f>
        <v>2.4835854981444472E-2</v>
      </c>
      <c r="AG194" s="2">
        <f>(Table2[[#This Row],[Close Price]]/Table2[[#This Row],[Current Month Low]])-1</f>
        <v>2.7674555055740235E-2</v>
      </c>
      <c r="AH194" s="2">
        <f>(Table2[[#This Row],[Current Month High]]/Table2[[#This Row],[Close Price]])-1</f>
        <v>2.4835854981444472E-2</v>
      </c>
      <c r="AI194">
        <v>9.3063088781044794</v>
      </c>
      <c r="AJ194">
        <v>110.137972405518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0.21</v>
      </c>
      <c r="AM194" t="s">
        <v>10294</v>
      </c>
      <c r="AN194">
        <v>3.97</v>
      </c>
      <c r="AO194" t="s">
        <v>10294</v>
      </c>
      <c r="AP194">
        <v>3.5844708759573997E-2</v>
      </c>
      <c r="AQ194">
        <f>(Table2[[#This Row],[Sharpe Ratio]]-AVERAGE(Table2[Sharpe Ratio]))/_xlfn.STDEV.P(Table2[Sharpe Ratio])</f>
        <v>-0.21815274939754029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1.6737236169076768</v>
      </c>
      <c r="AS194">
        <f>_xlfn.RANK.AVG(Table2[[#This Row],[1Y Return vs Nifty Z-Score]],Table2[1Y Return vs Nifty Z-Score])</f>
        <v>193</v>
      </c>
      <c r="AT194">
        <f>_xlfn.RANK.AVG(Table2[[#This Row],[6M Return vs Nifty Z-Score]],Table2[6M Return vs Nifty Z-Score])</f>
        <v>111</v>
      </c>
      <c r="AU194">
        <f>_xlfn.RANK.AVG(Table2[[#This Row],[Sharpe Ratio Z-Score]],Table2[Sharpe Ratio Z-Score])</f>
        <v>396</v>
      </c>
      <c r="AV194">
        <f>(Table2[[#This Row],[Rank 1Y]]+Table2[[#This Row],[Rank 6M]]+Table2[[#This Row],[Rank Sharpe]])/3</f>
        <v>233.33333333333334</v>
      </c>
    </row>
    <row r="195" spans="1:48" x14ac:dyDescent="0.3">
      <c r="A195" t="s">
        <v>1008</v>
      </c>
      <c r="B195" t="s">
        <v>1009</v>
      </c>
      <c r="C195" t="s">
        <v>10255</v>
      </c>
      <c r="D195" t="s">
        <v>98</v>
      </c>
      <c r="E195">
        <v>13562.995018633001</v>
      </c>
      <c r="F195">
        <v>19.79</v>
      </c>
      <c r="G195">
        <v>180.23661999139699</v>
      </c>
      <c r="H195">
        <f>(Table2[[#This Row],[1Y Return vs Nifty]]-AVERAGE(Table2[1Y Return vs Nifty]))/_xlfn.STDEV.P(Table2[1Y Return vs Nifty])</f>
        <v>1.9523351834785181</v>
      </c>
      <c r="I195">
        <v>-6.6873744703082396</v>
      </c>
      <c r="J195">
        <f>(Table2[[#This Row],[1M Return vs Nifty]]-AVERAGE(Table2[1M Return vs Nifty]))/_xlfn.STDEV.P(Table2[1M Return vs Nifty])</f>
        <v>-0.78069967123448736</v>
      </c>
      <c r="K195">
        <v>-8.9469199864554501</v>
      </c>
      <c r="L195">
        <f>(Table2[[#This Row],[6M Return vs Nifty]]-AVERAGE(Table2[6M Return vs Nifty]))/_xlfn.STDEV.P(Table2[6M Return vs Nifty])</f>
        <v>-0.53001915488454698</v>
      </c>
      <c r="M195">
        <v>1.0491439784549901</v>
      </c>
      <c r="N195">
        <f>(Table2[[#This Row],[1W Return vs Nifty]]-AVERAGE(Table2[1W Return vs Nifty]))/_xlfn.STDEV.P(Table2[1W Return vs Nifty])</f>
        <v>-0.22665830736681045</v>
      </c>
      <c r="O195">
        <v>19.079999999999998</v>
      </c>
      <c r="P195">
        <v>18.949306993235101</v>
      </c>
      <c r="Q195">
        <v>16.527513171526401</v>
      </c>
      <c r="R195">
        <v>61.886629538977402</v>
      </c>
      <c r="S195" s="2">
        <f>(Table2[[#This Row],[Close Price]]-Table2[[#This Row],[20D EMA]])/Table2[[#This Row],[20D EMA]]</f>
        <v>3.7211740041928766E-2</v>
      </c>
      <c r="T195" s="2">
        <f>(Table2[[#This Row],[Close Price]]-Table2[[#This Row],[50D EMA]])/Table2[[#This Row],[50D EMA]]</f>
        <v>4.4365369512722817E-2</v>
      </c>
      <c r="U195" s="2">
        <f>(Table2[[#This Row],[Close Price]]-Table2[[#This Row],[200D EMA]])/Table2[[#This Row],[200D EMA]]</f>
        <v>0.19739732134016449</v>
      </c>
      <c r="V195">
        <v>1.10735618894315</v>
      </c>
      <c r="W195">
        <v>18.760000000000002</v>
      </c>
      <c r="X195">
        <v>20.05</v>
      </c>
      <c r="Y195">
        <v>18.760000000000002</v>
      </c>
      <c r="Z195">
        <v>20.64</v>
      </c>
      <c r="AA195">
        <v>18.760000000000002</v>
      </c>
      <c r="AB195">
        <v>20.05</v>
      </c>
      <c r="AC195" s="2">
        <f>(Table2[[#This Row],[Close Price]]/Table2[[#This Row],[Day Low]])-1</f>
        <v>5.4904051172707691E-2</v>
      </c>
      <c r="AD195" s="2">
        <f>(Table2[[#This Row],[Day High]]/Table2[[#This Row],[Close Price]])-1</f>
        <v>1.3137948458817661E-2</v>
      </c>
      <c r="AE195" s="2">
        <f>(Table2[[#This Row],[Close Price]]/Table2[[#This Row],[Current Week Low]])-1</f>
        <v>5.4904051172707691E-2</v>
      </c>
      <c r="AF195" s="2">
        <f>(Table2[[#This Row],[Current Week High]]/Table2[[#This Row],[Close Price]])-1</f>
        <v>4.2950985346134507E-2</v>
      </c>
      <c r="AG195" s="2">
        <f>(Table2[[#This Row],[Close Price]]/Table2[[#This Row],[Current Month Low]])-1</f>
        <v>5.4904051172707691E-2</v>
      </c>
      <c r="AH195" s="2">
        <f>(Table2[[#This Row],[Current Month High]]/Table2[[#This Row],[Close Price]])-1</f>
        <v>1.3137948458817661E-2</v>
      </c>
      <c r="AI195">
        <v>21.2733703890854</v>
      </c>
      <c r="AJ195">
        <v>216.64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-0.06</v>
      </c>
      <c r="AM195" t="s">
        <v>10293</v>
      </c>
      <c r="AN195">
        <v>6.17</v>
      </c>
      <c r="AO195" t="s">
        <v>10294</v>
      </c>
      <c r="AP195">
        <v>0.115793371611282</v>
      </c>
      <c r="AQ195">
        <f>(Table2[[#This Row],[Sharpe Ratio]]-AVERAGE(Table2[Sharpe Ratio]))/_xlfn.STDEV.P(Table2[Sharpe Ratio])</f>
        <v>0.70886198311798221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1.1238200331106554</v>
      </c>
      <c r="AS195">
        <f>_xlfn.RANK.AVG(Table2[[#This Row],[1Y Return vs Nifty Z-Score]],Table2[1Y Return vs Nifty Z-Score])</f>
        <v>31</v>
      </c>
      <c r="AT195">
        <f>_xlfn.RANK.AVG(Table2[[#This Row],[6M Return vs Nifty Z-Score]],Table2[6M Return vs Nifty Z-Score])</f>
        <v>497</v>
      </c>
      <c r="AU195">
        <f>_xlfn.RANK.AVG(Table2[[#This Row],[Sharpe Ratio Z-Score]],Table2[Sharpe Ratio Z-Score])</f>
        <v>174</v>
      </c>
      <c r="AV195">
        <f>(Table2[[#This Row],[Rank 1Y]]+Table2[[#This Row],[Rank 6M]]+Table2[[#This Row],[Rank Sharpe]])/3</f>
        <v>234</v>
      </c>
    </row>
    <row r="196" spans="1:48" x14ac:dyDescent="0.3">
      <c r="A196" t="s">
        <v>457</v>
      </c>
      <c r="B196" t="s">
        <v>458</v>
      </c>
      <c r="C196" t="s">
        <v>10263</v>
      </c>
      <c r="D196" t="s">
        <v>379</v>
      </c>
      <c r="E196">
        <v>48267.172395205002</v>
      </c>
      <c r="F196">
        <v>1638.95</v>
      </c>
      <c r="G196">
        <v>33.001087885391399</v>
      </c>
      <c r="H196">
        <f>(Table2[[#This Row],[1Y Return vs Nifty]]-AVERAGE(Table2[1Y Return vs Nifty]))/_xlfn.STDEV.P(Table2[1Y Return vs Nifty])</f>
        <v>-8.1562948578549344E-2</v>
      </c>
      <c r="I196">
        <v>-0.51740787544701705</v>
      </c>
      <c r="J196">
        <f>(Table2[[#This Row],[1M Return vs Nifty]]-AVERAGE(Table2[1M Return vs Nifty]))/_xlfn.STDEV.P(Table2[1M Return vs Nifty])</f>
        <v>-0.15088609068145978</v>
      </c>
      <c r="K196">
        <v>39.150283051796499</v>
      </c>
      <c r="L196">
        <f>(Table2[[#This Row],[6M Return vs Nifty]]-AVERAGE(Table2[6M Return vs Nifty]))/_xlfn.STDEV.P(Table2[6M Return vs Nifty])</f>
        <v>1.1224287851580037</v>
      </c>
      <c r="M196">
        <v>0.27615299614309902</v>
      </c>
      <c r="N196">
        <f>(Table2[[#This Row],[1W Return vs Nifty]]-AVERAGE(Table2[1W Return vs Nifty]))/_xlfn.STDEV.P(Table2[1W Return vs Nifty])</f>
        <v>-0.38814932730075097</v>
      </c>
      <c r="O196">
        <v>1613.37</v>
      </c>
      <c r="P196">
        <v>1519.0730804739901</v>
      </c>
      <c r="Q196">
        <v>1279.67252520272</v>
      </c>
      <c r="R196">
        <v>55.110980799751097</v>
      </c>
      <c r="S196" s="2">
        <f>(Table2[[#This Row],[Close Price]]-Table2[[#This Row],[20D EMA]])/Table2[[#This Row],[20D EMA]]</f>
        <v>1.5855011559654734E-2</v>
      </c>
      <c r="T196" s="2">
        <f>(Table2[[#This Row],[Close Price]]-Table2[[#This Row],[50D EMA]])/Table2[[#This Row],[50D EMA]]</f>
        <v>7.8914517719322133E-2</v>
      </c>
      <c r="U196" s="2">
        <f>(Table2[[#This Row],[Close Price]]-Table2[[#This Row],[200D EMA]])/Table2[[#This Row],[200D EMA]]</f>
        <v>0.28075735605901592</v>
      </c>
      <c r="V196">
        <v>1.0861498610529601</v>
      </c>
      <c r="W196">
        <v>1605</v>
      </c>
      <c r="X196">
        <v>1649.1</v>
      </c>
      <c r="Y196">
        <v>1605</v>
      </c>
      <c r="Z196">
        <v>1694.4</v>
      </c>
      <c r="AA196">
        <v>1605</v>
      </c>
      <c r="AB196">
        <v>1668.15</v>
      </c>
      <c r="AC196" s="2">
        <f>(Table2[[#This Row],[Close Price]]/Table2[[#This Row],[Day Low]])-1</f>
        <v>2.1152647975077876E-2</v>
      </c>
      <c r="AD196" s="2">
        <f>(Table2[[#This Row],[Day High]]/Table2[[#This Row],[Close Price]])-1</f>
        <v>6.1929894139540753E-3</v>
      </c>
      <c r="AE196" s="2">
        <f>(Table2[[#This Row],[Close Price]]/Table2[[#This Row],[Current Week Low]])-1</f>
        <v>2.1152647975077876E-2</v>
      </c>
      <c r="AF196" s="2">
        <f>(Table2[[#This Row],[Current Week High]]/Table2[[#This Row],[Close Price]])-1</f>
        <v>3.3832636749138167E-2</v>
      </c>
      <c r="AG196" s="2">
        <f>(Table2[[#This Row],[Close Price]]/Table2[[#This Row],[Current Month Low]])-1</f>
        <v>2.1152647975077876E-2</v>
      </c>
      <c r="AH196" s="2">
        <f>(Table2[[#This Row],[Current Month High]]/Table2[[#This Row],[Close Price]])-1</f>
        <v>1.781628481649844E-2</v>
      </c>
      <c r="AI196">
        <v>3.3832636749138101</v>
      </c>
      <c r="AJ196">
        <v>61.147436212575499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0.22</v>
      </c>
      <c r="AM196" t="s">
        <v>10294</v>
      </c>
      <c r="AN196">
        <v>3.47</v>
      </c>
      <c r="AO196" t="s">
        <v>10294</v>
      </c>
      <c r="AP196">
        <v>6.4454832099876E-2</v>
      </c>
      <c r="AQ196">
        <f>(Table2[[#This Row],[Sharpe Ratio]]-AVERAGE(Table2[Sharpe Ratio]))/_xlfn.STDEV.P(Table2[Sharpe Ratio])</f>
        <v>0.11358520455348765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0.61541562315073128</v>
      </c>
      <c r="AS196">
        <f>_xlfn.RANK.AVG(Table2[[#This Row],[1Y Return vs Nifty Z-Score]],Table2[1Y Return vs Nifty Z-Score])</f>
        <v>310</v>
      </c>
      <c r="AT196">
        <f>_xlfn.RANK.AVG(Table2[[#This Row],[6M Return vs Nifty Z-Score]],Table2[6M Return vs Nifty Z-Score])</f>
        <v>93</v>
      </c>
      <c r="AU196">
        <f>_xlfn.RANK.AVG(Table2[[#This Row],[Sharpe Ratio Z-Score]],Table2[Sharpe Ratio Z-Score])</f>
        <v>300</v>
      </c>
      <c r="AV196">
        <f>(Table2[[#This Row],[Rank 1Y]]+Table2[[#This Row],[Rank 6M]]+Table2[[#This Row],[Rank Sharpe]])/3</f>
        <v>234.33333333333334</v>
      </c>
    </row>
    <row r="197" spans="1:48" x14ac:dyDescent="0.3">
      <c r="A197" t="s">
        <v>1478</v>
      </c>
      <c r="B197" t="s">
        <v>1479</v>
      </c>
      <c r="C197" t="s">
        <v>10263</v>
      </c>
      <c r="D197" t="s">
        <v>170</v>
      </c>
      <c r="E197">
        <v>6758.6564175000003</v>
      </c>
      <c r="F197">
        <v>976.3</v>
      </c>
      <c r="G197">
        <v>67.955115820396003</v>
      </c>
      <c r="H197">
        <f>(Table2[[#This Row],[1Y Return vs Nifty]]-AVERAGE(Table2[1Y Return vs Nifty]))/_xlfn.STDEV.P(Table2[1Y Return vs Nifty])</f>
        <v>0.40128878637963616</v>
      </c>
      <c r="I197">
        <v>5.7634506121999998</v>
      </c>
      <c r="J197">
        <f>(Table2[[#This Row],[1M Return vs Nifty]]-AVERAGE(Table2[1M Return vs Nifty]))/_xlfn.STDEV.P(Table2[1M Return vs Nifty])</f>
        <v>0.49024703576795758</v>
      </c>
      <c r="K197">
        <v>77.114376703882101</v>
      </c>
      <c r="L197">
        <f>(Table2[[#This Row],[6M Return vs Nifty]]-AVERAGE(Table2[6M Return vs Nifty]))/_xlfn.STDEV.P(Table2[6M Return vs Nifty])</f>
        <v>2.4267393144226452</v>
      </c>
      <c r="M197">
        <v>8.4908170955132807</v>
      </c>
      <c r="N197">
        <f>(Table2[[#This Row],[1W Return vs Nifty]]-AVERAGE(Table2[1W Return vs Nifty]))/_xlfn.STDEV.P(Table2[1W Return vs Nifty])</f>
        <v>1.3280343206046699</v>
      </c>
      <c r="O197">
        <v>917.36</v>
      </c>
      <c r="P197">
        <v>865.77976479052802</v>
      </c>
      <c r="Q197">
        <v>690.43212679679095</v>
      </c>
      <c r="R197">
        <v>76.322046661914001</v>
      </c>
      <c r="S197" s="2">
        <f>(Table2[[#This Row],[Close Price]]-Table2[[#This Row],[20D EMA]])/Table2[[#This Row],[20D EMA]]</f>
        <v>6.4249585767855527E-2</v>
      </c>
      <c r="T197" s="2">
        <f>(Table2[[#This Row],[Close Price]]-Table2[[#This Row],[50D EMA]])/Table2[[#This Row],[50D EMA]]</f>
        <v>0.12765398280729265</v>
      </c>
      <c r="U197" s="2">
        <f>(Table2[[#This Row],[Close Price]]-Table2[[#This Row],[200D EMA]])/Table2[[#This Row],[200D EMA]]</f>
        <v>0.41404196315352815</v>
      </c>
      <c r="V197">
        <v>0.77265457039696495</v>
      </c>
      <c r="W197">
        <v>960</v>
      </c>
      <c r="X197">
        <v>988.75</v>
      </c>
      <c r="Y197">
        <v>906.85</v>
      </c>
      <c r="Z197">
        <v>1010</v>
      </c>
      <c r="AA197">
        <v>950.9</v>
      </c>
      <c r="AB197">
        <v>1010</v>
      </c>
      <c r="AC197" s="2">
        <f>(Table2[[#This Row],[Close Price]]/Table2[[#This Row],[Day Low]])-1</f>
        <v>1.6979166666666545E-2</v>
      </c>
      <c r="AD197" s="2">
        <f>(Table2[[#This Row],[Day High]]/Table2[[#This Row],[Close Price]])-1</f>
        <v>1.2752227798832338E-2</v>
      </c>
      <c r="AE197" s="2">
        <f>(Table2[[#This Row],[Close Price]]/Table2[[#This Row],[Current Week Low]])-1</f>
        <v>7.6583779015272579E-2</v>
      </c>
      <c r="AF197" s="2">
        <f>(Table2[[#This Row],[Current Week High]]/Table2[[#This Row],[Close Price]])-1</f>
        <v>3.4518078459490065E-2</v>
      </c>
      <c r="AG197" s="2">
        <f>(Table2[[#This Row],[Close Price]]/Table2[[#This Row],[Current Month Low]])-1</f>
        <v>2.6711536439162797E-2</v>
      </c>
      <c r="AH197" s="2">
        <f>(Table2[[#This Row],[Current Month High]]/Table2[[#This Row],[Close Price]])-1</f>
        <v>3.4518078459490065E-2</v>
      </c>
      <c r="AI197">
        <v>3.4518078459489998</v>
      </c>
      <c r="AJ197">
        <v>123.358499199267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0.24</v>
      </c>
      <c r="AM197" t="s">
        <v>10294</v>
      </c>
      <c r="AN197">
        <v>6.01</v>
      </c>
      <c r="AO197" t="s">
        <v>10294</v>
      </c>
      <c r="AP197">
        <v>1.9854702654750001E-3</v>
      </c>
      <c r="AQ197">
        <f>(Table2[[#This Row],[Sharpe Ratio]]-AVERAGE(Table2[Sharpe Ratio]))/_xlfn.STDEV.P(Table2[Sharpe Ratio])</f>
        <v>-0.61075484924761803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4.035554607927291</v>
      </c>
      <c r="AS197">
        <f>_xlfn.RANK.AVG(Table2[[#This Row],[1Y Return vs Nifty Z-Score]],Table2[1Y Return vs Nifty Z-Score])</f>
        <v>182</v>
      </c>
      <c r="AT197">
        <f>_xlfn.RANK.AVG(Table2[[#This Row],[6M Return vs Nifty Z-Score]],Table2[6M Return vs Nifty Z-Score])</f>
        <v>19</v>
      </c>
      <c r="AU197">
        <f>_xlfn.RANK.AVG(Table2[[#This Row],[Sharpe Ratio Z-Score]],Table2[Sharpe Ratio Z-Score])</f>
        <v>503</v>
      </c>
      <c r="AV197">
        <f>(Table2[[#This Row],[Rank 1Y]]+Table2[[#This Row],[Rank 6M]]+Table2[[#This Row],[Rank Sharpe]])/3</f>
        <v>234.66666666666666</v>
      </c>
    </row>
    <row r="198" spans="1:48" x14ac:dyDescent="0.3">
      <c r="A198" t="s">
        <v>470</v>
      </c>
      <c r="B198" t="s">
        <v>471</v>
      </c>
      <c r="C198" t="s">
        <v>10250</v>
      </c>
      <c r="D198" t="s">
        <v>32</v>
      </c>
      <c r="E198">
        <v>46390.078709089001</v>
      </c>
      <c r="F198">
        <v>65.510000000000005</v>
      </c>
      <c r="G198">
        <v>69.846698672986903</v>
      </c>
      <c r="H198">
        <f>(Table2[[#This Row],[1Y Return vs Nifty]]-AVERAGE(Table2[1Y Return vs Nifty]))/_xlfn.STDEV.P(Table2[1Y Return vs Nifty])</f>
        <v>0.42741893835780043</v>
      </c>
      <c r="I198">
        <v>0.15196724681643101</v>
      </c>
      <c r="J198">
        <f>(Table2[[#This Row],[1M Return vs Nifty]]-AVERAGE(Table2[1M Return vs Nifty]))/_xlfn.STDEV.P(Table2[1M Return vs Nifty])</f>
        <v>-8.2558080147823287E-2</v>
      </c>
      <c r="K198">
        <v>1.0241051373296299</v>
      </c>
      <c r="L198">
        <f>(Table2[[#This Row],[6M Return vs Nifty]]-AVERAGE(Table2[6M Return vs Nifty]))/_xlfn.STDEV.P(Table2[6M Return vs Nifty])</f>
        <v>-0.18745037988099325</v>
      </c>
      <c r="M198">
        <v>-0.30871307914714902</v>
      </c>
      <c r="N198">
        <f>(Table2[[#This Row],[1W Return vs Nifty]]-AVERAGE(Table2[1W Return vs Nifty]))/_xlfn.STDEV.P(Table2[1W Return vs Nifty])</f>
        <v>-0.5103378407306185</v>
      </c>
      <c r="O198">
        <v>66.28</v>
      </c>
      <c r="P198">
        <v>65.723707004277102</v>
      </c>
      <c r="Q198">
        <v>57.797554378906</v>
      </c>
      <c r="R198">
        <v>41.8694444328735</v>
      </c>
      <c r="S198" s="2">
        <f>(Table2[[#This Row],[Close Price]]-Table2[[#This Row],[20D EMA]])/Table2[[#This Row],[20D EMA]]</f>
        <v>-1.1617380808690344E-2</v>
      </c>
      <c r="T198" s="2">
        <f>(Table2[[#This Row],[Close Price]]-Table2[[#This Row],[50D EMA]])/Table2[[#This Row],[50D EMA]]</f>
        <v>-3.2515969353826891E-3</v>
      </c>
      <c r="U198" s="2">
        <f>(Table2[[#This Row],[Close Price]]-Table2[[#This Row],[200D EMA]])/Table2[[#This Row],[200D EMA]]</f>
        <v>0.13343896128429902</v>
      </c>
      <c r="V198">
        <v>0.76051235437004805</v>
      </c>
      <c r="W198">
        <v>64.8</v>
      </c>
      <c r="X198">
        <v>66.58</v>
      </c>
      <c r="Y198">
        <v>64.8</v>
      </c>
      <c r="Z198">
        <v>70.77</v>
      </c>
      <c r="AA198">
        <v>64.8</v>
      </c>
      <c r="AB198">
        <v>67.5</v>
      </c>
      <c r="AC198" s="2">
        <f>(Table2[[#This Row],[Close Price]]/Table2[[#This Row],[Day Low]])-1</f>
        <v>1.095679012345685E-2</v>
      </c>
      <c r="AD198" s="2">
        <f>(Table2[[#This Row],[Day High]]/Table2[[#This Row],[Close Price]])-1</f>
        <v>1.633338421615016E-2</v>
      </c>
      <c r="AE198" s="2">
        <f>(Table2[[#This Row],[Close Price]]/Table2[[#This Row],[Current Week Low]])-1</f>
        <v>1.095679012345685E-2</v>
      </c>
      <c r="AF198" s="2">
        <f>(Table2[[#This Row],[Current Week High]]/Table2[[#This Row],[Close Price]])-1</f>
        <v>8.0293085025186839E-2</v>
      </c>
      <c r="AG198" s="2">
        <f>(Table2[[#This Row],[Close Price]]/Table2[[#This Row],[Current Month Low]])-1</f>
        <v>1.095679012345685E-2</v>
      </c>
      <c r="AH198" s="2">
        <f>(Table2[[#This Row],[Current Month High]]/Table2[[#This Row],[Close Price]])-1</f>
        <v>3.0377041673026905E-2</v>
      </c>
      <c r="AI198">
        <v>12.1966112043962</v>
      </c>
      <c r="AJ198">
        <v>100.336391437308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-0.06</v>
      </c>
      <c r="AM198" t="s">
        <v>10293</v>
      </c>
      <c r="AN198">
        <v>-3.22</v>
      </c>
      <c r="AO198" t="s">
        <v>10293</v>
      </c>
      <c r="AP198">
        <v>0.124734160387413</v>
      </c>
      <c r="AQ198">
        <f>(Table2[[#This Row],[Sharpe Ratio]]-AVERAGE(Table2[Sharpe Ratio]))/_xlfn.STDEV.P(Table2[Sharpe Ratio])</f>
        <v>0.81253154581168519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0.45960418341005083</v>
      </c>
      <c r="AS198">
        <f>_xlfn.RANK.AVG(Table2[[#This Row],[1Y Return vs Nifty Z-Score]],Table2[1Y Return vs Nifty Z-Score])</f>
        <v>176</v>
      </c>
      <c r="AT198">
        <f>_xlfn.RANK.AVG(Table2[[#This Row],[6M Return vs Nifty Z-Score]],Table2[6M Return vs Nifty Z-Score])</f>
        <v>380</v>
      </c>
      <c r="AU198">
        <f>_xlfn.RANK.AVG(Table2[[#This Row],[Sharpe Ratio Z-Score]],Table2[Sharpe Ratio Z-Score])</f>
        <v>151</v>
      </c>
      <c r="AV198">
        <f>(Table2[[#This Row],[Rank 1Y]]+Table2[[#This Row],[Rank 6M]]+Table2[[#This Row],[Rank Sharpe]])/3</f>
        <v>235.66666666666666</v>
      </c>
    </row>
    <row r="199" spans="1:48" x14ac:dyDescent="0.3">
      <c r="A199" t="s">
        <v>1022</v>
      </c>
      <c r="B199" t="s">
        <v>1023</v>
      </c>
      <c r="C199" t="s">
        <v>10258</v>
      </c>
      <c r="D199" t="s">
        <v>391</v>
      </c>
      <c r="E199">
        <v>13217.046908750001</v>
      </c>
      <c r="F199">
        <v>283.75</v>
      </c>
      <c r="G199">
        <v>155.05263168662901</v>
      </c>
      <c r="H199">
        <f>(Table2[[#This Row],[1Y Return vs Nifty]]-AVERAGE(Table2[1Y Return vs Nifty]))/_xlfn.STDEV.P(Table2[1Y Return vs Nifty])</f>
        <v>1.6044458795981449</v>
      </c>
      <c r="I199">
        <v>8.7744979855940599</v>
      </c>
      <c r="J199">
        <f>(Table2[[#This Row],[1M Return vs Nifty]]-AVERAGE(Table2[1M Return vs Nifty]))/_xlfn.STDEV.P(Table2[1M Return vs Nifty])</f>
        <v>0.79760664595313346</v>
      </c>
      <c r="K199">
        <v>-6.1100937579883503</v>
      </c>
      <c r="L199">
        <f>(Table2[[#This Row],[6M Return vs Nifty]]-AVERAGE(Table2[6M Return vs Nifty]))/_xlfn.STDEV.P(Table2[6M Return vs Nifty])</f>
        <v>-0.4325559478502215</v>
      </c>
      <c r="M199">
        <v>1.1734705428976</v>
      </c>
      <c r="N199">
        <f>(Table2[[#This Row],[1W Return vs Nifty]]-AVERAGE(Table2[1W Return vs Nifty]))/_xlfn.STDEV.P(Table2[1W Return vs Nifty])</f>
        <v>-0.20068436438927278</v>
      </c>
      <c r="O199">
        <v>288</v>
      </c>
      <c r="P199">
        <v>272.74774198296598</v>
      </c>
      <c r="Q199">
        <v>218.41508196898701</v>
      </c>
      <c r="R199">
        <v>43.154519632085801</v>
      </c>
      <c r="S199" s="2">
        <f>(Table2[[#This Row],[Close Price]]-Table2[[#This Row],[20D EMA]])/Table2[[#This Row],[20D EMA]]</f>
        <v>-1.4756944444444444E-2</v>
      </c>
      <c r="T199" s="2">
        <f>(Table2[[#This Row],[Close Price]]-Table2[[#This Row],[50D EMA]])/Table2[[#This Row],[50D EMA]]</f>
        <v>4.0338585159473667E-2</v>
      </c>
      <c r="U199" s="2">
        <f>(Table2[[#This Row],[Close Price]]-Table2[[#This Row],[200D EMA]])/Table2[[#This Row],[200D EMA]]</f>
        <v>0.29913189804488849</v>
      </c>
      <c r="V199">
        <v>1.25916580818018</v>
      </c>
      <c r="W199">
        <v>279.05</v>
      </c>
      <c r="X199">
        <v>285.95</v>
      </c>
      <c r="Y199">
        <v>276.85000000000002</v>
      </c>
      <c r="Z199">
        <v>296.60000000000002</v>
      </c>
      <c r="AA199">
        <v>279.05</v>
      </c>
      <c r="AB199">
        <v>296.60000000000002</v>
      </c>
      <c r="AC199" s="2">
        <f>(Table2[[#This Row],[Close Price]]/Table2[[#This Row],[Day Low]])-1</f>
        <v>1.6842859702562274E-2</v>
      </c>
      <c r="AD199" s="2">
        <f>(Table2[[#This Row],[Day High]]/Table2[[#This Row],[Close Price]])-1</f>
        <v>7.7533039647577073E-3</v>
      </c>
      <c r="AE199" s="2">
        <f>(Table2[[#This Row],[Close Price]]/Table2[[#This Row],[Current Week Low]])-1</f>
        <v>2.4923243633736547E-2</v>
      </c>
      <c r="AF199" s="2">
        <f>(Table2[[#This Row],[Current Week High]]/Table2[[#This Row],[Close Price]])-1</f>
        <v>4.5286343612334967E-2</v>
      </c>
      <c r="AG199" s="2">
        <f>(Table2[[#This Row],[Close Price]]/Table2[[#This Row],[Current Month Low]])-1</f>
        <v>1.6842859702562274E-2</v>
      </c>
      <c r="AH199" s="2">
        <f>(Table2[[#This Row],[Current Month High]]/Table2[[#This Row],[Close Price]])-1</f>
        <v>4.5286343612334967E-2</v>
      </c>
      <c r="AI199">
        <v>35.400881057268698</v>
      </c>
      <c r="AJ199">
        <v>186.47147905098399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0.14000000000000001</v>
      </c>
      <c r="AM199" t="s">
        <v>10294</v>
      </c>
      <c r="AN199">
        <v>-12.38</v>
      </c>
      <c r="AO199" t="s">
        <v>10293</v>
      </c>
      <c r="AP199">
        <v>0.110167470031796</v>
      </c>
      <c r="AQ199">
        <f>(Table2[[#This Row],[Sharpe Ratio]]-AVERAGE(Table2[Sharpe Ratio]))/_xlfn.STDEV.P(Table2[Sharpe Ratio])</f>
        <v>0.64362895154696764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2.4124411648587518</v>
      </c>
      <c r="AS199">
        <f>_xlfn.RANK.AVG(Table2[[#This Row],[1Y Return vs Nifty Z-Score]],Table2[1Y Return vs Nifty Z-Score])</f>
        <v>49</v>
      </c>
      <c r="AT199">
        <f>_xlfn.RANK.AVG(Table2[[#This Row],[6M Return vs Nifty Z-Score]],Table2[6M Return vs Nifty Z-Score])</f>
        <v>470</v>
      </c>
      <c r="AU199">
        <f>_xlfn.RANK.AVG(Table2[[#This Row],[Sharpe Ratio Z-Score]],Table2[Sharpe Ratio Z-Score])</f>
        <v>188</v>
      </c>
      <c r="AV199">
        <f>(Table2[[#This Row],[Rank 1Y]]+Table2[[#This Row],[Rank 6M]]+Table2[[#This Row],[Rank Sharpe]])/3</f>
        <v>235.66666666666666</v>
      </c>
    </row>
    <row r="200" spans="1:48" x14ac:dyDescent="0.3">
      <c r="A200" t="s">
        <v>900</v>
      </c>
      <c r="B200" t="s">
        <v>901</v>
      </c>
      <c r="C200" t="s">
        <v>10257</v>
      </c>
      <c r="D200" t="s">
        <v>133</v>
      </c>
      <c r="E200">
        <v>16624.870060320001</v>
      </c>
      <c r="F200">
        <v>911.2</v>
      </c>
      <c r="G200">
        <v>400.27238782320802</v>
      </c>
      <c r="H200">
        <f>(Table2[[#This Row],[1Y Return vs Nifty]]-AVERAGE(Table2[1Y Return vs Nifty]))/_xlfn.STDEV.P(Table2[1Y Return vs Nifty])</f>
        <v>4.9918890926303749</v>
      </c>
      <c r="I200">
        <v>-3.4509719007150901</v>
      </c>
      <c r="J200">
        <f>(Table2[[#This Row],[1M Return vs Nifty]]-AVERAGE(Table2[1M Return vs Nifty]))/_xlfn.STDEV.P(Table2[1M Return vs Nifty])</f>
        <v>-0.45033640927385632</v>
      </c>
      <c r="K200">
        <v>-28.156322670903901</v>
      </c>
      <c r="L200">
        <f>(Table2[[#This Row],[6M Return vs Nifty]]-AVERAGE(Table2[6M Return vs Nifty]))/_xlfn.STDEV.P(Table2[6M Return vs Nifty])</f>
        <v>-1.1899855539726536</v>
      </c>
      <c r="M200">
        <v>4.1145651012344103E-2</v>
      </c>
      <c r="N200">
        <f>(Table2[[#This Row],[1W Return vs Nifty]]-AVERAGE(Table2[1W Return vs Nifty]))/_xlfn.STDEV.P(Table2[1W Return vs Nifty])</f>
        <v>-0.43724637594111954</v>
      </c>
      <c r="O200">
        <v>894.55</v>
      </c>
      <c r="P200">
        <v>904.50319565367204</v>
      </c>
      <c r="Q200">
        <v>816.35750584601999</v>
      </c>
      <c r="R200">
        <v>57.5974434843979</v>
      </c>
      <c r="S200" s="2">
        <f>(Table2[[#This Row],[Close Price]]-Table2[[#This Row],[20D EMA]])/Table2[[#This Row],[20D EMA]]</f>
        <v>1.8612710301268896E-2</v>
      </c>
      <c r="T200" s="2">
        <f>(Table2[[#This Row],[Close Price]]-Table2[[#This Row],[50D EMA]])/Table2[[#This Row],[50D EMA]]</f>
        <v>7.4038481881629169E-3</v>
      </c>
      <c r="U200" s="2">
        <f>(Table2[[#This Row],[Close Price]]-Table2[[#This Row],[200D EMA]])/Table2[[#This Row],[200D EMA]]</f>
        <v>0.11617764701715022</v>
      </c>
      <c r="V200">
        <v>1.5508247073258801</v>
      </c>
      <c r="W200">
        <v>901.1</v>
      </c>
      <c r="X200">
        <v>934.4</v>
      </c>
      <c r="Y200">
        <v>885.1</v>
      </c>
      <c r="Z200">
        <v>964.9</v>
      </c>
      <c r="AA200">
        <v>901.1</v>
      </c>
      <c r="AB200">
        <v>945</v>
      </c>
      <c r="AC200" s="2">
        <f>(Table2[[#This Row],[Close Price]]/Table2[[#This Row],[Day Low]])-1</f>
        <v>1.1208522916435593E-2</v>
      </c>
      <c r="AD200" s="2">
        <f>(Table2[[#This Row],[Day High]]/Table2[[#This Row],[Close Price]])-1</f>
        <v>2.5460930640913038E-2</v>
      </c>
      <c r="AE200" s="2">
        <f>(Table2[[#This Row],[Close Price]]/Table2[[#This Row],[Current Week Low]])-1</f>
        <v>2.9488193424471731E-2</v>
      </c>
      <c r="AF200" s="2">
        <f>(Table2[[#This Row],[Current Week High]]/Table2[[#This Row],[Close Price]])-1</f>
        <v>5.8933274802458246E-2</v>
      </c>
      <c r="AG200" s="2">
        <f>(Table2[[#This Row],[Close Price]]/Table2[[#This Row],[Current Month Low]])-1</f>
        <v>1.1208522916435593E-2</v>
      </c>
      <c r="AH200" s="2">
        <f>(Table2[[#This Row],[Current Month High]]/Table2[[#This Row],[Close Price]])-1</f>
        <v>3.7093942054433615E-2</v>
      </c>
      <c r="AI200">
        <v>44.205443371378301</v>
      </c>
      <c r="AJ200">
        <v>468.966593818295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-0.05</v>
      </c>
      <c r="AM200" t="s">
        <v>10293</v>
      </c>
      <c r="AN200">
        <v>8.18</v>
      </c>
      <c r="AO200" t="s">
        <v>10294</v>
      </c>
      <c r="AP200">
        <v>0.20531216230670701</v>
      </c>
      <c r="AQ200">
        <f>(Table2[[#This Row],[Sharpe Ratio]]-AVERAGE(Table2[Sharpe Ratio]))/_xlfn.STDEV.P(Table2[Sharpe Ratio])</f>
        <v>1.7468435434294638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3</v>
      </c>
      <c r="AT200">
        <f>_xlfn.RANK.AVG(Table2[[#This Row],[6M Return vs Nifty Z-Score]],Table2[6M Return vs Nifty Z-Score])</f>
        <v>676</v>
      </c>
      <c r="AU200">
        <f>_xlfn.RANK.AVG(Table2[[#This Row],[Sharpe Ratio Z-Score]],Table2[Sharpe Ratio Z-Score])</f>
        <v>31</v>
      </c>
      <c r="AV200">
        <f>(Table2[[#This Row],[Rank 1Y]]+Table2[[#This Row],[Rank 6M]]+Table2[[#This Row],[Rank Sharpe]])/3</f>
        <v>236.66666666666666</v>
      </c>
    </row>
    <row r="201" spans="1:48" x14ac:dyDescent="0.3">
      <c r="A201" t="s">
        <v>867</v>
      </c>
      <c r="B201" t="s">
        <v>868</v>
      </c>
      <c r="C201" t="s">
        <v>10250</v>
      </c>
      <c r="D201" t="s">
        <v>24</v>
      </c>
      <c r="E201">
        <v>17645.2217175929</v>
      </c>
      <c r="F201">
        <v>219.27</v>
      </c>
      <c r="G201">
        <v>49.889763659608299</v>
      </c>
      <c r="H201">
        <f>(Table2[[#This Row],[1Y Return vs Nifty]]-AVERAGE(Table2[1Y Return vs Nifty]))/_xlfn.STDEV.P(Table2[1Y Return vs Nifty])</f>
        <v>0.15173566907691063</v>
      </c>
      <c r="I201">
        <v>5.7392902787209499</v>
      </c>
      <c r="J201">
        <f>(Table2[[#This Row],[1M Return vs Nifty]]-AVERAGE(Table2[1M Return vs Nifty]))/_xlfn.STDEV.P(Table2[1M Return vs Nifty])</f>
        <v>0.48778081396564371</v>
      </c>
      <c r="K201">
        <v>0.213014734066788</v>
      </c>
      <c r="L201">
        <f>(Table2[[#This Row],[6M Return vs Nifty]]-AVERAGE(Table2[6M Return vs Nifty]))/_xlfn.STDEV.P(Table2[6M Return vs Nifty])</f>
        <v>-0.21531654633965466</v>
      </c>
      <c r="M201">
        <v>4.5039742214488099</v>
      </c>
      <c r="N201">
        <f>(Table2[[#This Row],[1W Return vs Nifty]]-AVERAGE(Table2[1W Return vs Nifty]))/_xlfn.STDEV.P(Table2[1W Return vs Nifty])</f>
        <v>0.49511474355680446</v>
      </c>
      <c r="O201">
        <v>215.13</v>
      </c>
      <c r="P201">
        <v>207.30444883694599</v>
      </c>
      <c r="Q201">
        <v>181.55172916839899</v>
      </c>
      <c r="R201">
        <v>52.338209647391601</v>
      </c>
      <c r="S201" s="2">
        <f>(Table2[[#This Row],[Close Price]]-Table2[[#This Row],[20D EMA]])/Table2[[#This Row],[20D EMA]]</f>
        <v>1.924417793892072E-2</v>
      </c>
      <c r="T201" s="2">
        <f>(Table2[[#This Row],[Close Price]]-Table2[[#This Row],[50D EMA]])/Table2[[#This Row],[50D EMA]]</f>
        <v>5.7719702737616813E-2</v>
      </c>
      <c r="U201" s="2">
        <f>(Table2[[#This Row],[Close Price]]-Table2[[#This Row],[200D EMA]])/Table2[[#This Row],[200D EMA]]</f>
        <v>0.2077549522902935</v>
      </c>
      <c r="V201">
        <v>1.29262151575233</v>
      </c>
      <c r="W201">
        <v>217.85</v>
      </c>
      <c r="X201">
        <v>224</v>
      </c>
      <c r="Y201">
        <v>217.85</v>
      </c>
      <c r="Z201">
        <v>232.75</v>
      </c>
      <c r="AA201">
        <v>217.85</v>
      </c>
      <c r="AB201">
        <v>229.37</v>
      </c>
      <c r="AC201" s="2">
        <f>(Table2[[#This Row],[Close Price]]/Table2[[#This Row],[Day Low]])-1</f>
        <v>6.5182464998854162E-3</v>
      </c>
      <c r="AD201" s="2">
        <f>(Table2[[#This Row],[Day High]]/Table2[[#This Row],[Close Price]])-1</f>
        <v>2.1571578419300463E-2</v>
      </c>
      <c r="AE201" s="2">
        <f>(Table2[[#This Row],[Close Price]]/Table2[[#This Row],[Current Week Low]])-1</f>
        <v>6.5182464998854162E-3</v>
      </c>
      <c r="AF201" s="2">
        <f>(Table2[[#This Row],[Current Week High]]/Table2[[#This Row],[Close Price]])-1</f>
        <v>6.1476718201304292E-2</v>
      </c>
      <c r="AG201" s="2">
        <f>(Table2[[#This Row],[Close Price]]/Table2[[#This Row],[Current Month Low]])-1</f>
        <v>6.5182464998854162E-3</v>
      </c>
      <c r="AH201" s="2">
        <f>(Table2[[#This Row],[Current Month High]]/Table2[[#This Row],[Close Price]])-1</f>
        <v>4.6061932776941594E-2</v>
      </c>
      <c r="AI201">
        <v>6.1476718201304204</v>
      </c>
      <c r="AJ201">
        <v>89.679930795847696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0.03</v>
      </c>
      <c r="AM201" t="s">
        <v>10294</v>
      </c>
      <c r="AN201">
        <v>8.52</v>
      </c>
      <c r="AO201" t="s">
        <v>10294</v>
      </c>
      <c r="AP201">
        <v>0.173382838246844</v>
      </c>
      <c r="AQ201">
        <f>(Table2[[#This Row],[Sharpe Ratio]]-AVERAGE(Table2[Sharpe Ratio]))/_xlfn.STDEV.P(Table2[Sharpe Ratio])</f>
        <v>1.3766190425187148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2.2959337227784191</v>
      </c>
      <c r="AS201">
        <f>_xlfn.RANK.AVG(Table2[[#This Row],[1Y Return vs Nifty Z-Score]],Table2[1Y Return vs Nifty Z-Score])</f>
        <v>247</v>
      </c>
      <c r="AT201">
        <f>_xlfn.RANK.AVG(Table2[[#This Row],[6M Return vs Nifty Z-Score]],Table2[6M Return vs Nifty Z-Score])</f>
        <v>397</v>
      </c>
      <c r="AU201">
        <f>_xlfn.RANK.AVG(Table2[[#This Row],[Sharpe Ratio Z-Score]],Table2[Sharpe Ratio Z-Score])</f>
        <v>67</v>
      </c>
      <c r="AV201">
        <f>(Table2[[#This Row],[Rank 1Y]]+Table2[[#This Row],[Rank 6M]]+Table2[[#This Row],[Rank Sharpe]])/3</f>
        <v>237</v>
      </c>
    </row>
    <row r="202" spans="1:48" x14ac:dyDescent="0.3">
      <c r="A202" t="s">
        <v>1846</v>
      </c>
      <c r="B202" t="s">
        <v>1847</v>
      </c>
      <c r="C202" t="s">
        <v>10263</v>
      </c>
      <c r="D202" t="s">
        <v>297</v>
      </c>
      <c r="E202">
        <v>3874.831725</v>
      </c>
      <c r="F202">
        <v>1251.5</v>
      </c>
      <c r="G202">
        <v>76.300543161944503</v>
      </c>
      <c r="H202">
        <f>(Table2[[#This Row],[1Y Return vs Nifty]]-AVERAGE(Table2[1Y Return vs Nifty]))/_xlfn.STDEV.P(Table2[1Y Return vs Nifty])</f>
        <v>0.5165717540057716</v>
      </c>
      <c r="I202">
        <v>26.2374932545594</v>
      </c>
      <c r="J202">
        <f>(Table2[[#This Row],[1M Return vs Nifty]]-AVERAGE(Table2[1M Return vs Nifty]))/_xlfn.STDEV.P(Table2[1M Return vs Nifty])</f>
        <v>2.5801821929079423</v>
      </c>
      <c r="K202">
        <v>19.906132242373602</v>
      </c>
      <c r="L202">
        <f>(Table2[[#This Row],[6M Return vs Nifty]]-AVERAGE(Table2[6M Return vs Nifty]))/_xlfn.STDEV.P(Table2[6M Return vs Nifty])</f>
        <v>0.46126856472671612</v>
      </c>
      <c r="M202">
        <v>2.2666952364305999</v>
      </c>
      <c r="N202">
        <f>(Table2[[#This Row],[1W Return vs Nifty]]-AVERAGE(Table2[1W Return vs Nifty]))/_xlfn.STDEV.P(Table2[1W Return vs Nifty])</f>
        <v>2.7708947842641322E-2</v>
      </c>
      <c r="O202">
        <v>1089.3699999999999</v>
      </c>
      <c r="P202">
        <v>981.80567865958199</v>
      </c>
      <c r="Q202">
        <v>850.04430027750902</v>
      </c>
      <c r="R202">
        <v>88.780346942736102</v>
      </c>
      <c r="S202" s="2">
        <f>(Table2[[#This Row],[Close Price]]-Table2[[#This Row],[20D EMA]])/Table2[[#This Row],[20D EMA]]</f>
        <v>0.14882913977803697</v>
      </c>
      <c r="T202" s="2">
        <f>(Table2[[#This Row],[Close Price]]-Table2[[#This Row],[50D EMA]])/Table2[[#This Row],[50D EMA]]</f>
        <v>0.27469215874634206</v>
      </c>
      <c r="U202" s="2">
        <f>(Table2[[#This Row],[Close Price]]-Table2[[#This Row],[200D EMA]])/Table2[[#This Row],[200D EMA]]</f>
        <v>0.47227620912395984</v>
      </c>
      <c r="V202">
        <v>2.60819017936018</v>
      </c>
      <c r="W202">
        <v>1190.05</v>
      </c>
      <c r="X202">
        <v>1267.8499999999999</v>
      </c>
      <c r="Y202">
        <v>1160.05</v>
      </c>
      <c r="Z202">
        <v>1275</v>
      </c>
      <c r="AA202">
        <v>1190.05</v>
      </c>
      <c r="AB202">
        <v>1267.8499999999999</v>
      </c>
      <c r="AC202" s="2">
        <f>(Table2[[#This Row],[Close Price]]/Table2[[#This Row],[Day Low]])-1</f>
        <v>5.1636485861938697E-2</v>
      </c>
      <c r="AD202" s="2">
        <f>(Table2[[#This Row],[Day High]]/Table2[[#This Row],[Close Price]])-1</f>
        <v>1.3064322812624818E-2</v>
      </c>
      <c r="AE202" s="2">
        <f>(Table2[[#This Row],[Close Price]]/Table2[[#This Row],[Current Week Low]])-1</f>
        <v>7.8832808930649589E-2</v>
      </c>
      <c r="AF202" s="2">
        <f>(Table2[[#This Row],[Current Week High]]/Table2[[#This Row],[Close Price]])-1</f>
        <v>1.8777467039552631E-2</v>
      </c>
      <c r="AG202" s="2">
        <f>(Table2[[#This Row],[Close Price]]/Table2[[#This Row],[Current Month Low]])-1</f>
        <v>5.1636485861938697E-2</v>
      </c>
      <c r="AH202" s="2">
        <f>(Table2[[#This Row],[Current Month High]]/Table2[[#This Row],[Close Price]])-1</f>
        <v>1.3064322812624818E-2</v>
      </c>
      <c r="AI202">
        <v>1.87774670395526</v>
      </c>
      <c r="AJ202">
        <v>104.39327127225199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0.47</v>
      </c>
      <c r="AM202" t="s">
        <v>10294</v>
      </c>
      <c r="AN202">
        <v>24.76</v>
      </c>
      <c r="AO202" t="s">
        <v>10294</v>
      </c>
      <c r="AP202">
        <v>4.5624563335027998E-2</v>
      </c>
      <c r="AQ202">
        <f>(Table2[[#This Row],[Sharpe Ratio]]-AVERAGE(Table2[Sharpe Ratio]))/_xlfn.STDEV.P(Table2[Sharpe Ratio])</f>
        <v>-0.10475411394917375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3.4809773455338973</v>
      </c>
      <c r="AS202">
        <f>_xlfn.RANK.AVG(Table2[[#This Row],[1Y Return vs Nifty Z-Score]],Table2[1Y Return vs Nifty Z-Score])</f>
        <v>156</v>
      </c>
      <c r="AT202">
        <f>_xlfn.RANK.AVG(Table2[[#This Row],[6M Return vs Nifty Z-Score]],Table2[6M Return vs Nifty Z-Score])</f>
        <v>187</v>
      </c>
      <c r="AU202">
        <f>_xlfn.RANK.AVG(Table2[[#This Row],[Sharpe Ratio Z-Score]],Table2[Sharpe Ratio Z-Score])</f>
        <v>369</v>
      </c>
      <c r="AV202">
        <f>(Table2[[#This Row],[Rank 1Y]]+Table2[[#This Row],[Rank 6M]]+Table2[[#This Row],[Rank Sharpe]])/3</f>
        <v>237.33333333333334</v>
      </c>
    </row>
    <row r="203" spans="1:48" x14ac:dyDescent="0.3">
      <c r="A203" t="s">
        <v>684</v>
      </c>
      <c r="B203" t="s">
        <v>685</v>
      </c>
      <c r="C203" t="s">
        <v>10250</v>
      </c>
      <c r="D203" t="s">
        <v>565</v>
      </c>
      <c r="E203">
        <v>25635.94</v>
      </c>
      <c r="F203">
        <v>2453.1999999999998</v>
      </c>
      <c r="G203">
        <v>73.505200607639495</v>
      </c>
      <c r="H203">
        <f>(Table2[[#This Row],[1Y Return vs Nifty]]-AVERAGE(Table2[1Y Return vs Nifty]))/_xlfn.STDEV.P(Table2[1Y Return vs Nifty])</f>
        <v>0.47795714842559667</v>
      </c>
      <c r="I203">
        <v>-2.8165034029901199</v>
      </c>
      <c r="J203">
        <f>(Table2[[#This Row],[1M Return vs Nifty]]-AVERAGE(Table2[1M Return vs Nifty]))/_xlfn.STDEV.P(Table2[1M Return vs Nifty])</f>
        <v>-0.3855715730050383</v>
      </c>
      <c r="K203">
        <v>17.816308128660999</v>
      </c>
      <c r="L203">
        <f>(Table2[[#This Row],[6M Return vs Nifty]]-AVERAGE(Table2[6M Return vs Nifty]))/_xlfn.STDEV.P(Table2[6M Return vs Nifty])</f>
        <v>0.38946967968533042</v>
      </c>
      <c r="M203">
        <v>0.99955120847908696</v>
      </c>
      <c r="N203">
        <f>(Table2[[#This Row],[1W Return vs Nifty]]-AVERAGE(Table2[1W Return vs Nifty]))/_xlfn.STDEV.P(Table2[1W Return vs Nifty])</f>
        <v>-0.23701908412620407</v>
      </c>
      <c r="O203">
        <v>2376.5700000000002</v>
      </c>
      <c r="P203">
        <v>2259.8697200041101</v>
      </c>
      <c r="Q203">
        <v>1930.7138761537401</v>
      </c>
      <c r="R203">
        <v>61.152370230315597</v>
      </c>
      <c r="S203" s="2">
        <f>(Table2[[#This Row],[Close Price]]-Table2[[#This Row],[20D EMA]])/Table2[[#This Row],[20D EMA]]</f>
        <v>3.2243948211077164E-2</v>
      </c>
      <c r="T203" s="2">
        <f>(Table2[[#This Row],[Close Price]]-Table2[[#This Row],[50D EMA]])/Table2[[#This Row],[50D EMA]]</f>
        <v>8.5549303256091266E-2</v>
      </c>
      <c r="U203" s="2">
        <f>(Table2[[#This Row],[Close Price]]-Table2[[#This Row],[200D EMA]])/Table2[[#This Row],[200D EMA]]</f>
        <v>0.27061810157345906</v>
      </c>
      <c r="V203">
        <v>0.76708908891193495</v>
      </c>
      <c r="W203">
        <v>2391.3000000000002</v>
      </c>
      <c r="X203">
        <v>2468</v>
      </c>
      <c r="Y203">
        <v>2391.3000000000002</v>
      </c>
      <c r="Z203">
        <v>2594.1999999999998</v>
      </c>
      <c r="AA203">
        <v>2391.3000000000002</v>
      </c>
      <c r="AB203">
        <v>2530</v>
      </c>
      <c r="AC203" s="2">
        <f>(Table2[[#This Row],[Close Price]]/Table2[[#This Row],[Day Low]])-1</f>
        <v>2.5885501610002803E-2</v>
      </c>
      <c r="AD203" s="2">
        <f>(Table2[[#This Row],[Day High]]/Table2[[#This Row],[Close Price]])-1</f>
        <v>6.0329365726399242E-3</v>
      </c>
      <c r="AE203" s="2">
        <f>(Table2[[#This Row],[Close Price]]/Table2[[#This Row],[Current Week Low]])-1</f>
        <v>2.5885501610002803E-2</v>
      </c>
      <c r="AF203" s="2">
        <f>(Table2[[#This Row],[Current Week High]]/Table2[[#This Row],[Close Price]])-1</f>
        <v>5.7475949779879354E-2</v>
      </c>
      <c r="AG203" s="2">
        <f>(Table2[[#This Row],[Close Price]]/Table2[[#This Row],[Current Month Low]])-1</f>
        <v>2.5885501610002803E-2</v>
      </c>
      <c r="AH203" s="2">
        <f>(Table2[[#This Row],[Current Month High]]/Table2[[#This Row],[Close Price]])-1</f>
        <v>3.1306049241806688E-2</v>
      </c>
      <c r="AI203">
        <v>5.7475949779879301</v>
      </c>
      <c r="AJ203">
        <v>121.53790581117001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0.05</v>
      </c>
      <c r="AM203" t="s">
        <v>10294</v>
      </c>
      <c r="AN203">
        <v>2.94</v>
      </c>
      <c r="AO203" t="s">
        <v>10294</v>
      </c>
      <c r="AP203">
        <v>5.1990366855995E-2</v>
      </c>
      <c r="AQ203">
        <f>(Table2[[#This Row],[Sharpe Ratio]]-AVERAGE(Table2[Sharpe Ratio]))/_xlfn.STDEV.P(Table2[Sharpe Ratio])</f>
        <v>-3.0941826942180679E-2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0.21389434403750404</v>
      </c>
      <c r="AS203">
        <f>_xlfn.RANK.AVG(Table2[[#This Row],[1Y Return vs Nifty Z-Score]],Table2[1Y Return vs Nifty Z-Score])</f>
        <v>166</v>
      </c>
      <c r="AT203">
        <f>_xlfn.RANK.AVG(Table2[[#This Row],[6M Return vs Nifty Z-Score]],Table2[6M Return vs Nifty Z-Score])</f>
        <v>200</v>
      </c>
      <c r="AU203">
        <f>_xlfn.RANK.AVG(Table2[[#This Row],[Sharpe Ratio Z-Score]],Table2[Sharpe Ratio Z-Score])</f>
        <v>347</v>
      </c>
      <c r="AV203">
        <f>(Table2[[#This Row],[Rank 1Y]]+Table2[[#This Row],[Rank 6M]]+Table2[[#This Row],[Rank Sharpe]])/3</f>
        <v>237.66666666666666</v>
      </c>
    </row>
    <row r="204" spans="1:48" x14ac:dyDescent="0.3">
      <c r="A204" t="s">
        <v>322</v>
      </c>
      <c r="B204" t="s">
        <v>323</v>
      </c>
      <c r="C204" t="s">
        <v>10248</v>
      </c>
      <c r="D204" t="s">
        <v>18</v>
      </c>
      <c r="E204">
        <v>82825.491474224997</v>
      </c>
      <c r="F204">
        <v>389.25</v>
      </c>
      <c r="G204">
        <v>84.734132806083196</v>
      </c>
      <c r="H204">
        <f>(Table2[[#This Row],[1Y Return vs Nifty]]-AVERAGE(Table2[1Y Return vs Nifty]))/_xlfn.STDEV.P(Table2[1Y Return vs Nifty])</f>
        <v>0.63307258759123908</v>
      </c>
      <c r="I204">
        <v>15.939251853443601</v>
      </c>
      <c r="J204">
        <f>(Table2[[#This Row],[1M Return vs Nifty]]-AVERAGE(Table2[1M Return vs Nifty]))/_xlfn.STDEV.P(Table2[1M Return vs Nifty])</f>
        <v>1.528965433381539</v>
      </c>
      <c r="K204">
        <v>6.3336633374572804</v>
      </c>
      <c r="L204">
        <f>(Table2[[#This Row],[6M Return vs Nifty]]-AVERAGE(Table2[6M Return vs Nifty]))/_xlfn.STDEV.P(Table2[6M Return vs Nifty])</f>
        <v>-5.0329427722460495E-3</v>
      </c>
      <c r="M204">
        <v>3.62101118921625</v>
      </c>
      <c r="N204">
        <f>(Table2[[#This Row],[1W Return vs Nifty]]-AVERAGE(Table2[1W Return vs Nifty]))/_xlfn.STDEV.P(Table2[1W Return vs Nifty])</f>
        <v>0.31064868392343653</v>
      </c>
      <c r="O204">
        <v>365.68</v>
      </c>
      <c r="P204">
        <v>352.49478923855901</v>
      </c>
      <c r="Q204">
        <v>306.09542010289198</v>
      </c>
      <c r="R204">
        <v>72.961223335016697</v>
      </c>
      <c r="S204" s="2">
        <f>(Table2[[#This Row],[Close Price]]-Table2[[#This Row],[20D EMA]])/Table2[[#This Row],[20D EMA]]</f>
        <v>6.4455261430759109E-2</v>
      </c>
      <c r="T204" s="2">
        <f>(Table2[[#This Row],[Close Price]]-Table2[[#This Row],[50D EMA]])/Table2[[#This Row],[50D EMA]]</f>
        <v>0.10427164282580657</v>
      </c>
      <c r="U204" s="2">
        <f>(Table2[[#This Row],[Close Price]]-Table2[[#This Row],[200D EMA]])/Table2[[#This Row],[200D EMA]]</f>
        <v>0.27166228056975222</v>
      </c>
      <c r="V204">
        <v>1.31328924412186</v>
      </c>
      <c r="W204">
        <v>383.85</v>
      </c>
      <c r="X204">
        <v>398.5</v>
      </c>
      <c r="Y204">
        <v>370.1</v>
      </c>
      <c r="Z204">
        <v>406.6</v>
      </c>
      <c r="AA204">
        <v>383.85</v>
      </c>
      <c r="AB204">
        <v>398.5</v>
      </c>
      <c r="AC204" s="2">
        <f>(Table2[[#This Row],[Close Price]]/Table2[[#This Row],[Day Low]])-1</f>
        <v>1.4067995310668158E-2</v>
      </c>
      <c r="AD204" s="2">
        <f>(Table2[[#This Row],[Day High]]/Table2[[#This Row],[Close Price]])-1</f>
        <v>2.3763648041104757E-2</v>
      </c>
      <c r="AE204" s="2">
        <f>(Table2[[#This Row],[Close Price]]/Table2[[#This Row],[Current Week Low]])-1</f>
        <v>5.1742772223723144E-2</v>
      </c>
      <c r="AF204" s="2">
        <f>(Table2[[#This Row],[Current Week High]]/Table2[[#This Row],[Close Price]])-1</f>
        <v>4.4572896596018152E-2</v>
      </c>
      <c r="AG204" s="2">
        <f>(Table2[[#This Row],[Close Price]]/Table2[[#This Row],[Current Month Low]])-1</f>
        <v>1.4067995310668158E-2</v>
      </c>
      <c r="AH204" s="2">
        <f>(Table2[[#This Row],[Current Month High]]/Table2[[#This Row],[Close Price]])-1</f>
        <v>2.3763648041104757E-2</v>
      </c>
      <c r="AI204">
        <v>4.4572896596018099</v>
      </c>
      <c r="AJ204">
        <v>144.094899665551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10294</v>
      </c>
      <c r="AN204">
        <v>8.67</v>
      </c>
      <c r="AO204" t="s">
        <v>10294</v>
      </c>
      <c r="AP204">
        <v>7.4191301174302005E-2</v>
      </c>
      <c r="AQ204">
        <f>(Table2[[#This Row],[Sharpe Ratio]]-AVERAGE(Table2[Sharpe Ratio]))/_xlfn.STDEV.P(Table2[Sharpe Ratio])</f>
        <v>0.22648077969795494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2.6941345418219234</v>
      </c>
      <c r="AS204">
        <f>_xlfn.RANK.AVG(Table2[[#This Row],[1Y Return vs Nifty Z-Score]],Table2[1Y Return vs Nifty Z-Score])</f>
        <v>130</v>
      </c>
      <c r="AT204">
        <f>_xlfn.RANK.AVG(Table2[[#This Row],[6M Return vs Nifty Z-Score]],Table2[6M Return vs Nifty Z-Score])</f>
        <v>317</v>
      </c>
      <c r="AU204">
        <f>_xlfn.RANK.AVG(Table2[[#This Row],[Sharpe Ratio Z-Score]],Table2[Sharpe Ratio Z-Score])</f>
        <v>270</v>
      </c>
      <c r="AV204">
        <f>(Table2[[#This Row],[Rank 1Y]]+Table2[[#This Row],[Rank 6M]]+Table2[[#This Row],[Rank Sharpe]])/3</f>
        <v>239</v>
      </c>
    </row>
    <row r="205" spans="1:48" x14ac:dyDescent="0.3">
      <c r="A205" t="s">
        <v>644</v>
      </c>
      <c r="B205" t="s">
        <v>645</v>
      </c>
      <c r="C205" t="s">
        <v>10260</v>
      </c>
      <c r="D205" t="s">
        <v>230</v>
      </c>
      <c r="E205">
        <v>27866.448611799999</v>
      </c>
      <c r="F205">
        <v>4353.3999999999996</v>
      </c>
      <c r="G205">
        <v>119.39751146864501</v>
      </c>
      <c r="H205">
        <f>(Table2[[#This Row],[1Y Return vs Nifty]]-AVERAGE(Table2[1Y Return vs Nifty]))/_xlfn.STDEV.P(Table2[1Y Return vs Nifty])</f>
        <v>1.1119093201661716</v>
      </c>
      <c r="I205">
        <v>7.4858744653007996</v>
      </c>
      <c r="J205">
        <f>(Table2[[#This Row],[1M Return vs Nifty]]-AVERAGE(Table2[1M Return vs Nifty]))/_xlfn.STDEV.P(Table2[1M Return vs Nifty])</f>
        <v>0.66606742595529811</v>
      </c>
      <c r="K205">
        <v>36.638069445590503</v>
      </c>
      <c r="L205">
        <f>(Table2[[#This Row],[6M Return vs Nifty]]-AVERAGE(Table2[6M Return vs Nifty]))/_xlfn.STDEV.P(Table2[6M Return vs Nifty])</f>
        <v>1.0361181072747094</v>
      </c>
      <c r="M205">
        <v>5.0007838422615603</v>
      </c>
      <c r="N205">
        <f>(Table2[[#This Row],[1W Return vs Nifty]]-AVERAGE(Table2[1W Return vs Nifty]))/_xlfn.STDEV.P(Table2[1W Return vs Nifty])</f>
        <v>0.59890675952326433</v>
      </c>
      <c r="O205">
        <v>4195.96</v>
      </c>
      <c r="P205">
        <v>3859.8507049949699</v>
      </c>
      <c r="Q205">
        <v>2996.0472772714402</v>
      </c>
      <c r="R205">
        <v>57.446159700806803</v>
      </c>
      <c r="S205" s="2">
        <f>(Table2[[#This Row],[Close Price]]-Table2[[#This Row],[20D EMA]])/Table2[[#This Row],[20D EMA]]</f>
        <v>3.7521806690244804E-2</v>
      </c>
      <c r="T205" s="2">
        <f>(Table2[[#This Row],[Close Price]]-Table2[[#This Row],[50D EMA]])/Table2[[#This Row],[50D EMA]]</f>
        <v>0.12786745724810952</v>
      </c>
      <c r="U205" s="2">
        <f>(Table2[[#This Row],[Close Price]]-Table2[[#This Row],[200D EMA]])/Table2[[#This Row],[200D EMA]]</f>
        <v>0.45304783173005453</v>
      </c>
      <c r="V205">
        <v>0.98363964103336998</v>
      </c>
      <c r="W205">
        <v>4225.3500000000004</v>
      </c>
      <c r="X205">
        <v>4399</v>
      </c>
      <c r="Y205">
        <v>4225.3500000000004</v>
      </c>
      <c r="Z205">
        <v>4729</v>
      </c>
      <c r="AA205">
        <v>4225.3500000000004</v>
      </c>
      <c r="AB205">
        <v>4509.6499999999996</v>
      </c>
      <c r="AC205" s="2">
        <f>(Table2[[#This Row],[Close Price]]/Table2[[#This Row],[Day Low]])-1</f>
        <v>3.0305181819257454E-2</v>
      </c>
      <c r="AD205" s="2">
        <f>(Table2[[#This Row],[Day High]]/Table2[[#This Row],[Close Price]])-1</f>
        <v>1.0474571599209836E-2</v>
      </c>
      <c r="AE205" s="2">
        <f>(Table2[[#This Row],[Close Price]]/Table2[[#This Row],[Current Week Low]])-1</f>
        <v>3.0305181819257454E-2</v>
      </c>
      <c r="AF205" s="2">
        <f>(Table2[[#This Row],[Current Week High]]/Table2[[#This Row],[Close Price]])-1</f>
        <v>8.6277392382965168E-2</v>
      </c>
      <c r="AG205" s="2">
        <f>(Table2[[#This Row],[Close Price]]/Table2[[#This Row],[Current Month Low]])-1</f>
        <v>3.0305181819257454E-2</v>
      </c>
      <c r="AH205" s="2">
        <f>(Table2[[#This Row],[Current Month High]]/Table2[[#This Row],[Close Price]])-1</f>
        <v>3.5891487113520526E-2</v>
      </c>
      <c r="AI205">
        <v>8.6277392382965097</v>
      </c>
      <c r="AJ205">
        <v>158.36201780415399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0.47</v>
      </c>
      <c r="AM205" t="s">
        <v>10294</v>
      </c>
      <c r="AN205">
        <v>4.72</v>
      </c>
      <c r="AO205" t="s">
        <v>10294</v>
      </c>
      <c r="AQ205">
        <f>(Table2[[#This Row],[Sharpe Ratio]]-AVERAGE(Table2[Sharpe Ratio]))/_xlfn.STDEV.P(Table2[Sharpe Ratio])</f>
        <v>-0.63377662498989373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2.7792249879295499</v>
      </c>
      <c r="AS205">
        <f>_xlfn.RANK.AVG(Table2[[#This Row],[1Y Return vs Nifty Z-Score]],Table2[1Y Return vs Nifty Z-Score])</f>
        <v>86</v>
      </c>
      <c r="AT205">
        <f>_xlfn.RANK.AVG(Table2[[#This Row],[6M Return vs Nifty Z-Score]],Table2[6M Return vs Nifty Z-Score])</f>
        <v>99</v>
      </c>
      <c r="AU205">
        <f>_xlfn.RANK.AVG(Table2[[#This Row],[Sharpe Ratio Z-Score]],Table2[Sharpe Ratio Z-Score])</f>
        <v>532.5</v>
      </c>
      <c r="AV205">
        <f>(Table2[[#This Row],[Rank 1Y]]+Table2[[#This Row],[Rank 6M]]+Table2[[#This Row],[Rank Sharpe]])/3</f>
        <v>239.16666666666666</v>
      </c>
    </row>
    <row r="206" spans="1:48" x14ac:dyDescent="0.3">
      <c r="A206" t="s">
        <v>1001</v>
      </c>
      <c r="B206" t="s">
        <v>1002</v>
      </c>
      <c r="C206" t="s">
        <v>10260</v>
      </c>
      <c r="D206" t="s">
        <v>167</v>
      </c>
      <c r="E206">
        <v>13652.4917412</v>
      </c>
      <c r="F206">
        <v>608.4</v>
      </c>
      <c r="G206">
        <v>33.863616354806403</v>
      </c>
      <c r="H206">
        <f>(Table2[[#This Row],[1Y Return vs Nifty]]-AVERAGE(Table2[1Y Return vs Nifty]))/_xlfn.STDEV.P(Table2[1Y Return vs Nifty])</f>
        <v>-6.9648059436666299E-2</v>
      </c>
      <c r="I206">
        <v>-7.3005284314442704</v>
      </c>
      <c r="J206">
        <f>(Table2[[#This Row],[1M Return vs Nifty]]-AVERAGE(Table2[1M Return vs Nifty]))/_xlfn.STDEV.P(Table2[1M Return vs Nifty])</f>
        <v>-0.84328877698669469</v>
      </c>
      <c r="K206">
        <v>0.90249343748198096</v>
      </c>
      <c r="L206">
        <f>(Table2[[#This Row],[6M Return vs Nifty]]-AVERAGE(Table2[6M Return vs Nifty]))/_xlfn.STDEV.P(Table2[6M Return vs Nifty])</f>
        <v>-0.19162852310355233</v>
      </c>
      <c r="M206">
        <v>5.1396977479911996</v>
      </c>
      <c r="N206">
        <f>(Table2[[#This Row],[1W Return vs Nifty]]-AVERAGE(Table2[1W Return vs Nifty]))/_xlfn.STDEV.P(Table2[1W Return vs Nifty])</f>
        <v>0.62792824726713459</v>
      </c>
      <c r="O206">
        <v>632.89</v>
      </c>
      <c r="P206">
        <v>617.95670067352</v>
      </c>
      <c r="Q206">
        <v>523.01492488023598</v>
      </c>
      <c r="R206">
        <v>35.515496840952601</v>
      </c>
      <c r="S206" s="2">
        <f>(Table2[[#This Row],[Close Price]]-Table2[[#This Row],[20D EMA]])/Table2[[#This Row],[20D EMA]]</f>
        <v>-3.8695507908167309E-2</v>
      </c>
      <c r="T206" s="2">
        <f>(Table2[[#This Row],[Close Price]]-Table2[[#This Row],[50D EMA]])/Table2[[#This Row],[50D EMA]]</f>
        <v>-1.5465000481593678E-2</v>
      </c>
      <c r="U206" s="2">
        <f>(Table2[[#This Row],[Close Price]]-Table2[[#This Row],[200D EMA]])/Table2[[#This Row],[200D EMA]]</f>
        <v>0.16325552304136662</v>
      </c>
      <c r="V206">
        <v>0.94718696543308001</v>
      </c>
      <c r="W206">
        <v>602.04999999999995</v>
      </c>
      <c r="X206">
        <v>642</v>
      </c>
      <c r="Y206">
        <v>602.04999999999995</v>
      </c>
      <c r="Z206">
        <v>652</v>
      </c>
      <c r="AA206">
        <v>602.04999999999995</v>
      </c>
      <c r="AB206">
        <v>642</v>
      </c>
      <c r="AC206" s="2">
        <f>(Table2[[#This Row],[Close Price]]/Table2[[#This Row],[Day Low]])-1</f>
        <v>1.0547296736151512E-2</v>
      </c>
      <c r="AD206" s="2">
        <f>(Table2[[#This Row],[Day High]]/Table2[[#This Row],[Close Price]])-1</f>
        <v>5.5226824457593748E-2</v>
      </c>
      <c r="AE206" s="2">
        <f>(Table2[[#This Row],[Close Price]]/Table2[[#This Row],[Current Week Low]])-1</f>
        <v>1.0547296736151512E-2</v>
      </c>
      <c r="AF206" s="2">
        <f>(Table2[[#This Row],[Current Week High]]/Table2[[#This Row],[Close Price]])-1</f>
        <v>7.1663379355687118E-2</v>
      </c>
      <c r="AG206" s="2">
        <f>(Table2[[#This Row],[Close Price]]/Table2[[#This Row],[Current Month Low]])-1</f>
        <v>1.0547296736151512E-2</v>
      </c>
      <c r="AH206" s="2">
        <f>(Table2[[#This Row],[Current Month High]]/Table2[[#This Row],[Close Price]])-1</f>
        <v>5.5226824457593748E-2</v>
      </c>
      <c r="AI206">
        <v>17.809007232084099</v>
      </c>
      <c r="AJ206">
        <v>75.8000433432059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</v>
      </c>
      <c r="AM206" t="s">
        <v>10295</v>
      </c>
      <c r="AN206">
        <v>-6.82</v>
      </c>
      <c r="AO206" t="s">
        <v>10293</v>
      </c>
      <c r="AP206">
        <v>0.20377276195699301</v>
      </c>
      <c r="AQ206">
        <f>(Table2[[#This Row],[Sharpe Ratio]]-AVERAGE(Table2[Sharpe Ratio]))/_xlfn.STDEV.P(Table2[Sharpe Ratio])</f>
        <v>1.7289940040810525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1.252356891821274</v>
      </c>
      <c r="AS206">
        <f>_xlfn.RANK.AVG(Table2[[#This Row],[1Y Return vs Nifty Z-Score]],Table2[1Y Return vs Nifty Z-Score])</f>
        <v>304</v>
      </c>
      <c r="AT206">
        <f>_xlfn.RANK.AVG(Table2[[#This Row],[6M Return vs Nifty Z-Score]],Table2[6M Return vs Nifty Z-Score])</f>
        <v>383</v>
      </c>
      <c r="AU206">
        <f>_xlfn.RANK.AVG(Table2[[#This Row],[Sharpe Ratio Z-Score]],Table2[Sharpe Ratio Z-Score])</f>
        <v>32</v>
      </c>
      <c r="AV206">
        <f>(Table2[[#This Row],[Rank 1Y]]+Table2[[#This Row],[Rank 6M]]+Table2[[#This Row],[Rank Sharpe]])/3</f>
        <v>239.66666666666666</v>
      </c>
    </row>
    <row r="207" spans="1:48" x14ac:dyDescent="0.3">
      <c r="A207" t="s">
        <v>947</v>
      </c>
      <c r="B207" t="s">
        <v>948</v>
      </c>
      <c r="C207" t="s">
        <v>10252</v>
      </c>
      <c r="D207" t="s">
        <v>223</v>
      </c>
      <c r="E207">
        <v>15325.7466945</v>
      </c>
      <c r="F207">
        <v>2196.5500000000002</v>
      </c>
      <c r="G207">
        <v>78.460422149638305</v>
      </c>
      <c r="H207">
        <f>(Table2[[#This Row],[1Y Return vs Nifty]]-AVERAGE(Table2[1Y Return vs Nifty]))/_xlfn.STDEV.P(Table2[1Y Return vs Nifty])</f>
        <v>0.54640812417881457</v>
      </c>
      <c r="I207">
        <v>5.4306978188483903</v>
      </c>
      <c r="J207">
        <f>(Table2[[#This Row],[1M Return vs Nifty]]-AVERAGE(Table2[1M Return vs Nifty]))/_xlfn.STDEV.P(Table2[1M Return vs Nifty])</f>
        <v>0.45628052638776984</v>
      </c>
      <c r="K207">
        <v>15.593002766082799</v>
      </c>
      <c r="L207">
        <f>(Table2[[#This Row],[6M Return vs Nifty]]-AVERAGE(Table2[6M Return vs Nifty]))/_xlfn.STDEV.P(Table2[6M Return vs Nifty])</f>
        <v>0.31308485615295095</v>
      </c>
      <c r="M207">
        <v>-1.19260845223645</v>
      </c>
      <c r="N207">
        <f>(Table2[[#This Row],[1W Return vs Nifty]]-AVERAGE(Table2[1W Return vs Nifty]))/_xlfn.STDEV.P(Table2[1W Return vs Nifty])</f>
        <v>-0.69499868229459949</v>
      </c>
      <c r="O207">
        <v>2185.0700000000002</v>
      </c>
      <c r="P207">
        <v>1998.00374553134</v>
      </c>
      <c r="Q207">
        <v>1648.4904894465601</v>
      </c>
      <c r="R207">
        <v>44.990931991617003</v>
      </c>
      <c r="S207" s="2">
        <f>(Table2[[#This Row],[Close Price]]-Table2[[#This Row],[20D EMA]])/Table2[[#This Row],[20D EMA]]</f>
        <v>5.2538362615385395E-3</v>
      </c>
      <c r="T207" s="2">
        <f>(Table2[[#This Row],[Close Price]]-Table2[[#This Row],[50D EMA]])/Table2[[#This Row],[50D EMA]]</f>
        <v>9.9372313446719651E-2</v>
      </c>
      <c r="U207" s="2">
        <f>(Table2[[#This Row],[Close Price]]-Table2[[#This Row],[200D EMA]])/Table2[[#This Row],[200D EMA]]</f>
        <v>0.33246143308805953</v>
      </c>
      <c r="V207">
        <v>0.25253450665581401</v>
      </c>
      <c r="W207">
        <v>2190.1</v>
      </c>
      <c r="X207">
        <v>2261.15</v>
      </c>
      <c r="Y207">
        <v>2190.1</v>
      </c>
      <c r="Z207">
        <v>2350</v>
      </c>
      <c r="AA207">
        <v>2190.1</v>
      </c>
      <c r="AB207">
        <v>2313.25</v>
      </c>
      <c r="AC207" s="2">
        <f>(Table2[[#This Row],[Close Price]]/Table2[[#This Row],[Day Low]])-1</f>
        <v>2.9450710013243508E-3</v>
      </c>
      <c r="AD207" s="2">
        <f>(Table2[[#This Row],[Day High]]/Table2[[#This Row],[Close Price]])-1</f>
        <v>2.9409756208599758E-2</v>
      </c>
      <c r="AE207" s="2">
        <f>(Table2[[#This Row],[Close Price]]/Table2[[#This Row],[Current Week Low]])-1</f>
        <v>2.9450710013243508E-3</v>
      </c>
      <c r="AF207" s="2">
        <f>(Table2[[#This Row],[Current Week High]]/Table2[[#This Row],[Close Price]])-1</f>
        <v>6.98595524800254E-2</v>
      </c>
      <c r="AG207" s="2">
        <f>(Table2[[#This Row],[Close Price]]/Table2[[#This Row],[Current Month Low]])-1</f>
        <v>2.9450710013243508E-3</v>
      </c>
      <c r="AH207" s="2">
        <f>(Table2[[#This Row],[Current Month High]]/Table2[[#This Row],[Close Price]])-1</f>
        <v>5.3128770116773971E-2</v>
      </c>
      <c r="AI207">
        <v>9.6264596754000493</v>
      </c>
      <c r="AJ207">
        <v>126.43678160919499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0.25</v>
      </c>
      <c r="AM207" t="s">
        <v>10294</v>
      </c>
      <c r="AN207">
        <v>-3.15</v>
      </c>
      <c r="AO207" t="s">
        <v>10293</v>
      </c>
      <c r="AP207">
        <v>4.7555188405915001E-2</v>
      </c>
      <c r="AQ207">
        <f>(Table2[[#This Row],[Sharpe Ratio]]-AVERAGE(Table2[Sharpe Ratio]))/_xlfn.STDEV.P(Table2[Sharpe Ratio])</f>
        <v>-8.2368275089107795E-2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0.5384065493358281</v>
      </c>
      <c r="AS207">
        <f>_xlfn.RANK.AVG(Table2[[#This Row],[1Y Return vs Nifty Z-Score]],Table2[1Y Return vs Nifty Z-Score])</f>
        <v>146</v>
      </c>
      <c r="AT207">
        <f>_xlfn.RANK.AVG(Table2[[#This Row],[6M Return vs Nifty Z-Score]],Table2[6M Return vs Nifty Z-Score])</f>
        <v>218</v>
      </c>
      <c r="AU207">
        <f>_xlfn.RANK.AVG(Table2[[#This Row],[Sharpe Ratio Z-Score]],Table2[Sharpe Ratio Z-Score])</f>
        <v>361</v>
      </c>
      <c r="AV207">
        <f>(Table2[[#This Row],[Rank 1Y]]+Table2[[#This Row],[Rank 6M]]+Table2[[#This Row],[Rank Sharpe]])/3</f>
        <v>241.66666666666666</v>
      </c>
    </row>
    <row r="208" spans="1:48" x14ac:dyDescent="0.3">
      <c r="A208" t="s">
        <v>1641</v>
      </c>
      <c r="B208" t="s">
        <v>1642</v>
      </c>
      <c r="C208" t="s">
        <v>10256</v>
      </c>
      <c r="D208" t="s">
        <v>201</v>
      </c>
      <c r="E208">
        <v>5206.5577199999998</v>
      </c>
      <c r="F208">
        <v>728</v>
      </c>
      <c r="G208">
        <v>86.124921869642804</v>
      </c>
      <c r="H208">
        <f>(Table2[[#This Row],[1Y Return vs Nifty]]-AVERAGE(Table2[1Y Return vs Nifty]))/_xlfn.STDEV.P(Table2[1Y Return vs Nifty])</f>
        <v>0.65228482011417854</v>
      </c>
      <c r="I208">
        <v>3.5835960299055101</v>
      </c>
      <c r="J208">
        <f>(Table2[[#This Row],[1M Return vs Nifty]]-AVERAGE(Table2[1M Return vs Nifty]))/_xlfn.STDEV.P(Table2[1M Return vs Nifty])</f>
        <v>0.26773334814065908</v>
      </c>
      <c r="K208">
        <v>-8.8068204539565809</v>
      </c>
      <c r="L208">
        <f>(Table2[[#This Row],[6M Return vs Nifty]]-AVERAGE(Table2[6M Return vs Nifty]))/_xlfn.STDEV.P(Table2[6M Return vs Nifty])</f>
        <v>-0.52520583582949587</v>
      </c>
      <c r="M208">
        <v>6.6486063138513698</v>
      </c>
      <c r="N208">
        <f>(Table2[[#This Row],[1W Return vs Nifty]]-AVERAGE(Table2[1W Return vs Nifty]))/_xlfn.STDEV.P(Table2[1W Return vs Nifty])</f>
        <v>0.94316502086962239</v>
      </c>
      <c r="O208">
        <v>711.6</v>
      </c>
      <c r="P208">
        <v>676.67611910156302</v>
      </c>
      <c r="Q208">
        <v>598.68051767903899</v>
      </c>
      <c r="R208">
        <v>52.789598052509199</v>
      </c>
      <c r="S208" s="2">
        <f>(Table2[[#This Row],[Close Price]]-Table2[[#This Row],[20D EMA]])/Table2[[#This Row],[20D EMA]]</f>
        <v>2.3046655424395695E-2</v>
      </c>
      <c r="T208" s="2">
        <f>(Table2[[#This Row],[Close Price]]-Table2[[#This Row],[50D EMA]])/Table2[[#This Row],[50D EMA]]</f>
        <v>7.5847040333831744E-2</v>
      </c>
      <c r="U208" s="2">
        <f>(Table2[[#This Row],[Close Price]]-Table2[[#This Row],[200D EMA]])/Table2[[#This Row],[200D EMA]]</f>
        <v>0.21600750066547347</v>
      </c>
      <c r="V208">
        <v>2.1620656609840401</v>
      </c>
      <c r="W208">
        <v>723</v>
      </c>
      <c r="X208">
        <v>755</v>
      </c>
      <c r="Y208">
        <v>723</v>
      </c>
      <c r="Z208">
        <v>799.15</v>
      </c>
      <c r="AA208">
        <v>723</v>
      </c>
      <c r="AB208">
        <v>767.45</v>
      </c>
      <c r="AC208" s="2">
        <f>(Table2[[#This Row],[Close Price]]/Table2[[#This Row],[Day Low]])-1</f>
        <v>6.9156293222683018E-3</v>
      </c>
      <c r="AD208" s="2">
        <f>(Table2[[#This Row],[Day High]]/Table2[[#This Row],[Close Price]])-1</f>
        <v>3.7087912087912178E-2</v>
      </c>
      <c r="AE208" s="2">
        <f>(Table2[[#This Row],[Close Price]]/Table2[[#This Row],[Current Week Low]])-1</f>
        <v>6.9156293222683018E-3</v>
      </c>
      <c r="AF208" s="2">
        <f>(Table2[[#This Row],[Current Week High]]/Table2[[#This Row],[Close Price]])-1</f>
        <v>9.7733516483516469E-2</v>
      </c>
      <c r="AG208" s="2">
        <f>(Table2[[#This Row],[Close Price]]/Table2[[#This Row],[Current Month Low]])-1</f>
        <v>6.9156293222683018E-3</v>
      </c>
      <c r="AH208" s="2">
        <f>(Table2[[#This Row],[Current Month High]]/Table2[[#This Row],[Close Price]])-1</f>
        <v>5.418956043956058E-2</v>
      </c>
      <c r="AI208">
        <v>9.7733516483516407</v>
      </c>
      <c r="AJ208">
        <v>122.459893048128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0.09</v>
      </c>
      <c r="AM208" t="s">
        <v>10294</v>
      </c>
      <c r="AN208">
        <v>3.68</v>
      </c>
      <c r="AO208" t="s">
        <v>10294</v>
      </c>
      <c r="AP208">
        <v>0.147905990110481</v>
      </c>
      <c r="AQ208">
        <f>(Table2[[#This Row],[Sharpe Ratio]]-AVERAGE(Table2[Sharpe Ratio]))/_xlfn.STDEV.P(Table2[Sharpe Ratio])</f>
        <v>1.0812118059489717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2.4191891592439361</v>
      </c>
      <c r="AS208">
        <f>_xlfn.RANK.AVG(Table2[[#This Row],[1Y Return vs Nifty Z-Score]],Table2[1Y Return vs Nifty Z-Score])</f>
        <v>129</v>
      </c>
      <c r="AT208">
        <f>_xlfn.RANK.AVG(Table2[[#This Row],[6M Return vs Nifty Z-Score]],Table2[6M Return vs Nifty Z-Score])</f>
        <v>495</v>
      </c>
      <c r="AU208">
        <f>_xlfn.RANK.AVG(Table2[[#This Row],[Sharpe Ratio Z-Score]],Table2[Sharpe Ratio Z-Score])</f>
        <v>106</v>
      </c>
      <c r="AV208">
        <f>(Table2[[#This Row],[Rank 1Y]]+Table2[[#This Row],[Rank 6M]]+Table2[[#This Row],[Rank Sharpe]])/3</f>
        <v>243.33333333333334</v>
      </c>
    </row>
    <row r="209" spans="1:48" x14ac:dyDescent="0.3">
      <c r="A209" t="s">
        <v>357</v>
      </c>
      <c r="B209" t="s">
        <v>358</v>
      </c>
      <c r="C209" t="s">
        <v>10250</v>
      </c>
      <c r="D209" t="s">
        <v>127</v>
      </c>
      <c r="E209">
        <v>68064.003351680003</v>
      </c>
      <c r="F209">
        <v>1500.8</v>
      </c>
      <c r="G209">
        <v>74.352121687815</v>
      </c>
      <c r="H209">
        <f>(Table2[[#This Row],[1Y Return vs Nifty]]-AVERAGE(Table2[1Y Return vs Nifty]))/_xlfn.STDEV.P(Table2[1Y Return vs Nifty])</f>
        <v>0.48965643852446034</v>
      </c>
      <c r="I209">
        <v>-5.8337849588573496</v>
      </c>
      <c r="J209">
        <f>(Table2[[#This Row],[1M Return vs Nifty]]-AVERAGE(Table2[1M Return vs Nifty]))/_xlfn.STDEV.P(Table2[1M Return vs Nifty])</f>
        <v>-0.69356755175475671</v>
      </c>
      <c r="K209">
        <v>39.842955977339301</v>
      </c>
      <c r="L209">
        <f>(Table2[[#This Row],[6M Return vs Nifty]]-AVERAGE(Table2[6M Return vs Nifty]))/_xlfn.STDEV.P(Table2[6M Return vs Nifty])</f>
        <v>1.1462265504464788</v>
      </c>
      <c r="M209">
        <v>-1.3906016968055499</v>
      </c>
      <c r="N209">
        <f>(Table2[[#This Row],[1W Return vs Nifty]]-AVERAGE(Table2[1W Return vs Nifty]))/_xlfn.STDEV.P(Table2[1W Return vs Nifty])</f>
        <v>-0.736362853076857</v>
      </c>
      <c r="O209">
        <v>1450.17</v>
      </c>
      <c r="P209">
        <v>1387.9969984849899</v>
      </c>
      <c r="Q209">
        <v>1131.93340854353</v>
      </c>
      <c r="R209">
        <v>60.913136431918097</v>
      </c>
      <c r="S209" s="2">
        <f>(Table2[[#This Row],[Close Price]]-Table2[[#This Row],[20D EMA]])/Table2[[#This Row],[20D EMA]]</f>
        <v>3.491314811366935E-2</v>
      </c>
      <c r="T209" s="2">
        <f>(Table2[[#This Row],[Close Price]]-Table2[[#This Row],[50D EMA]])/Table2[[#This Row],[50D EMA]]</f>
        <v>8.1270349747251183E-2</v>
      </c>
      <c r="U209" s="2">
        <f>(Table2[[#This Row],[Close Price]]-Table2[[#This Row],[200D EMA]])/Table2[[#This Row],[200D EMA]]</f>
        <v>0.32587304930869937</v>
      </c>
      <c r="V209">
        <v>0.36371317185130603</v>
      </c>
      <c r="W209">
        <v>1430.1</v>
      </c>
      <c r="X209">
        <v>1510</v>
      </c>
      <c r="Y209">
        <v>1424.2</v>
      </c>
      <c r="Z209">
        <v>1521.7</v>
      </c>
      <c r="AA209">
        <v>1424.2</v>
      </c>
      <c r="AB209">
        <v>1510</v>
      </c>
      <c r="AC209" s="2">
        <f>(Table2[[#This Row],[Close Price]]/Table2[[#This Row],[Day Low]])-1</f>
        <v>4.9437102300538438E-2</v>
      </c>
      <c r="AD209" s="2">
        <f>(Table2[[#This Row],[Day High]]/Table2[[#This Row],[Close Price]])-1</f>
        <v>6.130063965885002E-3</v>
      </c>
      <c r="AE209" s="2">
        <f>(Table2[[#This Row],[Close Price]]/Table2[[#This Row],[Current Week Low]])-1</f>
        <v>5.3784580817300975E-2</v>
      </c>
      <c r="AF209" s="2">
        <f>(Table2[[#This Row],[Current Week High]]/Table2[[#This Row],[Close Price]])-1</f>
        <v>1.3925906183368975E-2</v>
      </c>
      <c r="AG209" s="2">
        <f>(Table2[[#This Row],[Close Price]]/Table2[[#This Row],[Current Month Low]])-1</f>
        <v>5.3784580817300975E-2</v>
      </c>
      <c r="AH209" s="2">
        <f>(Table2[[#This Row],[Current Month High]]/Table2[[#This Row],[Close Price]])-1</f>
        <v>6.130063965885002E-3</v>
      </c>
      <c r="AI209">
        <v>2.81183368869937</v>
      </c>
      <c r="AJ209">
        <v>126.94692272796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-0.02</v>
      </c>
      <c r="AM209" t="s">
        <v>10293</v>
      </c>
      <c r="AN209">
        <v>5.5</v>
      </c>
      <c r="AO209" t="s">
        <v>10294</v>
      </c>
      <c r="AP209">
        <v>9.5539745288820005E-3</v>
      </c>
      <c r="AQ209">
        <f>(Table2[[#This Row],[Sharpe Ratio]]-AVERAGE(Table2[Sharpe Ratio]))/_xlfn.STDEV.P(Table2[Sharpe Ratio])</f>
        <v>-0.52299709689723028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-0.3170445127579048</v>
      </c>
      <c r="AS209">
        <f>_xlfn.RANK.AVG(Table2[[#This Row],[1Y Return vs Nifty Z-Score]],Table2[1Y Return vs Nifty Z-Score])</f>
        <v>160</v>
      </c>
      <c r="AT209">
        <f>_xlfn.RANK.AVG(Table2[[#This Row],[6M Return vs Nifty Z-Score]],Table2[6M Return vs Nifty Z-Score])</f>
        <v>90</v>
      </c>
      <c r="AU209">
        <f>_xlfn.RANK.AVG(Table2[[#This Row],[Sharpe Ratio Z-Score]],Table2[Sharpe Ratio Z-Score])</f>
        <v>480</v>
      </c>
      <c r="AV209">
        <f>(Table2[[#This Row],[Rank 1Y]]+Table2[[#This Row],[Rank 6M]]+Table2[[#This Row],[Rank Sharpe]])/3</f>
        <v>243.33333333333334</v>
      </c>
    </row>
    <row r="210" spans="1:48" x14ac:dyDescent="0.3">
      <c r="A210" t="s">
        <v>1081</v>
      </c>
      <c r="B210" t="s">
        <v>1082</v>
      </c>
      <c r="C210" t="s">
        <v>10263</v>
      </c>
      <c r="D210" t="s">
        <v>379</v>
      </c>
      <c r="E210">
        <v>11686.960710400001</v>
      </c>
      <c r="F210">
        <v>211.84</v>
      </c>
      <c r="G210">
        <v>61.968541623340798</v>
      </c>
      <c r="H210">
        <f>(Table2[[#This Row],[1Y Return vs Nifty]]-AVERAGE(Table2[1Y Return vs Nifty]))/_xlfn.STDEV.P(Table2[1Y Return vs Nifty])</f>
        <v>0.31859079967323994</v>
      </c>
      <c r="I210">
        <v>6.5375688403493601</v>
      </c>
      <c r="J210">
        <f>(Table2[[#This Row],[1M Return vs Nifty]]-AVERAGE(Table2[1M Return vs Nifty]))/_xlfn.STDEV.P(Table2[1M Return vs Nifty])</f>
        <v>0.56926694058367888</v>
      </c>
      <c r="K210">
        <v>8.5025331527070396</v>
      </c>
      <c r="L210">
        <f>(Table2[[#This Row],[6M Return vs Nifty]]-AVERAGE(Table2[6M Return vs Nifty]))/_xlfn.STDEV.P(Table2[6M Return vs Nifty])</f>
        <v>6.9481669971027255E-2</v>
      </c>
      <c r="M210">
        <v>2.7695884973582201</v>
      </c>
      <c r="N210">
        <f>(Table2[[#This Row],[1W Return vs Nifty]]-AVERAGE(Table2[1W Return vs Nifty]))/_xlfn.STDEV.P(Table2[1W Return vs Nifty])</f>
        <v>0.13277194014587945</v>
      </c>
      <c r="O210">
        <v>214.12</v>
      </c>
      <c r="P210">
        <v>197.153566213619</v>
      </c>
      <c r="Q210">
        <v>161.508753076803</v>
      </c>
      <c r="R210">
        <v>43.578781820738598</v>
      </c>
      <c r="S210" s="2">
        <f>(Table2[[#This Row],[Close Price]]-Table2[[#This Row],[20D EMA]])/Table2[[#This Row],[20D EMA]]</f>
        <v>-1.0648234634784239E-2</v>
      </c>
      <c r="T210" s="2">
        <f>(Table2[[#This Row],[Close Price]]-Table2[[#This Row],[50D EMA]])/Table2[[#This Row],[50D EMA]]</f>
        <v>7.4492356737123483E-2</v>
      </c>
      <c r="U210" s="2">
        <f>(Table2[[#This Row],[Close Price]]-Table2[[#This Row],[200D EMA]])/Table2[[#This Row],[200D EMA]]</f>
        <v>0.3116316977523983</v>
      </c>
      <c r="V210">
        <v>1.12885215224544</v>
      </c>
      <c r="W210">
        <v>210.21</v>
      </c>
      <c r="X210">
        <v>214.9</v>
      </c>
      <c r="Y210">
        <v>210.21</v>
      </c>
      <c r="Z210">
        <v>224.6</v>
      </c>
      <c r="AA210">
        <v>210.21</v>
      </c>
      <c r="AB210">
        <v>221.4</v>
      </c>
      <c r="AC210" s="2">
        <f>(Table2[[#This Row],[Close Price]]/Table2[[#This Row],[Day Low]])-1</f>
        <v>7.7541506112934755E-3</v>
      </c>
      <c r="AD210" s="2">
        <f>(Table2[[#This Row],[Day High]]/Table2[[#This Row],[Close Price]])-1</f>
        <v>1.4444864048338335E-2</v>
      </c>
      <c r="AE210" s="2">
        <f>(Table2[[#This Row],[Close Price]]/Table2[[#This Row],[Current Week Low]])-1</f>
        <v>7.7541506112934755E-3</v>
      </c>
      <c r="AF210" s="2">
        <f>(Table2[[#This Row],[Current Week High]]/Table2[[#This Row],[Close Price]])-1</f>
        <v>6.0234138972809603E-2</v>
      </c>
      <c r="AG210" s="2">
        <f>(Table2[[#This Row],[Close Price]]/Table2[[#This Row],[Current Month Low]])-1</f>
        <v>7.7541506112934755E-3</v>
      </c>
      <c r="AH210" s="2">
        <f>(Table2[[#This Row],[Current Month High]]/Table2[[#This Row],[Close Price]])-1</f>
        <v>4.5128398791540736E-2</v>
      </c>
      <c r="AI210">
        <v>15.6533232628398</v>
      </c>
      <c r="AJ210">
        <v>101.273159144893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0.34</v>
      </c>
      <c r="AM210" t="s">
        <v>10294</v>
      </c>
      <c r="AN210">
        <v>-8.49</v>
      </c>
      <c r="AO210" t="s">
        <v>10293</v>
      </c>
      <c r="AP210">
        <v>8.8393509562868997E-2</v>
      </c>
      <c r="AQ210">
        <f>(Table2[[#This Row],[Sharpe Ratio]]-AVERAGE(Table2[Sharpe Ratio]))/_xlfn.STDEV.P(Table2[Sharpe Ratio])</f>
        <v>0.39115716002563256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1.4812685103994578</v>
      </c>
      <c r="AS210">
        <f>_xlfn.RANK.AVG(Table2[[#This Row],[1Y Return vs Nifty Z-Score]],Table2[1Y Return vs Nifty Z-Score])</f>
        <v>200</v>
      </c>
      <c r="AT210">
        <f>_xlfn.RANK.AVG(Table2[[#This Row],[6M Return vs Nifty Z-Score]],Table2[6M Return vs Nifty Z-Score])</f>
        <v>295</v>
      </c>
      <c r="AU210">
        <f>_xlfn.RANK.AVG(Table2[[#This Row],[Sharpe Ratio Z-Score]],Table2[Sharpe Ratio Z-Score])</f>
        <v>236</v>
      </c>
      <c r="AV210">
        <f>(Table2[[#This Row],[Rank 1Y]]+Table2[[#This Row],[Rank 6M]]+Table2[[#This Row],[Rank Sharpe]])/3</f>
        <v>243.66666666666666</v>
      </c>
    </row>
    <row r="211" spans="1:48" x14ac:dyDescent="0.3">
      <c r="A211" t="s">
        <v>300</v>
      </c>
      <c r="B211" t="s">
        <v>301</v>
      </c>
      <c r="C211" t="s">
        <v>10252</v>
      </c>
      <c r="D211" t="s">
        <v>181</v>
      </c>
      <c r="E211">
        <v>91535.405194530002</v>
      </c>
      <c r="F211">
        <v>3365.45</v>
      </c>
      <c r="G211">
        <v>42.181055527355603</v>
      </c>
      <c r="H211">
        <f>(Table2[[#This Row],[1Y Return vs Nifty]]-AVERAGE(Table2[1Y Return vs Nifty]))/_xlfn.STDEV.P(Table2[1Y Return vs Nifty])</f>
        <v>4.5248282190750409E-2</v>
      </c>
      <c r="I211">
        <v>14.2278022448684</v>
      </c>
      <c r="J211">
        <f>(Table2[[#This Row],[1M Return vs Nifty]]-AVERAGE(Table2[1M Return vs Nifty]))/_xlfn.STDEV.P(Table2[1M Return vs Nifty])</f>
        <v>1.3542652645328828</v>
      </c>
      <c r="K211">
        <v>19.301991610920901</v>
      </c>
      <c r="L211">
        <f>(Table2[[#This Row],[6M Return vs Nifty]]-AVERAGE(Table2[6M Return vs Nifty]))/_xlfn.STDEV.P(Table2[6M Return vs Nifty])</f>
        <v>0.44051245254393367</v>
      </c>
      <c r="M211">
        <v>7.7456015072511599</v>
      </c>
      <c r="N211">
        <f>(Table2[[#This Row],[1W Return vs Nifty]]-AVERAGE(Table2[1W Return vs Nifty]))/_xlfn.STDEV.P(Table2[1W Return vs Nifty])</f>
        <v>1.1723460549289344</v>
      </c>
      <c r="O211">
        <v>3169.49</v>
      </c>
      <c r="P211">
        <v>3009.4030654273702</v>
      </c>
      <c r="Q211">
        <v>2622.8856863689498</v>
      </c>
      <c r="R211">
        <v>78.848477584325906</v>
      </c>
      <c r="S211" s="2">
        <f>(Table2[[#This Row],[Close Price]]-Table2[[#This Row],[20D EMA]])/Table2[[#This Row],[20D EMA]]</f>
        <v>6.1826981627959091E-2</v>
      </c>
      <c r="T211" s="2">
        <f>(Table2[[#This Row],[Close Price]]-Table2[[#This Row],[50D EMA]])/Table2[[#This Row],[50D EMA]]</f>
        <v>0.11831148132430937</v>
      </c>
      <c r="U211" s="2">
        <f>(Table2[[#This Row],[Close Price]]-Table2[[#This Row],[200D EMA]])/Table2[[#This Row],[200D EMA]]</f>
        <v>0.28310967477161975</v>
      </c>
      <c r="V211">
        <v>1.4933406957439299</v>
      </c>
      <c r="W211">
        <v>3345.3</v>
      </c>
      <c r="X211">
        <v>3413.95</v>
      </c>
      <c r="Y211">
        <v>3170.45</v>
      </c>
      <c r="Z211">
        <v>3424.95</v>
      </c>
      <c r="AA211">
        <v>3345.3</v>
      </c>
      <c r="AB211">
        <v>3413.95</v>
      </c>
      <c r="AC211" s="2">
        <f>(Table2[[#This Row],[Close Price]]/Table2[[#This Row],[Day Low]])-1</f>
        <v>6.0233760798731328E-3</v>
      </c>
      <c r="AD211" s="2">
        <f>(Table2[[#This Row],[Day High]]/Table2[[#This Row],[Close Price]])-1</f>
        <v>1.441114858339887E-2</v>
      </c>
      <c r="AE211" s="2">
        <f>(Table2[[#This Row],[Close Price]]/Table2[[#This Row],[Current Week Low]])-1</f>
        <v>6.1505464523963438E-2</v>
      </c>
      <c r="AF211" s="2">
        <f>(Table2[[#This Row],[Current Week High]]/Table2[[#This Row],[Close Price]])-1</f>
        <v>1.7679656509530739E-2</v>
      </c>
      <c r="AG211" s="2">
        <f>(Table2[[#This Row],[Close Price]]/Table2[[#This Row],[Current Month Low]])-1</f>
        <v>6.0233760798731328E-3</v>
      </c>
      <c r="AH211" s="2">
        <f>(Table2[[#This Row],[Current Month High]]/Table2[[#This Row],[Close Price]])-1</f>
        <v>1.441114858339887E-2</v>
      </c>
      <c r="AI211">
        <v>1.7679656509530699</v>
      </c>
      <c r="AJ211">
        <v>76.293871136720796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0.11</v>
      </c>
      <c r="AM211" t="s">
        <v>10294</v>
      </c>
      <c r="AN211">
        <v>7.6</v>
      </c>
      <c r="AO211" t="s">
        <v>10294</v>
      </c>
      <c r="AP211">
        <v>7.7843370336587003E-2</v>
      </c>
      <c r="AQ211">
        <f>(Table2[[#This Row],[Sharpe Ratio]]-AVERAGE(Table2[Sharpe Ratio]))/_xlfn.STDEV.P(Table2[Sharpe Ratio])</f>
        <v>0.26882697783116721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3.2811990320276685</v>
      </c>
      <c r="AS211">
        <f>_xlfn.RANK.AVG(Table2[[#This Row],[1Y Return vs Nifty Z-Score]],Table2[1Y Return vs Nifty Z-Score])</f>
        <v>277</v>
      </c>
      <c r="AT211">
        <f>_xlfn.RANK.AVG(Table2[[#This Row],[6M Return vs Nifty Z-Score]],Table2[6M Return vs Nifty Z-Score])</f>
        <v>194</v>
      </c>
      <c r="AU211">
        <f>_xlfn.RANK.AVG(Table2[[#This Row],[Sharpe Ratio Z-Score]],Table2[Sharpe Ratio Z-Score])</f>
        <v>262</v>
      </c>
      <c r="AV211">
        <f>(Table2[[#This Row],[Rank 1Y]]+Table2[[#This Row],[Rank 6M]]+Table2[[#This Row],[Rank Sharpe]])/3</f>
        <v>244.33333333333334</v>
      </c>
    </row>
    <row r="212" spans="1:48" x14ac:dyDescent="0.3">
      <c r="A212" t="s">
        <v>258</v>
      </c>
      <c r="B212" t="s">
        <v>259</v>
      </c>
      <c r="C212" t="s">
        <v>10255</v>
      </c>
      <c r="D212" t="s">
        <v>98</v>
      </c>
      <c r="E212">
        <v>103775.254570455</v>
      </c>
      <c r="F212">
        <v>103.31</v>
      </c>
      <c r="G212">
        <v>83.394589361788803</v>
      </c>
      <c r="H212">
        <f>(Table2[[#This Row],[1Y Return vs Nifty]]-AVERAGE(Table2[1Y Return vs Nifty]))/_xlfn.STDEV.P(Table2[1Y Return vs Nifty])</f>
        <v>0.61456825735118481</v>
      </c>
      <c r="I212">
        <v>2.0920182623945802</v>
      </c>
      <c r="J212">
        <f>(Table2[[#This Row],[1M Return vs Nifty]]-AVERAGE(Table2[1M Return vs Nifty]))/_xlfn.STDEV.P(Table2[1M Return vs Nifty])</f>
        <v>0.11547710493639912</v>
      </c>
      <c r="K212">
        <v>-10.461993064082399</v>
      </c>
      <c r="L212">
        <f>(Table2[[#This Row],[6M Return vs Nifty]]-AVERAGE(Table2[6M Return vs Nifty]))/_xlfn.STDEV.P(Table2[6M Return vs Nifty])</f>
        <v>-0.58207164916675036</v>
      </c>
      <c r="M212">
        <v>1.11360157559526</v>
      </c>
      <c r="N212">
        <f>(Table2[[#This Row],[1W Return vs Nifty]]-AVERAGE(Table2[1W Return vs Nifty]))/_xlfn.STDEV.P(Table2[1W Return vs Nifty])</f>
        <v>-0.21319201430147527</v>
      </c>
      <c r="O212">
        <v>105.18</v>
      </c>
      <c r="P212">
        <v>103.060646738733</v>
      </c>
      <c r="Q212">
        <v>86.420317332123801</v>
      </c>
      <c r="R212">
        <v>39.369816175801702</v>
      </c>
      <c r="S212" s="2">
        <f>(Table2[[#This Row],[Close Price]]-Table2[[#This Row],[20D EMA]])/Table2[[#This Row],[20D EMA]]</f>
        <v>-1.7779045445902305E-2</v>
      </c>
      <c r="T212" s="2">
        <f>(Table2[[#This Row],[Close Price]]-Table2[[#This Row],[50D EMA]])/Table2[[#This Row],[50D EMA]]</f>
        <v>2.4194808509123201E-3</v>
      </c>
      <c r="U212" s="2">
        <f>(Table2[[#This Row],[Close Price]]-Table2[[#This Row],[200D EMA]])/Table2[[#This Row],[200D EMA]]</f>
        <v>0.1954364805554589</v>
      </c>
      <c r="V212">
        <v>0.56855447392242797</v>
      </c>
      <c r="W212">
        <v>102.36</v>
      </c>
      <c r="X212">
        <v>103.95</v>
      </c>
      <c r="Y212">
        <v>102.36</v>
      </c>
      <c r="Z212">
        <v>106.65</v>
      </c>
      <c r="AA212">
        <v>102.36</v>
      </c>
      <c r="AB212">
        <v>106.3</v>
      </c>
      <c r="AC212" s="2">
        <f>(Table2[[#This Row],[Close Price]]/Table2[[#This Row],[Day Low]])-1</f>
        <v>9.2809691285657969E-3</v>
      </c>
      <c r="AD212" s="2">
        <f>(Table2[[#This Row],[Day High]]/Table2[[#This Row],[Close Price]])-1</f>
        <v>6.194947246152438E-3</v>
      </c>
      <c r="AE212" s="2">
        <f>(Table2[[#This Row],[Close Price]]/Table2[[#This Row],[Current Week Low]])-1</f>
        <v>9.2809691285657969E-3</v>
      </c>
      <c r="AF212" s="2">
        <f>(Table2[[#This Row],[Current Week High]]/Table2[[#This Row],[Close Price]])-1</f>
        <v>3.2329880940857647E-2</v>
      </c>
      <c r="AG212" s="2">
        <f>(Table2[[#This Row],[Close Price]]/Table2[[#This Row],[Current Month Low]])-1</f>
        <v>9.2809691285657969E-3</v>
      </c>
      <c r="AH212" s="2">
        <f>(Table2[[#This Row],[Current Month High]]/Table2[[#This Row],[Close Price]])-1</f>
        <v>2.8942019165618005E-2</v>
      </c>
      <c r="AI212">
        <v>14.6065240538186</v>
      </c>
      <c r="AJ212">
        <v>113.45041322314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-0.04</v>
      </c>
      <c r="AM212" t="s">
        <v>10293</v>
      </c>
      <c r="AN212">
        <v>-8.74</v>
      </c>
      <c r="AO212" t="s">
        <v>10293</v>
      </c>
      <c r="AP212">
        <v>0.15904499211609199</v>
      </c>
      <c r="AQ212">
        <f>(Table2[[#This Row],[Sharpe Ratio]]-AVERAGE(Table2[Sharpe Ratio]))/_xlfn.STDEV.P(Table2[Sharpe Ratio])</f>
        <v>1.2103699256272764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1.1451516244466347</v>
      </c>
      <c r="AS212">
        <f>_xlfn.RANK.AVG(Table2[[#This Row],[1Y Return vs Nifty Z-Score]],Table2[1Y Return vs Nifty Z-Score])</f>
        <v>132</v>
      </c>
      <c r="AT212">
        <f>_xlfn.RANK.AVG(Table2[[#This Row],[6M Return vs Nifty Z-Score]],Table2[6M Return vs Nifty Z-Score])</f>
        <v>516</v>
      </c>
      <c r="AU212">
        <f>_xlfn.RANK.AVG(Table2[[#This Row],[Sharpe Ratio Z-Score]],Table2[Sharpe Ratio Z-Score])</f>
        <v>86</v>
      </c>
      <c r="AV212">
        <f>(Table2[[#This Row],[Rank 1Y]]+Table2[[#This Row],[Rank 6M]]+Table2[[#This Row],[Rank Sharpe]])/3</f>
        <v>244.66666666666666</v>
      </c>
    </row>
    <row r="213" spans="1:48" x14ac:dyDescent="0.3">
      <c r="A213" t="s">
        <v>1472</v>
      </c>
      <c r="B213" t="s">
        <v>1473</v>
      </c>
      <c r="C213" t="s">
        <v>10254</v>
      </c>
      <c r="D213" t="s">
        <v>54</v>
      </c>
      <c r="E213">
        <v>6842.42983276</v>
      </c>
      <c r="F213">
        <v>699.7</v>
      </c>
      <c r="G213">
        <v>80.948653257017796</v>
      </c>
      <c r="H213">
        <f>(Table2[[#This Row],[1Y Return vs Nifty]]-AVERAGE(Table2[1Y Return vs Nifty]))/_xlfn.STDEV.P(Table2[1Y Return vs Nifty])</f>
        <v>0.58078032040779137</v>
      </c>
      <c r="I213">
        <v>19.102731536758899</v>
      </c>
      <c r="J213">
        <f>(Table2[[#This Row],[1M Return vs Nifty]]-AVERAGE(Table2[1M Return vs Nifty]))/_xlfn.STDEV.P(Table2[1M Return vs Nifty])</f>
        <v>1.8518849234181591</v>
      </c>
      <c r="K213">
        <v>76.953585385353804</v>
      </c>
      <c r="L213">
        <f>(Table2[[#This Row],[6M Return vs Nifty]]-AVERAGE(Table2[6M Return vs Nifty]))/_xlfn.STDEV.P(Table2[6M Return vs Nifty])</f>
        <v>2.4212150995765658</v>
      </c>
      <c r="M213">
        <v>2.8824304426469798</v>
      </c>
      <c r="N213">
        <f>(Table2[[#This Row],[1W Return vs Nifty]]-AVERAGE(Table2[1W Return vs Nifty]))/_xlfn.STDEV.P(Table2[1W Return vs Nifty])</f>
        <v>0.15634655000938624</v>
      </c>
      <c r="O213">
        <v>655.48</v>
      </c>
      <c r="P213">
        <v>604.46656207063904</v>
      </c>
      <c r="Q213">
        <v>481.21134182793401</v>
      </c>
      <c r="R213">
        <v>68.840305511999503</v>
      </c>
      <c r="S213" s="2">
        <f>(Table2[[#This Row],[Close Price]]-Table2[[#This Row],[20D EMA]])/Table2[[#This Row],[20D EMA]]</f>
        <v>6.7462012570940422E-2</v>
      </c>
      <c r="T213" s="2">
        <f>(Table2[[#This Row],[Close Price]]-Table2[[#This Row],[50D EMA]])/Table2[[#This Row],[50D EMA]]</f>
        <v>0.15754955510381374</v>
      </c>
      <c r="U213" s="2">
        <f>(Table2[[#This Row],[Close Price]]-Table2[[#This Row],[200D EMA]])/Table2[[#This Row],[200D EMA]]</f>
        <v>0.45403887893022832</v>
      </c>
      <c r="V213">
        <v>0.94817094695660598</v>
      </c>
      <c r="W213">
        <v>675.1</v>
      </c>
      <c r="X213">
        <v>714.7</v>
      </c>
      <c r="Y213">
        <v>660</v>
      </c>
      <c r="Z213">
        <v>739.4</v>
      </c>
      <c r="AA213">
        <v>675.1</v>
      </c>
      <c r="AB213">
        <v>739.4</v>
      </c>
      <c r="AC213" s="2">
        <f>(Table2[[#This Row],[Close Price]]/Table2[[#This Row],[Day Low]])-1</f>
        <v>3.6439046067249237E-2</v>
      </c>
      <c r="AD213" s="2">
        <f>(Table2[[#This Row],[Day High]]/Table2[[#This Row],[Close Price]])-1</f>
        <v>2.1437759039588444E-2</v>
      </c>
      <c r="AE213" s="2">
        <f>(Table2[[#This Row],[Close Price]]/Table2[[#This Row],[Current Week Low]])-1</f>
        <v>6.0151515151515289E-2</v>
      </c>
      <c r="AF213" s="2">
        <f>(Table2[[#This Row],[Current Week High]]/Table2[[#This Row],[Close Price]])-1</f>
        <v>5.6738602258110449E-2</v>
      </c>
      <c r="AG213" s="2">
        <f>(Table2[[#This Row],[Close Price]]/Table2[[#This Row],[Current Month Low]])-1</f>
        <v>3.6439046067249237E-2</v>
      </c>
      <c r="AH213" s="2">
        <f>(Table2[[#This Row],[Current Month High]]/Table2[[#This Row],[Close Price]])-1</f>
        <v>5.6738602258110449E-2</v>
      </c>
      <c r="AI213">
        <v>5.6738602258110404</v>
      </c>
      <c r="AJ213">
        <v>135.74797843665701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0.16</v>
      </c>
      <c r="AM213" t="s">
        <v>10294</v>
      </c>
      <c r="AN213">
        <v>8</v>
      </c>
      <c r="AO213" t="s">
        <v>10294</v>
      </c>
      <c r="AP213">
        <v>-1.2100939970247001E-2</v>
      </c>
      <c r="AQ213">
        <f>(Table2[[#This Row],[Sharpe Ratio]]-AVERAGE(Table2[Sharpe Ratio]))/_xlfn.STDEV.P(Table2[Sharpe Ratio])</f>
        <v>-0.77408853552818568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4.2361383578837177</v>
      </c>
      <c r="AS213">
        <f>_xlfn.RANK.AVG(Table2[[#This Row],[1Y Return vs Nifty Z-Score]],Table2[1Y Return vs Nifty Z-Score])</f>
        <v>139</v>
      </c>
      <c r="AT213">
        <f>_xlfn.RANK.AVG(Table2[[#This Row],[6M Return vs Nifty Z-Score]],Table2[6M Return vs Nifty Z-Score])</f>
        <v>20</v>
      </c>
      <c r="AU213">
        <f>_xlfn.RANK.AVG(Table2[[#This Row],[Sharpe Ratio Z-Score]],Table2[Sharpe Ratio Z-Score])</f>
        <v>578</v>
      </c>
      <c r="AV213">
        <f>(Table2[[#This Row],[Rank 1Y]]+Table2[[#This Row],[Rank 6M]]+Table2[[#This Row],[Rank Sharpe]])/3</f>
        <v>245.66666666666666</v>
      </c>
    </row>
    <row r="214" spans="1:48" x14ac:dyDescent="0.3">
      <c r="A214" t="s">
        <v>1464</v>
      </c>
      <c r="B214" t="s">
        <v>1465</v>
      </c>
      <c r="C214" t="s">
        <v>10263</v>
      </c>
      <c r="D214" t="s">
        <v>379</v>
      </c>
      <c r="E214">
        <v>6977.4965831999998</v>
      </c>
      <c r="F214">
        <v>142.22999999999999</v>
      </c>
      <c r="G214">
        <v>73.880030844110607</v>
      </c>
      <c r="H214">
        <f>(Table2[[#This Row],[1Y Return vs Nifty]]-AVERAGE(Table2[1Y Return vs Nifty]))/_xlfn.STDEV.P(Table2[1Y Return vs Nifty])</f>
        <v>0.48313501892256489</v>
      </c>
      <c r="I214">
        <v>5.2328327835777699</v>
      </c>
      <c r="J214">
        <f>(Table2[[#This Row],[1M Return vs Nifty]]-AVERAGE(Table2[1M Return vs Nifty]))/_xlfn.STDEV.P(Table2[1M Return vs Nifty])</f>
        <v>0.43608299623682362</v>
      </c>
      <c r="K214">
        <v>7.0726250739141001</v>
      </c>
      <c r="L214">
        <f>(Table2[[#This Row],[6M Return vs Nifty]]-AVERAGE(Table2[6M Return vs Nifty]))/_xlfn.STDEV.P(Table2[6M Return vs Nifty])</f>
        <v>2.0355140568217519E-2</v>
      </c>
      <c r="M214">
        <v>0.238631903830609</v>
      </c>
      <c r="N214">
        <f>(Table2[[#This Row],[1W Return vs Nifty]]-AVERAGE(Table2[1W Return vs Nifty]))/_xlfn.STDEV.P(Table2[1W Return vs Nifty])</f>
        <v>-0.39598812439571462</v>
      </c>
      <c r="O214">
        <v>144.74</v>
      </c>
      <c r="P214">
        <v>133.311735340773</v>
      </c>
      <c r="Q214">
        <v>106.703179199785</v>
      </c>
      <c r="R214">
        <v>40.973460573929799</v>
      </c>
      <c r="S214" s="2">
        <f>(Table2[[#This Row],[Close Price]]-Table2[[#This Row],[20D EMA]])/Table2[[#This Row],[20D EMA]]</f>
        <v>-1.7341439823131265E-2</v>
      </c>
      <c r="T214" s="2">
        <f>(Table2[[#This Row],[Close Price]]-Table2[[#This Row],[50D EMA]])/Table2[[#This Row],[50D EMA]]</f>
        <v>6.6897821384066608E-2</v>
      </c>
      <c r="U214" s="2">
        <f>(Table2[[#This Row],[Close Price]]-Table2[[#This Row],[200D EMA]])/Table2[[#This Row],[200D EMA]]</f>
        <v>0.33294997456164432</v>
      </c>
      <c r="V214">
        <v>1.26945627083126</v>
      </c>
      <c r="W214">
        <v>140.21</v>
      </c>
      <c r="X214">
        <v>145.11000000000001</v>
      </c>
      <c r="Y214">
        <v>140.21</v>
      </c>
      <c r="Z214">
        <v>152.55000000000001</v>
      </c>
      <c r="AA214">
        <v>140.21</v>
      </c>
      <c r="AB214">
        <v>149.35</v>
      </c>
      <c r="AC214" s="2">
        <f>(Table2[[#This Row],[Close Price]]/Table2[[#This Row],[Day Low]])-1</f>
        <v>1.4406960987090711E-2</v>
      </c>
      <c r="AD214" s="2">
        <f>(Table2[[#This Row],[Day High]]/Table2[[#This Row],[Close Price]])-1</f>
        <v>2.0248892638683902E-2</v>
      </c>
      <c r="AE214" s="2">
        <f>(Table2[[#This Row],[Close Price]]/Table2[[#This Row],[Current Week Low]])-1</f>
        <v>1.4406960987090711E-2</v>
      </c>
      <c r="AF214" s="2">
        <f>(Table2[[#This Row],[Current Week High]]/Table2[[#This Row],[Close Price]])-1</f>
        <v>7.2558531955283945E-2</v>
      </c>
      <c r="AG214" s="2">
        <f>(Table2[[#This Row],[Close Price]]/Table2[[#This Row],[Current Month Low]])-1</f>
        <v>1.4406960987090711E-2</v>
      </c>
      <c r="AH214" s="2">
        <f>(Table2[[#This Row],[Current Month High]]/Table2[[#This Row],[Close Price]])-1</f>
        <v>5.0059762356746251E-2</v>
      </c>
      <c r="AI214">
        <v>19.489559164733102</v>
      </c>
      <c r="AJ214">
        <v>118.647194465795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</v>
      </c>
      <c r="AM214" t="s">
        <v>10294</v>
      </c>
      <c r="AN214">
        <v>-7.44</v>
      </c>
      <c r="AO214" t="s">
        <v>10293</v>
      </c>
      <c r="AP214">
        <v>7.4375299392471006E-2</v>
      </c>
      <c r="AQ214">
        <f>(Table2[[#This Row],[Sharpe Ratio]]-AVERAGE(Table2[Sharpe Ratio]))/_xlfn.STDEV.P(Table2[Sharpe Ratio])</f>
        <v>0.2286142620216762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0.77219929335356752</v>
      </c>
      <c r="AS214">
        <f>_xlfn.RANK.AVG(Table2[[#This Row],[1Y Return vs Nifty Z-Score]],Table2[1Y Return vs Nifty Z-Score])</f>
        <v>163</v>
      </c>
      <c r="AT214">
        <f>_xlfn.RANK.AVG(Table2[[#This Row],[6M Return vs Nifty Z-Score]],Table2[6M Return vs Nifty Z-Score])</f>
        <v>309</v>
      </c>
      <c r="AU214">
        <f>_xlfn.RANK.AVG(Table2[[#This Row],[Sharpe Ratio Z-Score]],Table2[Sharpe Ratio Z-Score])</f>
        <v>268</v>
      </c>
      <c r="AV214">
        <f>(Table2[[#This Row],[Rank 1Y]]+Table2[[#This Row],[Rank 6M]]+Table2[[#This Row],[Rank Sharpe]])/3</f>
        <v>246.66666666666666</v>
      </c>
    </row>
    <row r="215" spans="1:48" x14ac:dyDescent="0.3">
      <c r="A215" t="s">
        <v>919</v>
      </c>
      <c r="B215" t="s">
        <v>920</v>
      </c>
      <c r="C215" t="s">
        <v>10256</v>
      </c>
      <c r="D215" t="s">
        <v>675</v>
      </c>
      <c r="E215">
        <v>16025.6953492799</v>
      </c>
      <c r="F215">
        <v>887.2</v>
      </c>
      <c r="G215">
        <v>35.047270185372497</v>
      </c>
      <c r="H215">
        <f>(Table2[[#This Row],[1Y Return vs Nifty]]-AVERAGE(Table2[1Y Return vs Nifty]))/_xlfn.STDEV.P(Table2[1Y Return vs Nifty])</f>
        <v>-5.3297174018211158E-2</v>
      </c>
      <c r="I215">
        <v>-9.9832828172804202</v>
      </c>
      <c r="J215">
        <f>(Table2[[#This Row],[1M Return vs Nifty]]-AVERAGE(Table2[1M Return vs Nifty]))/_xlfn.STDEV.P(Table2[1M Return vs Nifty])</f>
        <v>-1.1171371227613784</v>
      </c>
      <c r="K215">
        <v>1.95905921483876</v>
      </c>
      <c r="L215">
        <f>(Table2[[#This Row],[6M Return vs Nifty]]-AVERAGE(Table2[6M Return vs Nifty]))/_xlfn.STDEV.P(Table2[6M Return vs Nifty])</f>
        <v>-0.15532870041065838</v>
      </c>
      <c r="M215">
        <v>-2.4037564057892702</v>
      </c>
      <c r="N215">
        <f>(Table2[[#This Row],[1W Return vs Nifty]]-AVERAGE(Table2[1W Return vs Nifty]))/_xlfn.STDEV.P(Table2[1W Return vs Nifty])</f>
        <v>-0.94802817783305082</v>
      </c>
      <c r="O215">
        <v>874.36</v>
      </c>
      <c r="P215">
        <v>842.28545833602197</v>
      </c>
      <c r="Q215">
        <v>732.84141560191597</v>
      </c>
      <c r="R215">
        <v>56.3864943022323</v>
      </c>
      <c r="S215" s="2">
        <f>(Table2[[#This Row],[Close Price]]-Table2[[#This Row],[20D EMA]])/Table2[[#This Row],[20D EMA]]</f>
        <v>1.4685026762431986E-2</v>
      </c>
      <c r="T215" s="2">
        <f>(Table2[[#This Row],[Close Price]]-Table2[[#This Row],[50D EMA]])/Table2[[#This Row],[50D EMA]]</f>
        <v>5.332460773181226E-2</v>
      </c>
      <c r="U215" s="2">
        <f>(Table2[[#This Row],[Close Price]]-Table2[[#This Row],[200D EMA]])/Table2[[#This Row],[200D EMA]]</f>
        <v>0.21063026885742034</v>
      </c>
      <c r="V215">
        <v>0.97618184420075804</v>
      </c>
      <c r="W215">
        <v>835</v>
      </c>
      <c r="X215">
        <v>918.4</v>
      </c>
      <c r="Y215">
        <v>835</v>
      </c>
      <c r="Z215">
        <v>918.4</v>
      </c>
      <c r="AA215">
        <v>835</v>
      </c>
      <c r="AB215">
        <v>918.4</v>
      </c>
      <c r="AC215" s="2">
        <f>(Table2[[#This Row],[Close Price]]/Table2[[#This Row],[Day Low]])-1</f>
        <v>6.2514970059880381E-2</v>
      </c>
      <c r="AD215" s="2">
        <f>(Table2[[#This Row],[Day High]]/Table2[[#This Row],[Close Price]])-1</f>
        <v>3.5166816952209023E-2</v>
      </c>
      <c r="AE215" s="2">
        <f>(Table2[[#This Row],[Close Price]]/Table2[[#This Row],[Current Week Low]])-1</f>
        <v>6.2514970059880381E-2</v>
      </c>
      <c r="AF215" s="2">
        <f>(Table2[[#This Row],[Current Week High]]/Table2[[#This Row],[Close Price]])-1</f>
        <v>3.5166816952209023E-2</v>
      </c>
      <c r="AG215" s="2">
        <f>(Table2[[#This Row],[Close Price]]/Table2[[#This Row],[Current Month Low]])-1</f>
        <v>6.2514970059880381E-2</v>
      </c>
      <c r="AH215" s="2">
        <f>(Table2[[#This Row],[Current Month High]]/Table2[[#This Row],[Close Price]])-1</f>
        <v>3.5166816952209023E-2</v>
      </c>
      <c r="AI215">
        <v>12.5394499549143</v>
      </c>
      <c r="AJ215">
        <v>65.522388059701498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</v>
      </c>
      <c r="AM215" t="s">
        <v>10294</v>
      </c>
      <c r="AN215">
        <v>-2.5</v>
      </c>
      <c r="AO215" t="s">
        <v>10293</v>
      </c>
      <c r="AP215">
        <v>0.17073216547298101</v>
      </c>
      <c r="AQ215">
        <f>(Table2[[#This Row],[Sharpe Ratio]]-AVERAGE(Table2[Sharpe Ratio]))/_xlfn.STDEV.P(Table2[Sharpe Ratio])</f>
        <v>1.3458841605982188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-0.92790701442507995</v>
      </c>
      <c r="AS215">
        <f>_xlfn.RANK.AVG(Table2[[#This Row],[1Y Return vs Nifty Z-Score]],Table2[1Y Return vs Nifty Z-Score])</f>
        <v>299</v>
      </c>
      <c r="AT215">
        <f>_xlfn.RANK.AVG(Table2[[#This Row],[6M Return vs Nifty Z-Score]],Table2[6M Return vs Nifty Z-Score])</f>
        <v>373</v>
      </c>
      <c r="AU215">
        <f>_xlfn.RANK.AVG(Table2[[#This Row],[Sharpe Ratio Z-Score]],Table2[Sharpe Ratio Z-Score])</f>
        <v>69</v>
      </c>
      <c r="AV215">
        <f>(Table2[[#This Row],[Rank 1Y]]+Table2[[#This Row],[Rank 6M]]+Table2[[#This Row],[Rank Sharpe]])/3</f>
        <v>247</v>
      </c>
    </row>
    <row r="216" spans="1:48" x14ac:dyDescent="0.3">
      <c r="A216" t="s">
        <v>1116</v>
      </c>
      <c r="B216" t="s">
        <v>1117</v>
      </c>
      <c r="C216" t="s">
        <v>10258</v>
      </c>
      <c r="D216" t="s">
        <v>75</v>
      </c>
      <c r="E216">
        <v>10985.68851484</v>
      </c>
      <c r="F216">
        <v>227.24</v>
      </c>
      <c r="G216">
        <v>61.061487645139998</v>
      </c>
      <c r="H216">
        <f>(Table2[[#This Row],[1Y Return vs Nifty]]-AVERAGE(Table2[1Y Return vs Nifty]))/_xlfn.STDEV.P(Table2[1Y Return vs Nifty])</f>
        <v>0.30606083923808292</v>
      </c>
      <c r="I216">
        <v>5.3136483097940301</v>
      </c>
      <c r="J216">
        <f>(Table2[[#This Row],[1M Return vs Nifty]]-AVERAGE(Table2[1M Return vs Nifty]))/_xlfn.STDEV.P(Table2[1M Return vs Nifty])</f>
        <v>0.44433242759888841</v>
      </c>
      <c r="K216">
        <v>11.512679107248101</v>
      </c>
      <c r="L216">
        <f>(Table2[[#This Row],[6M Return vs Nifty]]-AVERAGE(Table2[6M Return vs Nifty]))/_xlfn.STDEV.P(Table2[6M Return vs Nifty])</f>
        <v>0.17289952314333873</v>
      </c>
      <c r="M216">
        <v>7.3288590140755403</v>
      </c>
      <c r="N216">
        <f>(Table2[[#This Row],[1W Return vs Nifty]]-AVERAGE(Table2[1W Return vs Nifty]))/_xlfn.STDEV.P(Table2[1W Return vs Nifty])</f>
        <v>1.0852814295804472</v>
      </c>
      <c r="O216">
        <v>222.67</v>
      </c>
      <c r="P216">
        <v>215.500147201555</v>
      </c>
      <c r="Q216">
        <v>186.988888722795</v>
      </c>
      <c r="R216">
        <v>54.7649958589653</v>
      </c>
      <c r="S216" s="2">
        <f>(Table2[[#This Row],[Close Price]]-Table2[[#This Row],[20D EMA]])/Table2[[#This Row],[20D EMA]]</f>
        <v>2.0523644855616033E-2</v>
      </c>
      <c r="T216" s="2">
        <f>(Table2[[#This Row],[Close Price]]-Table2[[#This Row],[50D EMA]])/Table2[[#This Row],[50D EMA]]</f>
        <v>5.4477237955038865E-2</v>
      </c>
      <c r="U216" s="2">
        <f>(Table2[[#This Row],[Close Price]]-Table2[[#This Row],[200D EMA]])/Table2[[#This Row],[200D EMA]]</f>
        <v>0.2152593747796212</v>
      </c>
      <c r="V216">
        <v>0.86703226235058595</v>
      </c>
      <c r="W216">
        <v>225.1</v>
      </c>
      <c r="X216">
        <v>231.25</v>
      </c>
      <c r="Y216">
        <v>220.4</v>
      </c>
      <c r="Z216">
        <v>243.34</v>
      </c>
      <c r="AA216">
        <v>225.1</v>
      </c>
      <c r="AB216">
        <v>240.9</v>
      </c>
      <c r="AC216" s="2">
        <f>(Table2[[#This Row],[Close Price]]/Table2[[#This Row],[Day Low]])-1</f>
        <v>9.5068858285207725E-3</v>
      </c>
      <c r="AD216" s="2">
        <f>(Table2[[#This Row],[Day High]]/Table2[[#This Row],[Close Price]])-1</f>
        <v>1.7646541101918656E-2</v>
      </c>
      <c r="AE216" s="2">
        <f>(Table2[[#This Row],[Close Price]]/Table2[[#This Row],[Current Week Low]])-1</f>
        <v>3.1034482758620641E-2</v>
      </c>
      <c r="AF216" s="2">
        <f>(Table2[[#This Row],[Current Week High]]/Table2[[#This Row],[Close Price]])-1</f>
        <v>7.0850202429149745E-2</v>
      </c>
      <c r="AG216" s="2">
        <f>(Table2[[#This Row],[Close Price]]/Table2[[#This Row],[Current Month Low]])-1</f>
        <v>9.5068858285207725E-3</v>
      </c>
      <c r="AH216" s="2">
        <f>(Table2[[#This Row],[Current Month High]]/Table2[[#This Row],[Close Price]])-1</f>
        <v>6.0112656222496064E-2</v>
      </c>
      <c r="AI216">
        <v>7.08502024291497</v>
      </c>
      <c r="AJ216">
        <v>96.659454781479795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0.01</v>
      </c>
      <c r="AM216" t="s">
        <v>10294</v>
      </c>
      <c r="AN216">
        <v>1.2</v>
      </c>
      <c r="AO216" t="s">
        <v>10294</v>
      </c>
      <c r="AP216">
        <v>7.2217430721597003E-2</v>
      </c>
      <c r="AQ216">
        <f>(Table2[[#This Row],[Sharpe Ratio]]-AVERAGE(Table2[Sharpe Ratio]))/_xlfn.STDEV.P(Table2[Sharpe Ratio])</f>
        <v>0.20359350523373257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2.2121677247944898</v>
      </c>
      <c r="AS216">
        <f>_xlfn.RANK.AVG(Table2[[#This Row],[1Y Return vs Nifty Z-Score]],Table2[1Y Return vs Nifty Z-Score])</f>
        <v>204</v>
      </c>
      <c r="AT216">
        <f>_xlfn.RANK.AVG(Table2[[#This Row],[6M Return vs Nifty Z-Score]],Table2[6M Return vs Nifty Z-Score])</f>
        <v>262</v>
      </c>
      <c r="AU216">
        <f>_xlfn.RANK.AVG(Table2[[#This Row],[Sharpe Ratio Z-Score]],Table2[Sharpe Ratio Z-Score])</f>
        <v>276</v>
      </c>
      <c r="AV216">
        <f>(Table2[[#This Row],[Rank 1Y]]+Table2[[#This Row],[Rank 6M]]+Table2[[#This Row],[Rank Sharpe]])/3</f>
        <v>247.33333333333334</v>
      </c>
    </row>
    <row r="217" spans="1:48" x14ac:dyDescent="0.3">
      <c r="A217" t="s">
        <v>345</v>
      </c>
      <c r="B217" t="s">
        <v>346</v>
      </c>
      <c r="C217" t="s">
        <v>10249</v>
      </c>
      <c r="D217" t="s">
        <v>304</v>
      </c>
      <c r="E217">
        <v>70933.656470984904</v>
      </c>
      <c r="F217">
        <v>4636.3500000000004</v>
      </c>
      <c r="G217">
        <v>76.783581090374796</v>
      </c>
      <c r="H217">
        <f>(Table2[[#This Row],[1Y Return vs Nifty]]-AVERAGE(Table2[1Y Return vs Nifty]))/_xlfn.STDEV.P(Table2[1Y Return vs Nifty])</f>
        <v>0.52324439563170566</v>
      </c>
      <c r="I217">
        <v>4.1323892365816004</v>
      </c>
      <c r="J217">
        <f>(Table2[[#This Row],[1M Return vs Nifty]]-AVERAGE(Table2[1M Return vs Nifty]))/_xlfn.STDEV.P(Table2[1M Return vs Nifty])</f>
        <v>0.323752681335707</v>
      </c>
      <c r="K217">
        <v>-4.0475851699844396</v>
      </c>
      <c r="L217">
        <f>(Table2[[#This Row],[6M Return vs Nifty]]-AVERAGE(Table2[6M Return vs Nifty]))/_xlfn.STDEV.P(Table2[6M Return vs Nifty])</f>
        <v>-0.36169552661415544</v>
      </c>
      <c r="M217">
        <v>0.71310051188263901</v>
      </c>
      <c r="N217">
        <f>(Table2[[#This Row],[1W Return vs Nifty]]-AVERAGE(Table2[1W Return vs Nifty]))/_xlfn.STDEV.P(Table2[1W Return vs Nifty])</f>
        <v>-0.29686352760961227</v>
      </c>
      <c r="O217">
        <v>4663.53</v>
      </c>
      <c r="P217">
        <v>4357.8762994219096</v>
      </c>
      <c r="Q217">
        <v>3782.3934332824902</v>
      </c>
      <c r="R217">
        <v>41.2783204558447</v>
      </c>
      <c r="S217" s="2">
        <f>(Table2[[#This Row],[Close Price]]-Table2[[#This Row],[20D EMA]])/Table2[[#This Row],[20D EMA]]</f>
        <v>-5.8282030993688011E-3</v>
      </c>
      <c r="T217" s="2">
        <f>(Table2[[#This Row],[Close Price]]-Table2[[#This Row],[50D EMA]])/Table2[[#This Row],[50D EMA]]</f>
        <v>6.3901240293358363E-2</v>
      </c>
      <c r="U217" s="2">
        <f>(Table2[[#This Row],[Close Price]]-Table2[[#This Row],[200D EMA]])/Table2[[#This Row],[200D EMA]]</f>
        <v>0.22577148088384277</v>
      </c>
      <c r="V217">
        <v>1.0191916383416599</v>
      </c>
      <c r="W217">
        <v>4626.95</v>
      </c>
      <c r="X217">
        <v>4785.8999999999996</v>
      </c>
      <c r="Y217">
        <v>4626.95</v>
      </c>
      <c r="Z217">
        <v>4964.8</v>
      </c>
      <c r="AA217">
        <v>4626.95</v>
      </c>
      <c r="AB217">
        <v>4883.45</v>
      </c>
      <c r="AC217" s="2">
        <f>(Table2[[#This Row],[Close Price]]/Table2[[#This Row],[Day Low]])-1</f>
        <v>2.031575876117131E-3</v>
      </c>
      <c r="AD217" s="2">
        <f>(Table2[[#This Row],[Day High]]/Table2[[#This Row],[Close Price]])-1</f>
        <v>3.2255977223462295E-2</v>
      </c>
      <c r="AE217" s="2">
        <f>(Table2[[#This Row],[Close Price]]/Table2[[#This Row],[Current Week Low]])-1</f>
        <v>2.031575876117131E-3</v>
      </c>
      <c r="AF217" s="2">
        <f>(Table2[[#This Row],[Current Week High]]/Table2[[#This Row],[Close Price]])-1</f>
        <v>7.0842365222642867E-2</v>
      </c>
      <c r="AG217" s="2">
        <f>(Table2[[#This Row],[Close Price]]/Table2[[#This Row],[Current Month Low]])-1</f>
        <v>2.031575876117131E-3</v>
      </c>
      <c r="AH217" s="2">
        <f>(Table2[[#This Row],[Current Month High]]/Table2[[#This Row],[Close Price]])-1</f>
        <v>5.3296235185005258E-2</v>
      </c>
      <c r="AI217">
        <v>7.0842365222642796</v>
      </c>
      <c r="AJ217">
        <v>100.086311996288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0.11</v>
      </c>
      <c r="AM217" t="s">
        <v>10294</v>
      </c>
      <c r="AN217">
        <v>-3.82</v>
      </c>
      <c r="AO217" t="s">
        <v>10293</v>
      </c>
      <c r="AP217">
        <v>0.12470033181082001</v>
      </c>
      <c r="AQ217">
        <f>(Table2[[#This Row],[Sharpe Ratio]]-AVERAGE(Table2[Sharpe Ratio]))/_xlfn.STDEV.P(Table2[Sharpe Ratio])</f>
        <v>0.81213929924040851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1.0005773219840535</v>
      </c>
      <c r="AS217">
        <f>_xlfn.RANK.AVG(Table2[[#This Row],[1Y Return vs Nifty Z-Score]],Table2[1Y Return vs Nifty Z-Score])</f>
        <v>153</v>
      </c>
      <c r="AT217">
        <f>_xlfn.RANK.AVG(Table2[[#This Row],[6M Return vs Nifty Z-Score]],Table2[6M Return vs Nifty Z-Score])</f>
        <v>439</v>
      </c>
      <c r="AU217">
        <f>_xlfn.RANK.AVG(Table2[[#This Row],[Sharpe Ratio Z-Score]],Table2[Sharpe Ratio Z-Score])</f>
        <v>152</v>
      </c>
      <c r="AV217">
        <f>(Table2[[#This Row],[Rank 1Y]]+Table2[[#This Row],[Rank 6M]]+Table2[[#This Row],[Rank Sharpe]])/3</f>
        <v>248</v>
      </c>
    </row>
    <row r="218" spans="1:48" x14ac:dyDescent="0.3">
      <c r="A218" t="s">
        <v>797</v>
      </c>
      <c r="B218" t="s">
        <v>798</v>
      </c>
      <c r="C218" t="s">
        <v>10261</v>
      </c>
      <c r="D218" t="s">
        <v>230</v>
      </c>
      <c r="E218">
        <v>20020.792207260001</v>
      </c>
      <c r="F218">
        <v>460.2</v>
      </c>
      <c r="G218">
        <v>34.577583099448098</v>
      </c>
      <c r="H218">
        <f>(Table2[[#This Row],[1Y Return vs Nifty]]-AVERAGE(Table2[1Y Return vs Nifty]))/_xlfn.STDEV.P(Table2[1Y Return vs Nifty])</f>
        <v>-5.9785388330671922E-2</v>
      </c>
      <c r="I218">
        <v>3.57427724351738</v>
      </c>
      <c r="J218">
        <f>(Table2[[#This Row],[1M Return vs Nifty]]-AVERAGE(Table2[1M Return vs Nifty]))/_xlfn.STDEV.P(Table2[1M Return vs Nifty])</f>
        <v>0.26678211151218117</v>
      </c>
      <c r="K218">
        <v>35.322858232677198</v>
      </c>
      <c r="L218">
        <f>(Table2[[#This Row],[6M Return vs Nifty]]-AVERAGE(Table2[6M Return vs Nifty]))/_xlfn.STDEV.P(Table2[6M Return vs Nifty])</f>
        <v>0.99093215212112173</v>
      </c>
      <c r="M218">
        <v>0.22290611798851301</v>
      </c>
      <c r="N218">
        <f>(Table2[[#This Row],[1W Return vs Nifty]]-AVERAGE(Table2[1W Return vs Nifty]))/_xlfn.STDEV.P(Table2[1W Return vs Nifty])</f>
        <v>-0.39927350967576974</v>
      </c>
      <c r="O218">
        <v>455.15</v>
      </c>
      <c r="P218">
        <v>429.46298458356699</v>
      </c>
      <c r="Q218">
        <v>358.52014421835798</v>
      </c>
      <c r="R218">
        <v>53.651826128083499</v>
      </c>
      <c r="S218" s="2">
        <f>(Table2[[#This Row],[Close Price]]-Table2[[#This Row],[20D EMA]])/Table2[[#This Row],[20D EMA]]</f>
        <v>1.1095243326375945E-2</v>
      </c>
      <c r="T218" s="2">
        <f>(Table2[[#This Row],[Close Price]]-Table2[[#This Row],[50D EMA]])/Table2[[#This Row],[50D EMA]]</f>
        <v>7.1570814062677471E-2</v>
      </c>
      <c r="U218" s="2">
        <f>(Table2[[#This Row],[Close Price]]-Table2[[#This Row],[200D EMA]])/Table2[[#This Row],[200D EMA]]</f>
        <v>0.28360988195886011</v>
      </c>
      <c r="V218">
        <v>0.65364728710408804</v>
      </c>
      <c r="W218">
        <v>456.6</v>
      </c>
      <c r="X218">
        <v>472.9</v>
      </c>
      <c r="Y218">
        <v>452</v>
      </c>
      <c r="Z218">
        <v>472.9</v>
      </c>
      <c r="AA218">
        <v>456.6</v>
      </c>
      <c r="AB218">
        <v>472.9</v>
      </c>
      <c r="AC218" s="2">
        <f>(Table2[[#This Row],[Close Price]]/Table2[[#This Row],[Day Low]])-1</f>
        <v>7.8843626806832656E-3</v>
      </c>
      <c r="AD218" s="2">
        <f>(Table2[[#This Row],[Day High]]/Table2[[#This Row],[Close Price]])-1</f>
        <v>2.7596697088222433E-2</v>
      </c>
      <c r="AE218" s="2">
        <f>(Table2[[#This Row],[Close Price]]/Table2[[#This Row],[Current Week Low]])-1</f>
        <v>1.8141592920353888E-2</v>
      </c>
      <c r="AF218" s="2">
        <f>(Table2[[#This Row],[Current Week High]]/Table2[[#This Row],[Close Price]])-1</f>
        <v>2.7596697088222433E-2</v>
      </c>
      <c r="AG218" s="2">
        <f>(Table2[[#This Row],[Close Price]]/Table2[[#This Row],[Current Month Low]])-1</f>
        <v>7.8843626806832656E-3</v>
      </c>
      <c r="AH218" s="2">
        <f>(Table2[[#This Row],[Current Month High]]/Table2[[#This Row],[Close Price]])-1</f>
        <v>2.7596697088222433E-2</v>
      </c>
      <c r="AI218">
        <v>14.634941329856501</v>
      </c>
      <c r="AJ218">
        <v>66.588235294117595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0.14000000000000001</v>
      </c>
      <c r="AM218" t="s">
        <v>10294</v>
      </c>
      <c r="AN218">
        <v>0.34</v>
      </c>
      <c r="AO218" t="s">
        <v>10294</v>
      </c>
      <c r="AP218">
        <v>5.4505706714790998E-2</v>
      </c>
      <c r="AQ218">
        <f>(Table2[[#This Row],[Sharpe Ratio]]-AVERAGE(Table2[Sharpe Ratio]))/_xlfn.STDEV.P(Table2[Sharpe Ratio])</f>
        <v>-1.7761470769346391E-3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0.79687921854992649</v>
      </c>
      <c r="AS218">
        <f>_xlfn.RANK.AVG(Table2[[#This Row],[1Y Return vs Nifty Z-Score]],Table2[1Y Return vs Nifty Z-Score])</f>
        <v>302</v>
      </c>
      <c r="AT218">
        <f>_xlfn.RANK.AVG(Table2[[#This Row],[6M Return vs Nifty Z-Score]],Table2[6M Return vs Nifty Z-Score])</f>
        <v>105</v>
      </c>
      <c r="AU218">
        <f>_xlfn.RANK.AVG(Table2[[#This Row],[Sharpe Ratio Z-Score]],Table2[Sharpe Ratio Z-Score])</f>
        <v>341</v>
      </c>
      <c r="AV218">
        <f>(Table2[[#This Row],[Rank 1Y]]+Table2[[#This Row],[Rank 6M]]+Table2[[#This Row],[Rank Sharpe]])/3</f>
        <v>249.33333333333334</v>
      </c>
    </row>
    <row r="219" spans="1:48" x14ac:dyDescent="0.3">
      <c r="A219" t="s">
        <v>987</v>
      </c>
      <c r="B219" t="s">
        <v>988</v>
      </c>
      <c r="C219" t="s">
        <v>10255</v>
      </c>
      <c r="D219" t="s">
        <v>60</v>
      </c>
      <c r="E219">
        <v>13874.617716564</v>
      </c>
      <c r="F219">
        <v>34.54</v>
      </c>
      <c r="G219">
        <v>63.7179448680712</v>
      </c>
      <c r="H219">
        <f>(Table2[[#This Row],[1Y Return vs Nifty]]-AVERAGE(Table2[1Y Return vs Nifty]))/_xlfn.STDEV.P(Table2[1Y Return vs Nifty])</f>
        <v>0.34275689559300743</v>
      </c>
      <c r="I219">
        <v>10.648801595716501</v>
      </c>
      <c r="J219">
        <f>(Table2[[#This Row],[1M Return vs Nifty]]-AVERAGE(Table2[1M Return vs Nifty]))/_xlfn.STDEV.P(Table2[1M Return vs Nifty])</f>
        <v>0.98893051287939049</v>
      </c>
      <c r="K219">
        <v>6.8257408322579902</v>
      </c>
      <c r="L219">
        <f>(Table2[[#This Row],[6M Return vs Nifty]]-AVERAGE(Table2[6M Return vs Nifty]))/_xlfn.STDEV.P(Table2[6M Return vs Nifty])</f>
        <v>1.1873080681509537E-2</v>
      </c>
      <c r="M219">
        <v>9.0167507989650204</v>
      </c>
      <c r="N219">
        <f>(Table2[[#This Row],[1W Return vs Nifty]]-AVERAGE(Table2[1W Return vs Nifty]))/_xlfn.STDEV.P(Table2[1W Return vs Nifty])</f>
        <v>1.4379108549130437</v>
      </c>
      <c r="O219">
        <v>30.05</v>
      </c>
      <c r="P219">
        <v>28.770895403608101</v>
      </c>
      <c r="Q219">
        <v>25.4490219393609</v>
      </c>
      <c r="R219">
        <v>88.439513978564705</v>
      </c>
      <c r="S219" s="2">
        <f>(Table2[[#This Row],[Close Price]]-Table2[[#This Row],[20D EMA]])/Table2[[#This Row],[20D EMA]]</f>
        <v>0.1494176372712146</v>
      </c>
      <c r="T219" s="2">
        <f>(Table2[[#This Row],[Close Price]]-Table2[[#This Row],[50D EMA]])/Table2[[#This Row],[50D EMA]]</f>
        <v>0.20051877132987686</v>
      </c>
      <c r="U219" s="2">
        <f>(Table2[[#This Row],[Close Price]]-Table2[[#This Row],[200D EMA]])/Table2[[#This Row],[200D EMA]]</f>
        <v>0.35722308237624162</v>
      </c>
      <c r="V219">
        <v>1.6298217384448499</v>
      </c>
      <c r="W219">
        <v>31.88</v>
      </c>
      <c r="X219">
        <v>34.54</v>
      </c>
      <c r="Y219">
        <v>30.03</v>
      </c>
      <c r="Z219">
        <v>34.54</v>
      </c>
      <c r="AA219">
        <v>31.88</v>
      </c>
      <c r="AB219">
        <v>34.54</v>
      </c>
      <c r="AC219" s="2">
        <f>(Table2[[#This Row],[Close Price]]/Table2[[#This Row],[Day Low]])-1</f>
        <v>8.3437892095357569E-2</v>
      </c>
      <c r="AD219" s="2">
        <f>(Table2[[#This Row],[Day High]]/Table2[[#This Row],[Close Price]])-1</f>
        <v>0</v>
      </c>
      <c r="AE219" s="2">
        <f>(Table2[[#This Row],[Close Price]]/Table2[[#This Row],[Current Week Low]])-1</f>
        <v>0.15018315018315009</v>
      </c>
      <c r="AF219" s="2">
        <f>(Table2[[#This Row],[Current Week High]]/Table2[[#This Row],[Close Price]])-1</f>
        <v>0</v>
      </c>
      <c r="AG219" s="2">
        <f>(Table2[[#This Row],[Close Price]]/Table2[[#This Row],[Current Month Low]])-1</f>
        <v>8.3437892095357569E-2</v>
      </c>
      <c r="AH219" s="2">
        <f>(Table2[[#This Row],[Current Month High]]/Table2[[#This Row],[Close Price]])-1</f>
        <v>0</v>
      </c>
      <c r="AI219">
        <v>0</v>
      </c>
      <c r="AJ219">
        <v>122.122186495176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0.21</v>
      </c>
      <c r="AM219" t="s">
        <v>10294</v>
      </c>
      <c r="AN219">
        <v>21.24</v>
      </c>
      <c r="AO219" t="s">
        <v>10294</v>
      </c>
      <c r="AP219">
        <v>8.6363310755913997E-2</v>
      </c>
      <c r="AQ219">
        <f>(Table2[[#This Row],[Sharpe Ratio]]-AVERAGE(Table2[Sharpe Ratio]))/_xlfn.STDEV.P(Table2[Sharpe Ratio])</f>
        <v>0.36761675125765136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3.1490880953246023</v>
      </c>
      <c r="AS219">
        <f>_xlfn.RANK.AVG(Table2[[#This Row],[1Y Return vs Nifty Z-Score]],Table2[1Y Return vs Nifty Z-Score])</f>
        <v>195</v>
      </c>
      <c r="AT219">
        <f>_xlfn.RANK.AVG(Table2[[#This Row],[6M Return vs Nifty Z-Score]],Table2[6M Return vs Nifty Z-Score])</f>
        <v>312</v>
      </c>
      <c r="AU219">
        <f>_xlfn.RANK.AVG(Table2[[#This Row],[Sharpe Ratio Z-Score]],Table2[Sharpe Ratio Z-Score])</f>
        <v>244</v>
      </c>
      <c r="AV219">
        <f>(Table2[[#This Row],[Rank 1Y]]+Table2[[#This Row],[Rank 6M]]+Table2[[#This Row],[Rank Sharpe]])/3</f>
        <v>250.33333333333334</v>
      </c>
    </row>
    <row r="220" spans="1:48" x14ac:dyDescent="0.3">
      <c r="A220" t="s">
        <v>455</v>
      </c>
      <c r="B220" t="s">
        <v>456</v>
      </c>
      <c r="C220" t="s">
        <v>10250</v>
      </c>
      <c r="D220" t="s">
        <v>24</v>
      </c>
      <c r="E220">
        <v>48417.895624847901</v>
      </c>
      <c r="F220">
        <v>197.71</v>
      </c>
      <c r="G220">
        <v>22.349001194042799</v>
      </c>
      <c r="H220">
        <f>(Table2[[#This Row],[1Y Return vs Nifty]]-AVERAGE(Table2[1Y Return vs Nifty]))/_xlfn.STDEV.P(Table2[1Y Return vs Nifty])</f>
        <v>-0.22870989683316947</v>
      </c>
      <c r="I220">
        <v>10.091136072536001</v>
      </c>
      <c r="J220">
        <f>(Table2[[#This Row],[1M Return vs Nifty]]-AVERAGE(Table2[1M Return vs Nifty]))/_xlfn.STDEV.P(Table2[1M Return vs Nifty])</f>
        <v>0.93200551749970517</v>
      </c>
      <c r="K220">
        <v>22.452264467652</v>
      </c>
      <c r="L220">
        <f>(Table2[[#This Row],[6M Return vs Nifty]]-AVERAGE(Table2[6M Return vs Nifty]))/_xlfn.STDEV.P(Table2[6M Return vs Nifty])</f>
        <v>0.5487445650960332</v>
      </c>
      <c r="M220">
        <v>3.5578823272109998</v>
      </c>
      <c r="N220">
        <f>(Table2[[#This Row],[1W Return vs Nifty]]-AVERAGE(Table2[1W Return vs Nifty]))/_xlfn.STDEV.P(Table2[1W Return vs Nifty])</f>
        <v>0.29745998632439602</v>
      </c>
      <c r="O220">
        <v>194.76</v>
      </c>
      <c r="P220">
        <v>183.75300950409101</v>
      </c>
      <c r="Q220">
        <v>162.03912293411301</v>
      </c>
      <c r="R220">
        <v>51.235425010871403</v>
      </c>
      <c r="S220" s="2">
        <f>(Table2[[#This Row],[Close Price]]-Table2[[#This Row],[20D EMA]])/Table2[[#This Row],[20D EMA]]</f>
        <v>1.5146847401930669E-2</v>
      </c>
      <c r="T220" s="2">
        <f>(Table2[[#This Row],[Close Price]]-Table2[[#This Row],[50D EMA]])/Table2[[#This Row],[50D EMA]]</f>
        <v>7.5955166849108191E-2</v>
      </c>
      <c r="U220" s="2">
        <f>(Table2[[#This Row],[Close Price]]-Table2[[#This Row],[200D EMA]])/Table2[[#This Row],[200D EMA]]</f>
        <v>0.22013743607086292</v>
      </c>
      <c r="V220">
        <v>1.3874364955882901</v>
      </c>
      <c r="W220">
        <v>197.1</v>
      </c>
      <c r="X220">
        <v>200.3</v>
      </c>
      <c r="Y220">
        <v>197.1</v>
      </c>
      <c r="Z220">
        <v>203.51</v>
      </c>
      <c r="AA220">
        <v>197.1</v>
      </c>
      <c r="AB220">
        <v>203.51</v>
      </c>
      <c r="AC220" s="2">
        <f>(Table2[[#This Row],[Close Price]]/Table2[[#This Row],[Day Low]])-1</f>
        <v>3.0948756976154623E-3</v>
      </c>
      <c r="AD220" s="2">
        <f>(Table2[[#This Row],[Day High]]/Table2[[#This Row],[Close Price]])-1</f>
        <v>1.3099994942086912E-2</v>
      </c>
      <c r="AE220" s="2">
        <f>(Table2[[#This Row],[Close Price]]/Table2[[#This Row],[Current Week Low]])-1</f>
        <v>3.0948756976154623E-3</v>
      </c>
      <c r="AF220" s="2">
        <f>(Table2[[#This Row],[Current Week High]]/Table2[[#This Row],[Close Price]])-1</f>
        <v>2.9335896009306417E-2</v>
      </c>
      <c r="AG220" s="2">
        <f>(Table2[[#This Row],[Close Price]]/Table2[[#This Row],[Current Month Low]])-1</f>
        <v>3.0948756976154623E-3</v>
      </c>
      <c r="AH220" s="2">
        <f>(Table2[[#This Row],[Current Month High]]/Table2[[#This Row],[Close Price]])-1</f>
        <v>2.9335896009306417E-2</v>
      </c>
      <c r="AI220">
        <v>3.76308735015933</v>
      </c>
      <c r="AJ220">
        <v>51.501915708812199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0.13</v>
      </c>
      <c r="AM220" t="s">
        <v>10294</v>
      </c>
      <c r="AN220">
        <v>1.21</v>
      </c>
      <c r="AO220" t="s">
        <v>10294</v>
      </c>
      <c r="AP220">
        <v>9.4000863717189007E-2</v>
      </c>
      <c r="AQ220">
        <f>(Table2[[#This Row],[Sharpe Ratio]]-AVERAGE(Table2[Sharpe Ratio]))/_xlfn.STDEV.P(Table2[Sharpe Ratio])</f>
        <v>0.45617513188500453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2.0056753039719695</v>
      </c>
      <c r="AS220">
        <f>_xlfn.RANK.AVG(Table2[[#This Row],[1Y Return vs Nifty Z-Score]],Table2[1Y Return vs Nifty Z-Score])</f>
        <v>361</v>
      </c>
      <c r="AT220">
        <f>_xlfn.RANK.AVG(Table2[[#This Row],[6M Return vs Nifty Z-Score]],Table2[6M Return vs Nifty Z-Score])</f>
        <v>169</v>
      </c>
      <c r="AU220">
        <f>_xlfn.RANK.AVG(Table2[[#This Row],[Sharpe Ratio Z-Score]],Table2[Sharpe Ratio Z-Score])</f>
        <v>224</v>
      </c>
      <c r="AV220">
        <f>(Table2[[#This Row],[Rank 1Y]]+Table2[[#This Row],[Rank 6M]]+Table2[[#This Row],[Rank Sharpe]])/3</f>
        <v>251.33333333333334</v>
      </c>
    </row>
    <row r="221" spans="1:48" x14ac:dyDescent="0.3">
      <c r="A221" t="s">
        <v>1041</v>
      </c>
      <c r="B221" t="s">
        <v>1042</v>
      </c>
      <c r="C221" t="s">
        <v>10260</v>
      </c>
      <c r="D221" t="s">
        <v>46</v>
      </c>
      <c r="E221">
        <v>12704.241577119999</v>
      </c>
      <c r="F221">
        <v>691.15</v>
      </c>
      <c r="G221">
        <v>37.427728993137698</v>
      </c>
      <c r="H221">
        <f>(Table2[[#This Row],[1Y Return vs Nifty]]-AVERAGE(Table2[1Y Return vs Nifty]))/_xlfn.STDEV.P(Table2[1Y Return vs Nifty])</f>
        <v>-2.0413734448293971E-2</v>
      </c>
      <c r="I221">
        <v>-9.0155246043565</v>
      </c>
      <c r="J221">
        <f>(Table2[[#This Row],[1M Return vs Nifty]]-AVERAGE(Table2[1M Return vs Nifty]))/_xlfn.STDEV.P(Table2[1M Return vs Nifty])</f>
        <v>-1.018350969575581</v>
      </c>
      <c r="K221">
        <v>31.714462385136098</v>
      </c>
      <c r="L221">
        <f>(Table2[[#This Row],[6M Return vs Nifty]]-AVERAGE(Table2[6M Return vs Nifty]))/_xlfn.STDEV.P(Table2[6M Return vs Nifty])</f>
        <v>0.86696057147878725</v>
      </c>
      <c r="M221">
        <v>-1.17849540865264</v>
      </c>
      <c r="N221">
        <f>(Table2[[#This Row],[1W Return vs Nifty]]-AVERAGE(Table2[1W Return vs Nifty]))/_xlfn.STDEV.P(Table2[1W Return vs Nifty])</f>
        <v>-0.69205022642011427</v>
      </c>
      <c r="O221">
        <v>702.85</v>
      </c>
      <c r="P221">
        <v>666.24685539267705</v>
      </c>
      <c r="Q221">
        <v>571.00138269549598</v>
      </c>
      <c r="R221">
        <v>36.965125263824099</v>
      </c>
      <c r="S221" s="2">
        <f>(Table2[[#This Row],[Close Price]]-Table2[[#This Row],[20D EMA]])/Table2[[#This Row],[20D EMA]]</f>
        <v>-1.6646510635270749E-2</v>
      </c>
      <c r="T221" s="2">
        <f>(Table2[[#This Row],[Close Price]]-Table2[[#This Row],[50D EMA]])/Table2[[#This Row],[50D EMA]]</f>
        <v>3.7378254630028002E-2</v>
      </c>
      <c r="U221" s="2">
        <f>(Table2[[#This Row],[Close Price]]-Table2[[#This Row],[200D EMA]])/Table2[[#This Row],[200D EMA]]</f>
        <v>0.21041738417046346</v>
      </c>
      <c r="V221">
        <v>0.46350241604661102</v>
      </c>
      <c r="W221">
        <v>680</v>
      </c>
      <c r="X221">
        <v>698</v>
      </c>
      <c r="Y221">
        <v>680</v>
      </c>
      <c r="Z221">
        <v>731.8</v>
      </c>
      <c r="AA221">
        <v>680</v>
      </c>
      <c r="AB221">
        <v>709</v>
      </c>
      <c r="AC221" s="2">
        <f>(Table2[[#This Row],[Close Price]]/Table2[[#This Row],[Day Low]])-1</f>
        <v>1.6397058823529376E-2</v>
      </c>
      <c r="AD221" s="2">
        <f>(Table2[[#This Row],[Day High]]/Table2[[#This Row],[Close Price]])-1</f>
        <v>9.9110178687695782E-3</v>
      </c>
      <c r="AE221" s="2">
        <f>(Table2[[#This Row],[Close Price]]/Table2[[#This Row],[Current Week Low]])-1</f>
        <v>1.6397058823529376E-2</v>
      </c>
      <c r="AF221" s="2">
        <f>(Table2[[#This Row],[Current Week High]]/Table2[[#This Row],[Close Price]])-1</f>
        <v>5.8815018447514911E-2</v>
      </c>
      <c r="AG221" s="2">
        <f>(Table2[[#This Row],[Close Price]]/Table2[[#This Row],[Current Month Low]])-1</f>
        <v>1.6397058823529376E-2</v>
      </c>
      <c r="AH221" s="2">
        <f>(Table2[[#This Row],[Current Month High]]/Table2[[#This Row],[Close Price]])-1</f>
        <v>2.5826521015698489E-2</v>
      </c>
      <c r="AI221">
        <v>9.6650510019532696</v>
      </c>
      <c r="AJ221">
        <v>66.002161642848506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</v>
      </c>
      <c r="AM221" t="s">
        <v>10294</v>
      </c>
      <c r="AN221">
        <v>-3.65</v>
      </c>
      <c r="AO221" t="s">
        <v>10293</v>
      </c>
      <c r="AP221">
        <v>5.1973495123619998E-2</v>
      </c>
      <c r="AQ221">
        <f>(Table2[[#This Row],[Sharpe Ratio]]-AVERAGE(Table2[Sharpe Ratio]))/_xlfn.STDEV.P(Table2[Sharpe Ratio])</f>
        <v>-3.1137456786593423E-2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-0.89499181575179543</v>
      </c>
      <c r="AS221">
        <f>_xlfn.RANK.AVG(Table2[[#This Row],[1Y Return vs Nifty Z-Score]],Table2[1Y Return vs Nifty Z-Score])</f>
        <v>292</v>
      </c>
      <c r="AT221">
        <f>_xlfn.RANK.AVG(Table2[[#This Row],[6M Return vs Nifty Z-Score]],Table2[6M Return vs Nifty Z-Score])</f>
        <v>118</v>
      </c>
      <c r="AU221">
        <f>_xlfn.RANK.AVG(Table2[[#This Row],[Sharpe Ratio Z-Score]],Table2[Sharpe Ratio Z-Score])</f>
        <v>348</v>
      </c>
      <c r="AV221">
        <f>(Table2[[#This Row],[Rank 1Y]]+Table2[[#This Row],[Rank 6M]]+Table2[[#This Row],[Rank Sharpe]])/3</f>
        <v>252.66666666666666</v>
      </c>
    </row>
    <row r="222" spans="1:48" x14ac:dyDescent="0.3">
      <c r="A222" t="s">
        <v>601</v>
      </c>
      <c r="B222" t="s">
        <v>602</v>
      </c>
      <c r="C222" t="s">
        <v>10260</v>
      </c>
      <c r="D222" t="s">
        <v>286</v>
      </c>
      <c r="E222">
        <v>31701.018697920001</v>
      </c>
      <c r="F222">
        <v>1665.95</v>
      </c>
      <c r="G222">
        <v>11.1804217997352</v>
      </c>
      <c r="H222">
        <f>(Table2[[#This Row],[1Y Return vs Nifty]]-AVERAGE(Table2[1Y Return vs Nifty]))/_xlfn.STDEV.P(Table2[1Y Return vs Nifty])</f>
        <v>-0.38299162789967967</v>
      </c>
      <c r="I222">
        <v>-1.90195669489578</v>
      </c>
      <c r="J222">
        <f>(Table2[[#This Row],[1M Return vs Nifty]]-AVERAGE(Table2[1M Return vs Nifty]))/_xlfn.STDEV.P(Table2[1M Return vs Nifty])</f>
        <v>-0.29221710698773301</v>
      </c>
      <c r="K222">
        <v>36.213998577768997</v>
      </c>
      <c r="L222">
        <f>(Table2[[#This Row],[6M Return vs Nifty]]-AVERAGE(Table2[6M Return vs Nifty]))/_xlfn.STDEV.P(Table2[6M Return vs Nifty])</f>
        <v>1.0215485483877531</v>
      </c>
      <c r="M222">
        <v>0.23711205136084099</v>
      </c>
      <c r="N222">
        <f>(Table2[[#This Row],[1W Return vs Nifty]]-AVERAGE(Table2[1W Return vs Nifty]))/_xlfn.STDEV.P(Table2[1W Return vs Nifty])</f>
        <v>-0.39630564753778014</v>
      </c>
      <c r="O222">
        <v>1706.18</v>
      </c>
      <c r="P222">
        <v>1656.6382248498301</v>
      </c>
      <c r="Q222">
        <v>1396.9449427945499</v>
      </c>
      <c r="R222">
        <v>33.177233604468398</v>
      </c>
      <c r="S222" s="2">
        <f>(Table2[[#This Row],[Close Price]]-Table2[[#This Row],[20D EMA]])/Table2[[#This Row],[20D EMA]]</f>
        <v>-2.3578989321173624E-2</v>
      </c>
      <c r="T222" s="2">
        <f>(Table2[[#This Row],[Close Price]]-Table2[[#This Row],[50D EMA]])/Table2[[#This Row],[50D EMA]]</f>
        <v>5.6208863290076903E-3</v>
      </c>
      <c r="U222" s="2">
        <f>(Table2[[#This Row],[Close Price]]-Table2[[#This Row],[200D EMA]])/Table2[[#This Row],[200D EMA]]</f>
        <v>0.19256668531782858</v>
      </c>
      <c r="V222">
        <v>0.45853514635734599</v>
      </c>
      <c r="W222">
        <v>1651.7</v>
      </c>
      <c r="X222">
        <v>1691.05</v>
      </c>
      <c r="Y222">
        <v>1651.7</v>
      </c>
      <c r="Z222">
        <v>1771</v>
      </c>
      <c r="AA222">
        <v>1651.7</v>
      </c>
      <c r="AB222">
        <v>1735.15</v>
      </c>
      <c r="AC222" s="2">
        <f>(Table2[[#This Row],[Close Price]]/Table2[[#This Row],[Day Low]])-1</f>
        <v>8.6274747230126181E-3</v>
      </c>
      <c r="AD222" s="2">
        <f>(Table2[[#This Row],[Day High]]/Table2[[#This Row],[Close Price]])-1</f>
        <v>1.5066478585791909E-2</v>
      </c>
      <c r="AE222" s="2">
        <f>(Table2[[#This Row],[Close Price]]/Table2[[#This Row],[Current Week Low]])-1</f>
        <v>8.6274747230126181E-3</v>
      </c>
      <c r="AF222" s="2">
        <f>(Table2[[#This Row],[Current Week High]]/Table2[[#This Row],[Close Price]])-1</f>
        <v>6.3057114559260441E-2</v>
      </c>
      <c r="AG222" s="2">
        <f>(Table2[[#This Row],[Close Price]]/Table2[[#This Row],[Current Month Low]])-1</f>
        <v>8.6274747230126181E-3</v>
      </c>
      <c r="AH222" s="2">
        <f>(Table2[[#This Row],[Current Month High]]/Table2[[#This Row],[Close Price]])-1</f>
        <v>4.153786128035053E-2</v>
      </c>
      <c r="AI222">
        <v>10.516522104504901</v>
      </c>
      <c r="AJ222">
        <v>62.436622464898598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-0.02</v>
      </c>
      <c r="AM222" t="s">
        <v>10293</v>
      </c>
      <c r="AN222">
        <v>-4.2</v>
      </c>
      <c r="AO222" t="s">
        <v>10293</v>
      </c>
      <c r="AP222">
        <v>9.0116344915544003E-2</v>
      </c>
      <c r="AQ222">
        <f>(Table2[[#This Row],[Sharpe Ratio]]-AVERAGE(Table2[Sharpe Ratio]))/_xlfn.STDEV.P(Table2[Sharpe Ratio])</f>
        <v>0.41113365114707462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0.36116781710963491</v>
      </c>
      <c r="AS222">
        <f>_xlfn.RANK.AVG(Table2[[#This Row],[1Y Return vs Nifty Z-Score]],Table2[1Y Return vs Nifty Z-Score])</f>
        <v>429</v>
      </c>
      <c r="AT222">
        <f>_xlfn.RANK.AVG(Table2[[#This Row],[6M Return vs Nifty Z-Score]],Table2[6M Return vs Nifty Z-Score])</f>
        <v>101</v>
      </c>
      <c r="AU222">
        <f>_xlfn.RANK.AVG(Table2[[#This Row],[Sharpe Ratio Z-Score]],Table2[Sharpe Ratio Z-Score])</f>
        <v>230</v>
      </c>
      <c r="AV222">
        <f>(Table2[[#This Row],[Rank 1Y]]+Table2[[#This Row],[Rank 6M]]+Table2[[#This Row],[Rank Sharpe]])/3</f>
        <v>253.33333333333334</v>
      </c>
    </row>
    <row r="223" spans="1:48" x14ac:dyDescent="0.3">
      <c r="A223" t="s">
        <v>324</v>
      </c>
      <c r="B223" t="s">
        <v>325</v>
      </c>
      <c r="C223" t="s">
        <v>10250</v>
      </c>
      <c r="D223" t="s">
        <v>32</v>
      </c>
      <c r="E223">
        <v>80272.318447694997</v>
      </c>
      <c r="F223">
        <v>595.95000000000005</v>
      </c>
      <c r="G223">
        <v>46.782187292313601</v>
      </c>
      <c r="H223">
        <f>(Table2[[#This Row],[1Y Return vs Nifty]]-AVERAGE(Table2[1Y Return vs Nifty]))/_xlfn.STDEV.P(Table2[1Y Return vs Nifty])</f>
        <v>0.1088078942506901</v>
      </c>
      <c r="I223">
        <v>6.8062035113431296</v>
      </c>
      <c r="J223">
        <f>(Table2[[#This Row],[1M Return vs Nifty]]-AVERAGE(Table2[1M Return vs Nifty]))/_xlfn.STDEV.P(Table2[1M Return vs Nifty])</f>
        <v>0.59668844463852799</v>
      </c>
      <c r="K223">
        <v>-3.94646688924681</v>
      </c>
      <c r="L223">
        <f>(Table2[[#This Row],[6M Return vs Nifty]]-AVERAGE(Table2[6M Return vs Nifty]))/_xlfn.STDEV.P(Table2[6M Return vs Nifty])</f>
        <v>-0.35822146400447202</v>
      </c>
      <c r="M223">
        <v>4.6154350134760804</v>
      </c>
      <c r="N223">
        <f>(Table2[[#This Row],[1W Return vs Nifty]]-AVERAGE(Table2[1W Return vs Nifty]))/_xlfn.STDEV.P(Table2[1W Return vs Nifty])</f>
        <v>0.51840080691202484</v>
      </c>
      <c r="O223">
        <v>574.58000000000004</v>
      </c>
      <c r="P223">
        <v>558.32487084653803</v>
      </c>
      <c r="Q223">
        <v>497.338746756783</v>
      </c>
      <c r="R223">
        <v>62.706610974230401</v>
      </c>
      <c r="S223" s="2">
        <f>(Table2[[#This Row],[Close Price]]-Table2[[#This Row],[20D EMA]])/Table2[[#This Row],[20D EMA]]</f>
        <v>3.719238400222772E-2</v>
      </c>
      <c r="T223" s="2">
        <f>(Table2[[#This Row],[Close Price]]-Table2[[#This Row],[50D EMA]])/Table2[[#This Row],[50D EMA]]</f>
        <v>6.7389312420230177E-2</v>
      </c>
      <c r="U223" s="2">
        <f>(Table2[[#This Row],[Close Price]]-Table2[[#This Row],[200D EMA]])/Table2[[#This Row],[200D EMA]]</f>
        <v>0.19827784158438311</v>
      </c>
      <c r="V223">
        <v>0.75088468222523896</v>
      </c>
      <c r="W223">
        <v>581.5</v>
      </c>
      <c r="X223">
        <v>597.79999999999995</v>
      </c>
      <c r="Y223">
        <v>581.5</v>
      </c>
      <c r="Z223">
        <v>613.20000000000005</v>
      </c>
      <c r="AA223">
        <v>581.5</v>
      </c>
      <c r="AB223">
        <v>613.20000000000005</v>
      </c>
      <c r="AC223" s="2">
        <f>(Table2[[#This Row],[Close Price]]/Table2[[#This Row],[Day Low]])-1</f>
        <v>2.4849527085124778E-2</v>
      </c>
      <c r="AD223" s="2">
        <f>(Table2[[#This Row],[Day High]]/Table2[[#This Row],[Close Price]])-1</f>
        <v>3.1042872724220683E-3</v>
      </c>
      <c r="AE223" s="2">
        <f>(Table2[[#This Row],[Close Price]]/Table2[[#This Row],[Current Week Low]])-1</f>
        <v>2.4849527085124778E-2</v>
      </c>
      <c r="AF223" s="2">
        <f>(Table2[[#This Row],[Current Week High]]/Table2[[#This Row],[Close Price]])-1</f>
        <v>2.8945381323936648E-2</v>
      </c>
      <c r="AG223" s="2">
        <f>(Table2[[#This Row],[Close Price]]/Table2[[#This Row],[Current Month Low]])-1</f>
        <v>2.4849527085124778E-2</v>
      </c>
      <c r="AH223" s="2">
        <f>(Table2[[#This Row],[Current Month High]]/Table2[[#This Row],[Close Price]])-1</f>
        <v>2.8945381323936648E-2</v>
      </c>
      <c r="AI223">
        <v>6.1666247168386601</v>
      </c>
      <c r="AJ223">
        <v>77.577473182359896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0.03</v>
      </c>
      <c r="AM223" t="s">
        <v>10294</v>
      </c>
      <c r="AN223">
        <v>1.46</v>
      </c>
      <c r="AO223" t="s">
        <v>10294</v>
      </c>
      <c r="AP223">
        <v>0.16679254759040499</v>
      </c>
      <c r="AQ223">
        <f>(Table2[[#This Row],[Sharpe Ratio]]-AVERAGE(Table2[Sharpe Ratio]))/_xlfn.STDEV.P(Table2[Sharpe Ratio])</f>
        <v>1.3002037991342177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2.1658794809309887</v>
      </c>
      <c r="AS223">
        <f>_xlfn.RANK.AVG(Table2[[#This Row],[1Y Return vs Nifty Z-Score]],Table2[1Y Return vs Nifty Z-Score])</f>
        <v>253</v>
      </c>
      <c r="AT223">
        <f>_xlfn.RANK.AVG(Table2[[#This Row],[6M Return vs Nifty Z-Score]],Table2[6M Return vs Nifty Z-Score])</f>
        <v>438</v>
      </c>
      <c r="AU223">
        <f>_xlfn.RANK.AVG(Table2[[#This Row],[Sharpe Ratio Z-Score]],Table2[Sharpe Ratio Z-Score])</f>
        <v>75</v>
      </c>
      <c r="AV223">
        <f>(Table2[[#This Row],[Rank 1Y]]+Table2[[#This Row],[Rank 6M]]+Table2[[#This Row],[Rank Sharpe]])/3</f>
        <v>255.33333333333334</v>
      </c>
    </row>
    <row r="224" spans="1:48" x14ac:dyDescent="0.3">
      <c r="A224" t="s">
        <v>310</v>
      </c>
      <c r="B224" t="s">
        <v>311</v>
      </c>
      <c r="C224" t="s">
        <v>10254</v>
      </c>
      <c r="D224" t="s">
        <v>294</v>
      </c>
      <c r="E224">
        <v>89057.575898059993</v>
      </c>
      <c r="F224">
        <v>916.3</v>
      </c>
      <c r="G224">
        <v>33.831581231707503</v>
      </c>
      <c r="H224">
        <f>(Table2[[#This Row],[1Y Return vs Nifty]]-AVERAGE(Table2[1Y Return vs Nifty]))/_xlfn.STDEV.P(Table2[1Y Return vs Nifty])</f>
        <v>-7.0090589688020039E-2</v>
      </c>
      <c r="I224">
        <v>-5.7521870458826001</v>
      </c>
      <c r="J224">
        <f>(Table2[[#This Row],[1M Return vs Nifty]]-AVERAGE(Table2[1M Return vs Nifty]))/_xlfn.STDEV.P(Table2[1M Return vs Nifty])</f>
        <v>-0.68523825645855796</v>
      </c>
      <c r="K224">
        <v>6.4541623121930396</v>
      </c>
      <c r="L224">
        <f>(Table2[[#This Row],[6M Return vs Nifty]]-AVERAGE(Table2[6M Return vs Nifty]))/_xlfn.STDEV.P(Table2[6M Return vs Nifty])</f>
        <v>-8.9302880633445778E-4</v>
      </c>
      <c r="M224">
        <v>-1.6611491161910701</v>
      </c>
      <c r="N224">
        <f>(Table2[[#This Row],[1W Return vs Nifty]]-AVERAGE(Table2[1W Return vs Nifty]))/_xlfn.STDEV.P(Table2[1W Return vs Nifty])</f>
        <v>-0.79288483030146917</v>
      </c>
      <c r="O224">
        <v>921.1</v>
      </c>
      <c r="P224">
        <v>893.36483702140401</v>
      </c>
      <c r="Q224">
        <v>781.28751127845999</v>
      </c>
      <c r="R224">
        <v>44.236231513145597</v>
      </c>
      <c r="S224" s="2">
        <f>(Table2[[#This Row],[Close Price]]-Table2[[#This Row],[20D EMA]])/Table2[[#This Row],[20D EMA]]</f>
        <v>-5.2111605688851025E-3</v>
      </c>
      <c r="T224" s="2">
        <f>(Table2[[#This Row],[Close Price]]-Table2[[#This Row],[50D EMA]])/Table2[[#This Row],[50D EMA]]</f>
        <v>2.5672784542387847E-2</v>
      </c>
      <c r="U224" s="2">
        <f>(Table2[[#This Row],[Close Price]]-Table2[[#This Row],[200D EMA]])/Table2[[#This Row],[200D EMA]]</f>
        <v>0.17280768829980689</v>
      </c>
      <c r="V224">
        <v>0.52113782495912797</v>
      </c>
      <c r="W224">
        <v>903.55</v>
      </c>
      <c r="X224">
        <v>921</v>
      </c>
      <c r="Y224">
        <v>903.55</v>
      </c>
      <c r="Z224">
        <v>960.95</v>
      </c>
      <c r="AA224">
        <v>903.55</v>
      </c>
      <c r="AB224">
        <v>934.95</v>
      </c>
      <c r="AC224" s="2">
        <f>(Table2[[#This Row],[Close Price]]/Table2[[#This Row],[Day Low]])-1</f>
        <v>1.4111006585136421E-2</v>
      </c>
      <c r="AD224" s="2">
        <f>(Table2[[#This Row],[Day High]]/Table2[[#This Row],[Close Price]])-1</f>
        <v>5.1293244570556062E-3</v>
      </c>
      <c r="AE224" s="2">
        <f>(Table2[[#This Row],[Close Price]]/Table2[[#This Row],[Current Week Low]])-1</f>
        <v>1.4111006585136421E-2</v>
      </c>
      <c r="AF224" s="2">
        <f>(Table2[[#This Row],[Current Week High]]/Table2[[#This Row],[Close Price]])-1</f>
        <v>4.8728582342027815E-2</v>
      </c>
      <c r="AG224" s="2">
        <f>(Table2[[#This Row],[Close Price]]/Table2[[#This Row],[Current Month Low]])-1</f>
        <v>1.4111006585136421E-2</v>
      </c>
      <c r="AH224" s="2">
        <f>(Table2[[#This Row],[Current Month High]]/Table2[[#This Row],[Close Price]])-1</f>
        <v>2.0353595983848116E-2</v>
      </c>
      <c r="AI224">
        <v>6.9409582014624096</v>
      </c>
      <c r="AJ224">
        <v>80.196656833824903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-0.05</v>
      </c>
      <c r="AM224" t="s">
        <v>10293</v>
      </c>
      <c r="AN224">
        <v>-0.51</v>
      </c>
      <c r="AO224" t="s">
        <v>10293</v>
      </c>
      <c r="AP224">
        <v>0.1270771531364</v>
      </c>
      <c r="AQ224">
        <f>(Table2[[#This Row],[Sharpe Ratio]]-AVERAGE(Table2[Sharpe Ratio]))/_xlfn.STDEV.P(Table2[Sharpe Ratio])</f>
        <v>0.83969883941003698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-0.70940786584434468</v>
      </c>
      <c r="AS224">
        <f>_xlfn.RANK.AVG(Table2[[#This Row],[1Y Return vs Nifty Z-Score]],Table2[1Y Return vs Nifty Z-Score])</f>
        <v>305</v>
      </c>
      <c r="AT224">
        <f>_xlfn.RANK.AVG(Table2[[#This Row],[6M Return vs Nifty Z-Score]],Table2[6M Return vs Nifty Z-Score])</f>
        <v>316</v>
      </c>
      <c r="AU224">
        <f>_xlfn.RANK.AVG(Table2[[#This Row],[Sharpe Ratio Z-Score]],Table2[Sharpe Ratio Z-Score])</f>
        <v>148</v>
      </c>
      <c r="AV224">
        <f>(Table2[[#This Row],[Rank 1Y]]+Table2[[#This Row],[Rank 6M]]+Table2[[#This Row],[Rank Sharpe]])/3</f>
        <v>256.33333333333331</v>
      </c>
    </row>
    <row r="225" spans="1:48" x14ac:dyDescent="0.3">
      <c r="A225" t="s">
        <v>574</v>
      </c>
      <c r="B225" t="s">
        <v>575</v>
      </c>
      <c r="C225" t="s">
        <v>10257</v>
      </c>
      <c r="D225" t="s">
        <v>188</v>
      </c>
      <c r="E225">
        <v>34016.257327027</v>
      </c>
      <c r="F225">
        <v>185.21</v>
      </c>
      <c r="G225">
        <v>74.293439510810998</v>
      </c>
      <c r="H225">
        <f>(Table2[[#This Row],[1Y Return vs Nifty]]-AVERAGE(Table2[1Y Return vs Nifty]))/_xlfn.STDEV.P(Table2[1Y Return vs Nifty])</f>
        <v>0.48884580831525548</v>
      </c>
      <c r="I225">
        <v>-2.0915617522206298</v>
      </c>
      <c r="J225">
        <f>(Table2[[#This Row],[1M Return vs Nifty]]-AVERAGE(Table2[1M Return vs Nifty]))/_xlfn.STDEV.P(Table2[1M Return vs Nifty])</f>
        <v>-0.31157148082570219</v>
      </c>
      <c r="K225">
        <v>7.94747285840179</v>
      </c>
      <c r="L225">
        <f>(Table2[[#This Row],[6M Return vs Nifty]]-AVERAGE(Table2[6M Return vs Nifty]))/_xlfn.STDEV.P(Table2[6M Return vs Nifty])</f>
        <v>5.0411782701394105E-2</v>
      </c>
      <c r="M225">
        <v>4.8014233604830396</v>
      </c>
      <c r="N225">
        <f>(Table2[[#This Row],[1W Return vs Nifty]]-AVERAGE(Table2[1W Return vs Nifty]))/_xlfn.STDEV.P(Table2[1W Return vs Nifty])</f>
        <v>0.55725694953370242</v>
      </c>
      <c r="O225">
        <v>191.16</v>
      </c>
      <c r="P225">
        <v>189.02437269161601</v>
      </c>
      <c r="Q225">
        <v>158.43357496920001</v>
      </c>
      <c r="R225">
        <v>37.457345267715901</v>
      </c>
      <c r="S225" s="2">
        <f>(Table2[[#This Row],[Close Price]]-Table2[[#This Row],[20D EMA]])/Table2[[#This Row],[20D EMA]]</f>
        <v>-3.1125758526888411E-2</v>
      </c>
      <c r="T225" s="2">
        <f>(Table2[[#This Row],[Close Price]]-Table2[[#This Row],[50D EMA]])/Table2[[#This Row],[50D EMA]]</f>
        <v>-2.0179263855243487E-2</v>
      </c>
      <c r="U225" s="2">
        <f>(Table2[[#This Row],[Close Price]]-Table2[[#This Row],[200D EMA]])/Table2[[#This Row],[200D EMA]]</f>
        <v>0.16900726399694901</v>
      </c>
      <c r="V225">
        <v>0.74354552409113195</v>
      </c>
      <c r="W225">
        <v>184.3</v>
      </c>
      <c r="X225">
        <v>189.43</v>
      </c>
      <c r="Y225">
        <v>184.3</v>
      </c>
      <c r="Z225">
        <v>200.4</v>
      </c>
      <c r="AA225">
        <v>184.3</v>
      </c>
      <c r="AB225">
        <v>200.4</v>
      </c>
      <c r="AC225" s="2">
        <f>(Table2[[#This Row],[Close Price]]/Table2[[#This Row],[Day Low]])-1</f>
        <v>4.937601736299424E-3</v>
      </c>
      <c r="AD225" s="2">
        <f>(Table2[[#This Row],[Day High]]/Table2[[#This Row],[Close Price]])-1</f>
        <v>2.2784946817126395E-2</v>
      </c>
      <c r="AE225" s="2">
        <f>(Table2[[#This Row],[Close Price]]/Table2[[#This Row],[Current Week Low]])-1</f>
        <v>4.937601736299424E-3</v>
      </c>
      <c r="AF225" s="2">
        <f>(Table2[[#This Row],[Current Week High]]/Table2[[#This Row],[Close Price]])-1</f>
        <v>8.2015009988661403E-2</v>
      </c>
      <c r="AG225" s="2">
        <f>(Table2[[#This Row],[Close Price]]/Table2[[#This Row],[Current Month Low]])-1</f>
        <v>4.937601736299424E-3</v>
      </c>
      <c r="AH225" s="2">
        <f>(Table2[[#This Row],[Current Month High]]/Table2[[#This Row],[Close Price]])-1</f>
        <v>8.2015009988661403E-2</v>
      </c>
      <c r="AI225">
        <v>12.844878786242599</v>
      </c>
      <c r="AJ225">
        <v>114.86078886310899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-0.02</v>
      </c>
      <c r="AM225" t="s">
        <v>10293</v>
      </c>
      <c r="AN225">
        <v>-7.32</v>
      </c>
      <c r="AO225" t="s">
        <v>10293</v>
      </c>
      <c r="AP225">
        <v>6.0791877323722002E-2</v>
      </c>
      <c r="AQ225">
        <f>(Table2[[#This Row],[Sharpe Ratio]]-AVERAGE(Table2[Sharpe Ratio]))/_xlfn.STDEV.P(Table2[Sharpe Ratio])</f>
        <v>7.1112786367692929E-2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0.85605584609234275</v>
      </c>
      <c r="AS225">
        <f>_xlfn.RANK.AVG(Table2[[#This Row],[1Y Return vs Nifty Z-Score]],Table2[1Y Return vs Nifty Z-Score])</f>
        <v>161</v>
      </c>
      <c r="AT225">
        <f>_xlfn.RANK.AVG(Table2[[#This Row],[6M Return vs Nifty Z-Score]],Table2[6M Return vs Nifty Z-Score])</f>
        <v>301</v>
      </c>
      <c r="AU225">
        <f>_xlfn.RANK.AVG(Table2[[#This Row],[Sharpe Ratio Z-Score]],Table2[Sharpe Ratio Z-Score])</f>
        <v>311</v>
      </c>
      <c r="AV225">
        <f>(Table2[[#This Row],[Rank 1Y]]+Table2[[#This Row],[Rank 6M]]+Table2[[#This Row],[Rank Sharpe]])/3</f>
        <v>257.66666666666669</v>
      </c>
    </row>
    <row r="226" spans="1:48" x14ac:dyDescent="0.3">
      <c r="A226" t="s">
        <v>368</v>
      </c>
      <c r="B226" t="s">
        <v>369</v>
      </c>
      <c r="C226" t="s">
        <v>10250</v>
      </c>
      <c r="D226" t="s">
        <v>32</v>
      </c>
      <c r="E226">
        <v>65972.977215167994</v>
      </c>
      <c r="F226">
        <v>55.18</v>
      </c>
      <c r="G226">
        <v>70.838885942500596</v>
      </c>
      <c r="H226">
        <f>(Table2[[#This Row],[1Y Return vs Nifty]]-AVERAGE(Table2[1Y Return vs Nifty]))/_xlfn.STDEV.P(Table2[1Y Return vs Nifty])</f>
        <v>0.44112492226840827</v>
      </c>
      <c r="I226">
        <v>-1.3584596851662201</v>
      </c>
      <c r="J226">
        <f>(Table2[[#This Row],[1M Return vs Nifty]]-AVERAGE(Table2[1M Return vs Nifty]))/_xlfn.STDEV.P(Table2[1M Return vs Nifty])</f>
        <v>-0.2367383953197103</v>
      </c>
      <c r="K226">
        <v>-3.9455664542569902</v>
      </c>
      <c r="L226">
        <f>(Table2[[#This Row],[6M Return vs Nifty]]-AVERAGE(Table2[6M Return vs Nifty]))/_xlfn.STDEV.P(Table2[6M Return vs Nifty])</f>
        <v>-0.35819052827744263</v>
      </c>
      <c r="M226">
        <v>5.7663361441617203E-3</v>
      </c>
      <c r="N226">
        <f>(Table2[[#This Row],[1W Return vs Nifty]]-AVERAGE(Table2[1W Return vs Nifty]))/_xlfn.STDEV.P(Table2[1W Return vs Nifty])</f>
        <v>-0.44463771914351863</v>
      </c>
      <c r="O226">
        <v>55.78</v>
      </c>
      <c r="P226">
        <v>55.501386939340598</v>
      </c>
      <c r="Q226">
        <v>49.514324287694102</v>
      </c>
      <c r="R226">
        <v>42.6786245625864</v>
      </c>
      <c r="S226" s="2">
        <f>(Table2[[#This Row],[Close Price]]-Table2[[#This Row],[20D EMA]])/Table2[[#This Row],[20D EMA]]</f>
        <v>-1.0756543564001459E-2</v>
      </c>
      <c r="T226" s="2">
        <f>(Table2[[#This Row],[Close Price]]-Table2[[#This Row],[50D EMA]])/Table2[[#This Row],[50D EMA]]</f>
        <v>-5.7906109570172292E-3</v>
      </c>
      <c r="U226" s="2">
        <f>(Table2[[#This Row],[Close Price]]-Table2[[#This Row],[200D EMA]])/Table2[[#This Row],[200D EMA]]</f>
        <v>0.1144249829480961</v>
      </c>
      <c r="V226">
        <v>0.922212008237278</v>
      </c>
      <c r="W226">
        <v>54.57</v>
      </c>
      <c r="X226">
        <v>55.9</v>
      </c>
      <c r="Y226">
        <v>54.57</v>
      </c>
      <c r="Z226">
        <v>60.68</v>
      </c>
      <c r="AA226">
        <v>54.57</v>
      </c>
      <c r="AB226">
        <v>57.34</v>
      </c>
      <c r="AC226" s="2">
        <f>(Table2[[#This Row],[Close Price]]/Table2[[#This Row],[Day Low]])-1</f>
        <v>1.1178303096939679E-2</v>
      </c>
      <c r="AD226" s="2">
        <f>(Table2[[#This Row],[Day High]]/Table2[[#This Row],[Close Price]])-1</f>
        <v>1.3048205871692531E-2</v>
      </c>
      <c r="AE226" s="2">
        <f>(Table2[[#This Row],[Close Price]]/Table2[[#This Row],[Current Week Low]])-1</f>
        <v>1.1178303096939679E-2</v>
      </c>
      <c r="AF226" s="2">
        <f>(Table2[[#This Row],[Current Week High]]/Table2[[#This Row],[Close Price]])-1</f>
        <v>9.9673794853207598E-2</v>
      </c>
      <c r="AG226" s="2">
        <f>(Table2[[#This Row],[Close Price]]/Table2[[#This Row],[Current Month Low]])-1</f>
        <v>1.1178303096939679E-2</v>
      </c>
      <c r="AH226" s="2">
        <f>(Table2[[#This Row],[Current Month High]]/Table2[[#This Row],[Close Price]])-1</f>
        <v>3.9144617615078037E-2</v>
      </c>
      <c r="AI226">
        <v>28.035520115983999</v>
      </c>
      <c r="AJ226">
        <v>104.37037037037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-0.03</v>
      </c>
      <c r="AM226" t="s">
        <v>10293</v>
      </c>
      <c r="AN226">
        <v>-1.62</v>
      </c>
      <c r="AO226" t="s">
        <v>10293</v>
      </c>
      <c r="AP226">
        <v>0.12145837525431601</v>
      </c>
      <c r="AQ226">
        <f>(Table2[[#This Row],[Sharpe Ratio]]-AVERAGE(Table2[Sharpe Ratio]))/_xlfn.STDEV.P(Table2[Sharpe Ratio])</f>
        <v>0.77454840800025204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0.17610668752798869</v>
      </c>
      <c r="AS226">
        <f>_xlfn.RANK.AVG(Table2[[#This Row],[1Y Return vs Nifty Z-Score]],Table2[1Y Return vs Nifty Z-Score])</f>
        <v>174</v>
      </c>
      <c r="AT226">
        <f>_xlfn.RANK.AVG(Table2[[#This Row],[6M Return vs Nifty Z-Score]],Table2[6M Return vs Nifty Z-Score])</f>
        <v>437</v>
      </c>
      <c r="AU226">
        <f>_xlfn.RANK.AVG(Table2[[#This Row],[Sharpe Ratio Z-Score]],Table2[Sharpe Ratio Z-Score])</f>
        <v>164</v>
      </c>
      <c r="AV226">
        <f>(Table2[[#This Row],[Rank 1Y]]+Table2[[#This Row],[Rank 6M]]+Table2[[#This Row],[Rank Sharpe]])/3</f>
        <v>258.33333333333331</v>
      </c>
    </row>
    <row r="227" spans="1:48" x14ac:dyDescent="0.3">
      <c r="A227" t="s">
        <v>308</v>
      </c>
      <c r="B227" t="s">
        <v>309</v>
      </c>
      <c r="C227" t="s">
        <v>10254</v>
      </c>
      <c r="D227" t="s">
        <v>54</v>
      </c>
      <c r="E227">
        <v>89447.59116435</v>
      </c>
      <c r="F227">
        <v>1961.5</v>
      </c>
      <c r="G227">
        <v>70.629875353297507</v>
      </c>
      <c r="H227">
        <f>(Table2[[#This Row],[1Y Return vs Nifty]]-AVERAGE(Table2[1Y Return vs Nifty]))/_xlfn.STDEV.P(Table2[1Y Return vs Nifty])</f>
        <v>0.43823766916530377</v>
      </c>
      <c r="I227">
        <v>18.015401593849599</v>
      </c>
      <c r="J227">
        <f>(Table2[[#This Row],[1M Return vs Nifty]]-AVERAGE(Table2[1M Return vs Nifty]))/_xlfn.STDEV.P(Table2[1M Return vs Nifty])</f>
        <v>1.7408932099206198</v>
      </c>
      <c r="K227">
        <v>17.422551771462</v>
      </c>
      <c r="L227">
        <f>(Table2[[#This Row],[6M Return vs Nifty]]-AVERAGE(Table2[6M Return vs Nifty]))/_xlfn.STDEV.P(Table2[6M Return vs Nifty])</f>
        <v>0.3759416190034095</v>
      </c>
      <c r="M227">
        <v>8.7025450576419008</v>
      </c>
      <c r="N227">
        <f>(Table2[[#This Row],[1W Return vs Nifty]]-AVERAGE(Table2[1W Return vs Nifty]))/_xlfn.STDEV.P(Table2[1W Return vs Nifty])</f>
        <v>1.3722679084926197</v>
      </c>
      <c r="O227">
        <v>1826.78</v>
      </c>
      <c r="P227">
        <v>1739.04825625539</v>
      </c>
      <c r="Q227">
        <v>1511.4658270052801</v>
      </c>
      <c r="R227">
        <v>84.789992413242302</v>
      </c>
      <c r="S227" s="2">
        <f>(Table2[[#This Row],[Close Price]]-Table2[[#This Row],[20D EMA]])/Table2[[#This Row],[20D EMA]]</f>
        <v>7.3747249258257722E-2</v>
      </c>
      <c r="T227" s="2">
        <f>(Table2[[#This Row],[Close Price]]-Table2[[#This Row],[50D EMA]])/Table2[[#This Row],[50D EMA]]</f>
        <v>0.12791579701393954</v>
      </c>
      <c r="U227" s="2">
        <f>(Table2[[#This Row],[Close Price]]-Table2[[#This Row],[200D EMA]])/Table2[[#This Row],[200D EMA]]</f>
        <v>0.29774683949447162</v>
      </c>
      <c r="V227">
        <v>0.960471088528287</v>
      </c>
      <c r="W227">
        <v>1935</v>
      </c>
      <c r="X227">
        <v>1984</v>
      </c>
      <c r="Y227">
        <v>1841</v>
      </c>
      <c r="Z227">
        <v>1984</v>
      </c>
      <c r="AA227">
        <v>1909.65</v>
      </c>
      <c r="AB227">
        <v>1984</v>
      </c>
      <c r="AC227" s="2">
        <f>(Table2[[#This Row],[Close Price]]/Table2[[#This Row],[Day Low]])-1</f>
        <v>1.3695090439276525E-2</v>
      </c>
      <c r="AD227" s="2">
        <f>(Table2[[#This Row],[Day High]]/Table2[[#This Row],[Close Price]])-1</f>
        <v>1.1470813153199089E-2</v>
      </c>
      <c r="AE227" s="2">
        <f>(Table2[[#This Row],[Close Price]]/Table2[[#This Row],[Current Week Low]])-1</f>
        <v>6.5453557848995203E-2</v>
      </c>
      <c r="AF227" s="2">
        <f>(Table2[[#This Row],[Current Week High]]/Table2[[#This Row],[Close Price]])-1</f>
        <v>1.1470813153199089E-2</v>
      </c>
      <c r="AG227" s="2">
        <f>(Table2[[#This Row],[Close Price]]/Table2[[#This Row],[Current Month Low]])-1</f>
        <v>2.7151572277642533E-2</v>
      </c>
      <c r="AH227" s="2">
        <f>(Table2[[#This Row],[Current Month High]]/Table2[[#This Row],[Close Price]])-1</f>
        <v>1.1470813153199089E-2</v>
      </c>
      <c r="AI227">
        <v>1.1470813153199</v>
      </c>
      <c r="AJ227">
        <v>101.179487179487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0.03</v>
      </c>
      <c r="AM227" t="s">
        <v>10294</v>
      </c>
      <c r="AN227">
        <v>6.31</v>
      </c>
      <c r="AO227" t="s">
        <v>10294</v>
      </c>
      <c r="AP227">
        <v>3.5445388223436E-2</v>
      </c>
      <c r="AQ227">
        <f>(Table2[[#This Row],[Sharpe Ratio]]-AVERAGE(Table2[Sharpe Ratio]))/_xlfn.STDEV.P(Table2[Sharpe Ratio])</f>
        <v>-0.22278292089499907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3.7045574856869536</v>
      </c>
      <c r="AS227">
        <f>_xlfn.RANK.AVG(Table2[[#This Row],[1Y Return vs Nifty Z-Score]],Table2[1Y Return vs Nifty Z-Score])</f>
        <v>175</v>
      </c>
      <c r="AT227">
        <f>_xlfn.RANK.AVG(Table2[[#This Row],[6M Return vs Nifty Z-Score]],Table2[6M Return vs Nifty Z-Score])</f>
        <v>203</v>
      </c>
      <c r="AU227">
        <f>_xlfn.RANK.AVG(Table2[[#This Row],[Sharpe Ratio Z-Score]],Table2[Sharpe Ratio Z-Score])</f>
        <v>397</v>
      </c>
      <c r="AV227">
        <f>(Table2[[#This Row],[Rank 1Y]]+Table2[[#This Row],[Rank 6M]]+Table2[[#This Row],[Rank Sharpe]])/3</f>
        <v>258.33333333333331</v>
      </c>
    </row>
    <row r="228" spans="1:48" x14ac:dyDescent="0.3">
      <c r="A228" t="s">
        <v>244</v>
      </c>
      <c r="B228" t="s">
        <v>245</v>
      </c>
      <c r="C228" t="s">
        <v>10254</v>
      </c>
      <c r="D228" t="s">
        <v>54</v>
      </c>
      <c r="E228">
        <v>109253.57248639999</v>
      </c>
      <c r="F228">
        <v>3228.1</v>
      </c>
      <c r="G228">
        <v>37.627957600955</v>
      </c>
      <c r="H228">
        <f>(Table2[[#This Row],[1Y Return vs Nifty]]-AVERAGE(Table2[1Y Return vs Nifty]))/_xlfn.STDEV.P(Table2[1Y Return vs Nifty])</f>
        <v>-1.764779483033007E-2</v>
      </c>
      <c r="I228">
        <v>13.8480593639137</v>
      </c>
      <c r="J228">
        <f>(Table2[[#This Row],[1M Return vs Nifty]]-AVERAGE(Table2[1M Return vs Nifty]))/_xlfn.STDEV.P(Table2[1M Return vs Nifty])</f>
        <v>1.3155021335067283</v>
      </c>
      <c r="K228">
        <v>14.7078275668059</v>
      </c>
      <c r="L228">
        <f>(Table2[[#This Row],[6M Return vs Nifty]]-AVERAGE(Table2[6M Return vs Nifty]))/_xlfn.STDEV.P(Table2[6M Return vs Nifty])</f>
        <v>0.28267340097002541</v>
      </c>
      <c r="M228">
        <v>5.3091211075879201</v>
      </c>
      <c r="N228">
        <f>(Table2[[#This Row],[1W Return vs Nifty]]-AVERAGE(Table2[1W Return vs Nifty]))/_xlfn.STDEV.P(Table2[1W Return vs Nifty])</f>
        <v>0.66332368106647688</v>
      </c>
      <c r="O228">
        <v>3067.94</v>
      </c>
      <c r="P228">
        <v>2926.4938860369998</v>
      </c>
      <c r="Q228">
        <v>2556.9291653844398</v>
      </c>
      <c r="R228">
        <v>68.583736630242399</v>
      </c>
      <c r="S228" s="2">
        <f>(Table2[[#This Row],[Close Price]]-Table2[[#This Row],[20D EMA]])/Table2[[#This Row],[20D EMA]]</f>
        <v>5.2204410777264176E-2</v>
      </c>
      <c r="T228" s="2">
        <f>(Table2[[#This Row],[Close Price]]-Table2[[#This Row],[50D EMA]])/Table2[[#This Row],[50D EMA]]</f>
        <v>0.10306056520467539</v>
      </c>
      <c r="U228" s="2">
        <f>(Table2[[#This Row],[Close Price]]-Table2[[#This Row],[200D EMA]])/Table2[[#This Row],[200D EMA]]</f>
        <v>0.26249097695072371</v>
      </c>
      <c r="V228">
        <v>1.62541883598885</v>
      </c>
      <c r="W228">
        <v>3179.4</v>
      </c>
      <c r="X228">
        <v>3275.5</v>
      </c>
      <c r="Y228">
        <v>3103</v>
      </c>
      <c r="Z228">
        <v>3275.5</v>
      </c>
      <c r="AA228">
        <v>3160.05</v>
      </c>
      <c r="AB228">
        <v>3275.5</v>
      </c>
      <c r="AC228" s="2">
        <f>(Table2[[#This Row],[Close Price]]/Table2[[#This Row],[Day Low]])-1</f>
        <v>1.5317355475875871E-2</v>
      </c>
      <c r="AD228" s="2">
        <f>(Table2[[#This Row],[Day High]]/Table2[[#This Row],[Close Price]])-1</f>
        <v>1.4683559988847961E-2</v>
      </c>
      <c r="AE228" s="2">
        <f>(Table2[[#This Row],[Close Price]]/Table2[[#This Row],[Current Week Low]])-1</f>
        <v>4.0315823396712913E-2</v>
      </c>
      <c r="AF228" s="2">
        <f>(Table2[[#This Row],[Current Week High]]/Table2[[#This Row],[Close Price]])-1</f>
        <v>1.4683559988847961E-2</v>
      </c>
      <c r="AG228" s="2">
        <f>(Table2[[#This Row],[Close Price]]/Table2[[#This Row],[Current Month Low]])-1</f>
        <v>2.1534469391307098E-2</v>
      </c>
      <c r="AH228" s="2">
        <f>(Table2[[#This Row],[Current Month High]]/Table2[[#This Row],[Close Price]])-1</f>
        <v>1.4683559988847961E-2</v>
      </c>
      <c r="AI228">
        <v>1.4683559988847901</v>
      </c>
      <c r="AJ228">
        <v>82.167546062469995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0.05</v>
      </c>
      <c r="AM228" t="s">
        <v>10294</v>
      </c>
      <c r="AN228">
        <v>8.51</v>
      </c>
      <c r="AO228" t="s">
        <v>10294</v>
      </c>
      <c r="AP228">
        <v>7.7726291517356993E-2</v>
      </c>
      <c r="AQ228">
        <f>(Table2[[#This Row],[Sharpe Ratio]]-AVERAGE(Table2[Sharpe Ratio]))/_xlfn.STDEV.P(Table2[Sharpe Ratio])</f>
        <v>0.2674694342973491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2.5113208550102497</v>
      </c>
      <c r="AS228">
        <f>_xlfn.RANK.AVG(Table2[[#This Row],[1Y Return vs Nifty Z-Score]],Table2[1Y Return vs Nifty Z-Score])</f>
        <v>290</v>
      </c>
      <c r="AT228">
        <f>_xlfn.RANK.AVG(Table2[[#This Row],[6M Return vs Nifty Z-Score]],Table2[6M Return vs Nifty Z-Score])</f>
        <v>222</v>
      </c>
      <c r="AU228">
        <f>_xlfn.RANK.AVG(Table2[[#This Row],[Sharpe Ratio Z-Score]],Table2[Sharpe Ratio Z-Score])</f>
        <v>264</v>
      </c>
      <c r="AV228">
        <f>(Table2[[#This Row],[Rank 1Y]]+Table2[[#This Row],[Rank 6M]]+Table2[[#This Row],[Rank Sharpe]])/3</f>
        <v>258.66666666666669</v>
      </c>
    </row>
    <row r="229" spans="1:48" x14ac:dyDescent="0.3">
      <c r="A229" t="s">
        <v>364</v>
      </c>
      <c r="B229" t="s">
        <v>365</v>
      </c>
      <c r="C229" t="s">
        <v>10258</v>
      </c>
      <c r="D229" t="s">
        <v>75</v>
      </c>
      <c r="E229">
        <v>67278.553823709997</v>
      </c>
      <c r="F229">
        <v>325.89999999999998</v>
      </c>
      <c r="G229">
        <v>80.598639930584397</v>
      </c>
      <c r="H229">
        <f>(Table2[[#This Row],[1Y Return vs Nifty]]-AVERAGE(Table2[1Y Return vs Nifty]))/_xlfn.STDEV.P(Table2[1Y Return vs Nifty])</f>
        <v>0.5759452684292008</v>
      </c>
      <c r="I229">
        <v>-7.9582392658631598</v>
      </c>
      <c r="J229">
        <f>(Table2[[#This Row],[1M Return vs Nifty]]-AVERAGE(Table2[1M Return vs Nifty]))/_xlfn.STDEV.P(Table2[1M Return vs Nifty])</f>
        <v>-0.91042612841723314</v>
      </c>
      <c r="K229">
        <v>32.062223138617803</v>
      </c>
      <c r="L229">
        <f>(Table2[[#This Row],[6M Return vs Nifty]]-AVERAGE(Table2[6M Return vs Nifty]))/_xlfn.STDEV.P(Table2[6M Return vs Nifty])</f>
        <v>0.87890838765972945</v>
      </c>
      <c r="M229">
        <v>-5.24094548865492</v>
      </c>
      <c r="N229">
        <f>(Table2[[#This Row],[1W Return vs Nifty]]-AVERAGE(Table2[1W Return vs Nifty]))/_xlfn.STDEV.P(Table2[1W Return vs Nifty])</f>
        <v>-1.5407654402614834</v>
      </c>
      <c r="O229">
        <v>333.77</v>
      </c>
      <c r="P229">
        <v>316.86421655017398</v>
      </c>
      <c r="Q229">
        <v>248.844772143505</v>
      </c>
      <c r="R229">
        <v>37.674868927237704</v>
      </c>
      <c r="S229" s="2">
        <f>(Table2[[#This Row],[Close Price]]-Table2[[#This Row],[20D EMA]])/Table2[[#This Row],[20D EMA]]</f>
        <v>-2.3579111364113028E-2</v>
      </c>
      <c r="T229" s="2">
        <f>(Table2[[#This Row],[Close Price]]-Table2[[#This Row],[50D EMA]])/Table2[[#This Row],[50D EMA]]</f>
        <v>2.8516263364169507E-2</v>
      </c>
      <c r="U229" s="2">
        <f>(Table2[[#This Row],[Close Price]]-Table2[[#This Row],[200D EMA]])/Table2[[#This Row],[200D EMA]]</f>
        <v>0.30965178489688505</v>
      </c>
      <c r="V229">
        <v>0.62513351204620604</v>
      </c>
      <c r="W229">
        <v>323.3</v>
      </c>
      <c r="X229">
        <v>332.55</v>
      </c>
      <c r="Y229">
        <v>323.3</v>
      </c>
      <c r="Z229">
        <v>349.3</v>
      </c>
      <c r="AA229">
        <v>323.3</v>
      </c>
      <c r="AB229">
        <v>342</v>
      </c>
      <c r="AC229" s="2">
        <f>(Table2[[#This Row],[Close Price]]/Table2[[#This Row],[Day Low]])-1</f>
        <v>8.0420661923907844E-3</v>
      </c>
      <c r="AD229" s="2">
        <f>(Table2[[#This Row],[Day High]]/Table2[[#This Row],[Close Price]])-1</f>
        <v>2.0405032218472119E-2</v>
      </c>
      <c r="AE229" s="2">
        <f>(Table2[[#This Row],[Close Price]]/Table2[[#This Row],[Current Week Low]])-1</f>
        <v>8.0420661923907844E-3</v>
      </c>
      <c r="AF229" s="2">
        <f>(Table2[[#This Row],[Current Week High]]/Table2[[#This Row],[Close Price]])-1</f>
        <v>7.1801166001841166E-2</v>
      </c>
      <c r="AG229" s="2">
        <f>(Table2[[#This Row],[Close Price]]/Table2[[#This Row],[Current Month Low]])-1</f>
        <v>8.0420661923907844E-3</v>
      </c>
      <c r="AH229" s="2">
        <f>(Table2[[#This Row],[Current Month High]]/Table2[[#This Row],[Close Price]])-1</f>
        <v>4.9401656949984663E-2</v>
      </c>
      <c r="AI229">
        <v>10.7548327707885</v>
      </c>
      <c r="AJ229">
        <v>129.184247538677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0.14000000000000001</v>
      </c>
      <c r="AM229" t="s">
        <v>10294</v>
      </c>
      <c r="AN229">
        <v>-4.32</v>
      </c>
      <c r="AO229" t="s">
        <v>10293</v>
      </c>
      <c r="AQ229">
        <f>(Table2[[#This Row],[Sharpe Ratio]]-AVERAGE(Table2[Sharpe Ratio]))/_xlfn.STDEV.P(Table2[Sharpe Ratio])</f>
        <v>-0.63377662498989373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-1.6301145375796802</v>
      </c>
      <c r="AS229">
        <f>_xlfn.RANK.AVG(Table2[[#This Row],[1Y Return vs Nifty Z-Score]],Table2[1Y Return vs Nifty Z-Score])</f>
        <v>140</v>
      </c>
      <c r="AT229">
        <f>_xlfn.RANK.AVG(Table2[[#This Row],[6M Return vs Nifty Z-Score]],Table2[6M Return vs Nifty Z-Score])</f>
        <v>114</v>
      </c>
      <c r="AU229">
        <f>_xlfn.RANK.AVG(Table2[[#This Row],[Sharpe Ratio Z-Score]],Table2[Sharpe Ratio Z-Score])</f>
        <v>532.5</v>
      </c>
      <c r="AV229">
        <f>(Table2[[#This Row],[Rank 1Y]]+Table2[[#This Row],[Rank 6M]]+Table2[[#This Row],[Rank Sharpe]])/3</f>
        <v>262.16666666666669</v>
      </c>
    </row>
    <row r="230" spans="1:48" x14ac:dyDescent="0.3">
      <c r="A230" t="s">
        <v>848</v>
      </c>
      <c r="B230" t="s">
        <v>849</v>
      </c>
      <c r="C230" t="s">
        <v>10259</v>
      </c>
      <c r="D230" t="s">
        <v>307</v>
      </c>
      <c r="E230">
        <v>17943.109295170001</v>
      </c>
      <c r="F230">
        <v>822.7</v>
      </c>
      <c r="G230">
        <v>46.354503520822497</v>
      </c>
      <c r="H230">
        <f>(Table2[[#This Row],[1Y Return vs Nifty]]-AVERAGE(Table2[1Y Return vs Nifty]))/_xlfn.STDEV.P(Table2[1Y Return vs Nifty])</f>
        <v>0.10289990987012224</v>
      </c>
      <c r="I230">
        <v>-6.2848428247386199</v>
      </c>
      <c r="J230">
        <f>(Table2[[#This Row],[1M Return vs Nifty]]-AVERAGE(Table2[1M Return vs Nifty]))/_xlfn.STDEV.P(Table2[1M Return vs Nifty])</f>
        <v>-0.73961032446342811</v>
      </c>
      <c r="K230">
        <v>-8.5154427426212198</v>
      </c>
      <c r="L230">
        <f>(Table2[[#This Row],[6M Return vs Nifty]]-AVERAGE(Table2[6M Return vs Nifty]))/_xlfn.STDEV.P(Table2[6M Return vs Nifty])</f>
        <v>-0.51519513939695072</v>
      </c>
      <c r="M230">
        <v>1.8050494902660199</v>
      </c>
      <c r="N230">
        <f>(Table2[[#This Row],[1W Return vs Nifty]]-AVERAGE(Table2[1W Return vs Nifty]))/_xlfn.STDEV.P(Table2[1W Return vs Nifty])</f>
        <v>-6.8736734063389635E-2</v>
      </c>
      <c r="O230">
        <v>825.71</v>
      </c>
      <c r="P230">
        <v>821.62643666887504</v>
      </c>
      <c r="Q230">
        <v>745.96005727250497</v>
      </c>
      <c r="R230">
        <v>47.7262052153635</v>
      </c>
      <c r="S230" s="2">
        <f>(Table2[[#This Row],[Close Price]]-Table2[[#This Row],[20D EMA]])/Table2[[#This Row],[20D EMA]]</f>
        <v>-3.6453476402126543E-3</v>
      </c>
      <c r="T230" s="2">
        <f>(Table2[[#This Row],[Close Price]]-Table2[[#This Row],[50D EMA]])/Table2[[#This Row],[50D EMA]]</f>
        <v>1.3066319232345486E-3</v>
      </c>
      <c r="U230" s="2">
        <f>(Table2[[#This Row],[Close Price]]-Table2[[#This Row],[200D EMA]])/Table2[[#This Row],[200D EMA]]</f>
        <v>0.10287406407265769</v>
      </c>
      <c r="V230">
        <v>0.82350470048601099</v>
      </c>
      <c r="W230">
        <v>815.4</v>
      </c>
      <c r="X230">
        <v>838.8</v>
      </c>
      <c r="Y230">
        <v>815.4</v>
      </c>
      <c r="Z230">
        <v>869.4</v>
      </c>
      <c r="AA230">
        <v>815.4</v>
      </c>
      <c r="AB230">
        <v>849.35</v>
      </c>
      <c r="AC230" s="2">
        <f>(Table2[[#This Row],[Close Price]]/Table2[[#This Row],[Day Low]])-1</f>
        <v>8.9526612705421726E-3</v>
      </c>
      <c r="AD230" s="2">
        <f>(Table2[[#This Row],[Day High]]/Table2[[#This Row],[Close Price]])-1</f>
        <v>1.9569709493132192E-2</v>
      </c>
      <c r="AE230" s="2">
        <f>(Table2[[#This Row],[Close Price]]/Table2[[#This Row],[Current Week Low]])-1</f>
        <v>8.9526612705421726E-3</v>
      </c>
      <c r="AF230" s="2">
        <f>(Table2[[#This Row],[Current Week High]]/Table2[[#This Row],[Close Price]])-1</f>
        <v>5.6764312629147939E-2</v>
      </c>
      <c r="AG230" s="2">
        <f>(Table2[[#This Row],[Close Price]]/Table2[[#This Row],[Current Month Low]])-1</f>
        <v>8.9526612705421726E-3</v>
      </c>
      <c r="AH230" s="2">
        <f>(Table2[[#This Row],[Current Month High]]/Table2[[#This Row],[Close Price]])-1</f>
        <v>3.2393339005712951E-2</v>
      </c>
      <c r="AI230">
        <v>16.445849033669599</v>
      </c>
      <c r="AJ230">
        <v>75.865754595981201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-0.06</v>
      </c>
      <c r="AM230" t="s">
        <v>10293</v>
      </c>
      <c r="AN230">
        <v>5.39</v>
      </c>
      <c r="AO230" t="s">
        <v>10294</v>
      </c>
      <c r="AP230">
        <v>0.18821532035636401</v>
      </c>
      <c r="AQ230">
        <f>(Table2[[#This Row],[Sharpe Ratio]]-AVERAGE(Table2[Sharpe Ratio]))/_xlfn.STDEV.P(Table2[Sharpe Ratio])</f>
        <v>1.5486035253711907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0.32796123731754445</v>
      </c>
      <c r="AS230">
        <f>_xlfn.RANK.AVG(Table2[[#This Row],[1Y Return vs Nifty Z-Score]],Table2[1Y Return vs Nifty Z-Score])</f>
        <v>254</v>
      </c>
      <c r="AT230">
        <f>_xlfn.RANK.AVG(Table2[[#This Row],[6M Return vs Nifty Z-Score]],Table2[6M Return vs Nifty Z-Score])</f>
        <v>492</v>
      </c>
      <c r="AU230">
        <f>_xlfn.RANK.AVG(Table2[[#This Row],[Sharpe Ratio Z-Score]],Table2[Sharpe Ratio Z-Score])</f>
        <v>43</v>
      </c>
      <c r="AV230">
        <f>(Table2[[#This Row],[Rank 1Y]]+Table2[[#This Row],[Rank 6M]]+Table2[[#This Row],[Rank Sharpe]])/3</f>
        <v>263</v>
      </c>
    </row>
    <row r="231" spans="1:48" x14ac:dyDescent="0.3">
      <c r="A231" t="s">
        <v>682</v>
      </c>
      <c r="B231" t="s">
        <v>683</v>
      </c>
      <c r="C231" t="s">
        <v>10248</v>
      </c>
      <c r="D231" t="s">
        <v>297</v>
      </c>
      <c r="E231">
        <v>25727.07320784</v>
      </c>
      <c r="F231">
        <v>260.10000000000002</v>
      </c>
      <c r="G231">
        <v>55.343054017193097</v>
      </c>
      <c r="H231">
        <f>(Table2[[#This Row],[1Y Return vs Nifty]]-AVERAGE(Table2[1Y Return vs Nifty]))/_xlfn.STDEV.P(Table2[1Y Return vs Nifty])</f>
        <v>0.22706692175218882</v>
      </c>
      <c r="I231">
        <v>14.698693357372701</v>
      </c>
      <c r="J231">
        <f>(Table2[[#This Row],[1M Return vs Nifty]]-AVERAGE(Table2[1M Return vs Nifty]))/_xlfn.STDEV.P(Table2[1M Return vs Nifty])</f>
        <v>1.4023325616660536</v>
      </c>
      <c r="K231">
        <v>17.993975599283001</v>
      </c>
      <c r="L231">
        <f>(Table2[[#This Row],[6M Return vs Nifty]]-AVERAGE(Table2[6M Return vs Nifty]))/_xlfn.STDEV.P(Table2[6M Return vs Nifty])</f>
        <v>0.39557369878200027</v>
      </c>
      <c r="M231">
        <v>-7.0441981949191703</v>
      </c>
      <c r="N231">
        <f>(Table2[[#This Row],[1W Return vs Nifty]]-AVERAGE(Table2[1W Return vs Nifty]))/_xlfn.STDEV.P(Table2[1W Return vs Nifty])</f>
        <v>-1.9174957325894648</v>
      </c>
      <c r="O231">
        <v>254.23</v>
      </c>
      <c r="P231">
        <v>234.81016495262901</v>
      </c>
      <c r="Q231">
        <v>196.22340821857799</v>
      </c>
      <c r="R231">
        <v>51.6510843024707</v>
      </c>
      <c r="S231" s="2">
        <f>(Table2[[#This Row],[Close Price]]-Table2[[#This Row],[20D EMA]])/Table2[[#This Row],[20D EMA]]</f>
        <v>2.3089328560752204E-2</v>
      </c>
      <c r="T231" s="2">
        <f>(Table2[[#This Row],[Close Price]]-Table2[[#This Row],[50D EMA]])/Table2[[#This Row],[50D EMA]]</f>
        <v>0.10770332303319589</v>
      </c>
      <c r="U231" s="2">
        <f>(Table2[[#This Row],[Close Price]]-Table2[[#This Row],[200D EMA]])/Table2[[#This Row],[200D EMA]]</f>
        <v>0.32552992714441265</v>
      </c>
      <c r="V231">
        <v>1.1451175932556299</v>
      </c>
      <c r="W231">
        <v>250.2</v>
      </c>
      <c r="X231">
        <v>266.85000000000002</v>
      </c>
      <c r="Y231">
        <v>250.2</v>
      </c>
      <c r="Z231">
        <v>279.8</v>
      </c>
      <c r="AA231">
        <v>250.2</v>
      </c>
      <c r="AB231">
        <v>266.85000000000002</v>
      </c>
      <c r="AC231" s="2">
        <f>(Table2[[#This Row],[Close Price]]/Table2[[#This Row],[Day Low]])-1</f>
        <v>3.9568345323741205E-2</v>
      </c>
      <c r="AD231" s="2">
        <f>(Table2[[#This Row],[Day High]]/Table2[[#This Row],[Close Price]])-1</f>
        <v>2.595155709342567E-2</v>
      </c>
      <c r="AE231" s="2">
        <f>(Table2[[#This Row],[Close Price]]/Table2[[#This Row],[Current Week Low]])-1</f>
        <v>3.9568345323741205E-2</v>
      </c>
      <c r="AF231" s="2">
        <f>(Table2[[#This Row],[Current Week High]]/Table2[[#This Row],[Close Price]])-1</f>
        <v>7.5740099961553176E-2</v>
      </c>
      <c r="AG231" s="2">
        <f>(Table2[[#This Row],[Close Price]]/Table2[[#This Row],[Current Month Low]])-1</f>
        <v>3.9568345323741205E-2</v>
      </c>
      <c r="AH231" s="2">
        <f>(Table2[[#This Row],[Current Month High]]/Table2[[#This Row],[Close Price]])-1</f>
        <v>2.595155709342567E-2</v>
      </c>
      <c r="AI231">
        <v>7.5740099961553096</v>
      </c>
      <c r="AJ231">
        <v>96.450151057401797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0.22</v>
      </c>
      <c r="AM231" t="s">
        <v>10294</v>
      </c>
      <c r="AN231">
        <v>-3.88</v>
      </c>
      <c r="AO231" t="s">
        <v>10293</v>
      </c>
      <c r="AP231">
        <v>4.7415082598547001E-2</v>
      </c>
      <c r="AQ231">
        <f>(Table2[[#This Row],[Sharpe Ratio]]-AVERAGE(Table2[Sharpe Ratio]))/_xlfn.STDEV.P(Table2[Sharpe Ratio])</f>
        <v>-8.3992819426791404E-2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2.3484630183986388E-2</v>
      </c>
      <c r="AS231">
        <f>_xlfn.RANK.AVG(Table2[[#This Row],[1Y Return vs Nifty Z-Score]],Table2[1Y Return vs Nifty Z-Score])</f>
        <v>228</v>
      </c>
      <c r="AT231">
        <f>_xlfn.RANK.AVG(Table2[[#This Row],[6M Return vs Nifty Z-Score]],Table2[6M Return vs Nifty Z-Score])</f>
        <v>199</v>
      </c>
      <c r="AU231">
        <f>_xlfn.RANK.AVG(Table2[[#This Row],[Sharpe Ratio Z-Score]],Table2[Sharpe Ratio Z-Score])</f>
        <v>363</v>
      </c>
      <c r="AV231">
        <f>(Table2[[#This Row],[Rank 1Y]]+Table2[[#This Row],[Rank 6M]]+Table2[[#This Row],[Rank Sharpe]])/3</f>
        <v>263.33333333333331</v>
      </c>
    </row>
    <row r="232" spans="1:48" x14ac:dyDescent="0.3">
      <c r="A232" t="s">
        <v>1012</v>
      </c>
      <c r="B232" t="s">
        <v>1013</v>
      </c>
      <c r="C232" t="s">
        <v>10254</v>
      </c>
      <c r="D232" t="s">
        <v>54</v>
      </c>
      <c r="E232">
        <v>13481.98174818</v>
      </c>
      <c r="F232">
        <v>851.4</v>
      </c>
      <c r="G232">
        <v>101.702888824325</v>
      </c>
      <c r="H232">
        <f>(Table2[[#This Row],[1Y Return vs Nifty]]-AVERAGE(Table2[1Y Return vs Nifty]))/_xlfn.STDEV.P(Table2[1Y Return vs Nifty])</f>
        <v>0.86747742639051695</v>
      </c>
      <c r="I232">
        <v>14.8679974305182</v>
      </c>
      <c r="J232">
        <f>(Table2[[#This Row],[1M Return vs Nifty]]-AVERAGE(Table2[1M Return vs Nifty]))/_xlfn.STDEV.P(Table2[1M Return vs Nifty])</f>
        <v>1.4196146656889159</v>
      </c>
      <c r="K232">
        <v>30.652044711062899</v>
      </c>
      <c r="L232">
        <f>(Table2[[#This Row],[6M Return vs Nifty]]-AVERAGE(Table2[6M Return vs Nifty]))/_xlfn.STDEV.P(Table2[6M Return vs Nifty])</f>
        <v>0.83045969853632473</v>
      </c>
      <c r="M232">
        <v>18.498695309405701</v>
      </c>
      <c r="N232">
        <f>(Table2[[#This Row],[1W Return vs Nifty]]-AVERAGE(Table2[1W Return vs Nifty]))/_xlfn.STDEV.P(Table2[1W Return vs Nifty])</f>
        <v>3.4188510275504735</v>
      </c>
      <c r="O232">
        <v>756.65</v>
      </c>
      <c r="P232">
        <v>730.79465066408795</v>
      </c>
      <c r="Q232">
        <v>618.62203430976103</v>
      </c>
      <c r="R232">
        <v>79.854905211850195</v>
      </c>
      <c r="S232" s="2">
        <f>(Table2[[#This Row],[Close Price]]-Table2[[#This Row],[20D EMA]])/Table2[[#This Row],[20D EMA]]</f>
        <v>0.12522302253353598</v>
      </c>
      <c r="T232" s="2">
        <f>(Table2[[#This Row],[Close Price]]-Table2[[#This Row],[50D EMA]])/Table2[[#This Row],[50D EMA]]</f>
        <v>0.16503315839314847</v>
      </c>
      <c r="U232" s="2">
        <f>(Table2[[#This Row],[Close Price]]-Table2[[#This Row],[200D EMA]])/Table2[[#This Row],[200D EMA]]</f>
        <v>0.37628463387982175</v>
      </c>
      <c r="V232">
        <v>3.3314020390408601</v>
      </c>
      <c r="W232">
        <v>836.7</v>
      </c>
      <c r="X232">
        <v>863.85</v>
      </c>
      <c r="Y232">
        <v>719.95</v>
      </c>
      <c r="Z232">
        <v>876.8</v>
      </c>
      <c r="AA232">
        <v>778.6</v>
      </c>
      <c r="AB232">
        <v>876.8</v>
      </c>
      <c r="AC232" s="2">
        <f>(Table2[[#This Row],[Close Price]]/Table2[[#This Row],[Day Low]])-1</f>
        <v>1.7569021154535625E-2</v>
      </c>
      <c r="AD232" s="2">
        <f>(Table2[[#This Row],[Day High]]/Table2[[#This Row],[Close Price]])-1</f>
        <v>1.4622973925299654E-2</v>
      </c>
      <c r="AE232" s="2">
        <f>(Table2[[#This Row],[Close Price]]/Table2[[#This Row],[Current Week Low]])-1</f>
        <v>0.18258212375859428</v>
      </c>
      <c r="AF232" s="2">
        <f>(Table2[[#This Row],[Current Week High]]/Table2[[#This Row],[Close Price]])-1</f>
        <v>2.9833215879727426E-2</v>
      </c>
      <c r="AG232" s="2">
        <f>(Table2[[#This Row],[Close Price]]/Table2[[#This Row],[Current Month Low]])-1</f>
        <v>9.3501155920883594E-2</v>
      </c>
      <c r="AH232" s="2">
        <f>(Table2[[#This Row],[Current Month High]]/Table2[[#This Row],[Close Price]])-1</f>
        <v>2.9833215879727426E-2</v>
      </c>
      <c r="AI232">
        <v>2.9833215879727399</v>
      </c>
      <c r="AJ232">
        <v>167.10588235294099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0.03</v>
      </c>
      <c r="AM232" t="s">
        <v>10294</v>
      </c>
      <c r="AN232">
        <v>15.25</v>
      </c>
      <c r="AO232" t="s">
        <v>10294</v>
      </c>
      <c r="AP232">
        <v>-5.5258555428500003E-4</v>
      </c>
      <c r="AQ232">
        <f>(Table2[[#This Row],[Sharpe Ratio]]-AVERAGE(Table2[Sharpe Ratio]))/_xlfn.STDEV.P(Table2[Sharpe Ratio])</f>
        <v>-0.64018392351779541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5.8962188946484355</v>
      </c>
      <c r="AS232">
        <f>_xlfn.RANK.AVG(Table2[[#This Row],[1Y Return vs Nifty Z-Score]],Table2[1Y Return vs Nifty Z-Score])</f>
        <v>108</v>
      </c>
      <c r="AT232">
        <f>_xlfn.RANK.AVG(Table2[[#This Row],[6M Return vs Nifty Z-Score]],Table2[6M Return vs Nifty Z-Score])</f>
        <v>127</v>
      </c>
      <c r="AU232">
        <f>_xlfn.RANK.AVG(Table2[[#This Row],[Sharpe Ratio Z-Score]],Table2[Sharpe Ratio Z-Score])</f>
        <v>556</v>
      </c>
      <c r="AV232">
        <f>(Table2[[#This Row],[Rank 1Y]]+Table2[[#This Row],[Rank 6M]]+Table2[[#This Row],[Rank Sharpe]])/3</f>
        <v>263.66666666666669</v>
      </c>
    </row>
    <row r="233" spans="1:48" x14ac:dyDescent="0.3">
      <c r="A233" t="s">
        <v>320</v>
      </c>
      <c r="B233" t="s">
        <v>321</v>
      </c>
      <c r="C233" t="s">
        <v>10262</v>
      </c>
      <c r="D233" t="s">
        <v>136</v>
      </c>
      <c r="E233">
        <v>83460.188329575001</v>
      </c>
      <c r="F233">
        <v>3001.55</v>
      </c>
      <c r="G233">
        <v>54.252967342483998</v>
      </c>
      <c r="H233">
        <f>(Table2[[#This Row],[1Y Return vs Nifty]]-AVERAGE(Table2[1Y Return vs Nifty]))/_xlfn.STDEV.P(Table2[1Y Return vs Nifty])</f>
        <v>0.21200856444021288</v>
      </c>
      <c r="I233">
        <v>-4.3806781047610404</v>
      </c>
      <c r="J233">
        <f>(Table2[[#This Row],[1M Return vs Nifty]]-AVERAGE(Table2[1M Return vs Nifty]))/_xlfn.STDEV.P(Table2[1M Return vs Nifty])</f>
        <v>-0.54523831582878379</v>
      </c>
      <c r="K233">
        <v>13.246977493241699</v>
      </c>
      <c r="L233">
        <f>(Table2[[#This Row],[6M Return vs Nifty]]-AVERAGE(Table2[6M Return vs Nifty]))/_xlfn.STDEV.P(Table2[6M Return vs Nifty])</f>
        <v>0.23248381525020048</v>
      </c>
      <c r="M233">
        <v>1.1883138477167501</v>
      </c>
      <c r="N233">
        <f>(Table2[[#This Row],[1W Return vs Nifty]]-AVERAGE(Table2[1W Return vs Nifty]))/_xlfn.STDEV.P(Table2[1W Return vs Nifty])</f>
        <v>-0.19758334446887774</v>
      </c>
      <c r="O233">
        <v>3165.57</v>
      </c>
      <c r="P233">
        <v>3062.8472009997899</v>
      </c>
      <c r="Q233">
        <v>2520.4761821700999</v>
      </c>
      <c r="R233">
        <v>28.553407775553001</v>
      </c>
      <c r="S233" s="2">
        <f>(Table2[[#This Row],[Close Price]]-Table2[[#This Row],[20D EMA]])/Table2[[#This Row],[20D EMA]]</f>
        <v>-5.1813733387667933E-2</v>
      </c>
      <c r="T233" s="2">
        <f>(Table2[[#This Row],[Close Price]]-Table2[[#This Row],[50D EMA]])/Table2[[#This Row],[50D EMA]]</f>
        <v>-2.0013143646141023E-2</v>
      </c>
      <c r="U233" s="2">
        <f>(Table2[[#This Row],[Close Price]]-Table2[[#This Row],[200D EMA]])/Table2[[#This Row],[200D EMA]]</f>
        <v>0.19086624235254682</v>
      </c>
      <c r="V233">
        <v>1.2847179694430999</v>
      </c>
      <c r="W233">
        <v>2988</v>
      </c>
      <c r="X233">
        <v>3133</v>
      </c>
      <c r="Y233">
        <v>2988</v>
      </c>
      <c r="Z233">
        <v>3298.5</v>
      </c>
      <c r="AA233">
        <v>2988</v>
      </c>
      <c r="AB233">
        <v>3286</v>
      </c>
      <c r="AC233" s="2">
        <f>(Table2[[#This Row],[Close Price]]/Table2[[#This Row],[Day Low]])-1</f>
        <v>4.5348058902277E-3</v>
      </c>
      <c r="AD233" s="2">
        <f>(Table2[[#This Row],[Day High]]/Table2[[#This Row],[Close Price]])-1</f>
        <v>4.3794039746131164E-2</v>
      </c>
      <c r="AE233" s="2">
        <f>(Table2[[#This Row],[Close Price]]/Table2[[#This Row],[Current Week Low]])-1</f>
        <v>4.5348058902277E-3</v>
      </c>
      <c r="AF233" s="2">
        <f>(Table2[[#This Row],[Current Week High]]/Table2[[#This Row],[Close Price]])-1</f>
        <v>9.8932218353850354E-2</v>
      </c>
      <c r="AG233" s="2">
        <f>(Table2[[#This Row],[Close Price]]/Table2[[#This Row],[Current Month Low]])-1</f>
        <v>4.5348058902277E-3</v>
      </c>
      <c r="AH233" s="2">
        <f>(Table2[[#This Row],[Current Month High]]/Table2[[#This Row],[Close Price]])-1</f>
        <v>9.4767703353267452E-2</v>
      </c>
      <c r="AI233">
        <v>13.364761539870999</v>
      </c>
      <c r="AJ233">
        <v>100.732294522838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-0.01</v>
      </c>
      <c r="AM233" t="s">
        <v>10293</v>
      </c>
      <c r="AN233">
        <v>-11.23</v>
      </c>
      <c r="AO233" t="s">
        <v>10293</v>
      </c>
      <c r="AP233">
        <v>5.7217010028370999E-2</v>
      </c>
      <c r="AQ233">
        <f>(Table2[[#This Row],[Sharpe Ratio]]-AVERAGE(Table2[Sharpe Ratio]))/_xlfn.STDEV.P(Table2[Sharpe Ratio])</f>
        <v>2.9661753525215558E-2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-0.26866752708203262</v>
      </c>
      <c r="AS233">
        <f>_xlfn.RANK.AVG(Table2[[#This Row],[1Y Return vs Nifty Z-Score]],Table2[1Y Return vs Nifty Z-Score])</f>
        <v>230</v>
      </c>
      <c r="AT233">
        <f>_xlfn.RANK.AVG(Table2[[#This Row],[6M Return vs Nifty Z-Score]],Table2[6M Return vs Nifty Z-Score])</f>
        <v>238</v>
      </c>
      <c r="AU233">
        <f>_xlfn.RANK.AVG(Table2[[#This Row],[Sharpe Ratio Z-Score]],Table2[Sharpe Ratio Z-Score])</f>
        <v>329</v>
      </c>
      <c r="AV233">
        <f>(Table2[[#This Row],[Rank 1Y]]+Table2[[#This Row],[Rank 6M]]+Table2[[#This Row],[Rank Sharpe]])/3</f>
        <v>265.66666666666669</v>
      </c>
    </row>
    <row r="234" spans="1:48" x14ac:dyDescent="0.3">
      <c r="A234" t="s">
        <v>234</v>
      </c>
      <c r="B234" t="s">
        <v>235</v>
      </c>
      <c r="C234" t="s">
        <v>10250</v>
      </c>
      <c r="D234" t="s">
        <v>51</v>
      </c>
      <c r="E234">
        <v>112482.359092289</v>
      </c>
      <c r="F234">
        <v>2992.1</v>
      </c>
      <c r="G234">
        <v>36.636691288167697</v>
      </c>
      <c r="H234">
        <f>(Table2[[#This Row],[1Y Return vs Nifty]]-AVERAGE(Table2[1Y Return vs Nifty]))/_xlfn.STDEV.P(Table2[1Y Return vs Nifty])</f>
        <v>-3.1341056729214847E-2</v>
      </c>
      <c r="I234">
        <v>-0.46519016996694601</v>
      </c>
      <c r="J234">
        <f>(Table2[[#This Row],[1M Return vs Nifty]]-AVERAGE(Table2[1M Return vs Nifty]))/_xlfn.STDEV.P(Table2[1M Return vs Nifty])</f>
        <v>-0.14555584787527376</v>
      </c>
      <c r="K234">
        <v>11.280967858286299</v>
      </c>
      <c r="L234">
        <f>(Table2[[#This Row],[6M Return vs Nifty]]-AVERAGE(Table2[6M Return vs Nifty]))/_xlfn.STDEV.P(Table2[6M Return vs Nifty])</f>
        <v>0.16493875303936617</v>
      </c>
      <c r="M234">
        <v>11.350998042724299</v>
      </c>
      <c r="N234">
        <f>(Table2[[#This Row],[1W Return vs Nifty]]-AVERAGE(Table2[1W Return vs Nifty]))/_xlfn.STDEV.P(Table2[1W Return vs Nifty])</f>
        <v>1.9255749762269163</v>
      </c>
      <c r="O234">
        <v>2857.82</v>
      </c>
      <c r="P234">
        <v>2746.3667245387301</v>
      </c>
      <c r="Q234">
        <v>2384.9011638317702</v>
      </c>
      <c r="R234">
        <v>67.400193037128105</v>
      </c>
      <c r="S234" s="2">
        <f>(Table2[[#This Row],[Close Price]]-Table2[[#This Row],[20D EMA]])/Table2[[#This Row],[20D EMA]]</f>
        <v>4.698686411320508E-2</v>
      </c>
      <c r="T234" s="2">
        <f>(Table2[[#This Row],[Close Price]]-Table2[[#This Row],[50D EMA]])/Table2[[#This Row],[50D EMA]]</f>
        <v>8.947576930118184E-2</v>
      </c>
      <c r="U234" s="2">
        <f>(Table2[[#This Row],[Close Price]]-Table2[[#This Row],[200D EMA]])/Table2[[#This Row],[200D EMA]]</f>
        <v>0.25460125785366139</v>
      </c>
      <c r="V234">
        <v>1.2596317292929899</v>
      </c>
      <c r="W234">
        <v>2920</v>
      </c>
      <c r="X234">
        <v>3022.9</v>
      </c>
      <c r="Y234">
        <v>2892</v>
      </c>
      <c r="Z234">
        <v>3035.75</v>
      </c>
      <c r="AA234">
        <v>2919.95</v>
      </c>
      <c r="AB234">
        <v>3022.9</v>
      </c>
      <c r="AC234" s="2">
        <f>(Table2[[#This Row],[Close Price]]/Table2[[#This Row],[Day Low]])-1</f>
        <v>2.4691780821917808E-2</v>
      </c>
      <c r="AD234" s="2">
        <f>(Table2[[#This Row],[Day High]]/Table2[[#This Row],[Close Price]])-1</f>
        <v>1.0293773603823553E-2</v>
      </c>
      <c r="AE234" s="2">
        <f>(Table2[[#This Row],[Close Price]]/Table2[[#This Row],[Current Week Low]])-1</f>
        <v>3.4612724757952851E-2</v>
      </c>
      <c r="AF234" s="2">
        <f>(Table2[[#This Row],[Current Week High]]/Table2[[#This Row],[Close Price]])-1</f>
        <v>1.4588416162561346E-2</v>
      </c>
      <c r="AG234" s="2">
        <f>(Table2[[#This Row],[Close Price]]/Table2[[#This Row],[Current Month Low]])-1</f>
        <v>2.4709327214507137E-2</v>
      </c>
      <c r="AH234" s="2">
        <f>(Table2[[#This Row],[Current Month High]]/Table2[[#This Row],[Close Price]])-1</f>
        <v>1.0293773603823553E-2</v>
      </c>
      <c r="AI234">
        <v>2.2509274422646199</v>
      </c>
      <c r="AJ234">
        <v>69.996022953241294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0.17</v>
      </c>
      <c r="AM234" t="s">
        <v>10294</v>
      </c>
      <c r="AN234">
        <v>6.35</v>
      </c>
      <c r="AO234" t="s">
        <v>10294</v>
      </c>
      <c r="AP234">
        <v>8.8642268973283006E-2</v>
      </c>
      <c r="AQ234">
        <f>(Table2[[#This Row],[Sharpe Ratio]]-AVERAGE(Table2[Sharpe Ratio]))/_xlfn.STDEV.P(Table2[Sharpe Ratio])</f>
        <v>0.39404155646304884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2.3076583811248428</v>
      </c>
      <c r="AS234">
        <f>_xlfn.RANK.AVG(Table2[[#This Row],[1Y Return vs Nifty Z-Score]],Table2[1Y Return vs Nifty Z-Score])</f>
        <v>294</v>
      </c>
      <c r="AT234">
        <f>_xlfn.RANK.AVG(Table2[[#This Row],[6M Return vs Nifty Z-Score]],Table2[6M Return vs Nifty Z-Score])</f>
        <v>268</v>
      </c>
      <c r="AU234">
        <f>_xlfn.RANK.AVG(Table2[[#This Row],[Sharpe Ratio Z-Score]],Table2[Sharpe Ratio Z-Score])</f>
        <v>235</v>
      </c>
      <c r="AV234">
        <f>(Table2[[#This Row],[Rank 1Y]]+Table2[[#This Row],[Rank 6M]]+Table2[[#This Row],[Rank Sharpe]])/3</f>
        <v>265.66666666666669</v>
      </c>
    </row>
    <row r="235" spans="1:48" x14ac:dyDescent="0.3">
      <c r="A235" t="s">
        <v>513</v>
      </c>
      <c r="B235" t="s">
        <v>514</v>
      </c>
      <c r="C235" t="s">
        <v>10250</v>
      </c>
      <c r="D235" t="s">
        <v>257</v>
      </c>
      <c r="E235">
        <v>40454.978796179901</v>
      </c>
      <c r="F235">
        <v>640.35</v>
      </c>
      <c r="G235">
        <v>77.966903065280405</v>
      </c>
      <c r="H235">
        <f>(Table2[[#This Row],[1Y Return vs Nifty]]-AVERAGE(Table2[1Y Return vs Nifty]))/_xlfn.STDEV.P(Table2[1Y Return vs Nifty])</f>
        <v>0.53959069682651373</v>
      </c>
      <c r="I235">
        <v>-3.7163912568789899</v>
      </c>
      <c r="J235">
        <f>(Table2[[#This Row],[1M Return vs Nifty]]-AVERAGE(Table2[1M Return vs Nifty]))/_xlfn.STDEV.P(Table2[1M Return vs Nifty])</f>
        <v>-0.47742970264644791</v>
      </c>
      <c r="K235">
        <v>13.6093437807095</v>
      </c>
      <c r="L235">
        <f>(Table2[[#This Row],[6M Return vs Nifty]]-AVERAGE(Table2[6M Return vs Nifty]))/_xlfn.STDEV.P(Table2[6M Return vs Nifty])</f>
        <v>0.24493342536143317</v>
      </c>
      <c r="M235">
        <v>2.7453252203298999</v>
      </c>
      <c r="N235">
        <f>(Table2[[#This Row],[1W Return vs Nifty]]-AVERAGE(Table2[1W Return vs Nifty]))/_xlfn.STDEV.P(Table2[1W Return vs Nifty])</f>
        <v>0.12770292712515288</v>
      </c>
      <c r="O235">
        <v>647.66</v>
      </c>
      <c r="P235">
        <v>632.21531968544605</v>
      </c>
      <c r="Q235">
        <v>528.09505159875005</v>
      </c>
      <c r="R235">
        <v>43.573581583803197</v>
      </c>
      <c r="S235" s="2">
        <f>(Table2[[#This Row],[Close Price]]-Table2[[#This Row],[20D EMA]])/Table2[[#This Row],[20D EMA]]</f>
        <v>-1.1286786276750062E-2</v>
      </c>
      <c r="T235" s="2">
        <f>(Table2[[#This Row],[Close Price]]-Table2[[#This Row],[50D EMA]])/Table2[[#This Row],[50D EMA]]</f>
        <v>1.2866945898434293E-2</v>
      </c>
      <c r="U235" s="2">
        <f>(Table2[[#This Row],[Close Price]]-Table2[[#This Row],[200D EMA]])/Table2[[#This Row],[200D EMA]]</f>
        <v>0.21256580242782125</v>
      </c>
      <c r="V235">
        <v>1.35868435600239</v>
      </c>
      <c r="W235">
        <v>638.20000000000005</v>
      </c>
      <c r="X235">
        <v>665.65</v>
      </c>
      <c r="Y235">
        <v>638.20000000000005</v>
      </c>
      <c r="Z235">
        <v>673.35</v>
      </c>
      <c r="AA235">
        <v>638.20000000000005</v>
      </c>
      <c r="AB235">
        <v>673.35</v>
      </c>
      <c r="AC235" s="2">
        <f>(Table2[[#This Row],[Close Price]]/Table2[[#This Row],[Day Low]])-1</f>
        <v>3.3688498903163833E-3</v>
      </c>
      <c r="AD235" s="2">
        <f>(Table2[[#This Row],[Day High]]/Table2[[#This Row],[Close Price]])-1</f>
        <v>3.9509643163894603E-2</v>
      </c>
      <c r="AE235" s="2">
        <f>(Table2[[#This Row],[Close Price]]/Table2[[#This Row],[Current Week Low]])-1</f>
        <v>3.3688498903163833E-3</v>
      </c>
      <c r="AF235" s="2">
        <f>(Table2[[#This Row],[Current Week High]]/Table2[[#This Row],[Close Price]])-1</f>
        <v>5.153431717029755E-2</v>
      </c>
      <c r="AG235" s="2">
        <f>(Table2[[#This Row],[Close Price]]/Table2[[#This Row],[Current Month Low]])-1</f>
        <v>3.3688498903163833E-3</v>
      </c>
      <c r="AH235" s="2">
        <f>(Table2[[#This Row],[Current Month High]]/Table2[[#This Row],[Close Price]])-1</f>
        <v>5.153431717029755E-2</v>
      </c>
      <c r="AI235">
        <v>7.1132974154759001</v>
      </c>
      <c r="AJ235">
        <v>109.230517889233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0.03</v>
      </c>
      <c r="AM235" t="s">
        <v>10294</v>
      </c>
      <c r="AN235">
        <v>-3.33</v>
      </c>
      <c r="AO235" t="s">
        <v>10293</v>
      </c>
      <c r="AP235">
        <v>2.9618505272459E-2</v>
      </c>
      <c r="AQ235">
        <f>(Table2[[#This Row],[Sharpe Ratio]]-AVERAGE(Table2[Sharpe Ratio]))/_xlfn.STDEV.P(Table2[Sharpe Ratio])</f>
        <v>-0.2903463565739462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0.14445099009270568</v>
      </c>
      <c r="AS235">
        <f>_xlfn.RANK.AVG(Table2[[#This Row],[1Y Return vs Nifty Z-Score]],Table2[1Y Return vs Nifty Z-Score])</f>
        <v>149</v>
      </c>
      <c r="AT235">
        <f>_xlfn.RANK.AVG(Table2[[#This Row],[6M Return vs Nifty Z-Score]],Table2[6M Return vs Nifty Z-Score])</f>
        <v>234</v>
      </c>
      <c r="AU235">
        <f>_xlfn.RANK.AVG(Table2[[#This Row],[Sharpe Ratio Z-Score]],Table2[Sharpe Ratio Z-Score])</f>
        <v>415</v>
      </c>
      <c r="AV235">
        <f>(Table2[[#This Row],[Rank 1Y]]+Table2[[#This Row],[Rank 6M]]+Table2[[#This Row],[Rank Sharpe]])/3</f>
        <v>266</v>
      </c>
    </row>
    <row r="236" spans="1:48" x14ac:dyDescent="0.3">
      <c r="A236" t="s">
        <v>236</v>
      </c>
      <c r="B236" t="s">
        <v>237</v>
      </c>
      <c r="C236" t="s">
        <v>10251</v>
      </c>
      <c r="D236" t="s">
        <v>27</v>
      </c>
      <c r="E236">
        <v>112356.10442367999</v>
      </c>
      <c r="F236">
        <v>16.12</v>
      </c>
      <c r="G236">
        <v>77.465547476433301</v>
      </c>
      <c r="H236">
        <f>(Table2[[#This Row],[1Y Return vs Nifty]]-AVERAGE(Table2[1Y Return vs Nifty]))/_xlfn.STDEV.P(Table2[1Y Return vs Nifty])</f>
        <v>0.53266501672017685</v>
      </c>
      <c r="I236">
        <v>-12.3520869844006</v>
      </c>
      <c r="J236">
        <f>(Table2[[#This Row],[1M Return vs Nifty]]-AVERAGE(Table2[1M Return vs Nifty]))/_xlfn.STDEV.P(Table2[1M Return vs Nifty])</f>
        <v>-1.3589382753584534</v>
      </c>
      <c r="K236">
        <v>1.6282813621116901</v>
      </c>
      <c r="L236">
        <f>(Table2[[#This Row],[6M Return vs Nifty]]-AVERAGE(Table2[6M Return vs Nifty]))/_xlfn.STDEV.P(Table2[6M Return vs Nifty])</f>
        <v>-0.16669304483866673</v>
      </c>
      <c r="M236">
        <v>2.51383485508202</v>
      </c>
      <c r="N236">
        <f>(Table2[[#This Row],[1W Return vs Nifty]]-AVERAGE(Table2[1W Return vs Nifty]))/_xlfn.STDEV.P(Table2[1W Return vs Nifty])</f>
        <v>7.9340635657078828E-2</v>
      </c>
      <c r="O236">
        <v>16.170000000000002</v>
      </c>
      <c r="P236">
        <v>15.901607714413499</v>
      </c>
      <c r="Q236">
        <v>14.066996450200699</v>
      </c>
      <c r="R236">
        <v>50.313856823808102</v>
      </c>
      <c r="S236" s="2">
        <f>(Table2[[#This Row],[Close Price]]-Table2[[#This Row],[20D EMA]])/Table2[[#This Row],[20D EMA]]</f>
        <v>-3.0921459492888499E-3</v>
      </c>
      <c r="T236" s="2">
        <f>(Table2[[#This Row],[Close Price]]-Table2[[#This Row],[50D EMA]])/Table2[[#This Row],[50D EMA]]</f>
        <v>1.3733975174632628E-2</v>
      </c>
      <c r="U236" s="2">
        <f>(Table2[[#This Row],[Close Price]]-Table2[[#This Row],[200D EMA]])/Table2[[#This Row],[200D EMA]]</f>
        <v>0.14594469807874377</v>
      </c>
      <c r="V236">
        <v>0.60619674448552396</v>
      </c>
      <c r="W236">
        <v>15.75</v>
      </c>
      <c r="X236">
        <v>16.420000000000002</v>
      </c>
      <c r="Y236">
        <v>15.75</v>
      </c>
      <c r="Z236">
        <v>16.52</v>
      </c>
      <c r="AA236">
        <v>15.75</v>
      </c>
      <c r="AB236">
        <v>16.420000000000002</v>
      </c>
      <c r="AC236" s="2">
        <f>(Table2[[#This Row],[Close Price]]/Table2[[#This Row],[Day Low]])-1</f>
        <v>2.3492063492063453E-2</v>
      </c>
      <c r="AD236" s="2">
        <f>(Table2[[#This Row],[Day High]]/Table2[[#This Row],[Close Price]])-1</f>
        <v>1.8610421836228408E-2</v>
      </c>
      <c r="AE236" s="2">
        <f>(Table2[[#This Row],[Close Price]]/Table2[[#This Row],[Current Week Low]])-1</f>
        <v>2.3492063492063453E-2</v>
      </c>
      <c r="AF236" s="2">
        <f>(Table2[[#This Row],[Current Week High]]/Table2[[#This Row],[Close Price]])-1</f>
        <v>2.4813895781637729E-2</v>
      </c>
      <c r="AG236" s="2">
        <f>(Table2[[#This Row],[Close Price]]/Table2[[#This Row],[Current Month Low]])-1</f>
        <v>2.3492063492063453E-2</v>
      </c>
      <c r="AH236" s="2">
        <f>(Table2[[#This Row],[Current Month High]]/Table2[[#This Row],[Close Price]])-1</f>
        <v>1.8610421836228408E-2</v>
      </c>
      <c r="AI236">
        <v>18.9826302729528</v>
      </c>
      <c r="AJ236">
        <v>114.933333333333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10294</v>
      </c>
      <c r="AN236">
        <v>-4.05</v>
      </c>
      <c r="AO236" t="s">
        <v>10293</v>
      </c>
      <c r="AP236">
        <v>7.2111588929355999E-2</v>
      </c>
      <c r="AQ236">
        <f>(Table2[[#This Row],[Sharpe Ratio]]-AVERAGE(Table2[Sharpe Ratio]))/_xlfn.STDEV.P(Table2[Sharpe Ratio])</f>
        <v>0.20236625643151995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-0.71125941138834448</v>
      </c>
      <c r="AS236">
        <f>_xlfn.RANK.AVG(Table2[[#This Row],[1Y Return vs Nifty Z-Score]],Table2[1Y Return vs Nifty Z-Score])</f>
        <v>150</v>
      </c>
      <c r="AT236">
        <f>_xlfn.RANK.AVG(Table2[[#This Row],[6M Return vs Nifty Z-Score]],Table2[6M Return vs Nifty Z-Score])</f>
        <v>376</v>
      </c>
      <c r="AU236">
        <f>_xlfn.RANK.AVG(Table2[[#This Row],[Sharpe Ratio Z-Score]],Table2[Sharpe Ratio Z-Score])</f>
        <v>277</v>
      </c>
      <c r="AV236">
        <f>(Table2[[#This Row],[Rank 1Y]]+Table2[[#This Row],[Rank 6M]]+Table2[[#This Row],[Rank Sharpe]])/3</f>
        <v>267.66666666666669</v>
      </c>
    </row>
    <row r="237" spans="1:48" x14ac:dyDescent="0.3">
      <c r="A237" t="s">
        <v>1352</v>
      </c>
      <c r="B237" t="s">
        <v>1353</v>
      </c>
      <c r="C237" t="s">
        <v>10252</v>
      </c>
      <c r="D237" t="s">
        <v>124</v>
      </c>
      <c r="E237">
        <v>8204.4494482600003</v>
      </c>
      <c r="F237">
        <v>1394.9</v>
      </c>
      <c r="G237">
        <v>32.103702669983697</v>
      </c>
      <c r="H237">
        <f>(Table2[[#This Row],[1Y Return vs Nifty]]-AVERAGE(Table2[1Y Return vs Nifty]))/_xlfn.STDEV.P(Table2[1Y Return vs Nifty])</f>
        <v>-9.3959345611564909E-2</v>
      </c>
      <c r="I237">
        <v>-2.2023816853154501</v>
      </c>
      <c r="J237">
        <f>(Table2[[#This Row],[1M Return vs Nifty]]-AVERAGE(Table2[1M Return vs Nifty]))/_xlfn.STDEV.P(Table2[1M Return vs Nifty])</f>
        <v>-0.32288368127055167</v>
      </c>
      <c r="K237">
        <v>4.6728692383691897</v>
      </c>
      <c r="L237">
        <f>(Table2[[#This Row],[6M Return vs Nifty]]-AVERAGE(Table2[6M Return vs Nifty]))/_xlfn.STDEV.P(Table2[6M Return vs Nifty])</f>
        <v>-6.2091890372386611E-2</v>
      </c>
      <c r="M237">
        <v>-1.15658649760963E-2</v>
      </c>
      <c r="N237">
        <f>(Table2[[#This Row],[1W Return vs Nifty]]-AVERAGE(Table2[1W Return vs Nifty]))/_xlfn.STDEV.P(Table2[1W Return vs Nifty])</f>
        <v>-0.44825871201492223</v>
      </c>
      <c r="O237">
        <v>1407.91</v>
      </c>
      <c r="P237">
        <v>1372.71794924193</v>
      </c>
      <c r="Q237">
        <v>1196.38093704888</v>
      </c>
      <c r="R237">
        <v>44.045357498085302</v>
      </c>
      <c r="S237" s="2">
        <f>(Table2[[#This Row],[Close Price]]-Table2[[#This Row],[20D EMA]])/Table2[[#This Row],[20D EMA]]</f>
        <v>-9.2406474845693198E-3</v>
      </c>
      <c r="T237" s="2">
        <f>(Table2[[#This Row],[Close Price]]-Table2[[#This Row],[50D EMA]])/Table2[[#This Row],[50D EMA]]</f>
        <v>1.6159219576257388E-2</v>
      </c>
      <c r="U237" s="2">
        <f>(Table2[[#This Row],[Close Price]]-Table2[[#This Row],[200D EMA]])/Table2[[#This Row],[200D EMA]]</f>
        <v>0.1659329873984855</v>
      </c>
      <c r="V237">
        <v>0.81178332506503603</v>
      </c>
      <c r="W237">
        <v>1314.2</v>
      </c>
      <c r="X237">
        <v>1432.6</v>
      </c>
      <c r="Y237">
        <v>1314.2</v>
      </c>
      <c r="Z237">
        <v>1459.9</v>
      </c>
      <c r="AA237">
        <v>1314.2</v>
      </c>
      <c r="AB237">
        <v>1432.6</v>
      </c>
      <c r="AC237" s="2">
        <f>(Table2[[#This Row],[Close Price]]/Table2[[#This Row],[Day Low]])-1</f>
        <v>6.1406178663826028E-2</v>
      </c>
      <c r="AD237" s="2">
        <f>(Table2[[#This Row],[Day High]]/Table2[[#This Row],[Close Price]])-1</f>
        <v>2.7027027027026973E-2</v>
      </c>
      <c r="AE237" s="2">
        <f>(Table2[[#This Row],[Close Price]]/Table2[[#This Row],[Current Week Low]])-1</f>
        <v>6.1406178663826028E-2</v>
      </c>
      <c r="AF237" s="2">
        <f>(Table2[[#This Row],[Current Week High]]/Table2[[#This Row],[Close Price]])-1</f>
        <v>4.6598322460391417E-2</v>
      </c>
      <c r="AG237" s="2">
        <f>(Table2[[#This Row],[Close Price]]/Table2[[#This Row],[Current Month Low]])-1</f>
        <v>6.1406178663826028E-2</v>
      </c>
      <c r="AH237" s="2">
        <f>(Table2[[#This Row],[Current Month High]]/Table2[[#This Row],[Close Price]])-1</f>
        <v>2.7027027027026973E-2</v>
      </c>
      <c r="AI237">
        <v>12.262527779769099</v>
      </c>
      <c r="AJ237">
        <v>61.971667440780301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-0.05</v>
      </c>
      <c r="AM237" t="s">
        <v>10293</v>
      </c>
      <c r="AN237">
        <v>-2.54</v>
      </c>
      <c r="AO237" t="s">
        <v>10293</v>
      </c>
      <c r="AP237">
        <v>0.122595123737076</v>
      </c>
      <c r="AQ237">
        <f>(Table2[[#This Row],[Sharpe Ratio]]-AVERAGE(Table2[Sharpe Ratio]))/_xlfn.STDEV.P(Table2[Sharpe Ratio])</f>
        <v>0.78772914865426114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-0.13946448061516431</v>
      </c>
      <c r="AS237">
        <f>_xlfn.RANK.AVG(Table2[[#This Row],[1Y Return vs Nifty Z-Score]],Table2[1Y Return vs Nifty Z-Score])</f>
        <v>316</v>
      </c>
      <c r="AT237">
        <f>_xlfn.RANK.AVG(Table2[[#This Row],[6M Return vs Nifty Z-Score]],Table2[6M Return vs Nifty Z-Score])</f>
        <v>338</v>
      </c>
      <c r="AU237">
        <f>_xlfn.RANK.AVG(Table2[[#This Row],[Sharpe Ratio Z-Score]],Table2[Sharpe Ratio Z-Score])</f>
        <v>162</v>
      </c>
      <c r="AV237">
        <f>(Table2[[#This Row],[Rank 1Y]]+Table2[[#This Row],[Rank 6M]]+Table2[[#This Row],[Rank Sharpe]])/3</f>
        <v>272</v>
      </c>
    </row>
    <row r="238" spans="1:48" x14ac:dyDescent="0.3">
      <c r="A238" t="s">
        <v>1389</v>
      </c>
      <c r="B238" t="s">
        <v>1390</v>
      </c>
      <c r="C238" t="s">
        <v>10256</v>
      </c>
      <c r="D238" t="s">
        <v>201</v>
      </c>
      <c r="E238">
        <v>7754.9693012600001</v>
      </c>
      <c r="F238">
        <v>1436.15</v>
      </c>
      <c r="G238">
        <v>21.823512270941499</v>
      </c>
      <c r="H238">
        <f>(Table2[[#This Row],[1Y Return vs Nifty]]-AVERAGE(Table2[1Y Return vs Nifty]))/_xlfn.STDEV.P(Table2[1Y Return vs Nifty])</f>
        <v>-0.23596895260472681</v>
      </c>
      <c r="I238">
        <v>6.8411536025293902</v>
      </c>
      <c r="J238">
        <f>(Table2[[#This Row],[1M Return vs Nifty]]-AVERAGE(Table2[1M Return vs Nifty]))/_xlfn.STDEV.P(Table2[1M Return vs Nifty])</f>
        <v>0.60025605586174058</v>
      </c>
      <c r="K238">
        <v>27.770166884432101</v>
      </c>
      <c r="L238">
        <f>(Table2[[#This Row],[6M Return vs Nifty]]-AVERAGE(Table2[6M Return vs Nifty]))/_xlfn.STDEV.P(Table2[6M Return vs Nifty])</f>
        <v>0.73144867965684857</v>
      </c>
      <c r="M238">
        <v>4.7410457274670703</v>
      </c>
      <c r="N238">
        <f>(Table2[[#This Row],[1W Return vs Nifty]]-AVERAGE(Table2[1W Return vs Nifty]))/_xlfn.STDEV.P(Table2[1W Return vs Nifty])</f>
        <v>0.54464303066522612</v>
      </c>
      <c r="O238">
        <v>1378.1</v>
      </c>
      <c r="P238">
        <v>1284.37978820849</v>
      </c>
      <c r="Q238">
        <v>1085.47667327459</v>
      </c>
      <c r="R238">
        <v>70.773477621607</v>
      </c>
      <c r="S238" s="2">
        <f>(Table2[[#This Row],[Close Price]]-Table2[[#This Row],[20D EMA]])/Table2[[#This Row],[20D EMA]]</f>
        <v>4.2123213119512504E-2</v>
      </c>
      <c r="T238" s="2">
        <f>(Table2[[#This Row],[Close Price]]-Table2[[#This Row],[50D EMA]])/Table2[[#This Row],[50D EMA]]</f>
        <v>0.11816614772738358</v>
      </c>
      <c r="U238" s="2">
        <f>(Table2[[#This Row],[Close Price]]-Table2[[#This Row],[200D EMA]])/Table2[[#This Row],[200D EMA]]</f>
        <v>0.32305929308229481</v>
      </c>
      <c r="V238">
        <v>0.65432471886368004</v>
      </c>
      <c r="W238">
        <v>1419</v>
      </c>
      <c r="X238">
        <v>1456.45</v>
      </c>
      <c r="Y238">
        <v>1397</v>
      </c>
      <c r="Z238">
        <v>1456.45</v>
      </c>
      <c r="AA238">
        <v>1419</v>
      </c>
      <c r="AB238">
        <v>1456.45</v>
      </c>
      <c r="AC238" s="2">
        <f>(Table2[[#This Row],[Close Price]]/Table2[[#This Row],[Day Low]])-1</f>
        <v>1.2085976039464486E-2</v>
      </c>
      <c r="AD238" s="2">
        <f>(Table2[[#This Row],[Day High]]/Table2[[#This Row],[Close Price]])-1</f>
        <v>1.4135013752045289E-2</v>
      </c>
      <c r="AE238" s="2">
        <f>(Table2[[#This Row],[Close Price]]/Table2[[#This Row],[Current Week Low]])-1</f>
        <v>2.8024337866857651E-2</v>
      </c>
      <c r="AF238" s="2">
        <f>(Table2[[#This Row],[Current Week High]]/Table2[[#This Row],[Close Price]])-1</f>
        <v>1.4135013752045289E-2</v>
      </c>
      <c r="AG238" s="2">
        <f>(Table2[[#This Row],[Close Price]]/Table2[[#This Row],[Current Month Low]])-1</f>
        <v>1.2085976039464486E-2</v>
      </c>
      <c r="AH238" s="2">
        <f>(Table2[[#This Row],[Current Month High]]/Table2[[#This Row],[Close Price]])-1</f>
        <v>1.4135013752045289E-2</v>
      </c>
      <c r="AI238">
        <v>1.41350137520452</v>
      </c>
      <c r="AJ238">
        <v>75.033516148689799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0.24</v>
      </c>
      <c r="AM238" t="s">
        <v>10294</v>
      </c>
      <c r="AN238">
        <v>2.2000000000000002</v>
      </c>
      <c r="AO238" t="s">
        <v>10294</v>
      </c>
      <c r="AP238">
        <v>6.0262742298869E-2</v>
      </c>
      <c r="AQ238">
        <f>(Table2[[#This Row],[Sharpe Ratio]]-AVERAGE(Table2[Sharpe Ratio]))/_xlfn.STDEV.P(Table2[Sharpe Ratio])</f>
        <v>6.4977399657867294E-2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1.7053562132369557</v>
      </c>
      <c r="AS238">
        <f>_xlfn.RANK.AVG(Table2[[#This Row],[1Y Return vs Nifty Z-Score]],Table2[1Y Return vs Nifty Z-Score])</f>
        <v>366</v>
      </c>
      <c r="AT238">
        <f>_xlfn.RANK.AVG(Table2[[#This Row],[6M Return vs Nifty Z-Score]],Table2[6M Return vs Nifty Z-Score])</f>
        <v>139</v>
      </c>
      <c r="AU238">
        <f>_xlfn.RANK.AVG(Table2[[#This Row],[Sharpe Ratio Z-Score]],Table2[Sharpe Ratio Z-Score])</f>
        <v>316</v>
      </c>
      <c r="AV238">
        <f>(Table2[[#This Row],[Rank 1Y]]+Table2[[#This Row],[Rank 6M]]+Table2[[#This Row],[Rank Sharpe]])/3</f>
        <v>273.66666666666669</v>
      </c>
    </row>
    <row r="239" spans="1:48" x14ac:dyDescent="0.3">
      <c r="A239" t="s">
        <v>965</v>
      </c>
      <c r="B239" t="s">
        <v>966</v>
      </c>
      <c r="C239" t="s">
        <v>10250</v>
      </c>
      <c r="D239" t="s">
        <v>584</v>
      </c>
      <c r="E239">
        <v>14702.904952114999</v>
      </c>
      <c r="F239">
        <v>858.05</v>
      </c>
      <c r="G239">
        <v>97.829717755834594</v>
      </c>
      <c r="H239">
        <f>(Table2[[#This Row],[1Y Return vs Nifty]]-AVERAGE(Table2[1Y Return vs Nifty]))/_xlfn.STDEV.P(Table2[1Y Return vs Nifty])</f>
        <v>0.81397379660318792</v>
      </c>
      <c r="I239">
        <v>17.892191545608998</v>
      </c>
      <c r="J239">
        <f>(Table2[[#This Row],[1M Return vs Nifty]]-AVERAGE(Table2[1M Return vs Nifty]))/_xlfn.STDEV.P(Table2[1M Return vs Nifty])</f>
        <v>1.7283162598756787</v>
      </c>
      <c r="K239">
        <v>21.7556960822034</v>
      </c>
      <c r="L239">
        <f>(Table2[[#This Row],[6M Return vs Nifty]]-AVERAGE(Table2[6M Return vs Nifty]))/_xlfn.STDEV.P(Table2[6M Return vs Nifty])</f>
        <v>0.52481296573218095</v>
      </c>
      <c r="M239">
        <v>14.9931683021472</v>
      </c>
      <c r="N239">
        <f>(Table2[[#This Row],[1W Return vs Nifty]]-AVERAGE(Table2[1W Return vs Nifty]))/_xlfn.STDEV.P(Table2[1W Return vs Nifty])</f>
        <v>2.6864865566028278</v>
      </c>
      <c r="O239">
        <v>787.04</v>
      </c>
      <c r="P239">
        <v>750.29961007763802</v>
      </c>
      <c r="Q239">
        <v>633.51279336060395</v>
      </c>
      <c r="R239">
        <v>71.423307976871399</v>
      </c>
      <c r="S239" s="2">
        <f>(Table2[[#This Row],[Close Price]]-Table2[[#This Row],[20D EMA]])/Table2[[#This Row],[20D EMA]]</f>
        <v>9.0224130920918882E-2</v>
      </c>
      <c r="T239" s="2">
        <f>(Table2[[#This Row],[Close Price]]-Table2[[#This Row],[50D EMA]])/Table2[[#This Row],[50D EMA]]</f>
        <v>0.14360981729846875</v>
      </c>
      <c r="U239" s="2">
        <f>(Table2[[#This Row],[Close Price]]-Table2[[#This Row],[200D EMA]])/Table2[[#This Row],[200D EMA]]</f>
        <v>0.35443200041516199</v>
      </c>
      <c r="V239">
        <v>1.48053133369297</v>
      </c>
      <c r="W239">
        <v>855.2</v>
      </c>
      <c r="X239">
        <v>884.6</v>
      </c>
      <c r="Y239">
        <v>785.55</v>
      </c>
      <c r="Z239">
        <v>898</v>
      </c>
      <c r="AA239">
        <v>855.2</v>
      </c>
      <c r="AB239">
        <v>898</v>
      </c>
      <c r="AC239" s="2">
        <f>(Table2[[#This Row],[Close Price]]/Table2[[#This Row],[Day Low]])-1</f>
        <v>3.3325537885873224E-3</v>
      </c>
      <c r="AD239" s="2">
        <f>(Table2[[#This Row],[Day High]]/Table2[[#This Row],[Close Price]])-1</f>
        <v>3.0942252782471868E-2</v>
      </c>
      <c r="AE239" s="2">
        <f>(Table2[[#This Row],[Close Price]]/Table2[[#This Row],[Current Week Low]])-1</f>
        <v>9.2292024696072783E-2</v>
      </c>
      <c r="AF239" s="2">
        <f>(Table2[[#This Row],[Current Week High]]/Table2[[#This Row],[Close Price]])-1</f>
        <v>4.6559058329934233E-2</v>
      </c>
      <c r="AG239" s="2">
        <f>(Table2[[#This Row],[Close Price]]/Table2[[#This Row],[Current Month Low]])-1</f>
        <v>3.3325537885873224E-3</v>
      </c>
      <c r="AH239" s="2">
        <f>(Table2[[#This Row],[Current Month High]]/Table2[[#This Row],[Close Price]])-1</f>
        <v>4.6559058329934233E-2</v>
      </c>
      <c r="AI239">
        <v>4.6559058329934198</v>
      </c>
      <c r="AJ239">
        <v>133.07075920141199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0.02</v>
      </c>
      <c r="AM239" t="s">
        <v>10294</v>
      </c>
      <c r="AN239">
        <v>13.94</v>
      </c>
      <c r="AO239" t="s">
        <v>10294</v>
      </c>
      <c r="AQ239">
        <f>(Table2[[#This Row],[Sharpe Ratio]]-AVERAGE(Table2[Sharpe Ratio]))/_xlfn.STDEV.P(Table2[Sharpe Ratio])</f>
        <v>-0.63377662498989373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5.1198129538239812</v>
      </c>
      <c r="AS239">
        <f>_xlfn.RANK.AVG(Table2[[#This Row],[1Y Return vs Nifty Z-Score]],Table2[1Y Return vs Nifty Z-Score])</f>
        <v>114</v>
      </c>
      <c r="AT239">
        <f>_xlfn.RANK.AVG(Table2[[#This Row],[6M Return vs Nifty Z-Score]],Table2[6M Return vs Nifty Z-Score])</f>
        <v>176</v>
      </c>
      <c r="AU239">
        <f>_xlfn.RANK.AVG(Table2[[#This Row],[Sharpe Ratio Z-Score]],Table2[Sharpe Ratio Z-Score])</f>
        <v>532.5</v>
      </c>
      <c r="AV239">
        <f>(Table2[[#This Row],[Rank 1Y]]+Table2[[#This Row],[Rank 6M]]+Table2[[#This Row],[Rank Sharpe]])/3</f>
        <v>274.16666666666669</v>
      </c>
    </row>
    <row r="240" spans="1:48" x14ac:dyDescent="0.3">
      <c r="A240" t="s">
        <v>821</v>
      </c>
      <c r="B240" t="s">
        <v>822</v>
      </c>
      <c r="C240" t="s">
        <v>10260</v>
      </c>
      <c r="D240" t="s">
        <v>417</v>
      </c>
      <c r="E240">
        <v>19195.555180725001</v>
      </c>
      <c r="F240">
        <v>310.45</v>
      </c>
      <c r="G240">
        <v>25.745630953657201</v>
      </c>
      <c r="H240">
        <f>(Table2[[#This Row],[1Y Return vs Nifty]]-AVERAGE(Table2[1Y Return vs Nifty]))/_xlfn.STDEV.P(Table2[1Y Return vs Nifty])</f>
        <v>-0.18178916496529862</v>
      </c>
      <c r="I240">
        <v>-6.0034193037183403</v>
      </c>
      <c r="J240">
        <f>(Table2[[#This Row],[1M Return vs Nifty]]-AVERAGE(Table2[1M Return vs Nifty]))/_xlfn.STDEV.P(Table2[1M Return vs Nifty])</f>
        <v>-0.71088336902525062</v>
      </c>
      <c r="K240">
        <v>29.4996868844194</v>
      </c>
      <c r="L240">
        <f>(Table2[[#This Row],[6M Return vs Nifty]]-AVERAGE(Table2[6M Return vs Nifty]))/_xlfn.STDEV.P(Table2[6M Return vs Nifty])</f>
        <v>0.79086880350414313</v>
      </c>
      <c r="M240">
        <v>-1.23327367569674</v>
      </c>
      <c r="N240">
        <f>(Table2[[#This Row],[1W Return vs Nifty]]-AVERAGE(Table2[1W Return vs Nifty]))/_xlfn.STDEV.P(Table2[1W Return vs Nifty])</f>
        <v>-0.70349434209234096</v>
      </c>
      <c r="O240">
        <v>320.22000000000003</v>
      </c>
      <c r="P240">
        <v>315.20505736988599</v>
      </c>
      <c r="Q240">
        <v>266.08375957585901</v>
      </c>
      <c r="R240">
        <v>35.022660347872602</v>
      </c>
      <c r="S240" s="2">
        <f>(Table2[[#This Row],[Close Price]]-Table2[[#This Row],[20D EMA]])/Table2[[#This Row],[20D EMA]]</f>
        <v>-3.0510274186496902E-2</v>
      </c>
      <c r="T240" s="2">
        <f>(Table2[[#This Row],[Close Price]]-Table2[[#This Row],[50D EMA]])/Table2[[#This Row],[50D EMA]]</f>
        <v>-1.5085599861762533E-2</v>
      </c>
      <c r="U240" s="2">
        <f>(Table2[[#This Row],[Close Price]]-Table2[[#This Row],[200D EMA]])/Table2[[#This Row],[200D EMA]]</f>
        <v>0.16673787417488894</v>
      </c>
      <c r="V240">
        <v>0.61667792214819095</v>
      </c>
      <c r="W240">
        <v>307.35000000000002</v>
      </c>
      <c r="X240">
        <v>313.60000000000002</v>
      </c>
      <c r="Y240">
        <v>307.35000000000002</v>
      </c>
      <c r="Z240">
        <v>334.35</v>
      </c>
      <c r="AA240">
        <v>307.35000000000002</v>
      </c>
      <c r="AB240">
        <v>320</v>
      </c>
      <c r="AC240" s="2">
        <f>(Table2[[#This Row],[Close Price]]/Table2[[#This Row],[Day Low]])-1</f>
        <v>1.0086220920774158E-2</v>
      </c>
      <c r="AD240" s="2">
        <f>(Table2[[#This Row],[Day High]]/Table2[[#This Row],[Close Price]])-1</f>
        <v>1.0146561443066693E-2</v>
      </c>
      <c r="AE240" s="2">
        <f>(Table2[[#This Row],[Close Price]]/Table2[[#This Row],[Current Week Low]])-1</f>
        <v>1.0086220920774158E-2</v>
      </c>
      <c r="AF240" s="2">
        <f>(Table2[[#This Row],[Current Week High]]/Table2[[#This Row],[Close Price]])-1</f>
        <v>7.6985021742631776E-2</v>
      </c>
      <c r="AG240" s="2">
        <f>(Table2[[#This Row],[Close Price]]/Table2[[#This Row],[Current Month Low]])-1</f>
        <v>1.0086220920774158E-2</v>
      </c>
      <c r="AH240" s="2">
        <f>(Table2[[#This Row],[Current Month High]]/Table2[[#This Row],[Close Price]])-1</f>
        <v>3.0761797390884249E-2</v>
      </c>
      <c r="AI240">
        <v>14.6400386535674</v>
      </c>
      <c r="AJ240">
        <v>67.0882669537136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-0.1</v>
      </c>
      <c r="AM240" t="s">
        <v>10293</v>
      </c>
      <c r="AN240">
        <v>-4</v>
      </c>
      <c r="AO240" t="s">
        <v>10293</v>
      </c>
      <c r="AP240">
        <v>5.1704677783165003E-2</v>
      </c>
      <c r="AQ240">
        <f>(Table2[[#This Row],[Sharpe Ratio]]-AVERAGE(Table2[Sharpe Ratio]))/_xlfn.STDEV.P(Table2[Sharpe Ratio])</f>
        <v>-3.4254427428361919E-2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-0.83955250000710901</v>
      </c>
      <c r="AS240">
        <f>_xlfn.RANK.AVG(Table2[[#This Row],[1Y Return vs Nifty Z-Score]],Table2[1Y Return vs Nifty Z-Score])</f>
        <v>340</v>
      </c>
      <c r="AT240">
        <f>_xlfn.RANK.AVG(Table2[[#This Row],[6M Return vs Nifty Z-Score]],Table2[6M Return vs Nifty Z-Score])</f>
        <v>134</v>
      </c>
      <c r="AU240">
        <f>_xlfn.RANK.AVG(Table2[[#This Row],[Sharpe Ratio Z-Score]],Table2[Sharpe Ratio Z-Score])</f>
        <v>350</v>
      </c>
      <c r="AV240">
        <f>(Table2[[#This Row],[Rank 1Y]]+Table2[[#This Row],[Rank 6M]]+Table2[[#This Row],[Rank Sharpe]])/3</f>
        <v>274.66666666666669</v>
      </c>
    </row>
    <row r="241" spans="1:48" x14ac:dyDescent="0.3">
      <c r="A241" t="s">
        <v>117</v>
      </c>
      <c r="B241" t="s">
        <v>118</v>
      </c>
      <c r="C241" t="s">
        <v>10248</v>
      </c>
      <c r="D241" t="s">
        <v>18</v>
      </c>
      <c r="E241">
        <v>250355.435292207</v>
      </c>
      <c r="F241">
        <v>177.29</v>
      </c>
      <c r="G241">
        <v>62.322746211284901</v>
      </c>
      <c r="H241">
        <f>(Table2[[#This Row],[1Y Return vs Nifty]]-AVERAGE(Table2[1Y Return vs Nifty]))/_xlfn.STDEV.P(Table2[1Y Return vs Nifty])</f>
        <v>0.32348374935380264</v>
      </c>
      <c r="I241">
        <v>4.4311264220177504</v>
      </c>
      <c r="J241">
        <f>(Table2[[#This Row],[1M Return vs Nifty]]-AVERAGE(Table2[1M Return vs Nifty]))/_xlfn.STDEV.P(Table2[1M Return vs Nifty])</f>
        <v>0.35424696902935171</v>
      </c>
      <c r="K241">
        <v>-4.2711744531931997</v>
      </c>
      <c r="L241">
        <f>(Table2[[#This Row],[6M Return vs Nifty]]-AVERAGE(Table2[6M Return vs Nifty]))/_xlfn.STDEV.P(Table2[6M Return vs Nifty])</f>
        <v>-0.36937725501237567</v>
      </c>
      <c r="M241">
        <v>1.09314712770862</v>
      </c>
      <c r="N241">
        <f>(Table2[[#This Row],[1W Return vs Nifty]]-AVERAGE(Table2[1W Return vs Nifty]))/_xlfn.STDEV.P(Table2[1W Return vs Nifty])</f>
        <v>-0.21746529785456375</v>
      </c>
      <c r="O241">
        <v>173.99</v>
      </c>
      <c r="P241">
        <v>170.39376723833399</v>
      </c>
      <c r="Q241">
        <v>150.93078452126301</v>
      </c>
      <c r="R241">
        <v>55.532610120323497</v>
      </c>
      <c r="S241" s="2">
        <f>(Table2[[#This Row],[Close Price]]-Table2[[#This Row],[20D EMA]])/Table2[[#This Row],[20D EMA]]</f>
        <v>1.8966607276280148E-2</v>
      </c>
      <c r="T241" s="2">
        <f>(Table2[[#This Row],[Close Price]]-Table2[[#This Row],[50D EMA]])/Table2[[#This Row],[50D EMA]]</f>
        <v>4.0472329906410642E-2</v>
      </c>
      <c r="U241" s="2">
        <f>(Table2[[#This Row],[Close Price]]-Table2[[#This Row],[200D EMA]])/Table2[[#This Row],[200D EMA]]</f>
        <v>0.17464439453055067</v>
      </c>
      <c r="V241">
        <v>1.26269717725356</v>
      </c>
      <c r="W241">
        <v>174.64</v>
      </c>
      <c r="X241">
        <v>179.29</v>
      </c>
      <c r="Y241">
        <v>174.64</v>
      </c>
      <c r="Z241">
        <v>185.97</v>
      </c>
      <c r="AA241">
        <v>174.64</v>
      </c>
      <c r="AB241">
        <v>182.49</v>
      </c>
      <c r="AC241" s="2">
        <f>(Table2[[#This Row],[Close Price]]/Table2[[#This Row],[Day Low]])-1</f>
        <v>1.5174072377462267E-2</v>
      </c>
      <c r="AD241" s="2">
        <f>(Table2[[#This Row],[Day High]]/Table2[[#This Row],[Close Price]])-1</f>
        <v>1.1280952112358245E-2</v>
      </c>
      <c r="AE241" s="2">
        <f>(Table2[[#This Row],[Close Price]]/Table2[[#This Row],[Current Week Low]])-1</f>
        <v>1.5174072377462267E-2</v>
      </c>
      <c r="AF241" s="2">
        <f>(Table2[[#This Row],[Current Week High]]/Table2[[#This Row],[Close Price]])-1</f>
        <v>4.8959332167634928E-2</v>
      </c>
      <c r="AG241" s="2">
        <f>(Table2[[#This Row],[Close Price]]/Table2[[#This Row],[Current Month Low]])-1</f>
        <v>1.5174072377462267E-2</v>
      </c>
      <c r="AH241" s="2">
        <f>(Table2[[#This Row],[Current Month High]]/Table2[[#This Row],[Close Price]])-1</f>
        <v>2.9330475492131525E-2</v>
      </c>
      <c r="AI241">
        <v>11.0045687856055</v>
      </c>
      <c r="AJ241">
        <v>107.356725146198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-0.01</v>
      </c>
      <c r="AM241" t="s">
        <v>10293</v>
      </c>
      <c r="AN241">
        <v>3.84</v>
      </c>
      <c r="AO241" t="s">
        <v>10294</v>
      </c>
      <c r="AP241">
        <v>0.111382072174906</v>
      </c>
      <c r="AQ241">
        <f>(Table2[[#This Row],[Sharpe Ratio]]-AVERAGE(Table2[Sharpe Ratio]))/_xlfn.STDEV.P(Table2[Sharpe Ratio])</f>
        <v>0.65771241511778888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0.74860058063400392</v>
      </c>
      <c r="AS241">
        <f>_xlfn.RANK.AVG(Table2[[#This Row],[1Y Return vs Nifty Z-Score]],Table2[1Y Return vs Nifty Z-Score])</f>
        <v>199</v>
      </c>
      <c r="AT241">
        <f>_xlfn.RANK.AVG(Table2[[#This Row],[6M Return vs Nifty Z-Score]],Table2[6M Return vs Nifty Z-Score])</f>
        <v>444</v>
      </c>
      <c r="AU241">
        <f>_xlfn.RANK.AVG(Table2[[#This Row],[Sharpe Ratio Z-Score]],Table2[Sharpe Ratio Z-Score])</f>
        <v>183</v>
      </c>
      <c r="AV241">
        <f>(Table2[[#This Row],[Rank 1Y]]+Table2[[#This Row],[Rank 6M]]+Table2[[#This Row],[Rank Sharpe]])/3</f>
        <v>275.33333333333331</v>
      </c>
    </row>
    <row r="242" spans="1:48" x14ac:dyDescent="0.3">
      <c r="A242" t="s">
        <v>1404</v>
      </c>
      <c r="B242" t="s">
        <v>1405</v>
      </c>
      <c r="C242" t="s">
        <v>626</v>
      </c>
      <c r="D242" t="s">
        <v>626</v>
      </c>
      <c r="E242">
        <v>7546.8606257000001</v>
      </c>
      <c r="F242">
        <v>381.05</v>
      </c>
      <c r="G242">
        <v>52.311628180064297</v>
      </c>
      <c r="H242">
        <f>(Table2[[#This Row],[1Y Return vs Nifty]]-AVERAGE(Table2[1Y Return vs Nifty]))/_xlfn.STDEV.P(Table2[1Y Return vs Nifty])</f>
        <v>0.18519108336307818</v>
      </c>
      <c r="I242">
        <v>-15.097574224799899</v>
      </c>
      <c r="J242">
        <f>(Table2[[#This Row],[1M Return vs Nifty]]-AVERAGE(Table2[1M Return vs Nifty]))/_xlfn.STDEV.P(Table2[1M Return vs Nifty])</f>
        <v>-1.6391902220511121</v>
      </c>
      <c r="K242">
        <v>26.525086339362701</v>
      </c>
      <c r="L242">
        <f>(Table2[[#This Row],[6M Return vs Nifty]]-AVERAGE(Table2[6M Return vs Nifty]))/_xlfn.STDEV.P(Table2[6M Return vs Nifty])</f>
        <v>0.68867216352033434</v>
      </c>
      <c r="M242">
        <v>-3.98167574155437</v>
      </c>
      <c r="N242">
        <f>(Table2[[#This Row],[1W Return vs Nifty]]-AVERAGE(Table2[1W Return vs Nifty]))/_xlfn.STDEV.P(Table2[1W Return vs Nifty])</f>
        <v>-1.277682480065746</v>
      </c>
      <c r="O242">
        <v>394.91</v>
      </c>
      <c r="P242">
        <v>386.70920599230402</v>
      </c>
      <c r="Q242">
        <v>332.29743019446198</v>
      </c>
      <c r="R242">
        <v>37.319665107715203</v>
      </c>
      <c r="S242" s="2">
        <f>(Table2[[#This Row],[Close Price]]-Table2[[#This Row],[20D EMA]])/Table2[[#This Row],[20D EMA]]</f>
        <v>-3.5096604289584998E-2</v>
      </c>
      <c r="T242" s="2">
        <f>(Table2[[#This Row],[Close Price]]-Table2[[#This Row],[50D EMA]])/Table2[[#This Row],[50D EMA]]</f>
        <v>-1.4634267570078574E-2</v>
      </c>
      <c r="U242" s="2">
        <f>(Table2[[#This Row],[Close Price]]-Table2[[#This Row],[200D EMA]])/Table2[[#This Row],[200D EMA]]</f>
        <v>0.1467136528170194</v>
      </c>
      <c r="V242">
        <v>0.73760272736890897</v>
      </c>
      <c r="W242">
        <v>380</v>
      </c>
      <c r="X242">
        <v>392.25</v>
      </c>
      <c r="Y242">
        <v>380</v>
      </c>
      <c r="Z242">
        <v>419.9</v>
      </c>
      <c r="AA242">
        <v>380</v>
      </c>
      <c r="AB242">
        <v>400.65</v>
      </c>
      <c r="AC242" s="2">
        <f>(Table2[[#This Row],[Close Price]]/Table2[[#This Row],[Day Low]])-1</f>
        <v>2.7631578947369118E-3</v>
      </c>
      <c r="AD242" s="2">
        <f>(Table2[[#This Row],[Day High]]/Table2[[#This Row],[Close Price]])-1</f>
        <v>2.939246818002883E-2</v>
      </c>
      <c r="AE242" s="2">
        <f>(Table2[[#This Row],[Close Price]]/Table2[[#This Row],[Current Week Low]])-1</f>
        <v>2.7631578947369118E-3</v>
      </c>
      <c r="AF242" s="2">
        <f>(Table2[[#This Row],[Current Week High]]/Table2[[#This Row],[Close Price]])-1</f>
        <v>0.10195512399947515</v>
      </c>
      <c r="AG242" s="2">
        <f>(Table2[[#This Row],[Close Price]]/Table2[[#This Row],[Current Month Low]])-1</f>
        <v>2.7631578947369118E-3</v>
      </c>
      <c r="AH242" s="2">
        <f>(Table2[[#This Row],[Current Month High]]/Table2[[#This Row],[Close Price]])-1</f>
        <v>5.1436819315050508E-2</v>
      </c>
      <c r="AI242">
        <v>18.265319511874999</v>
      </c>
      <c r="AJ242">
        <v>87.709359605911303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-0.09</v>
      </c>
      <c r="AM242" t="s">
        <v>10293</v>
      </c>
      <c r="AN242">
        <v>-4.76</v>
      </c>
      <c r="AO242" t="s">
        <v>10293</v>
      </c>
      <c r="AP242">
        <v>2.0336369666891001E-2</v>
      </c>
      <c r="AQ242">
        <f>(Table2[[#This Row],[Sharpe Ratio]]-AVERAGE(Table2[Sharpe Ratio]))/_xlfn.STDEV.P(Table2[Sharpe Ratio])</f>
        <v>-0.39797387839415133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-2.4409833336275968</v>
      </c>
      <c r="AS242">
        <f>_xlfn.RANK.AVG(Table2[[#This Row],[1Y Return vs Nifty Z-Score]],Table2[1Y Return vs Nifty Z-Score])</f>
        <v>237</v>
      </c>
      <c r="AT242">
        <f>_xlfn.RANK.AVG(Table2[[#This Row],[6M Return vs Nifty Z-Score]],Table2[6M Return vs Nifty Z-Score])</f>
        <v>147</v>
      </c>
      <c r="AU242">
        <f>_xlfn.RANK.AVG(Table2[[#This Row],[Sharpe Ratio Z-Score]],Table2[Sharpe Ratio Z-Score])</f>
        <v>443</v>
      </c>
      <c r="AV242">
        <f>(Table2[[#This Row],[Rank 1Y]]+Table2[[#This Row],[Rank 6M]]+Table2[[#This Row],[Rank Sharpe]])/3</f>
        <v>275.66666666666669</v>
      </c>
    </row>
    <row r="243" spans="1:48" x14ac:dyDescent="0.3">
      <c r="A243" t="s">
        <v>272</v>
      </c>
      <c r="B243" t="s">
        <v>273</v>
      </c>
      <c r="C243" t="s">
        <v>10250</v>
      </c>
      <c r="D243" t="s">
        <v>32</v>
      </c>
      <c r="E243">
        <v>100221.62577174</v>
      </c>
      <c r="F243">
        <v>110.49</v>
      </c>
      <c r="G243">
        <v>45.592149095216598</v>
      </c>
      <c r="H243">
        <f>(Table2[[#This Row],[1Y Return vs Nifty]]-AVERAGE(Table2[1Y Return vs Nifty]))/_xlfn.STDEV.P(Table2[1Y Return vs Nifty])</f>
        <v>9.236881577872505E-2</v>
      </c>
      <c r="I243">
        <v>-7.6703782565934704</v>
      </c>
      <c r="J243">
        <f>(Table2[[#This Row],[1M Return vs Nifty]]-AVERAGE(Table2[1M Return vs Nifty]))/_xlfn.STDEV.P(Table2[1M Return vs Nifty])</f>
        <v>-0.88104205150817005</v>
      </c>
      <c r="K243">
        <v>-5.6974073158901497</v>
      </c>
      <c r="L243">
        <f>(Table2[[#This Row],[6M Return vs Nifty]]-AVERAGE(Table2[6M Return vs Nifty]))/_xlfn.STDEV.P(Table2[6M Return vs Nifty])</f>
        <v>-0.41837751712970112</v>
      </c>
      <c r="M243">
        <v>0.81900021748478102</v>
      </c>
      <c r="N243">
        <f>(Table2[[#This Row],[1W Return vs Nifty]]-AVERAGE(Table2[1W Return vs Nifty]))/_xlfn.STDEV.P(Table2[1W Return vs Nifty])</f>
        <v>-0.27473927019946098</v>
      </c>
      <c r="O243">
        <v>114.5</v>
      </c>
      <c r="P243">
        <v>115.74067174547901</v>
      </c>
      <c r="Q243">
        <v>104.543029136502</v>
      </c>
      <c r="R243">
        <v>32.410836481832099</v>
      </c>
      <c r="S243" s="2">
        <f>(Table2[[#This Row],[Close Price]]-Table2[[#This Row],[20D EMA]])/Table2[[#This Row],[20D EMA]]</f>
        <v>-3.5021834061135418E-2</v>
      </c>
      <c r="T243" s="2">
        <f>(Table2[[#This Row],[Close Price]]-Table2[[#This Row],[50D EMA]])/Table2[[#This Row],[50D EMA]]</f>
        <v>-4.5365830924375204E-2</v>
      </c>
      <c r="U243" s="2">
        <f>(Table2[[#This Row],[Close Price]]-Table2[[#This Row],[200D EMA]])/Table2[[#This Row],[200D EMA]]</f>
        <v>5.6885388845324403E-2</v>
      </c>
      <c r="V243">
        <v>0.868802987267974</v>
      </c>
      <c r="W243">
        <v>110.05</v>
      </c>
      <c r="X243">
        <v>112</v>
      </c>
      <c r="Y243">
        <v>110.05</v>
      </c>
      <c r="Z243">
        <v>117.82</v>
      </c>
      <c r="AA243">
        <v>110.05</v>
      </c>
      <c r="AB243">
        <v>115.6</v>
      </c>
      <c r="AC243" s="2">
        <f>(Table2[[#This Row],[Close Price]]/Table2[[#This Row],[Day Low]])-1</f>
        <v>3.998182644252557E-3</v>
      </c>
      <c r="AD243" s="2">
        <f>(Table2[[#This Row],[Day High]]/Table2[[#This Row],[Close Price]])-1</f>
        <v>1.3666395148882238E-2</v>
      </c>
      <c r="AE243" s="2">
        <f>(Table2[[#This Row],[Close Price]]/Table2[[#This Row],[Current Week Low]])-1</f>
        <v>3.998182644252557E-3</v>
      </c>
      <c r="AF243" s="2">
        <f>(Table2[[#This Row],[Current Week High]]/Table2[[#This Row],[Close Price]])-1</f>
        <v>6.634084532536888E-2</v>
      </c>
      <c r="AG243" s="2">
        <f>(Table2[[#This Row],[Close Price]]/Table2[[#This Row],[Current Month Low]])-1</f>
        <v>3.998182644252557E-3</v>
      </c>
      <c r="AH243" s="2">
        <f>(Table2[[#This Row],[Current Month High]]/Table2[[#This Row],[Close Price]])-1</f>
        <v>4.6248529278667849E-2</v>
      </c>
      <c r="AI243">
        <v>16.6621413702597</v>
      </c>
      <c r="AJ243">
        <v>73.046202036021896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-0.14000000000000001</v>
      </c>
      <c r="AM243" t="s">
        <v>10293</v>
      </c>
      <c r="AN243">
        <v>-4.78</v>
      </c>
      <c r="AO243" t="s">
        <v>10293</v>
      </c>
      <c r="AP243">
        <v>0.147731179997977</v>
      </c>
      <c r="AQ243">
        <f>(Table2[[#This Row],[Sharpe Ratio]]-AVERAGE(Table2[Sharpe Ratio]))/_xlfn.STDEV.P(Table2[Sharpe Ratio])</f>
        <v>1.079184860858164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256</v>
      </c>
      <c r="AT243">
        <f>_xlfn.RANK.AVG(Table2[[#This Row],[6M Return vs Nifty Z-Score]],Table2[6M Return vs Nifty Z-Score])</f>
        <v>465</v>
      </c>
      <c r="AU243">
        <f>_xlfn.RANK.AVG(Table2[[#This Row],[Sharpe Ratio Z-Score]],Table2[Sharpe Ratio Z-Score])</f>
        <v>107</v>
      </c>
      <c r="AV243">
        <f>(Table2[[#This Row],[Rank 1Y]]+Table2[[#This Row],[Rank 6M]]+Table2[[#This Row],[Rank Sharpe]])/3</f>
        <v>276</v>
      </c>
    </row>
    <row r="244" spans="1:48" x14ac:dyDescent="0.3">
      <c r="A244" t="s">
        <v>1953</v>
      </c>
      <c r="B244" t="s">
        <v>1954</v>
      </c>
      <c r="C244" t="s">
        <v>10263</v>
      </c>
      <c r="D244" t="s">
        <v>297</v>
      </c>
      <c r="E244">
        <v>3435.1214260000002</v>
      </c>
      <c r="F244">
        <v>335.5</v>
      </c>
      <c r="G244">
        <v>34.907092663717201</v>
      </c>
      <c r="H244">
        <f>(Table2[[#This Row],[1Y Return vs Nifty]]-AVERAGE(Table2[1Y Return vs Nifty]))/_xlfn.STDEV.P(Table2[1Y Return vs Nifty])</f>
        <v>-5.5233573441455186E-2</v>
      </c>
      <c r="I244">
        <v>5.6950317392648504</v>
      </c>
      <c r="J244">
        <f>(Table2[[#This Row],[1M Return vs Nifty]]-AVERAGE(Table2[1M Return vs Nifty]))/_xlfn.STDEV.P(Table2[1M Return vs Nifty])</f>
        <v>0.48326302140123828</v>
      </c>
      <c r="K244">
        <v>27.6545727321251</v>
      </c>
      <c r="L244">
        <f>(Table2[[#This Row],[6M Return vs Nifty]]-AVERAGE(Table2[6M Return vs Nifty]))/_xlfn.STDEV.P(Table2[6M Return vs Nifty])</f>
        <v>0.72747727785394634</v>
      </c>
      <c r="M244">
        <v>0.12909735758814</v>
      </c>
      <c r="N244">
        <f>(Table2[[#This Row],[1W Return vs Nifty]]-AVERAGE(Table2[1W Return vs Nifty]))/_xlfn.STDEV.P(Table2[1W Return vs Nifty])</f>
        <v>-0.41887176210361293</v>
      </c>
      <c r="O244">
        <v>323.08999999999997</v>
      </c>
      <c r="P244">
        <v>304.34091977815001</v>
      </c>
      <c r="Q244">
        <v>260.13298468502001</v>
      </c>
      <c r="R244">
        <v>58.727370509797403</v>
      </c>
      <c r="S244" s="2">
        <f>(Table2[[#This Row],[Close Price]]-Table2[[#This Row],[20D EMA]])/Table2[[#This Row],[20D EMA]]</f>
        <v>3.8410350057259665E-2</v>
      </c>
      <c r="T244" s="2">
        <f>(Table2[[#This Row],[Close Price]]-Table2[[#This Row],[50D EMA]])/Table2[[#This Row],[50D EMA]]</f>
        <v>0.10238215828671172</v>
      </c>
      <c r="U244" s="2">
        <f>(Table2[[#This Row],[Close Price]]-Table2[[#This Row],[200D EMA]])/Table2[[#This Row],[200D EMA]]</f>
        <v>0.28972494743885541</v>
      </c>
      <c r="V244">
        <v>1.2403185829129699</v>
      </c>
      <c r="W244">
        <v>327.55</v>
      </c>
      <c r="X244">
        <v>344.05</v>
      </c>
      <c r="Y244">
        <v>327.55</v>
      </c>
      <c r="Z244">
        <v>355.5</v>
      </c>
      <c r="AA244">
        <v>327.55</v>
      </c>
      <c r="AB244">
        <v>346.9</v>
      </c>
      <c r="AC244" s="2">
        <f>(Table2[[#This Row],[Close Price]]/Table2[[#This Row],[Day Low]])-1</f>
        <v>2.4271103648297876E-2</v>
      </c>
      <c r="AD244" s="2">
        <f>(Table2[[#This Row],[Day High]]/Table2[[#This Row],[Close Price]])-1</f>
        <v>2.5484351713859876E-2</v>
      </c>
      <c r="AE244" s="2">
        <f>(Table2[[#This Row],[Close Price]]/Table2[[#This Row],[Current Week Low]])-1</f>
        <v>2.4271103648297876E-2</v>
      </c>
      <c r="AF244" s="2">
        <f>(Table2[[#This Row],[Current Week High]]/Table2[[#This Row],[Close Price]])-1</f>
        <v>5.9612518628912037E-2</v>
      </c>
      <c r="AG244" s="2">
        <f>(Table2[[#This Row],[Close Price]]/Table2[[#This Row],[Current Month Low]])-1</f>
        <v>2.4271103648297876E-2</v>
      </c>
      <c r="AH244" s="2">
        <f>(Table2[[#This Row],[Current Month High]]/Table2[[#This Row],[Close Price]])-1</f>
        <v>3.3979135618479761E-2</v>
      </c>
      <c r="AI244">
        <v>5.9612518628912001</v>
      </c>
      <c r="AJ244">
        <v>77.842565597667601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0.21</v>
      </c>
      <c r="AM244" t="s">
        <v>10294</v>
      </c>
      <c r="AN244">
        <v>7.86</v>
      </c>
      <c r="AO244" t="s">
        <v>10294</v>
      </c>
      <c r="AP244">
        <v>3.9801775029172003E-2</v>
      </c>
      <c r="AQ244">
        <f>(Table2[[#This Row],[Sharpe Ratio]]-AVERAGE(Table2[Sharpe Ratio]))/_xlfn.STDEV.P(Table2[Sharpe Ratio])</f>
        <v>-0.17227007170646214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0.56436489200365436</v>
      </c>
      <c r="AS244">
        <f>_xlfn.RANK.AVG(Table2[[#This Row],[1Y Return vs Nifty Z-Score]],Table2[1Y Return vs Nifty Z-Score])</f>
        <v>300</v>
      </c>
      <c r="AT244">
        <f>_xlfn.RANK.AVG(Table2[[#This Row],[6M Return vs Nifty Z-Score]],Table2[6M Return vs Nifty Z-Score])</f>
        <v>141</v>
      </c>
      <c r="AU244">
        <f>_xlfn.RANK.AVG(Table2[[#This Row],[Sharpe Ratio Z-Score]],Table2[Sharpe Ratio Z-Score])</f>
        <v>387</v>
      </c>
      <c r="AV244">
        <f>(Table2[[#This Row],[Rank 1Y]]+Table2[[#This Row],[Rank 6M]]+Table2[[#This Row],[Rank Sharpe]])/3</f>
        <v>276</v>
      </c>
    </row>
    <row r="245" spans="1:48" x14ac:dyDescent="0.3">
      <c r="A245" t="s">
        <v>1752</v>
      </c>
      <c r="B245" t="s">
        <v>1753</v>
      </c>
      <c r="C245" t="s">
        <v>10248</v>
      </c>
      <c r="D245" t="s">
        <v>297</v>
      </c>
      <c r="E245">
        <v>4410.8459644000004</v>
      </c>
      <c r="F245">
        <v>2595.4</v>
      </c>
      <c r="G245">
        <v>109.596550746677</v>
      </c>
      <c r="H245">
        <f>(Table2[[#This Row],[1Y Return vs Nifty]]-AVERAGE(Table2[1Y Return vs Nifty]))/_xlfn.STDEV.P(Table2[1Y Return vs Nifty])</f>
        <v>0.97651974796410712</v>
      </c>
      <c r="I245">
        <v>6.8050882632630403</v>
      </c>
      <c r="J245">
        <f>(Table2[[#This Row],[1M Return vs Nifty]]-AVERAGE(Table2[1M Return vs Nifty]))/_xlfn.STDEV.P(Table2[1M Return vs Nifty])</f>
        <v>0.59657460311674237</v>
      </c>
      <c r="K245">
        <v>31.926058960030598</v>
      </c>
      <c r="L245">
        <f>(Table2[[#This Row],[6M Return vs Nifty]]-AVERAGE(Table2[6M Return vs Nifty]))/_xlfn.STDEV.P(Table2[6M Return vs Nifty])</f>
        <v>0.87423027329546865</v>
      </c>
      <c r="M245">
        <v>1.2402172893587999</v>
      </c>
      <c r="N245">
        <f>(Table2[[#This Row],[1W Return vs Nifty]]-AVERAGE(Table2[1W Return vs Nifty]))/_xlfn.STDEV.P(Table2[1W Return vs Nifty])</f>
        <v>-0.18673982892903615</v>
      </c>
      <c r="O245">
        <v>2458.9299999999998</v>
      </c>
      <c r="P245">
        <v>2232.8998907018499</v>
      </c>
      <c r="Q245">
        <v>1746.13926934048</v>
      </c>
      <c r="R245">
        <v>60.813491480701401</v>
      </c>
      <c r="S245" s="2">
        <f>(Table2[[#This Row],[Close Price]]-Table2[[#This Row],[20D EMA]])/Table2[[#This Row],[20D EMA]]</f>
        <v>5.5499749891212952E-2</v>
      </c>
      <c r="T245" s="2">
        <f>(Table2[[#This Row],[Close Price]]-Table2[[#This Row],[50D EMA]])/Table2[[#This Row],[50D EMA]]</f>
        <v>0.16234498949444989</v>
      </c>
      <c r="U245" s="2">
        <f>(Table2[[#This Row],[Close Price]]-Table2[[#This Row],[200D EMA]])/Table2[[#This Row],[200D EMA]]</f>
        <v>0.48636483101390154</v>
      </c>
      <c r="V245">
        <v>0.93586680308325498</v>
      </c>
      <c r="W245">
        <v>2575</v>
      </c>
      <c r="X245">
        <v>2675</v>
      </c>
      <c r="Y245">
        <v>2575</v>
      </c>
      <c r="Z245">
        <v>2783.9</v>
      </c>
      <c r="AA245">
        <v>2575</v>
      </c>
      <c r="AB245">
        <v>2750</v>
      </c>
      <c r="AC245" s="2">
        <f>(Table2[[#This Row],[Close Price]]/Table2[[#This Row],[Day Low]])-1</f>
        <v>7.9223300970874266E-3</v>
      </c>
      <c r="AD245" s="2">
        <f>(Table2[[#This Row],[Day High]]/Table2[[#This Row],[Close Price]])-1</f>
        <v>3.0669646297295072E-2</v>
      </c>
      <c r="AE245" s="2">
        <f>(Table2[[#This Row],[Close Price]]/Table2[[#This Row],[Current Week Low]])-1</f>
        <v>7.9223300970874266E-3</v>
      </c>
      <c r="AF245" s="2">
        <f>(Table2[[#This Row],[Current Week High]]/Table2[[#This Row],[Close Price]])-1</f>
        <v>7.2628496570856127E-2</v>
      </c>
      <c r="AG245" s="2">
        <f>(Table2[[#This Row],[Close Price]]/Table2[[#This Row],[Current Month Low]])-1</f>
        <v>7.9223300970874266E-3</v>
      </c>
      <c r="AH245" s="2">
        <f>(Table2[[#This Row],[Current Month High]]/Table2[[#This Row],[Close Price]])-1</f>
        <v>5.9566926100023121E-2</v>
      </c>
      <c r="AI245">
        <v>7.26284965708561</v>
      </c>
      <c r="AJ245">
        <v>139.693387513853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0.21</v>
      </c>
      <c r="AM245" t="s">
        <v>10294</v>
      </c>
      <c r="AN245">
        <v>8.19</v>
      </c>
      <c r="AO245" t="s">
        <v>10294</v>
      </c>
      <c r="AP245">
        <v>-2.9102186334395999E-2</v>
      </c>
      <c r="AQ245">
        <f>(Table2[[#This Row],[Sharpe Ratio]]-AVERAGE(Table2[Sharpe Ratio]))/_xlfn.STDEV.P(Table2[Sharpe Ratio])</f>
        <v>-0.97122011082326121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1.2893646846240208</v>
      </c>
      <c r="AS245">
        <f>_xlfn.RANK.AVG(Table2[[#This Row],[1Y Return vs Nifty Z-Score]],Table2[1Y Return vs Nifty Z-Score])</f>
        <v>101</v>
      </c>
      <c r="AT245">
        <f>_xlfn.RANK.AVG(Table2[[#This Row],[6M Return vs Nifty Z-Score]],Table2[6M Return vs Nifty Z-Score])</f>
        <v>117</v>
      </c>
      <c r="AU245">
        <f>_xlfn.RANK.AVG(Table2[[#This Row],[Sharpe Ratio Z-Score]],Table2[Sharpe Ratio Z-Score])</f>
        <v>611</v>
      </c>
      <c r="AV245">
        <f>(Table2[[#This Row],[Rank 1Y]]+Table2[[#This Row],[Rank 6M]]+Table2[[#This Row],[Rank Sharpe]])/3</f>
        <v>276.33333333333331</v>
      </c>
    </row>
    <row r="246" spans="1:48" x14ac:dyDescent="0.3">
      <c r="A246" t="s">
        <v>453</v>
      </c>
      <c r="B246" t="s">
        <v>454</v>
      </c>
      <c r="C246" t="s">
        <v>10261</v>
      </c>
      <c r="D246" t="s">
        <v>349</v>
      </c>
      <c r="E246">
        <v>49326.642615500001</v>
      </c>
      <c r="F246">
        <v>1490.75</v>
      </c>
      <c r="G246">
        <v>59.491179933573598</v>
      </c>
      <c r="H246">
        <f>(Table2[[#This Row],[1Y Return vs Nifty]]-AVERAGE(Table2[1Y Return vs Nifty]))/_xlfn.STDEV.P(Table2[1Y Return vs Nifty])</f>
        <v>0.28436875258192018</v>
      </c>
      <c r="I246">
        <v>3.6788546301477401</v>
      </c>
      <c r="J246">
        <f>(Table2[[#This Row],[1M Return vs Nifty]]-AVERAGE(Table2[1M Return vs Nifty]))/_xlfn.STDEV.P(Table2[1M Return vs Nifty])</f>
        <v>0.27745708961877286</v>
      </c>
      <c r="K246">
        <v>27.7445805903834</v>
      </c>
      <c r="L246">
        <f>(Table2[[#This Row],[6M Return vs Nifty]]-AVERAGE(Table2[6M Return vs Nifty]))/_xlfn.STDEV.P(Table2[6M Return vs Nifty])</f>
        <v>0.73056962606904485</v>
      </c>
      <c r="M246">
        <v>5.38398488090347</v>
      </c>
      <c r="N246">
        <f>(Table2[[#This Row],[1W Return vs Nifty]]-AVERAGE(Table2[1W Return vs Nifty]))/_xlfn.STDEV.P(Table2[1W Return vs Nifty])</f>
        <v>0.67896400208635832</v>
      </c>
      <c r="O246">
        <v>1498.45</v>
      </c>
      <c r="P246">
        <v>1451.8810534118199</v>
      </c>
      <c r="Q246">
        <v>1217.8381317180099</v>
      </c>
      <c r="R246">
        <v>44.371434025805698</v>
      </c>
      <c r="S246" s="2">
        <f>(Table2[[#This Row],[Close Price]]-Table2[[#This Row],[20D EMA]])/Table2[[#This Row],[20D EMA]]</f>
        <v>-5.1386432647068936E-3</v>
      </c>
      <c r="T246" s="2">
        <f>(Table2[[#This Row],[Close Price]]-Table2[[#This Row],[50D EMA]])/Table2[[#This Row],[50D EMA]]</f>
        <v>2.6771440054845209E-2</v>
      </c>
      <c r="U246" s="2">
        <f>(Table2[[#This Row],[Close Price]]-Table2[[#This Row],[200D EMA]])/Table2[[#This Row],[200D EMA]]</f>
        <v>0.22409535485392634</v>
      </c>
      <c r="V246">
        <v>0.66196384858283797</v>
      </c>
      <c r="W246">
        <v>1481.95</v>
      </c>
      <c r="X246">
        <v>1531.25</v>
      </c>
      <c r="Y246">
        <v>1481.95</v>
      </c>
      <c r="Z246">
        <v>1559.85</v>
      </c>
      <c r="AA246">
        <v>1481.95</v>
      </c>
      <c r="AB246">
        <v>1549.3</v>
      </c>
      <c r="AC246" s="2">
        <f>(Table2[[#This Row],[Close Price]]/Table2[[#This Row],[Day Low]])-1</f>
        <v>5.9381220688956571E-3</v>
      </c>
      <c r="AD246" s="2">
        <f>(Table2[[#This Row],[Day High]]/Table2[[#This Row],[Close Price]])-1</f>
        <v>2.7167533120912246E-2</v>
      </c>
      <c r="AE246" s="2">
        <f>(Table2[[#This Row],[Close Price]]/Table2[[#This Row],[Current Week Low]])-1</f>
        <v>5.9381220688956571E-3</v>
      </c>
      <c r="AF246" s="2">
        <f>(Table2[[#This Row],[Current Week High]]/Table2[[#This Row],[Close Price]])-1</f>
        <v>4.6352507127284781E-2</v>
      </c>
      <c r="AG246" s="2">
        <f>(Table2[[#This Row],[Close Price]]/Table2[[#This Row],[Current Month Low]])-1</f>
        <v>5.9381220688956571E-3</v>
      </c>
      <c r="AH246" s="2">
        <f>(Table2[[#This Row],[Current Month High]]/Table2[[#This Row],[Close Price]])-1</f>
        <v>3.9275532450109063E-2</v>
      </c>
      <c r="AI246">
        <v>4.6453127620325203</v>
      </c>
      <c r="AJ246">
        <v>88.202247191011196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0.01</v>
      </c>
      <c r="AM246" t="s">
        <v>10294</v>
      </c>
      <c r="AN246">
        <v>-2.0299999999999998</v>
      </c>
      <c r="AO246" t="s">
        <v>10293</v>
      </c>
      <c r="AP246">
        <v>1.1055431958125E-2</v>
      </c>
      <c r="AQ246">
        <f>(Table2[[#This Row],[Sharpe Ratio]]-AVERAGE(Table2[Sharpe Ratio]))/_xlfn.STDEV.P(Table2[Sharpe Ratio])</f>
        <v>-0.50558751045130257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1.4657719599047936</v>
      </c>
      <c r="AS246">
        <f>_xlfn.RANK.AVG(Table2[[#This Row],[1Y Return vs Nifty Z-Score]],Table2[1Y Return vs Nifty Z-Score])</f>
        <v>212</v>
      </c>
      <c r="AT246">
        <f>_xlfn.RANK.AVG(Table2[[#This Row],[6M Return vs Nifty Z-Score]],Table2[6M Return vs Nifty Z-Score])</f>
        <v>140</v>
      </c>
      <c r="AU246">
        <f>_xlfn.RANK.AVG(Table2[[#This Row],[Sharpe Ratio Z-Score]],Table2[Sharpe Ratio Z-Score])</f>
        <v>478</v>
      </c>
      <c r="AV246">
        <f>(Table2[[#This Row],[Rank 1Y]]+Table2[[#This Row],[Rank 6M]]+Table2[[#This Row],[Rank Sharpe]])/3</f>
        <v>276.66666666666669</v>
      </c>
    </row>
    <row r="247" spans="1:48" x14ac:dyDescent="0.3">
      <c r="A247" t="s">
        <v>558</v>
      </c>
      <c r="B247" t="s">
        <v>559</v>
      </c>
      <c r="C247" t="s">
        <v>10265</v>
      </c>
      <c r="D247" t="s">
        <v>560</v>
      </c>
      <c r="E247">
        <v>35172.052335</v>
      </c>
      <c r="F247">
        <v>892.5</v>
      </c>
      <c r="G247">
        <v>43.690599006517601</v>
      </c>
      <c r="H247">
        <f>(Table2[[#This Row],[1Y Return vs Nifty]]-AVERAGE(Table2[1Y Return vs Nifty]))/_xlfn.STDEV.P(Table2[1Y Return vs Nifty])</f>
        <v>6.6100977315430035E-2</v>
      </c>
      <c r="I247">
        <v>10.348617141816</v>
      </c>
      <c r="J247">
        <f>(Table2[[#This Row],[1M Return vs Nifty]]-AVERAGE(Table2[1M Return vs Nifty]))/_xlfn.STDEV.P(Table2[1M Return vs Nifty])</f>
        <v>0.95828849191692822</v>
      </c>
      <c r="K247">
        <v>24.086792378385599</v>
      </c>
      <c r="L247">
        <f>(Table2[[#This Row],[6M Return vs Nifty]]-AVERAGE(Table2[6M Return vs Nifty]))/_xlfn.STDEV.P(Table2[6M Return vs Nifty])</f>
        <v>0.60490110037077038</v>
      </c>
      <c r="M247">
        <v>9.4103664636811502</v>
      </c>
      <c r="N247">
        <f>(Table2[[#This Row],[1W Return vs Nifty]]-AVERAGE(Table2[1W Return vs Nifty]))/_xlfn.STDEV.P(Table2[1W Return vs Nifty])</f>
        <v>1.5201438907589082</v>
      </c>
      <c r="O247">
        <v>829.41</v>
      </c>
      <c r="P247">
        <v>777.03345593985603</v>
      </c>
      <c r="Q247">
        <v>678.29722480534394</v>
      </c>
      <c r="R247">
        <v>78.509799109662694</v>
      </c>
      <c r="S247" s="2">
        <f>(Table2[[#This Row],[Close Price]]-Table2[[#This Row],[20D EMA]])/Table2[[#This Row],[20D EMA]]</f>
        <v>7.6066119289615555E-2</v>
      </c>
      <c r="T247" s="2">
        <f>(Table2[[#This Row],[Close Price]]-Table2[[#This Row],[50D EMA]])/Table2[[#This Row],[50D EMA]]</f>
        <v>0.14859919245109224</v>
      </c>
      <c r="U247" s="2">
        <f>(Table2[[#This Row],[Close Price]]-Table2[[#This Row],[200D EMA]])/Table2[[#This Row],[200D EMA]]</f>
        <v>0.31579485712347921</v>
      </c>
      <c r="V247">
        <v>0.63601781199513996</v>
      </c>
      <c r="W247">
        <v>879.1</v>
      </c>
      <c r="X247">
        <v>904.2</v>
      </c>
      <c r="Y247">
        <v>825.05</v>
      </c>
      <c r="Z247">
        <v>907.95</v>
      </c>
      <c r="AA247">
        <v>879.1</v>
      </c>
      <c r="AB247">
        <v>907.95</v>
      </c>
      <c r="AC247" s="2">
        <f>(Table2[[#This Row],[Close Price]]/Table2[[#This Row],[Day Low]])-1</f>
        <v>1.524286201797298E-2</v>
      </c>
      <c r="AD247" s="2">
        <f>(Table2[[#This Row],[Day High]]/Table2[[#This Row],[Close Price]])-1</f>
        <v>1.3109243697479123E-2</v>
      </c>
      <c r="AE247" s="2">
        <f>(Table2[[#This Row],[Close Price]]/Table2[[#This Row],[Current Week Low]])-1</f>
        <v>8.1752621053269525E-2</v>
      </c>
      <c r="AF247" s="2">
        <f>(Table2[[#This Row],[Current Week High]]/Table2[[#This Row],[Close Price]])-1</f>
        <v>1.7310924369748015E-2</v>
      </c>
      <c r="AG247" s="2">
        <f>(Table2[[#This Row],[Close Price]]/Table2[[#This Row],[Current Month Low]])-1</f>
        <v>1.524286201797298E-2</v>
      </c>
      <c r="AH247" s="2">
        <f>(Table2[[#This Row],[Current Month High]]/Table2[[#This Row],[Close Price]])-1</f>
        <v>1.7310924369748015E-2</v>
      </c>
      <c r="AI247">
        <v>1.7310924369748</v>
      </c>
      <c r="AJ247">
        <v>71.948752528658105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0.14000000000000001</v>
      </c>
      <c r="AM247" t="s">
        <v>10294</v>
      </c>
      <c r="AN247">
        <v>10.62</v>
      </c>
      <c r="AO247" t="s">
        <v>10294</v>
      </c>
      <c r="AP247">
        <v>3.3034564510446E-2</v>
      </c>
      <c r="AQ247">
        <f>(Table2[[#This Row],[Sharpe Ratio]]-AVERAGE(Table2[Sharpe Ratio]))/_xlfn.STDEV.P(Table2[Sharpe Ratio])</f>
        <v>-0.25073672299403893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2.8986977373679981</v>
      </c>
      <c r="AS247">
        <f>_xlfn.RANK.AVG(Table2[[#This Row],[1Y Return vs Nifty Z-Score]],Table2[1Y Return vs Nifty Z-Score])</f>
        <v>268</v>
      </c>
      <c r="AT247">
        <f>_xlfn.RANK.AVG(Table2[[#This Row],[6M Return vs Nifty Z-Score]],Table2[6M Return vs Nifty Z-Score])</f>
        <v>159</v>
      </c>
      <c r="AU247">
        <f>_xlfn.RANK.AVG(Table2[[#This Row],[Sharpe Ratio Z-Score]],Table2[Sharpe Ratio Z-Score])</f>
        <v>403</v>
      </c>
      <c r="AV247">
        <f>(Table2[[#This Row],[Rank 1Y]]+Table2[[#This Row],[Rank 6M]]+Table2[[#This Row],[Rank Sharpe]])/3</f>
        <v>276.66666666666669</v>
      </c>
    </row>
    <row r="248" spans="1:48" x14ac:dyDescent="0.3">
      <c r="A248" t="s">
        <v>1393</v>
      </c>
      <c r="B248" t="s">
        <v>1394</v>
      </c>
      <c r="C248" t="s">
        <v>10261</v>
      </c>
      <c r="D248" t="s">
        <v>95</v>
      </c>
      <c r="E248">
        <v>7671.7330002899998</v>
      </c>
      <c r="F248">
        <v>987.3</v>
      </c>
      <c r="G248">
        <v>125.85674529886801</v>
      </c>
      <c r="H248">
        <f>(Table2[[#This Row],[1Y Return vs Nifty]]-AVERAGE(Table2[1Y Return vs Nifty]))/_xlfn.STDEV.P(Table2[1Y Return vs Nifty])</f>
        <v>1.2011365836799257</v>
      </c>
      <c r="I248">
        <v>-15.611382231818199</v>
      </c>
      <c r="J248">
        <f>(Table2[[#This Row],[1M Return vs Nifty]]-AVERAGE(Table2[1M Return vs Nifty]))/_xlfn.STDEV.P(Table2[1M Return vs Nifty])</f>
        <v>-1.6916383602446852</v>
      </c>
      <c r="K248">
        <v>15.1826073141244</v>
      </c>
      <c r="L248">
        <f>(Table2[[#This Row],[6M Return vs Nifty]]-AVERAGE(Table2[6M Return vs Nifty]))/_xlfn.STDEV.P(Table2[6M Return vs Nifty])</f>
        <v>0.29898513566292267</v>
      </c>
      <c r="M248">
        <v>4.2050635320050898</v>
      </c>
      <c r="N248">
        <f>(Table2[[#This Row],[1W Return vs Nifty]]-AVERAGE(Table2[1W Return vs Nifty]))/_xlfn.STDEV.P(Table2[1W Return vs Nifty])</f>
        <v>0.4326671947341108</v>
      </c>
      <c r="O248">
        <v>982.1</v>
      </c>
      <c r="P248">
        <v>971.05056809968801</v>
      </c>
      <c r="Q248">
        <v>808.45712906921801</v>
      </c>
      <c r="R248">
        <v>55.220916066837802</v>
      </c>
      <c r="S248" s="2">
        <f>(Table2[[#This Row],[Close Price]]-Table2[[#This Row],[20D EMA]])/Table2[[#This Row],[20D EMA]]</f>
        <v>5.2947764993380832E-3</v>
      </c>
      <c r="T248" s="2">
        <f>(Table2[[#This Row],[Close Price]]-Table2[[#This Row],[50D EMA]])/Table2[[#This Row],[50D EMA]]</f>
        <v>1.6733867868602887E-2</v>
      </c>
      <c r="U248" s="2">
        <f>(Table2[[#This Row],[Close Price]]-Table2[[#This Row],[200D EMA]])/Table2[[#This Row],[200D EMA]]</f>
        <v>0.22121503354999777</v>
      </c>
      <c r="V248">
        <v>1.21616934882725</v>
      </c>
      <c r="W248">
        <v>970.8</v>
      </c>
      <c r="X248">
        <v>1000</v>
      </c>
      <c r="Y248">
        <v>948.8</v>
      </c>
      <c r="Z248">
        <v>1012</v>
      </c>
      <c r="AA248">
        <v>970.8</v>
      </c>
      <c r="AB248">
        <v>1000</v>
      </c>
      <c r="AC248" s="2">
        <f>(Table2[[#This Row],[Close Price]]/Table2[[#This Row],[Day Low]])-1</f>
        <v>1.699629171817052E-2</v>
      </c>
      <c r="AD248" s="2">
        <f>(Table2[[#This Row],[Day High]]/Table2[[#This Row],[Close Price]])-1</f>
        <v>1.2863364732097704E-2</v>
      </c>
      <c r="AE248" s="2">
        <f>(Table2[[#This Row],[Close Price]]/Table2[[#This Row],[Current Week Low]])-1</f>
        <v>4.0577571669477175E-2</v>
      </c>
      <c r="AF248" s="2">
        <f>(Table2[[#This Row],[Current Week High]]/Table2[[#This Row],[Close Price]])-1</f>
        <v>2.5017725108882782E-2</v>
      </c>
      <c r="AG248" s="2">
        <f>(Table2[[#This Row],[Close Price]]/Table2[[#This Row],[Current Month Low]])-1</f>
        <v>1.699629171817052E-2</v>
      </c>
      <c r="AH248" s="2">
        <f>(Table2[[#This Row],[Current Month High]]/Table2[[#This Row],[Close Price]])-1</f>
        <v>1.2863364732097704E-2</v>
      </c>
      <c r="AI248">
        <v>19.2140180289678</v>
      </c>
      <c r="AJ248">
        <v>159.81578947368399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0.01</v>
      </c>
      <c r="AM248" t="s">
        <v>10294</v>
      </c>
      <c r="AN248">
        <v>1.23</v>
      </c>
      <c r="AO248" t="s">
        <v>10294</v>
      </c>
      <c r="AQ248">
        <f>(Table2[[#This Row],[Sharpe Ratio]]-AVERAGE(Table2[Sharpe Ratio]))/_xlfn.STDEV.P(Table2[Sharpe Ratio])</f>
        <v>-0.63377662498989373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-0.39262607115761966</v>
      </c>
      <c r="AS248">
        <f>_xlfn.RANK.AVG(Table2[[#This Row],[1Y Return vs Nifty Z-Score]],Table2[1Y Return vs Nifty Z-Score])</f>
        <v>77</v>
      </c>
      <c r="AT248">
        <f>_xlfn.RANK.AVG(Table2[[#This Row],[6M Return vs Nifty Z-Score]],Table2[6M Return vs Nifty Z-Score])</f>
        <v>221</v>
      </c>
      <c r="AU248">
        <f>_xlfn.RANK.AVG(Table2[[#This Row],[Sharpe Ratio Z-Score]],Table2[Sharpe Ratio Z-Score])</f>
        <v>532.5</v>
      </c>
      <c r="AV248">
        <f>(Table2[[#This Row],[Rank 1Y]]+Table2[[#This Row],[Rank 6M]]+Table2[[#This Row],[Rank Sharpe]])/3</f>
        <v>276.83333333333331</v>
      </c>
    </row>
    <row r="249" spans="1:48" x14ac:dyDescent="0.3">
      <c r="A249" t="s">
        <v>526</v>
      </c>
      <c r="B249" t="s">
        <v>527</v>
      </c>
      <c r="C249" t="s">
        <v>10253</v>
      </c>
      <c r="D249" t="s">
        <v>46</v>
      </c>
      <c r="E249">
        <v>38945.510999999999</v>
      </c>
      <c r="F249">
        <v>64.489999999999995</v>
      </c>
      <c r="G249">
        <v>126.81373578311501</v>
      </c>
      <c r="H249">
        <f>(Table2[[#This Row],[1Y Return vs Nifty]]-AVERAGE(Table2[1Y Return vs Nifty]))/_xlfn.STDEV.P(Table2[1Y Return vs Nifty])</f>
        <v>1.2143563624280678</v>
      </c>
      <c r="I249">
        <v>-2.50269075151517</v>
      </c>
      <c r="J249">
        <f>(Table2[[#This Row],[1M Return vs Nifty]]-AVERAGE(Table2[1M Return vs Nifty]))/_xlfn.STDEV.P(Table2[1M Return vs Nifty])</f>
        <v>-0.35353842232106397</v>
      </c>
      <c r="K249">
        <v>-16.490582513559701</v>
      </c>
      <c r="L249">
        <f>(Table2[[#This Row],[6M Return vs Nifty]]-AVERAGE(Table2[6M Return vs Nifty]))/_xlfn.STDEV.P(Table2[6M Return vs Nifty])</f>
        <v>-0.78919242933411782</v>
      </c>
      <c r="M249">
        <v>-1.6718904987411101</v>
      </c>
      <c r="N249">
        <f>(Table2[[#This Row],[1W Return vs Nifty]]-AVERAGE(Table2[1W Return vs Nifty]))/_xlfn.STDEV.P(Table2[1W Return vs Nifty])</f>
        <v>-0.79512888859347997</v>
      </c>
      <c r="O249">
        <v>66.739999999999995</v>
      </c>
      <c r="P249">
        <v>66.848662044322595</v>
      </c>
      <c r="Q249">
        <v>57.432052624848197</v>
      </c>
      <c r="R249">
        <v>30.837696837242799</v>
      </c>
      <c r="S249" s="2">
        <f>(Table2[[#This Row],[Close Price]]-Table2[[#This Row],[20D EMA]])/Table2[[#This Row],[20D EMA]]</f>
        <v>-3.3712915792628112E-2</v>
      </c>
      <c r="T249" s="2">
        <f>(Table2[[#This Row],[Close Price]]-Table2[[#This Row],[50D EMA]])/Table2[[#This Row],[50D EMA]]</f>
        <v>-3.5283608859048493E-2</v>
      </c>
      <c r="U249" s="2">
        <f>(Table2[[#This Row],[Close Price]]-Table2[[#This Row],[200D EMA]])/Table2[[#This Row],[200D EMA]]</f>
        <v>0.12289213170309275</v>
      </c>
      <c r="V249">
        <v>0.486621310812824</v>
      </c>
      <c r="W249">
        <v>63.78</v>
      </c>
      <c r="X249">
        <v>65.17</v>
      </c>
      <c r="Y249">
        <v>63.78</v>
      </c>
      <c r="Z249">
        <v>67.67</v>
      </c>
      <c r="AA249">
        <v>63.78</v>
      </c>
      <c r="AB249">
        <v>66.8</v>
      </c>
      <c r="AC249" s="2">
        <f>(Table2[[#This Row],[Close Price]]/Table2[[#This Row],[Day Low]])-1</f>
        <v>1.1132016306051984E-2</v>
      </c>
      <c r="AD249" s="2">
        <f>(Table2[[#This Row],[Day High]]/Table2[[#This Row],[Close Price]])-1</f>
        <v>1.0544270429523994E-2</v>
      </c>
      <c r="AE249" s="2">
        <f>(Table2[[#This Row],[Close Price]]/Table2[[#This Row],[Current Week Low]])-1</f>
        <v>1.1132016306051984E-2</v>
      </c>
      <c r="AF249" s="2">
        <f>(Table2[[#This Row],[Current Week High]]/Table2[[#This Row],[Close Price]])-1</f>
        <v>4.930997053806796E-2</v>
      </c>
      <c r="AG249" s="2">
        <f>(Table2[[#This Row],[Close Price]]/Table2[[#This Row],[Current Month Low]])-1</f>
        <v>1.1132016306051984E-2</v>
      </c>
      <c r="AH249" s="2">
        <f>(Table2[[#This Row],[Current Month High]]/Table2[[#This Row],[Close Price]])-1</f>
        <v>3.5819506900294673E-2</v>
      </c>
      <c r="AI249">
        <v>21.181578539308401</v>
      </c>
      <c r="AJ249">
        <v>158.47695390781499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-0.11</v>
      </c>
      <c r="AM249" t="s">
        <v>10293</v>
      </c>
      <c r="AN249">
        <v>-9.14</v>
      </c>
      <c r="AO249" t="s">
        <v>10293</v>
      </c>
      <c r="AP249">
        <v>0.12286413649703</v>
      </c>
      <c r="AQ249">
        <f>(Table2[[#This Row],[Sharpe Ratio]]-AVERAGE(Table2[Sharpe Ratio]))/_xlfn.STDEV.P(Table2[Sharpe Ratio])</f>
        <v>0.79084838520953138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76</v>
      </c>
      <c r="AT249">
        <f>_xlfn.RANK.AVG(Table2[[#This Row],[6M Return vs Nifty Z-Score]],Table2[6M Return vs Nifty Z-Score])</f>
        <v>595</v>
      </c>
      <c r="AU249">
        <f>_xlfn.RANK.AVG(Table2[[#This Row],[Sharpe Ratio Z-Score]],Table2[Sharpe Ratio Z-Score])</f>
        <v>160</v>
      </c>
      <c r="AV249">
        <f>(Table2[[#This Row],[Rank 1Y]]+Table2[[#This Row],[Rank 6M]]+Table2[[#This Row],[Rank Sharpe]])/3</f>
        <v>277</v>
      </c>
    </row>
    <row r="250" spans="1:48" x14ac:dyDescent="0.3">
      <c r="A250" t="s">
        <v>576</v>
      </c>
      <c r="B250" t="s">
        <v>577</v>
      </c>
      <c r="C250" t="s">
        <v>10252</v>
      </c>
      <c r="D250" t="s">
        <v>181</v>
      </c>
      <c r="E250">
        <v>34014.262499999997</v>
      </c>
      <c r="F250">
        <v>779.25</v>
      </c>
      <c r="G250">
        <v>48.428951622873598</v>
      </c>
      <c r="H250">
        <f>(Table2[[#This Row],[1Y Return vs Nifty]]-AVERAGE(Table2[1Y Return vs Nifty]))/_xlfn.STDEV.P(Table2[1Y Return vs Nifty])</f>
        <v>0.13155614562694581</v>
      </c>
      <c r="I250">
        <v>9.6427024056697093</v>
      </c>
      <c r="J250">
        <f>(Table2[[#This Row],[1M Return vs Nifty]]-AVERAGE(Table2[1M Return vs Nifty]))/_xlfn.STDEV.P(Table2[1M Return vs Nifty])</f>
        <v>0.88623061596218156</v>
      </c>
      <c r="K250">
        <v>42.294527185167802</v>
      </c>
      <c r="L250">
        <f>(Table2[[#This Row],[6M Return vs Nifty]]-AVERAGE(Table2[6M Return vs Nifty]))/_xlfn.STDEV.P(Table2[6M Return vs Nifty])</f>
        <v>1.2304537723292559</v>
      </c>
      <c r="M250">
        <v>2.7173737251709</v>
      </c>
      <c r="N250">
        <f>(Table2[[#This Row],[1W Return vs Nifty]]-AVERAGE(Table2[1W Return vs Nifty]))/_xlfn.STDEV.P(Table2[1W Return vs Nifty])</f>
        <v>0.12186338233718512</v>
      </c>
      <c r="O250">
        <v>780.84</v>
      </c>
      <c r="P250">
        <v>716.78987661670499</v>
      </c>
      <c r="Q250">
        <v>576.63960183585903</v>
      </c>
      <c r="R250">
        <v>42.5252228336469</v>
      </c>
      <c r="S250" s="2">
        <f>(Table2[[#This Row],[Close Price]]-Table2[[#This Row],[20D EMA]])/Table2[[#This Row],[20D EMA]]</f>
        <v>-2.0362686337790478E-3</v>
      </c>
      <c r="T250" s="2">
        <f>(Table2[[#This Row],[Close Price]]-Table2[[#This Row],[50D EMA]])/Table2[[#This Row],[50D EMA]]</f>
        <v>8.7138679578052741E-2</v>
      </c>
      <c r="U250" s="2">
        <f>(Table2[[#This Row],[Close Price]]-Table2[[#This Row],[200D EMA]])/Table2[[#This Row],[200D EMA]]</f>
        <v>0.35136400191573075</v>
      </c>
      <c r="V250">
        <v>0.78040417023235897</v>
      </c>
      <c r="W250">
        <v>775.9</v>
      </c>
      <c r="X250">
        <v>824</v>
      </c>
      <c r="Y250">
        <v>775.9</v>
      </c>
      <c r="Z250">
        <v>849.5</v>
      </c>
      <c r="AA250">
        <v>775.9</v>
      </c>
      <c r="AB250">
        <v>849.5</v>
      </c>
      <c r="AC250" s="2">
        <f>(Table2[[#This Row],[Close Price]]/Table2[[#This Row],[Day Low]])-1</f>
        <v>4.3175666967392168E-3</v>
      </c>
      <c r="AD250" s="2">
        <f>(Table2[[#This Row],[Day High]]/Table2[[#This Row],[Close Price]])-1</f>
        <v>5.7427013153673379E-2</v>
      </c>
      <c r="AE250" s="2">
        <f>(Table2[[#This Row],[Close Price]]/Table2[[#This Row],[Current Week Low]])-1</f>
        <v>4.3175666967392168E-3</v>
      </c>
      <c r="AF250" s="2">
        <f>(Table2[[#This Row],[Current Week High]]/Table2[[#This Row],[Close Price]])-1</f>
        <v>9.0150786012191286E-2</v>
      </c>
      <c r="AG250" s="2">
        <f>(Table2[[#This Row],[Close Price]]/Table2[[#This Row],[Current Month Low]])-1</f>
        <v>4.3175666967392168E-3</v>
      </c>
      <c r="AH250" s="2">
        <f>(Table2[[#This Row],[Current Month High]]/Table2[[#This Row],[Close Price]])-1</f>
        <v>9.0150786012191286E-2</v>
      </c>
      <c r="AI250">
        <v>9.0150786012191197</v>
      </c>
      <c r="AJ250">
        <v>86.825701270678394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0.31</v>
      </c>
      <c r="AM250" t="s">
        <v>10294</v>
      </c>
      <c r="AN250">
        <v>0.78</v>
      </c>
      <c r="AO250" t="s">
        <v>10294</v>
      </c>
      <c r="AP250">
        <v>2.1886331940930001E-3</v>
      </c>
      <c r="AQ250">
        <f>(Table2[[#This Row],[Sharpe Ratio]]-AVERAGE(Table2[Sharpe Ratio]))/_xlfn.STDEV.P(Table2[Sharpe Ratio])</f>
        <v>-0.6083991497122897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1.7617047665432788</v>
      </c>
      <c r="AS250">
        <f>_xlfn.RANK.AVG(Table2[[#This Row],[1Y Return vs Nifty Z-Score]],Table2[1Y Return vs Nifty Z-Score])</f>
        <v>249</v>
      </c>
      <c r="AT250">
        <f>_xlfn.RANK.AVG(Table2[[#This Row],[6M Return vs Nifty Z-Score]],Table2[6M Return vs Nifty Z-Score])</f>
        <v>82</v>
      </c>
      <c r="AU250">
        <f>_xlfn.RANK.AVG(Table2[[#This Row],[Sharpe Ratio Z-Score]],Table2[Sharpe Ratio Z-Score])</f>
        <v>502</v>
      </c>
      <c r="AV250">
        <f>(Table2[[#This Row],[Rank 1Y]]+Table2[[#This Row],[Rank 6M]]+Table2[[#This Row],[Rank Sharpe]])/3</f>
        <v>277.66666666666669</v>
      </c>
    </row>
    <row r="251" spans="1:48" x14ac:dyDescent="0.3">
      <c r="A251" t="s">
        <v>318</v>
      </c>
      <c r="B251" t="s">
        <v>319</v>
      </c>
      <c r="C251" t="s">
        <v>10254</v>
      </c>
      <c r="D251" t="s">
        <v>54</v>
      </c>
      <c r="E251">
        <v>84568.519436969902</v>
      </c>
      <c r="F251">
        <v>1443.3</v>
      </c>
      <c r="G251">
        <v>50.246573472171498</v>
      </c>
      <c r="H251">
        <f>(Table2[[#This Row],[1Y Return vs Nifty]]-AVERAGE(Table2[1Y Return vs Nifty]))/_xlfn.STDEV.P(Table2[1Y Return vs Nifty])</f>
        <v>0.15666460709133931</v>
      </c>
      <c r="I251">
        <v>15.2924126325646</v>
      </c>
      <c r="J251">
        <f>(Table2[[#This Row],[1M Return vs Nifty]]-AVERAGE(Table2[1M Return vs Nifty]))/_xlfn.STDEV.P(Table2[1M Return vs Nifty])</f>
        <v>1.4629378269949445</v>
      </c>
      <c r="K251">
        <v>22.193990057578901</v>
      </c>
      <c r="L251">
        <f>(Table2[[#This Row],[6M Return vs Nifty]]-AVERAGE(Table2[6M Return vs Nifty]))/_xlfn.STDEV.P(Table2[6M Return vs Nifty])</f>
        <v>0.53987117974446563</v>
      </c>
      <c r="M251">
        <v>5.0631246024963801</v>
      </c>
      <c r="N251">
        <f>(Table2[[#This Row],[1W Return vs Nifty]]-AVERAGE(Table2[1W Return vs Nifty]))/_xlfn.STDEV.P(Table2[1W Return vs Nifty])</f>
        <v>0.61193080920062037</v>
      </c>
      <c r="O251">
        <v>1362.6</v>
      </c>
      <c r="P251">
        <v>1292.64373680371</v>
      </c>
      <c r="Q251">
        <v>1111.4239569403801</v>
      </c>
      <c r="R251">
        <v>81.908152810340098</v>
      </c>
      <c r="S251" s="2">
        <f>(Table2[[#This Row],[Close Price]]-Table2[[#This Row],[20D EMA]])/Table2[[#This Row],[20D EMA]]</f>
        <v>5.9225011008366399E-2</v>
      </c>
      <c r="T251" s="2">
        <f>(Table2[[#This Row],[Close Price]]-Table2[[#This Row],[50D EMA]])/Table2[[#This Row],[50D EMA]]</f>
        <v>0.11654894454431364</v>
      </c>
      <c r="U251" s="2">
        <f>(Table2[[#This Row],[Close Price]]-Table2[[#This Row],[200D EMA]])/Table2[[#This Row],[200D EMA]]</f>
        <v>0.29860436333695356</v>
      </c>
      <c r="V251">
        <v>0.63808856065057995</v>
      </c>
      <c r="W251">
        <v>1419.05</v>
      </c>
      <c r="X251">
        <v>1450.8</v>
      </c>
      <c r="Y251">
        <v>1387.6</v>
      </c>
      <c r="Z251">
        <v>1450.8</v>
      </c>
      <c r="AA251">
        <v>1419.05</v>
      </c>
      <c r="AB251">
        <v>1450.8</v>
      </c>
      <c r="AC251" s="2">
        <f>(Table2[[#This Row],[Close Price]]/Table2[[#This Row],[Day Low]])-1</f>
        <v>1.708889750184972E-2</v>
      </c>
      <c r="AD251" s="2">
        <f>(Table2[[#This Row],[Day High]]/Table2[[#This Row],[Close Price]])-1</f>
        <v>5.1964248596965135E-3</v>
      </c>
      <c r="AE251" s="2">
        <f>(Table2[[#This Row],[Close Price]]/Table2[[#This Row],[Current Week Low]])-1</f>
        <v>4.0141251081003304E-2</v>
      </c>
      <c r="AF251" s="2">
        <f>(Table2[[#This Row],[Current Week High]]/Table2[[#This Row],[Close Price]])-1</f>
        <v>5.1964248596965135E-3</v>
      </c>
      <c r="AG251" s="2">
        <f>(Table2[[#This Row],[Close Price]]/Table2[[#This Row],[Current Month Low]])-1</f>
        <v>1.708889750184972E-2</v>
      </c>
      <c r="AH251" s="2">
        <f>(Table2[[#This Row],[Current Month High]]/Table2[[#This Row],[Close Price]])-1</f>
        <v>5.1964248596965135E-3</v>
      </c>
      <c r="AI251">
        <v>0.51964248596965101</v>
      </c>
      <c r="AJ251">
        <v>79.147272388754402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7.0000000000000007E-2</v>
      </c>
      <c r="AM251" t="s">
        <v>10294</v>
      </c>
      <c r="AN251">
        <v>5.27</v>
      </c>
      <c r="AO251" t="s">
        <v>10294</v>
      </c>
      <c r="AP251">
        <v>2.7882261041469E-2</v>
      </c>
      <c r="AQ251">
        <f>(Table2[[#This Row],[Sharpe Ratio]]-AVERAGE(Table2[Sharpe Ratio]))/_xlfn.STDEV.P(Table2[Sharpe Ratio])</f>
        <v>-0.31047832531441433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2.4609260977169556</v>
      </c>
      <c r="AS251">
        <f>_xlfn.RANK.AVG(Table2[[#This Row],[1Y Return vs Nifty Z-Score]],Table2[1Y Return vs Nifty Z-Score])</f>
        <v>242</v>
      </c>
      <c r="AT251">
        <f>_xlfn.RANK.AVG(Table2[[#This Row],[6M Return vs Nifty Z-Score]],Table2[6M Return vs Nifty Z-Score])</f>
        <v>172</v>
      </c>
      <c r="AU251">
        <f>_xlfn.RANK.AVG(Table2[[#This Row],[Sharpe Ratio Z-Score]],Table2[Sharpe Ratio Z-Score])</f>
        <v>419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701</v>
      </c>
      <c r="B252" t="s">
        <v>702</v>
      </c>
      <c r="C252" t="s">
        <v>10254</v>
      </c>
      <c r="D252" t="s">
        <v>54</v>
      </c>
      <c r="E252">
        <v>24495.961370550001</v>
      </c>
      <c r="F252">
        <v>1367.65</v>
      </c>
      <c r="G252">
        <v>43.966105486602203</v>
      </c>
      <c r="H252">
        <f>(Table2[[#This Row],[1Y Return vs Nifty]]-AVERAGE(Table2[1Y Return vs Nifty]))/_xlfn.STDEV.P(Table2[1Y Return vs Nifty])</f>
        <v>6.9906798554356595E-2</v>
      </c>
      <c r="I252">
        <v>10.7351838523205</v>
      </c>
      <c r="J252">
        <f>(Table2[[#This Row],[1M Return vs Nifty]]-AVERAGE(Table2[1M Return vs Nifty]))/_xlfn.STDEV.P(Table2[1M Return vs Nifty])</f>
        <v>0.99774818109388741</v>
      </c>
      <c r="K252">
        <v>46.137194940788099</v>
      </c>
      <c r="L252">
        <f>(Table2[[#This Row],[6M Return vs Nifty]]-AVERAGE(Table2[6M Return vs Nifty]))/_xlfn.STDEV.P(Table2[6M Return vs Nifty])</f>
        <v>1.3624740981680092</v>
      </c>
      <c r="M252">
        <v>3.11634425610624</v>
      </c>
      <c r="N252">
        <f>(Table2[[#This Row],[1W Return vs Nifty]]-AVERAGE(Table2[1W Return vs Nifty]))/_xlfn.STDEV.P(Table2[1W Return vs Nifty])</f>
        <v>0.20521514120458309</v>
      </c>
      <c r="O252">
        <v>1284.93</v>
      </c>
      <c r="P252">
        <v>1198.62339616913</v>
      </c>
      <c r="Q252">
        <v>1003.23420771728</v>
      </c>
      <c r="R252">
        <v>81.721737854704301</v>
      </c>
      <c r="S252" s="2">
        <f>(Table2[[#This Row],[Close Price]]-Table2[[#This Row],[20D EMA]])/Table2[[#This Row],[20D EMA]]</f>
        <v>6.4377047776921714E-2</v>
      </c>
      <c r="T252" s="2">
        <f>(Table2[[#This Row],[Close Price]]-Table2[[#This Row],[50D EMA]])/Table2[[#This Row],[50D EMA]]</f>
        <v>0.14101727395868366</v>
      </c>
      <c r="U252" s="2">
        <f>(Table2[[#This Row],[Close Price]]-Table2[[#This Row],[200D EMA]])/Table2[[#This Row],[200D EMA]]</f>
        <v>0.36324099545199673</v>
      </c>
      <c r="V252">
        <v>0.80007598777637501</v>
      </c>
      <c r="W252">
        <v>1332</v>
      </c>
      <c r="X252">
        <v>1372.45</v>
      </c>
      <c r="Y252">
        <v>1331.3</v>
      </c>
      <c r="Z252">
        <v>1384</v>
      </c>
      <c r="AA252">
        <v>1332</v>
      </c>
      <c r="AB252">
        <v>1377.8</v>
      </c>
      <c r="AC252" s="2">
        <f>(Table2[[#This Row],[Close Price]]/Table2[[#This Row],[Day Low]])-1</f>
        <v>2.6764264264264259E-2</v>
      </c>
      <c r="AD252" s="2">
        <f>(Table2[[#This Row],[Day High]]/Table2[[#This Row],[Close Price]])-1</f>
        <v>3.5096698716776675E-3</v>
      </c>
      <c r="AE252" s="2">
        <f>(Table2[[#This Row],[Close Price]]/Table2[[#This Row],[Current Week Low]])-1</f>
        <v>2.7304138811687917E-2</v>
      </c>
      <c r="AF252" s="2">
        <f>(Table2[[#This Row],[Current Week High]]/Table2[[#This Row],[Close Price]])-1</f>
        <v>1.1954813000402131E-2</v>
      </c>
      <c r="AG252" s="2">
        <f>(Table2[[#This Row],[Close Price]]/Table2[[#This Row],[Current Month Low]])-1</f>
        <v>2.6764264264264259E-2</v>
      </c>
      <c r="AH252" s="2">
        <f>(Table2[[#This Row],[Current Month High]]/Table2[[#This Row],[Close Price]])-1</f>
        <v>7.4214894161517275E-3</v>
      </c>
      <c r="AI252">
        <v>1.19548130004021</v>
      </c>
      <c r="AJ252">
        <v>88.849765258215896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</v>
      </c>
      <c r="AM252" t="s">
        <v>10294</v>
      </c>
      <c r="AN252">
        <v>6.73</v>
      </c>
      <c r="AO252" t="s">
        <v>10294</v>
      </c>
      <c r="AP252">
        <v>2.8363191272710001E-3</v>
      </c>
      <c r="AQ252">
        <f>(Table2[[#This Row],[Sharpe Ratio]]-AVERAGE(Table2[Sharpe Ratio]))/_xlfn.STDEV.P(Table2[Sharpe Ratio])</f>
        <v>-0.60088915041170421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2.0344550686091321</v>
      </c>
      <c r="AS252">
        <f>_xlfn.RANK.AVG(Table2[[#This Row],[1Y Return vs Nifty Z-Score]],Table2[1Y Return vs Nifty Z-Score])</f>
        <v>267</v>
      </c>
      <c r="AT252">
        <f>_xlfn.RANK.AVG(Table2[[#This Row],[6M Return vs Nifty Z-Score]],Table2[6M Return vs Nifty Z-Score])</f>
        <v>71</v>
      </c>
      <c r="AU252">
        <f>_xlfn.RANK.AVG(Table2[[#This Row],[Sharpe Ratio Z-Score]],Table2[Sharpe Ratio Z-Score])</f>
        <v>500</v>
      </c>
      <c r="AV252">
        <f>(Table2[[#This Row],[Rank 1Y]]+Table2[[#This Row],[Rank 6M]]+Table2[[#This Row],[Rank Sharpe]])/3</f>
        <v>279.33333333333331</v>
      </c>
    </row>
    <row r="253" spans="1:48" x14ac:dyDescent="0.3">
      <c r="A253" t="s">
        <v>52</v>
      </c>
      <c r="B253" t="s">
        <v>53</v>
      </c>
      <c r="C253" t="s">
        <v>10254</v>
      </c>
      <c r="D253" t="s">
        <v>54</v>
      </c>
      <c r="E253">
        <v>415480.84008004999</v>
      </c>
      <c r="F253">
        <v>1731.65</v>
      </c>
      <c r="G253">
        <v>25.9495985553514</v>
      </c>
      <c r="H253">
        <f>(Table2[[#This Row],[1Y Return vs Nifty]]-AVERAGE(Table2[1Y Return vs Nifty]))/_xlfn.STDEV.P(Table2[1Y Return vs Nifty])</f>
        <v>-0.17897157522896168</v>
      </c>
      <c r="I253">
        <v>10.783221534314499</v>
      </c>
      <c r="J253">
        <f>(Table2[[#This Row],[1M Return vs Nifty]]-AVERAGE(Table2[1M Return vs Nifty]))/_xlfn.STDEV.P(Table2[1M Return vs Nifty])</f>
        <v>1.002651738355171</v>
      </c>
      <c r="K253">
        <v>9.1307409891225806</v>
      </c>
      <c r="L253">
        <f>(Table2[[#This Row],[6M Return vs Nifty]]-AVERAGE(Table2[6M Return vs Nifty]))/_xlfn.STDEV.P(Table2[6M Return vs Nifty])</f>
        <v>9.1064645271646247E-2</v>
      </c>
      <c r="M253">
        <v>1.95383312879908</v>
      </c>
      <c r="N253">
        <f>(Table2[[#This Row],[1W Return vs Nifty]]-AVERAGE(Table2[1W Return vs Nifty]))/_xlfn.STDEV.P(Table2[1W Return vs Nifty])</f>
        <v>-3.7653290548531185E-2</v>
      </c>
      <c r="O253">
        <v>1641</v>
      </c>
      <c r="P253">
        <v>1582.5880492180299</v>
      </c>
      <c r="Q253">
        <v>1438.6859721539499</v>
      </c>
      <c r="R253">
        <v>78.302133497773895</v>
      </c>
      <c r="S253" s="2">
        <f>(Table2[[#This Row],[Close Price]]-Table2[[#This Row],[20D EMA]])/Table2[[#This Row],[20D EMA]]</f>
        <v>5.5240706886045148E-2</v>
      </c>
      <c r="T253" s="2">
        <f>(Table2[[#This Row],[Close Price]]-Table2[[#This Row],[50D EMA]])/Table2[[#This Row],[50D EMA]]</f>
        <v>9.4188725142732452E-2</v>
      </c>
      <c r="U253" s="2">
        <f>(Table2[[#This Row],[Close Price]]-Table2[[#This Row],[200D EMA]])/Table2[[#This Row],[200D EMA]]</f>
        <v>0.20363306066537559</v>
      </c>
      <c r="V253">
        <v>1.15006957199614</v>
      </c>
      <c r="W253">
        <v>1683.85</v>
      </c>
      <c r="X253">
        <v>1741.8</v>
      </c>
      <c r="Y253">
        <v>1681.3</v>
      </c>
      <c r="Z253">
        <v>1746.45</v>
      </c>
      <c r="AA253">
        <v>1681.3</v>
      </c>
      <c r="AB253">
        <v>1746.45</v>
      </c>
      <c r="AC253" s="2">
        <f>(Table2[[#This Row],[Close Price]]/Table2[[#This Row],[Day Low]])-1</f>
        <v>2.8387326662113743E-2</v>
      </c>
      <c r="AD253" s="2">
        <f>(Table2[[#This Row],[Day High]]/Table2[[#This Row],[Close Price]])-1</f>
        <v>5.8614616117576013E-3</v>
      </c>
      <c r="AE253" s="2">
        <f>(Table2[[#This Row],[Close Price]]/Table2[[#This Row],[Current Week Low]])-1</f>
        <v>2.9947064771308041E-2</v>
      </c>
      <c r="AF253" s="2">
        <f>(Table2[[#This Row],[Current Week High]]/Table2[[#This Row],[Close Price]])-1</f>
        <v>8.5467617590160305E-3</v>
      </c>
      <c r="AG253" s="2">
        <f>(Table2[[#This Row],[Close Price]]/Table2[[#This Row],[Current Month Low]])-1</f>
        <v>2.9947064771308041E-2</v>
      </c>
      <c r="AH253" s="2">
        <f>(Table2[[#This Row],[Current Month High]]/Table2[[#This Row],[Close Price]])-1</f>
        <v>8.5467617590160305E-3</v>
      </c>
      <c r="AI253">
        <v>0.85467617590160305</v>
      </c>
      <c r="AJ253">
        <v>62.0863949080357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-0.02</v>
      </c>
      <c r="AM253" t="s">
        <v>10293</v>
      </c>
      <c r="AN253">
        <v>9.65</v>
      </c>
      <c r="AO253" t="s">
        <v>10294</v>
      </c>
      <c r="AP253">
        <v>9.8238397419915996E-2</v>
      </c>
      <c r="AQ253">
        <f>(Table2[[#This Row],[Sharpe Ratio]]-AVERAGE(Table2[Sharpe Ratio]))/_xlfn.STDEV.P(Table2[Sharpe Ratio])</f>
        <v>0.50530986449767201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1.3824013823469963</v>
      </c>
      <c r="AS253">
        <f>_xlfn.RANK.AVG(Table2[[#This Row],[1Y Return vs Nifty Z-Score]],Table2[1Y Return vs Nifty Z-Score])</f>
        <v>338</v>
      </c>
      <c r="AT253">
        <f>_xlfn.RANK.AVG(Table2[[#This Row],[6M Return vs Nifty Z-Score]],Table2[6M Return vs Nifty Z-Score])</f>
        <v>288</v>
      </c>
      <c r="AU253">
        <f>_xlfn.RANK.AVG(Table2[[#This Row],[Sharpe Ratio Z-Score]],Table2[Sharpe Ratio Z-Score])</f>
        <v>212</v>
      </c>
      <c r="AV253">
        <f>(Table2[[#This Row],[Rank 1Y]]+Table2[[#This Row],[Rank 6M]]+Table2[[#This Row],[Rank Sharpe]])/3</f>
        <v>279.33333333333331</v>
      </c>
    </row>
    <row r="254" spans="1:48" x14ac:dyDescent="0.3">
      <c r="A254" t="s">
        <v>1214</v>
      </c>
      <c r="B254" t="s">
        <v>1215</v>
      </c>
      <c r="C254" t="s">
        <v>10253</v>
      </c>
      <c r="D254" t="s">
        <v>46</v>
      </c>
      <c r="E254">
        <v>9565.7462667899999</v>
      </c>
      <c r="F254">
        <v>6051.15</v>
      </c>
      <c r="G254">
        <v>11.3234336406596</v>
      </c>
      <c r="H254">
        <f>(Table2[[#This Row],[1Y Return vs Nifty]]-AVERAGE(Table2[1Y Return vs Nifty]))/_xlfn.STDEV.P(Table2[1Y Return vs Nifty])</f>
        <v>-0.38101607545009325</v>
      </c>
      <c r="I254">
        <v>21.159211875073201</v>
      </c>
      <c r="J254">
        <f>(Table2[[#This Row],[1M Return vs Nifty]]-AVERAGE(Table2[1M Return vs Nifty]))/_xlfn.STDEV.P(Table2[1M Return vs Nifty])</f>
        <v>2.061804900341432</v>
      </c>
      <c r="K254">
        <v>0.703853780261813</v>
      </c>
      <c r="L254">
        <f>(Table2[[#This Row],[6M Return vs Nifty]]-AVERAGE(Table2[6M Return vs Nifty]))/_xlfn.STDEV.P(Table2[6M Return vs Nifty])</f>
        <v>-0.19845307155230874</v>
      </c>
      <c r="M254">
        <v>-3.7348799849465801</v>
      </c>
      <c r="N254">
        <f>(Table2[[#This Row],[1W Return vs Nifty]]-AVERAGE(Table2[1W Return vs Nifty]))/_xlfn.STDEV.P(Table2[1W Return vs Nifty])</f>
        <v>-1.2261226309058504</v>
      </c>
      <c r="O254">
        <v>5920.31</v>
      </c>
      <c r="P254">
        <v>5517.5213431975799</v>
      </c>
      <c r="Q254">
        <v>4819.8629489282603</v>
      </c>
      <c r="R254">
        <v>50.071394340256397</v>
      </c>
      <c r="S254" s="2">
        <f>(Table2[[#This Row],[Close Price]]-Table2[[#This Row],[20D EMA]])/Table2[[#This Row],[20D EMA]]</f>
        <v>2.2100194077674856E-2</v>
      </c>
      <c r="T254" s="2">
        <f>(Table2[[#This Row],[Close Price]]-Table2[[#This Row],[50D EMA]])/Table2[[#This Row],[50D EMA]]</f>
        <v>9.6715286377698884E-2</v>
      </c>
      <c r="U254" s="2">
        <f>(Table2[[#This Row],[Close Price]]-Table2[[#This Row],[200D EMA]])/Table2[[#This Row],[200D EMA]]</f>
        <v>0.25546100877111599</v>
      </c>
      <c r="V254">
        <v>1.0559441145666599</v>
      </c>
      <c r="W254">
        <v>5946.6</v>
      </c>
      <c r="X254">
        <v>6132.9</v>
      </c>
      <c r="Y254">
        <v>5946.6</v>
      </c>
      <c r="Z254">
        <v>6480</v>
      </c>
      <c r="AA254">
        <v>5946.6</v>
      </c>
      <c r="AB254">
        <v>6280.2</v>
      </c>
      <c r="AC254" s="2">
        <f>(Table2[[#This Row],[Close Price]]/Table2[[#This Row],[Day Low]])-1</f>
        <v>1.7581475128644719E-2</v>
      </c>
      <c r="AD254" s="2">
        <f>(Table2[[#This Row],[Day High]]/Table2[[#This Row],[Close Price]])-1</f>
        <v>1.3509828710245086E-2</v>
      </c>
      <c r="AE254" s="2">
        <f>(Table2[[#This Row],[Close Price]]/Table2[[#This Row],[Current Week Low]])-1</f>
        <v>1.7581475128644719E-2</v>
      </c>
      <c r="AF254" s="2">
        <f>(Table2[[#This Row],[Current Week High]]/Table2[[#This Row],[Close Price]])-1</f>
        <v>7.0870826206588911E-2</v>
      </c>
      <c r="AG254" s="2">
        <f>(Table2[[#This Row],[Close Price]]/Table2[[#This Row],[Current Month Low]])-1</f>
        <v>1.7581475128644719E-2</v>
      </c>
      <c r="AH254" s="2">
        <f>(Table2[[#This Row],[Current Month High]]/Table2[[#This Row],[Close Price]])-1</f>
        <v>3.785230906521897E-2</v>
      </c>
      <c r="AI254">
        <v>7.43412409211472</v>
      </c>
      <c r="AJ254">
        <v>79.8288236080773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</v>
      </c>
      <c r="AM254" t="s">
        <v>10294</v>
      </c>
      <c r="AN254">
        <v>1.81</v>
      </c>
      <c r="AO254" t="s">
        <v>10294</v>
      </c>
      <c r="AP254">
        <v>0.21376475870313</v>
      </c>
      <c r="AQ254">
        <f>(Table2[[#This Row],[Sharpe Ratio]]-AVERAGE(Table2[Sharpe Ratio]))/_xlfn.STDEV.P(Table2[Sharpe Ratio])</f>
        <v>1.8448524544981288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2.1010655769313082</v>
      </c>
      <c r="AS254">
        <f>_xlfn.RANK.AVG(Table2[[#This Row],[1Y Return vs Nifty Z-Score]],Table2[1Y Return vs Nifty Z-Score])</f>
        <v>426</v>
      </c>
      <c r="AT254">
        <f>_xlfn.RANK.AVG(Table2[[#This Row],[6M Return vs Nifty Z-Score]],Table2[6M Return vs Nifty Z-Score])</f>
        <v>389</v>
      </c>
      <c r="AU254">
        <f>_xlfn.RANK.AVG(Table2[[#This Row],[Sharpe Ratio Z-Score]],Table2[Sharpe Ratio Z-Score])</f>
        <v>24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554</v>
      </c>
      <c r="B255" t="s">
        <v>555</v>
      </c>
      <c r="C255" t="s">
        <v>10254</v>
      </c>
      <c r="D255" t="s">
        <v>54</v>
      </c>
      <c r="E255">
        <v>35331.387202149999</v>
      </c>
      <c r="F255">
        <v>2828.5</v>
      </c>
      <c r="G255">
        <v>41.373110580598599</v>
      </c>
      <c r="H255">
        <f>(Table2[[#This Row],[1Y Return vs Nifty]]-AVERAGE(Table2[1Y Return vs Nifty]))/_xlfn.STDEV.P(Table2[1Y Return vs Nifty])</f>
        <v>3.4087404822976827E-2</v>
      </c>
      <c r="I255">
        <v>20.424661445975101</v>
      </c>
      <c r="J255">
        <f>(Table2[[#This Row],[1M Return vs Nifty]]-AVERAGE(Table2[1M Return vs Nifty]))/_xlfn.STDEV.P(Table2[1M Return vs Nifty])</f>
        <v>1.9868239699369874</v>
      </c>
      <c r="K255">
        <v>17.336985682531601</v>
      </c>
      <c r="L255">
        <f>(Table2[[#This Row],[6M Return vs Nifty]]-AVERAGE(Table2[6M Return vs Nifty]))/_xlfn.STDEV.P(Table2[6M Return vs Nifty])</f>
        <v>0.37300187410227492</v>
      </c>
      <c r="M255">
        <v>16.903504015505</v>
      </c>
      <c r="N255">
        <f>(Table2[[#This Row],[1W Return vs Nifty]]-AVERAGE(Table2[1W Return vs Nifty]))/_xlfn.STDEV.P(Table2[1W Return vs Nifty])</f>
        <v>3.0855883182349015</v>
      </c>
      <c r="O255">
        <v>2454.5700000000002</v>
      </c>
      <c r="P255">
        <v>2368.7120250092098</v>
      </c>
      <c r="Q255">
        <v>2142.4527344121302</v>
      </c>
      <c r="R255">
        <v>94.630878877159304</v>
      </c>
      <c r="S255" s="2">
        <f>(Table2[[#This Row],[Close Price]]-Table2[[#This Row],[20D EMA]])/Table2[[#This Row],[20D EMA]]</f>
        <v>0.15234032844856729</v>
      </c>
      <c r="T255" s="2">
        <f>(Table2[[#This Row],[Close Price]]-Table2[[#This Row],[50D EMA]])/Table2[[#This Row],[50D EMA]]</f>
        <v>0.19410885330773903</v>
      </c>
      <c r="U255" s="2">
        <f>(Table2[[#This Row],[Close Price]]-Table2[[#This Row],[200D EMA]])/Table2[[#This Row],[200D EMA]]</f>
        <v>0.32021582299976153</v>
      </c>
      <c r="V255">
        <v>1.33452013431442</v>
      </c>
      <c r="W255">
        <v>2736.45</v>
      </c>
      <c r="X255">
        <v>2866</v>
      </c>
      <c r="Y255">
        <v>2401.15</v>
      </c>
      <c r="Z255">
        <v>2866</v>
      </c>
      <c r="AA255">
        <v>2663.85</v>
      </c>
      <c r="AB255">
        <v>2866</v>
      </c>
      <c r="AC255" s="2">
        <f>(Table2[[#This Row],[Close Price]]/Table2[[#This Row],[Day Low]])-1</f>
        <v>3.3638473204334218E-2</v>
      </c>
      <c r="AD255" s="2">
        <f>(Table2[[#This Row],[Day High]]/Table2[[#This Row],[Close Price]])-1</f>
        <v>1.3257910553296837E-2</v>
      </c>
      <c r="AE255" s="2">
        <f>(Table2[[#This Row],[Close Price]]/Table2[[#This Row],[Current Week Low]])-1</f>
        <v>0.17797721924910981</v>
      </c>
      <c r="AF255" s="2">
        <f>(Table2[[#This Row],[Current Week High]]/Table2[[#This Row],[Close Price]])-1</f>
        <v>1.3257910553296837E-2</v>
      </c>
      <c r="AG255" s="2">
        <f>(Table2[[#This Row],[Close Price]]/Table2[[#This Row],[Current Month Low]])-1</f>
        <v>6.1809035794057499E-2</v>
      </c>
      <c r="AH255" s="2">
        <f>(Table2[[#This Row],[Current Month High]]/Table2[[#This Row],[Close Price]])-1</f>
        <v>1.3257910553296837E-2</v>
      </c>
      <c r="AI255">
        <v>1.3257910553296799</v>
      </c>
      <c r="AJ255">
        <v>71.419047907639097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0.02</v>
      </c>
      <c r="AM255" t="s">
        <v>10294</v>
      </c>
      <c r="AN255">
        <v>26.97</v>
      </c>
      <c r="AO255" t="s">
        <v>10294</v>
      </c>
      <c r="AP255">
        <v>4.7898007181893999E-2</v>
      </c>
      <c r="AQ255">
        <f>(Table2[[#This Row],[Sharpe Ratio]]-AVERAGE(Table2[Sharpe Ratio]))/_xlfn.STDEV.P(Table2[Sharpe Ratio])</f>
        <v>-7.839324855858365E-2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5.4011083185385571</v>
      </c>
      <c r="AS255">
        <f>_xlfn.RANK.AVG(Table2[[#This Row],[1Y Return vs Nifty Z-Score]],Table2[1Y Return vs Nifty Z-Score])</f>
        <v>281</v>
      </c>
      <c r="AT255">
        <f>_xlfn.RANK.AVG(Table2[[#This Row],[6M Return vs Nifty Z-Score]],Table2[6M Return vs Nifty Z-Score])</f>
        <v>205</v>
      </c>
      <c r="AU255">
        <f>_xlfn.RANK.AVG(Table2[[#This Row],[Sharpe Ratio Z-Score]],Table2[Sharpe Ratio Z-Score])</f>
        <v>359</v>
      </c>
      <c r="AV255">
        <f>(Table2[[#This Row],[Rank 1Y]]+Table2[[#This Row],[Rank 6M]]+Table2[[#This Row],[Rank Sharpe]])/3</f>
        <v>281.66666666666669</v>
      </c>
    </row>
    <row r="256" spans="1:48" x14ac:dyDescent="0.3">
      <c r="A256" t="s">
        <v>459</v>
      </c>
      <c r="B256" t="s">
        <v>460</v>
      </c>
      <c r="C256" t="s">
        <v>10254</v>
      </c>
      <c r="D256" t="s">
        <v>54</v>
      </c>
      <c r="E256">
        <v>47776.736738849999</v>
      </c>
      <c r="F256">
        <v>2820.25</v>
      </c>
      <c r="G256">
        <v>69.731640543688599</v>
      </c>
      <c r="H256">
        <f>(Table2[[#This Row],[1Y Return vs Nifty]]-AVERAGE(Table2[1Y Return vs Nifty]))/_xlfn.STDEV.P(Table2[1Y Return vs Nifty])</f>
        <v>0.42582953591594069</v>
      </c>
      <c r="I256">
        <v>2.5908174952530101</v>
      </c>
      <c r="J256">
        <f>(Table2[[#This Row],[1M Return vs Nifty]]-AVERAGE(Table2[1M Return vs Nifty]))/_xlfn.STDEV.P(Table2[1M Return vs Nifty])</f>
        <v>0.16639318786711021</v>
      </c>
      <c r="K256">
        <v>9.1162036949039607</v>
      </c>
      <c r="L256">
        <f>(Table2[[#This Row],[6M Return vs Nifty]]-AVERAGE(Table2[6M Return vs Nifty]))/_xlfn.STDEV.P(Table2[6M Return vs Nifty])</f>
        <v>9.0565195815796473E-2</v>
      </c>
      <c r="M256">
        <v>2.1770996377586398</v>
      </c>
      <c r="N256">
        <f>(Table2[[#This Row],[1W Return vs Nifty]]-AVERAGE(Table2[1W Return vs Nifty]))/_xlfn.STDEV.P(Table2[1W Return vs Nifty])</f>
        <v>8.9908968663508209E-3</v>
      </c>
      <c r="O256">
        <v>2667.58</v>
      </c>
      <c r="P256">
        <v>2551.7741976247698</v>
      </c>
      <c r="Q256">
        <v>2156.3790818324001</v>
      </c>
      <c r="R256">
        <v>76.307597958481296</v>
      </c>
      <c r="S256" s="2">
        <f>(Table2[[#This Row],[Close Price]]-Table2[[#This Row],[20D EMA]])/Table2[[#This Row],[20D EMA]]</f>
        <v>5.7231648160505057E-2</v>
      </c>
      <c r="T256" s="2">
        <f>(Table2[[#This Row],[Close Price]]-Table2[[#This Row],[50D EMA]])/Table2[[#This Row],[50D EMA]]</f>
        <v>0.10521142608351927</v>
      </c>
      <c r="U256" s="2">
        <f>(Table2[[#This Row],[Close Price]]-Table2[[#This Row],[200D EMA]])/Table2[[#This Row],[200D EMA]]</f>
        <v>0.30786373498089697</v>
      </c>
      <c r="V256">
        <v>1.2295138622188899</v>
      </c>
      <c r="W256">
        <v>2720.1</v>
      </c>
      <c r="X256">
        <v>2860</v>
      </c>
      <c r="Y256">
        <v>2688</v>
      </c>
      <c r="Z256">
        <v>2860</v>
      </c>
      <c r="AA256">
        <v>2702.1</v>
      </c>
      <c r="AB256">
        <v>2860</v>
      </c>
      <c r="AC256" s="2">
        <f>(Table2[[#This Row],[Close Price]]/Table2[[#This Row],[Day Low]])-1</f>
        <v>3.6818499319877906E-2</v>
      </c>
      <c r="AD256" s="2">
        <f>(Table2[[#This Row],[Day High]]/Table2[[#This Row],[Close Price]])-1</f>
        <v>1.409449516886796E-2</v>
      </c>
      <c r="AE256" s="2">
        <f>(Table2[[#This Row],[Close Price]]/Table2[[#This Row],[Current Week Low]])-1</f>
        <v>4.9200148809523725E-2</v>
      </c>
      <c r="AF256" s="2">
        <f>(Table2[[#This Row],[Current Week High]]/Table2[[#This Row],[Close Price]])-1</f>
        <v>1.409449516886796E-2</v>
      </c>
      <c r="AG256" s="2">
        <f>(Table2[[#This Row],[Close Price]]/Table2[[#This Row],[Current Month Low]])-1</f>
        <v>4.3725250730912935E-2</v>
      </c>
      <c r="AH256" s="2">
        <f>(Table2[[#This Row],[Current Month High]]/Table2[[#This Row],[Close Price]])-1</f>
        <v>1.409449516886796E-2</v>
      </c>
      <c r="AI256">
        <v>1.40944951688679</v>
      </c>
      <c r="AJ256">
        <v>103.620807913071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0.22</v>
      </c>
      <c r="AM256" t="s">
        <v>10294</v>
      </c>
      <c r="AN256">
        <v>7.65</v>
      </c>
      <c r="AO256" t="s">
        <v>10294</v>
      </c>
      <c r="AP256">
        <v>4.1933116591649E-2</v>
      </c>
      <c r="AQ256">
        <f>(Table2[[#This Row],[Sharpe Ratio]]-AVERAGE(Table2[Sharpe Ratio]))/_xlfn.STDEV.P(Table2[Sharpe Ratio])</f>
        <v>-0.14755690005400318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0.54422191641119499</v>
      </c>
      <c r="AS256">
        <f>_xlfn.RANK.AVG(Table2[[#This Row],[1Y Return vs Nifty Z-Score]],Table2[1Y Return vs Nifty Z-Score])</f>
        <v>178</v>
      </c>
      <c r="AT256">
        <f>_xlfn.RANK.AVG(Table2[[#This Row],[6M Return vs Nifty Z-Score]],Table2[6M Return vs Nifty Z-Score])</f>
        <v>289</v>
      </c>
      <c r="AU256">
        <f>_xlfn.RANK.AVG(Table2[[#This Row],[Sharpe Ratio Z-Score]],Table2[Sharpe Ratio Z-Score])</f>
        <v>380</v>
      </c>
      <c r="AV256">
        <f>(Table2[[#This Row],[Rank 1Y]]+Table2[[#This Row],[Rank 6M]]+Table2[[#This Row],[Rank Sharpe]])/3</f>
        <v>282.33333333333331</v>
      </c>
    </row>
    <row r="257" spans="1:48" x14ac:dyDescent="0.3">
      <c r="A257" t="s">
        <v>153</v>
      </c>
      <c r="B257" t="s">
        <v>154</v>
      </c>
      <c r="C257" t="s">
        <v>10257</v>
      </c>
      <c r="D257" t="s">
        <v>155</v>
      </c>
      <c r="E257">
        <v>169503.16776951999</v>
      </c>
      <c r="F257">
        <v>434.2</v>
      </c>
      <c r="G257">
        <v>32.9592834792426</v>
      </c>
      <c r="H257">
        <f>(Table2[[#This Row],[1Y Return vs Nifty]]-AVERAGE(Table2[1Y Return vs Nifty]))/_xlfn.STDEV.P(Table2[1Y Return vs Nifty])</f>
        <v>-8.2140430809649514E-2</v>
      </c>
      <c r="I257">
        <v>-6.6371070906290903</v>
      </c>
      <c r="J257">
        <f>(Table2[[#This Row],[1M Return vs Nifty]]-AVERAGE(Table2[1M Return vs Nifty]))/_xlfn.STDEV.P(Table2[1M Return vs Nifty])</f>
        <v>-0.77556851243581393</v>
      </c>
      <c r="K257">
        <v>46.2054035852696</v>
      </c>
      <c r="L257">
        <f>(Table2[[#This Row],[6M Return vs Nifty]]-AVERAGE(Table2[6M Return vs Nifty]))/_xlfn.STDEV.P(Table2[6M Return vs Nifty])</f>
        <v>1.3648175033339376</v>
      </c>
      <c r="M257">
        <v>2.92970175199385</v>
      </c>
      <c r="N257">
        <f>(Table2[[#This Row],[1W Return vs Nifty]]-AVERAGE(Table2[1W Return vs Nifty]))/_xlfn.STDEV.P(Table2[1W Return vs Nifty])</f>
        <v>0.16622233398969496</v>
      </c>
      <c r="O257">
        <v>446.91</v>
      </c>
      <c r="P257">
        <v>438.37163531740202</v>
      </c>
      <c r="Q257">
        <v>358.11484485395999</v>
      </c>
      <c r="R257">
        <v>36.940427332016199</v>
      </c>
      <c r="S257" s="2">
        <f>(Table2[[#This Row],[Close Price]]-Table2[[#This Row],[20D EMA]])/Table2[[#This Row],[20D EMA]]</f>
        <v>-2.8439730594526941E-2</v>
      </c>
      <c r="T257" s="2">
        <f>(Table2[[#This Row],[Close Price]]-Table2[[#This Row],[50D EMA]])/Table2[[#This Row],[50D EMA]]</f>
        <v>-9.5162072116768501E-3</v>
      </c>
      <c r="U257" s="2">
        <f>(Table2[[#This Row],[Close Price]]-Table2[[#This Row],[200D EMA]])/Table2[[#This Row],[200D EMA]]</f>
        <v>0.21246021001186835</v>
      </c>
      <c r="V257">
        <v>1.2722675453107899</v>
      </c>
      <c r="W257">
        <v>432.3</v>
      </c>
      <c r="X257">
        <v>441.95</v>
      </c>
      <c r="Y257">
        <v>432.3</v>
      </c>
      <c r="Z257">
        <v>462.25</v>
      </c>
      <c r="AA257">
        <v>432.3</v>
      </c>
      <c r="AB257">
        <v>462.25</v>
      </c>
      <c r="AC257" s="2">
        <f>(Table2[[#This Row],[Close Price]]/Table2[[#This Row],[Day Low]])-1</f>
        <v>4.3950959981493565E-3</v>
      </c>
      <c r="AD257" s="2">
        <f>(Table2[[#This Row],[Day High]]/Table2[[#This Row],[Close Price]])-1</f>
        <v>1.7848917549516452E-2</v>
      </c>
      <c r="AE257" s="2">
        <f>(Table2[[#This Row],[Close Price]]/Table2[[#This Row],[Current Week Low]])-1</f>
        <v>4.3950959981493565E-3</v>
      </c>
      <c r="AF257" s="2">
        <f>(Table2[[#This Row],[Current Week High]]/Table2[[#This Row],[Close Price]])-1</f>
        <v>6.460156609857215E-2</v>
      </c>
      <c r="AG257" s="2">
        <f>(Table2[[#This Row],[Close Price]]/Table2[[#This Row],[Current Month Low]])-1</f>
        <v>4.3950959981493565E-3</v>
      </c>
      <c r="AH257" s="2">
        <f>(Table2[[#This Row],[Current Month High]]/Table2[[#This Row],[Close Price]])-1</f>
        <v>6.460156609857215E-2</v>
      </c>
      <c r="AI257">
        <v>16.7088899124827</v>
      </c>
      <c r="AJ257">
        <v>108.74999999999901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</v>
      </c>
      <c r="AM257" t="s">
        <v>10295</v>
      </c>
      <c r="AN257">
        <v>-4.68</v>
      </c>
      <c r="AO257" t="s">
        <v>10293</v>
      </c>
      <c r="AP257">
        <v>1.4879314890501E-2</v>
      </c>
      <c r="AQ257">
        <f>(Table2[[#This Row],[Sharpe Ratio]]-AVERAGE(Table2[Sharpe Ratio]))/_xlfn.STDEV.P(Table2[Sharpe Ratio])</f>
        <v>-0.46124911019184811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0.21208178388632101</v>
      </c>
      <c r="AS257">
        <f>_xlfn.RANK.AVG(Table2[[#This Row],[1Y Return vs Nifty Z-Score]],Table2[1Y Return vs Nifty Z-Score])</f>
        <v>311</v>
      </c>
      <c r="AT257">
        <f>_xlfn.RANK.AVG(Table2[[#This Row],[6M Return vs Nifty Z-Score]],Table2[6M Return vs Nifty Z-Score])</f>
        <v>70</v>
      </c>
      <c r="AU257">
        <f>_xlfn.RANK.AVG(Table2[[#This Row],[Sharpe Ratio Z-Score]],Table2[Sharpe Ratio Z-Score])</f>
        <v>467</v>
      </c>
      <c r="AV257">
        <f>(Table2[[#This Row],[Rank 1Y]]+Table2[[#This Row],[Rank 6M]]+Table2[[#This Row],[Rank Sharpe]])/3</f>
        <v>282.66666666666669</v>
      </c>
    </row>
    <row r="258" spans="1:48" x14ac:dyDescent="0.3">
      <c r="A258" t="s">
        <v>1097</v>
      </c>
      <c r="B258" t="s">
        <v>1098</v>
      </c>
      <c r="C258" t="s">
        <v>10262</v>
      </c>
      <c r="D258" t="s">
        <v>136</v>
      </c>
      <c r="E258">
        <v>11506.469077178999</v>
      </c>
      <c r="F258">
        <v>213.69</v>
      </c>
      <c r="G258">
        <v>140.36057352818801</v>
      </c>
      <c r="H258">
        <f>(Table2[[#This Row],[1Y Return vs Nifty]]-AVERAGE(Table2[1Y Return vs Nifty]))/_xlfn.STDEV.P(Table2[1Y Return vs Nifty])</f>
        <v>1.4014911361533859</v>
      </c>
      <c r="I258">
        <v>-0.32481289395356899</v>
      </c>
      <c r="J258">
        <f>(Table2[[#This Row],[1M Return vs Nifty]]-AVERAGE(Table2[1M Return vs Nifty]))/_xlfn.STDEV.P(Table2[1M Return vs Nifty])</f>
        <v>-0.13122651343318767</v>
      </c>
      <c r="K258">
        <v>-32.207597233234999</v>
      </c>
      <c r="L258">
        <f>(Table2[[#This Row],[6M Return vs Nifty]]-AVERAGE(Table2[6M Return vs Nifty]))/_xlfn.STDEV.P(Table2[6M Return vs Nifty])</f>
        <v>-1.329172863882268</v>
      </c>
      <c r="M258">
        <v>0.491007210706497</v>
      </c>
      <c r="N258">
        <f>(Table2[[#This Row],[1W Return vs Nifty]]-AVERAGE(Table2[1W Return vs Nifty]))/_xlfn.STDEV.P(Table2[1W Return vs Nifty])</f>
        <v>-0.34326261187856633</v>
      </c>
      <c r="O258">
        <v>206.13</v>
      </c>
      <c r="P258">
        <v>205.63920719731399</v>
      </c>
      <c r="Q258">
        <v>197.99863434231301</v>
      </c>
      <c r="R258">
        <v>59.912584167634101</v>
      </c>
      <c r="S258" s="2">
        <f>(Table2[[#This Row],[Close Price]]-Table2[[#This Row],[20D EMA]])/Table2[[#This Row],[20D EMA]]</f>
        <v>3.6675884150778645E-2</v>
      </c>
      <c r="T258" s="2">
        <f>(Table2[[#This Row],[Close Price]]-Table2[[#This Row],[50D EMA]])/Table2[[#This Row],[50D EMA]]</f>
        <v>3.9150086758315231E-2</v>
      </c>
      <c r="U258" s="2">
        <f>(Table2[[#This Row],[Close Price]]-Table2[[#This Row],[200D EMA]])/Table2[[#This Row],[200D EMA]]</f>
        <v>7.9249868110497806E-2</v>
      </c>
      <c r="V258">
        <v>1.1734915590284001</v>
      </c>
      <c r="W258">
        <v>200.26</v>
      </c>
      <c r="X258">
        <v>218.5</v>
      </c>
      <c r="Y258">
        <v>200.26</v>
      </c>
      <c r="Z258">
        <v>223.8</v>
      </c>
      <c r="AA258">
        <v>200.26</v>
      </c>
      <c r="AB258">
        <v>218.5</v>
      </c>
      <c r="AC258" s="2">
        <f>(Table2[[#This Row],[Close Price]]/Table2[[#This Row],[Day Low]])-1</f>
        <v>6.706281833616301E-2</v>
      </c>
      <c r="AD258" s="2">
        <f>(Table2[[#This Row],[Day High]]/Table2[[#This Row],[Close Price]])-1</f>
        <v>2.2509242360428727E-2</v>
      </c>
      <c r="AE258" s="2">
        <f>(Table2[[#This Row],[Close Price]]/Table2[[#This Row],[Current Week Low]])-1</f>
        <v>6.706281833616301E-2</v>
      </c>
      <c r="AF258" s="2">
        <f>(Table2[[#This Row],[Current Week High]]/Table2[[#This Row],[Close Price]])-1</f>
        <v>4.7311526042397967E-2</v>
      </c>
      <c r="AG258" s="2">
        <f>(Table2[[#This Row],[Close Price]]/Table2[[#This Row],[Current Month Low]])-1</f>
        <v>6.706281833616301E-2</v>
      </c>
      <c r="AH258" s="2">
        <f>(Table2[[#This Row],[Current Month High]]/Table2[[#This Row],[Close Price]])-1</f>
        <v>2.2509242360428727E-2</v>
      </c>
      <c r="AI258">
        <v>33.323973981000499</v>
      </c>
      <c r="AJ258">
        <v>172.91187739463601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-0.05</v>
      </c>
      <c r="AM258" t="s">
        <v>10293</v>
      </c>
      <c r="AN258">
        <v>5.39</v>
      </c>
      <c r="AO258" t="s">
        <v>10294</v>
      </c>
      <c r="AP258">
        <v>0.16017216184678401</v>
      </c>
      <c r="AQ258">
        <f>(Table2[[#This Row],[Sharpe Ratio]]-AVERAGE(Table2[Sharpe Ratio]))/_xlfn.STDEV.P(Table2[Sharpe Ratio])</f>
        <v>1.2234395994545322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0.82126874641389602</v>
      </c>
      <c r="AS258">
        <f>_xlfn.RANK.AVG(Table2[[#This Row],[1Y Return vs Nifty Z-Score]],Table2[1Y Return vs Nifty Z-Score])</f>
        <v>63</v>
      </c>
      <c r="AT258">
        <f>_xlfn.RANK.AVG(Table2[[#This Row],[6M Return vs Nifty Z-Score]],Table2[6M Return vs Nifty Z-Score])</f>
        <v>703</v>
      </c>
      <c r="AU258">
        <f>_xlfn.RANK.AVG(Table2[[#This Row],[Sharpe Ratio Z-Score]],Table2[Sharpe Ratio Z-Score])</f>
        <v>82</v>
      </c>
      <c r="AV258">
        <f>(Table2[[#This Row],[Rank 1Y]]+Table2[[#This Row],[Rank 6M]]+Table2[[#This Row],[Rank Sharpe]])/3</f>
        <v>282.66666666666669</v>
      </c>
    </row>
    <row r="259" spans="1:48" x14ac:dyDescent="0.3">
      <c r="A259" t="s">
        <v>436</v>
      </c>
      <c r="B259" t="s">
        <v>437</v>
      </c>
      <c r="C259" t="s">
        <v>10248</v>
      </c>
      <c r="D259" t="s">
        <v>438</v>
      </c>
      <c r="E259">
        <v>54360.003189119998</v>
      </c>
      <c r="F259">
        <v>362.4</v>
      </c>
      <c r="G259">
        <v>36.569306756700101</v>
      </c>
      <c r="H259">
        <f>(Table2[[#This Row],[1Y Return vs Nifty]]-AVERAGE(Table2[1Y Return vs Nifty]))/_xlfn.STDEV.P(Table2[1Y Return vs Nifty])</f>
        <v>-3.2271900464562707E-2</v>
      </c>
      <c r="I259">
        <v>7.5350638243813597</v>
      </c>
      <c r="J259">
        <f>(Table2[[#This Row],[1M Return vs Nifty]]-AVERAGE(Table2[1M Return vs Nifty]))/_xlfn.STDEV.P(Table2[1M Return vs Nifty])</f>
        <v>0.67108854331328172</v>
      </c>
      <c r="K259">
        <v>21.391381231425001</v>
      </c>
      <c r="L259">
        <f>(Table2[[#This Row],[6M Return vs Nifty]]-AVERAGE(Table2[6M Return vs Nifty]))/_xlfn.STDEV.P(Table2[6M Return vs Nifty])</f>
        <v>0.51229640995206849</v>
      </c>
      <c r="M259">
        <v>0.45812181218010201</v>
      </c>
      <c r="N259">
        <f>(Table2[[#This Row],[1W Return vs Nifty]]-AVERAGE(Table2[1W Return vs Nifty]))/_xlfn.STDEV.P(Table2[1W Return vs Nifty])</f>
        <v>-0.35013293335770984</v>
      </c>
      <c r="O259">
        <v>351.85</v>
      </c>
      <c r="P259">
        <v>333.52128530207</v>
      </c>
      <c r="Q259">
        <v>286.49700341913098</v>
      </c>
      <c r="R259">
        <v>57.426099978681201</v>
      </c>
      <c r="S259" s="2">
        <f>(Table2[[#This Row],[Close Price]]-Table2[[#This Row],[20D EMA]])/Table2[[#This Row],[20D EMA]]</f>
        <v>2.9984368338780598E-2</v>
      </c>
      <c r="T259" s="2">
        <f>(Table2[[#This Row],[Close Price]]-Table2[[#This Row],[50D EMA]])/Table2[[#This Row],[50D EMA]]</f>
        <v>8.6587321321260041E-2</v>
      </c>
      <c r="U259" s="2">
        <f>(Table2[[#This Row],[Close Price]]-Table2[[#This Row],[200D EMA]])/Table2[[#This Row],[200D EMA]]</f>
        <v>0.26493469626216881</v>
      </c>
      <c r="V259">
        <v>1.1500571689903001</v>
      </c>
      <c r="W259">
        <v>360.25</v>
      </c>
      <c r="X259">
        <v>366.6</v>
      </c>
      <c r="Y259">
        <v>360.25</v>
      </c>
      <c r="Z259">
        <v>376.45</v>
      </c>
      <c r="AA259">
        <v>360.25</v>
      </c>
      <c r="AB259">
        <v>372.9</v>
      </c>
      <c r="AC259" s="2">
        <f>(Table2[[#This Row],[Close Price]]/Table2[[#This Row],[Day Low]])-1</f>
        <v>5.9680777238029226E-3</v>
      </c>
      <c r="AD259" s="2">
        <f>(Table2[[#This Row],[Day High]]/Table2[[#This Row],[Close Price]])-1</f>
        <v>1.1589403973510048E-2</v>
      </c>
      <c r="AE259" s="2">
        <f>(Table2[[#This Row],[Close Price]]/Table2[[#This Row],[Current Week Low]])-1</f>
        <v>5.9680777238029226E-3</v>
      </c>
      <c r="AF259" s="2">
        <f>(Table2[[#This Row],[Current Week High]]/Table2[[#This Row],[Close Price]])-1</f>
        <v>3.8769315673289118E-2</v>
      </c>
      <c r="AG259" s="2">
        <f>(Table2[[#This Row],[Close Price]]/Table2[[#This Row],[Current Month Low]])-1</f>
        <v>5.9680777238029226E-3</v>
      </c>
      <c r="AH259" s="2">
        <f>(Table2[[#This Row],[Current Month High]]/Table2[[#This Row],[Close Price]])-1</f>
        <v>2.8973509933774899E-2</v>
      </c>
      <c r="AI259">
        <v>4.2908388520971297</v>
      </c>
      <c r="AJ259">
        <v>89.045383411580502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0.06</v>
      </c>
      <c r="AM259" t="s">
        <v>10294</v>
      </c>
      <c r="AN259">
        <v>3.13</v>
      </c>
      <c r="AO259" t="s">
        <v>10294</v>
      </c>
      <c r="AP259">
        <v>4.3775484048184002E-2</v>
      </c>
      <c r="AQ259">
        <f>(Table2[[#This Row],[Sharpe Ratio]]-AVERAGE(Table2[Sharpe Ratio]))/_xlfn.STDEV.P(Table2[Sharpe Ratio])</f>
        <v>-0.12619441925700745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0.6747857001860702</v>
      </c>
      <c r="AS259">
        <f>_xlfn.RANK.AVG(Table2[[#This Row],[1Y Return vs Nifty Z-Score]],Table2[1Y Return vs Nifty Z-Score])</f>
        <v>295</v>
      </c>
      <c r="AT259">
        <f>_xlfn.RANK.AVG(Table2[[#This Row],[6M Return vs Nifty Z-Score]],Table2[6M Return vs Nifty Z-Score])</f>
        <v>178</v>
      </c>
      <c r="AU259">
        <f>_xlfn.RANK.AVG(Table2[[#This Row],[Sharpe Ratio Z-Score]],Table2[Sharpe Ratio Z-Score])</f>
        <v>375</v>
      </c>
      <c r="AV259">
        <f>(Table2[[#This Row],[Rank 1Y]]+Table2[[#This Row],[Rank 6M]]+Table2[[#This Row],[Rank Sharpe]])/3</f>
        <v>282.66666666666669</v>
      </c>
    </row>
    <row r="260" spans="1:48" x14ac:dyDescent="0.3">
      <c r="A260" t="s">
        <v>472</v>
      </c>
      <c r="B260" t="s">
        <v>473</v>
      </c>
      <c r="C260" t="s">
        <v>10250</v>
      </c>
      <c r="D260" t="s">
        <v>37</v>
      </c>
      <c r="E260">
        <v>45970.96</v>
      </c>
      <c r="F260">
        <v>278.95</v>
      </c>
      <c r="G260">
        <v>98.738016342100593</v>
      </c>
      <c r="H260">
        <f>(Table2[[#This Row],[1Y Return vs Nifty]]-AVERAGE(Table2[1Y Return vs Nifty]))/_xlfn.STDEV.P(Table2[1Y Return vs Nifty])</f>
        <v>0.82652094993996827</v>
      </c>
      <c r="I260">
        <v>10.8076338289509</v>
      </c>
      <c r="J260">
        <f>(Table2[[#This Row],[1M Return vs Nifty]]-AVERAGE(Table2[1M Return vs Nifty]))/_xlfn.STDEV.P(Table2[1M Return vs Nifty])</f>
        <v>1.005143679674152</v>
      </c>
      <c r="K260">
        <v>2.1161683415516701</v>
      </c>
      <c r="L260">
        <f>(Table2[[#This Row],[6M Return vs Nifty]]-AVERAGE(Table2[6M Return vs Nifty]))/_xlfn.STDEV.P(Table2[6M Return vs Nifty])</f>
        <v>-0.14993099251084227</v>
      </c>
      <c r="M260">
        <v>6.4755040357205704</v>
      </c>
      <c r="N260">
        <f>(Table2[[#This Row],[1W Return vs Nifty]]-AVERAGE(Table2[1W Return vs Nifty]))/_xlfn.STDEV.P(Table2[1W Return vs Nifty])</f>
        <v>0.90700099814761859</v>
      </c>
      <c r="O260">
        <v>273.11</v>
      </c>
      <c r="P260">
        <v>259.42657234407</v>
      </c>
      <c r="Q260">
        <v>224.994107870427</v>
      </c>
      <c r="R260">
        <v>52.055816510201197</v>
      </c>
      <c r="S260" s="2">
        <f>(Table2[[#This Row],[Close Price]]-Table2[[#This Row],[20D EMA]])/Table2[[#This Row],[20D EMA]]</f>
        <v>2.1383325400021875E-2</v>
      </c>
      <c r="T260" s="2">
        <f>(Table2[[#This Row],[Close Price]]-Table2[[#This Row],[50D EMA]])/Table2[[#This Row],[50D EMA]]</f>
        <v>7.5256082981494402E-2</v>
      </c>
      <c r="U260" s="2">
        <f>(Table2[[#This Row],[Close Price]]-Table2[[#This Row],[200D EMA]])/Table2[[#This Row],[200D EMA]]</f>
        <v>0.23981024498937509</v>
      </c>
      <c r="V260">
        <v>2.2917261854492499</v>
      </c>
      <c r="W260">
        <v>272.25</v>
      </c>
      <c r="X260">
        <v>282.85000000000002</v>
      </c>
      <c r="Y260">
        <v>272.25</v>
      </c>
      <c r="Z260">
        <v>302.89999999999998</v>
      </c>
      <c r="AA260">
        <v>272.25</v>
      </c>
      <c r="AB260">
        <v>301.95</v>
      </c>
      <c r="AC260" s="2">
        <f>(Table2[[#This Row],[Close Price]]/Table2[[#This Row],[Day Low]])-1</f>
        <v>2.4609733700642789E-2</v>
      </c>
      <c r="AD260" s="2">
        <f>(Table2[[#This Row],[Day High]]/Table2[[#This Row],[Close Price]])-1</f>
        <v>1.3981000179243752E-2</v>
      </c>
      <c r="AE260" s="2">
        <f>(Table2[[#This Row],[Close Price]]/Table2[[#This Row],[Current Week Low]])-1</f>
        <v>2.4609733700642789E-2</v>
      </c>
      <c r="AF260" s="2">
        <f>(Table2[[#This Row],[Current Week High]]/Table2[[#This Row],[Close Price]])-1</f>
        <v>8.5857680587918983E-2</v>
      </c>
      <c r="AG260" s="2">
        <f>(Table2[[#This Row],[Close Price]]/Table2[[#This Row],[Current Month Low]])-1</f>
        <v>2.4609733700642789E-2</v>
      </c>
      <c r="AH260" s="2">
        <f>(Table2[[#This Row],[Current Month High]]/Table2[[#This Row],[Close Price]])-1</f>
        <v>8.2452052339128779E-2</v>
      </c>
      <c r="AI260">
        <v>16.4007886718049</v>
      </c>
      <c r="AJ260">
        <v>130.34682080924799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0.08</v>
      </c>
      <c r="AM260" t="s">
        <v>10294</v>
      </c>
      <c r="AN260">
        <v>-3.78</v>
      </c>
      <c r="AO260" t="s">
        <v>10293</v>
      </c>
      <c r="AP260">
        <v>4.6570769150308E-2</v>
      </c>
      <c r="AQ260">
        <f>(Table2[[#This Row],[Sharpe Ratio]]-AVERAGE(Table2[Sharpe Ratio]))/_xlfn.STDEV.P(Table2[Sharpe Ratio])</f>
        <v>-9.3782739326143602E-2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2.494951895924753</v>
      </c>
      <c r="AS260">
        <f>_xlfn.RANK.AVG(Table2[[#This Row],[1Y Return vs Nifty Z-Score]],Table2[1Y Return vs Nifty Z-Score])</f>
        <v>112</v>
      </c>
      <c r="AT260">
        <f>_xlfn.RANK.AVG(Table2[[#This Row],[6M Return vs Nifty Z-Score]],Table2[6M Return vs Nifty Z-Score])</f>
        <v>371</v>
      </c>
      <c r="AU260">
        <f>_xlfn.RANK.AVG(Table2[[#This Row],[Sharpe Ratio Z-Score]],Table2[Sharpe Ratio Z-Score])</f>
        <v>366</v>
      </c>
      <c r="AV260">
        <f>(Table2[[#This Row],[Rank 1Y]]+Table2[[#This Row],[Rank 6M]]+Table2[[#This Row],[Rank Sharpe]])/3</f>
        <v>283</v>
      </c>
    </row>
    <row r="261" spans="1:48" x14ac:dyDescent="0.3">
      <c r="A261" t="s">
        <v>262</v>
      </c>
      <c r="B261" t="s">
        <v>263</v>
      </c>
      <c r="C261" t="s">
        <v>10252</v>
      </c>
      <c r="D261" t="s">
        <v>264</v>
      </c>
      <c r="E261">
        <v>103356.55621130001</v>
      </c>
      <c r="F261">
        <v>1421</v>
      </c>
      <c r="G261">
        <v>15.005189575005</v>
      </c>
      <c r="H261">
        <f>(Table2[[#This Row],[1Y Return vs Nifty]]-AVERAGE(Table2[1Y Return vs Nifty]))/_xlfn.STDEV.P(Table2[1Y Return vs Nifty])</f>
        <v>-0.33015663676403106</v>
      </c>
      <c r="I261">
        <v>8.7264392490120795</v>
      </c>
      <c r="J261">
        <f>(Table2[[#This Row],[1M Return vs Nifty]]-AVERAGE(Table2[1M Return vs Nifty]))/_xlfn.STDEV.P(Table2[1M Return vs Nifty])</f>
        <v>0.79270093949618736</v>
      </c>
      <c r="K261">
        <v>17.736306772029501</v>
      </c>
      <c r="L261">
        <f>(Table2[[#This Row],[6M Return vs Nifty]]-AVERAGE(Table2[6M Return vs Nifty]))/_xlfn.STDEV.P(Table2[6M Return vs Nifty])</f>
        <v>0.38672111909104406</v>
      </c>
      <c r="M261">
        <v>-1.0091200800011</v>
      </c>
      <c r="N261">
        <f>(Table2[[#This Row],[1W Return vs Nifty]]-AVERAGE(Table2[1W Return vs Nifty]))/_xlfn.STDEV.P(Table2[1W Return vs Nifty])</f>
        <v>-0.65666482710565344</v>
      </c>
      <c r="O261">
        <v>1358.33</v>
      </c>
      <c r="P261">
        <v>1298.1823507033901</v>
      </c>
      <c r="Q261">
        <v>1164.2087500017701</v>
      </c>
      <c r="R261">
        <v>74.209213540596494</v>
      </c>
      <c r="S261" s="2">
        <f>(Table2[[#This Row],[Close Price]]-Table2[[#This Row],[20D EMA]])/Table2[[#This Row],[20D EMA]]</f>
        <v>4.6137536533832041E-2</v>
      </c>
      <c r="T261" s="2">
        <f>(Table2[[#This Row],[Close Price]]-Table2[[#This Row],[50D EMA]])/Table2[[#This Row],[50D EMA]]</f>
        <v>9.4607394123070648E-2</v>
      </c>
      <c r="U261" s="2">
        <f>(Table2[[#This Row],[Close Price]]-Table2[[#This Row],[200D EMA]])/Table2[[#This Row],[200D EMA]]</f>
        <v>0.22057148256087189</v>
      </c>
      <c r="V261">
        <v>1.34239231509408</v>
      </c>
      <c r="W261">
        <v>1394.1</v>
      </c>
      <c r="X261">
        <v>1431</v>
      </c>
      <c r="Y261">
        <v>1394.1</v>
      </c>
      <c r="Z261">
        <v>1434.95</v>
      </c>
      <c r="AA261">
        <v>1394.1</v>
      </c>
      <c r="AB261">
        <v>1431</v>
      </c>
      <c r="AC261" s="2">
        <f>(Table2[[#This Row],[Close Price]]/Table2[[#This Row],[Day Low]])-1</f>
        <v>1.9295602897926978E-2</v>
      </c>
      <c r="AD261" s="2">
        <f>(Table2[[#This Row],[Day High]]/Table2[[#This Row],[Close Price]])-1</f>
        <v>7.0372976776917895E-3</v>
      </c>
      <c r="AE261" s="2">
        <f>(Table2[[#This Row],[Close Price]]/Table2[[#This Row],[Current Week Low]])-1</f>
        <v>1.9295602897926978E-2</v>
      </c>
      <c r="AF261" s="2">
        <f>(Table2[[#This Row],[Current Week High]]/Table2[[#This Row],[Close Price]])-1</f>
        <v>9.8170302603799442E-3</v>
      </c>
      <c r="AG261" s="2">
        <f>(Table2[[#This Row],[Close Price]]/Table2[[#This Row],[Current Month Low]])-1</f>
        <v>1.9295602897926978E-2</v>
      </c>
      <c r="AH261" s="2">
        <f>(Table2[[#This Row],[Current Month High]]/Table2[[#This Row],[Close Price]])-1</f>
        <v>7.0372976776917895E-3</v>
      </c>
      <c r="AI261">
        <v>2.0408163265306101</v>
      </c>
      <c r="AJ261">
        <v>45.5868039547154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7.0000000000000007E-2</v>
      </c>
      <c r="AM261" t="s">
        <v>10294</v>
      </c>
      <c r="AN261">
        <v>9.43</v>
      </c>
      <c r="AO261" t="s">
        <v>10294</v>
      </c>
      <c r="AP261">
        <v>8.6795612067493005E-2</v>
      </c>
      <c r="AQ261">
        <f>(Table2[[#This Row],[Sharpe Ratio]]-AVERAGE(Table2[Sharpe Ratio]))/_xlfn.STDEV.P(Table2[Sharpe Ratio])</f>
        <v>0.37262933896612688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0.56522993368367369</v>
      </c>
      <c r="AS261">
        <f>_xlfn.RANK.AVG(Table2[[#This Row],[1Y Return vs Nifty Z-Score]],Table2[1Y Return vs Nifty Z-Score])</f>
        <v>407</v>
      </c>
      <c r="AT261">
        <f>_xlfn.RANK.AVG(Table2[[#This Row],[6M Return vs Nifty Z-Score]],Table2[6M Return vs Nifty Z-Score])</f>
        <v>201</v>
      </c>
      <c r="AU261">
        <f>_xlfn.RANK.AVG(Table2[[#This Row],[Sharpe Ratio Z-Score]],Table2[Sharpe Ratio Z-Score])</f>
        <v>242</v>
      </c>
      <c r="AV261">
        <f>(Table2[[#This Row],[Rank 1Y]]+Table2[[#This Row],[Rank 6M]]+Table2[[#This Row],[Rank Sharpe]])/3</f>
        <v>283.33333333333331</v>
      </c>
    </row>
    <row r="262" spans="1:48" x14ac:dyDescent="0.3">
      <c r="A262" t="s">
        <v>880</v>
      </c>
      <c r="B262" t="s">
        <v>881</v>
      </c>
      <c r="C262" t="s">
        <v>10249</v>
      </c>
      <c r="D262" t="s">
        <v>21</v>
      </c>
      <c r="E262">
        <v>17281.438209600001</v>
      </c>
      <c r="F262">
        <v>762.4</v>
      </c>
      <c r="G262">
        <v>31.769883928422299</v>
      </c>
      <c r="H262">
        <f>(Table2[[#This Row],[1Y Return vs Nifty]]-AVERAGE(Table2[1Y Return vs Nifty]))/_xlfn.STDEV.P(Table2[1Y Return vs Nifty])</f>
        <v>-9.8570687080542244E-2</v>
      </c>
      <c r="I262">
        <v>0.82195903917058</v>
      </c>
      <c r="J262">
        <f>(Table2[[#This Row],[1M Return vs Nifty]]-AVERAGE(Table2[1M Return vs Nifty]))/_xlfn.STDEV.P(Table2[1M Return vs Nifty])</f>
        <v>-1.4167121591393975E-2</v>
      </c>
      <c r="K262">
        <v>22.807476924799399</v>
      </c>
      <c r="L262">
        <f>(Table2[[#This Row],[6M Return vs Nifty]]-AVERAGE(Table2[6M Return vs Nifty]))/_xlfn.STDEV.P(Table2[6M Return vs Nifty])</f>
        <v>0.56094839517371675</v>
      </c>
      <c r="M262">
        <v>1.55101558173718</v>
      </c>
      <c r="N262">
        <f>(Table2[[#This Row],[1W Return vs Nifty]]-AVERAGE(Table2[1W Return vs Nifty]))/_xlfn.STDEV.P(Table2[1W Return vs Nifty])</f>
        <v>-0.12180875679699382</v>
      </c>
      <c r="O262">
        <v>768.43</v>
      </c>
      <c r="P262">
        <v>724.43874097924902</v>
      </c>
      <c r="Q262">
        <v>608.17966560775506</v>
      </c>
      <c r="R262">
        <v>42.411258517218698</v>
      </c>
      <c r="S262" s="2">
        <f>(Table2[[#This Row],[Close Price]]-Table2[[#This Row],[20D EMA]])/Table2[[#This Row],[20D EMA]]</f>
        <v>-7.8471689028278089E-3</v>
      </c>
      <c r="T262" s="2">
        <f>(Table2[[#This Row],[Close Price]]-Table2[[#This Row],[50D EMA]])/Table2[[#This Row],[50D EMA]]</f>
        <v>5.240092346447045E-2</v>
      </c>
      <c r="U262" s="2">
        <f>(Table2[[#This Row],[Close Price]]-Table2[[#This Row],[200D EMA]])/Table2[[#This Row],[200D EMA]]</f>
        <v>0.25357693312243884</v>
      </c>
      <c r="V262">
        <v>1.1245545761728799</v>
      </c>
      <c r="W262">
        <v>750.55</v>
      </c>
      <c r="X262">
        <v>779.7</v>
      </c>
      <c r="Y262">
        <v>750.55</v>
      </c>
      <c r="Z262">
        <v>817.25</v>
      </c>
      <c r="AA262">
        <v>750.55</v>
      </c>
      <c r="AB262">
        <v>812</v>
      </c>
      <c r="AC262" s="2">
        <f>(Table2[[#This Row],[Close Price]]/Table2[[#This Row],[Day Low]])-1</f>
        <v>1.5788421823995868E-2</v>
      </c>
      <c r="AD262" s="2">
        <f>(Table2[[#This Row],[Day High]]/Table2[[#This Row],[Close Price]])-1</f>
        <v>2.269150052465907E-2</v>
      </c>
      <c r="AE262" s="2">
        <f>(Table2[[#This Row],[Close Price]]/Table2[[#This Row],[Current Week Low]])-1</f>
        <v>1.5788421823995868E-2</v>
      </c>
      <c r="AF262" s="2">
        <f>(Table2[[#This Row],[Current Week High]]/Table2[[#This Row],[Close Price]])-1</f>
        <v>7.1943861490031402E-2</v>
      </c>
      <c r="AG262" s="2">
        <f>(Table2[[#This Row],[Close Price]]/Table2[[#This Row],[Current Month Low]])-1</f>
        <v>1.5788421823995868E-2</v>
      </c>
      <c r="AH262" s="2">
        <f>(Table2[[#This Row],[Current Month High]]/Table2[[#This Row],[Close Price]])-1</f>
        <v>6.5057712486883634E-2</v>
      </c>
      <c r="AI262">
        <v>10.112801678908699</v>
      </c>
      <c r="AJ262">
        <v>67.0830593907517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0.02</v>
      </c>
      <c r="AM262" t="s">
        <v>10294</v>
      </c>
      <c r="AN262">
        <v>-2.16</v>
      </c>
      <c r="AO262" t="s">
        <v>10293</v>
      </c>
      <c r="AP262">
        <v>4.6077538356488999E-2</v>
      </c>
      <c r="AQ262">
        <f>(Table2[[#This Row],[Sharpe Ratio]]-AVERAGE(Table2[Sharpe Ratio]))/_xlfn.STDEV.P(Table2[Sharpe Ratio])</f>
        <v>-9.9501811992169703E-2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0.22690001771261697</v>
      </c>
      <c r="AS262">
        <f>_xlfn.RANK.AVG(Table2[[#This Row],[1Y Return vs Nifty Z-Score]],Table2[1Y Return vs Nifty Z-Score])</f>
        <v>318</v>
      </c>
      <c r="AT262">
        <f>_xlfn.RANK.AVG(Table2[[#This Row],[6M Return vs Nifty Z-Score]],Table2[6M Return vs Nifty Z-Score])</f>
        <v>166</v>
      </c>
      <c r="AU262">
        <f>_xlfn.RANK.AVG(Table2[[#This Row],[Sharpe Ratio Z-Score]],Table2[Sharpe Ratio Z-Score])</f>
        <v>368</v>
      </c>
      <c r="AV262">
        <f>(Table2[[#This Row],[Rank 1Y]]+Table2[[#This Row],[Rank 6M]]+Table2[[#This Row],[Rank Sharpe]])/3</f>
        <v>284</v>
      </c>
    </row>
    <row r="263" spans="1:48" x14ac:dyDescent="0.3">
      <c r="A263" t="s">
        <v>387</v>
      </c>
      <c r="B263" t="s">
        <v>388</v>
      </c>
      <c r="C263" t="s">
        <v>10256</v>
      </c>
      <c r="D263" t="s">
        <v>201</v>
      </c>
      <c r="E263">
        <v>63215.456294800002</v>
      </c>
      <c r="F263">
        <v>4044.4</v>
      </c>
      <c r="G263">
        <v>5.55677985509368</v>
      </c>
      <c r="H263">
        <f>(Table2[[#This Row],[1Y Return vs Nifty]]-AVERAGE(Table2[1Y Return vs Nifty]))/_xlfn.STDEV.P(Table2[1Y Return vs Nifty])</f>
        <v>-0.4606761017692696</v>
      </c>
      <c r="I263">
        <v>-13.0474947645996</v>
      </c>
      <c r="J263">
        <f>(Table2[[#This Row],[1M Return vs Nifty]]-AVERAGE(Table2[1M Return vs Nifty]))/_xlfn.STDEV.P(Table2[1M Return vs Nifty])</f>
        <v>-1.4299236295346562</v>
      </c>
      <c r="K263">
        <v>16.059722834188399</v>
      </c>
      <c r="L263">
        <f>(Table2[[#This Row],[6M Return vs Nifty]]-AVERAGE(Table2[6M Return vs Nifty]))/_xlfn.STDEV.P(Table2[6M Return vs Nifty])</f>
        <v>0.32911968908292927</v>
      </c>
      <c r="M263">
        <v>2.4182656225497499</v>
      </c>
      <c r="N263">
        <f>(Table2[[#This Row],[1W Return vs Nifty]]-AVERAGE(Table2[1W Return vs Nifty]))/_xlfn.STDEV.P(Table2[1W Return vs Nifty])</f>
        <v>5.9374590529642918E-2</v>
      </c>
      <c r="O263">
        <v>4174.05</v>
      </c>
      <c r="P263">
        <v>4180.3226478425604</v>
      </c>
      <c r="Q263">
        <v>3636.0706082009001</v>
      </c>
      <c r="R263">
        <v>41.461833050679502</v>
      </c>
      <c r="S263" s="2">
        <f>(Table2[[#This Row],[Close Price]]-Table2[[#This Row],[20D EMA]])/Table2[[#This Row],[20D EMA]]</f>
        <v>-3.106095997891738E-2</v>
      </c>
      <c r="T263" s="2">
        <f>(Table2[[#This Row],[Close Price]]-Table2[[#This Row],[50D EMA]])/Table2[[#This Row],[50D EMA]]</f>
        <v>-3.2514870093271191E-2</v>
      </c>
      <c r="U263" s="2">
        <f>(Table2[[#This Row],[Close Price]]-Table2[[#This Row],[200D EMA]])/Table2[[#This Row],[200D EMA]]</f>
        <v>0.11229963215734642</v>
      </c>
      <c r="V263">
        <v>0.99905300977355005</v>
      </c>
      <c r="W263">
        <v>4030</v>
      </c>
      <c r="X263">
        <v>4128.3500000000004</v>
      </c>
      <c r="Y263">
        <v>4030</v>
      </c>
      <c r="Z263">
        <v>4286.3999999999996</v>
      </c>
      <c r="AA263">
        <v>4030</v>
      </c>
      <c r="AB263">
        <v>4286.3999999999996</v>
      </c>
      <c r="AC263" s="2">
        <f>(Table2[[#This Row],[Close Price]]/Table2[[#This Row],[Day Low]])-1</f>
        <v>3.5732009925557584E-3</v>
      </c>
      <c r="AD263" s="2">
        <f>(Table2[[#This Row],[Day High]]/Table2[[#This Row],[Close Price]])-1</f>
        <v>2.0757096231826866E-2</v>
      </c>
      <c r="AE263" s="2">
        <f>(Table2[[#This Row],[Close Price]]/Table2[[#This Row],[Current Week Low]])-1</f>
        <v>3.5732009925557584E-3</v>
      </c>
      <c r="AF263" s="2">
        <f>(Table2[[#This Row],[Current Week High]]/Table2[[#This Row],[Close Price]])-1</f>
        <v>5.9835822371674396E-2</v>
      </c>
      <c r="AG263" s="2">
        <f>(Table2[[#This Row],[Close Price]]/Table2[[#This Row],[Current Month Low]])-1</f>
        <v>3.5732009925557584E-3</v>
      </c>
      <c r="AH263" s="2">
        <f>(Table2[[#This Row],[Current Month High]]/Table2[[#This Row],[Close Price]])-1</f>
        <v>5.9835822371674396E-2</v>
      </c>
      <c r="AI263">
        <v>22.4161803975867</v>
      </c>
      <c r="AJ263">
        <v>54.827348595053898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-0.09</v>
      </c>
      <c r="AM263" t="s">
        <v>10293</v>
      </c>
      <c r="AN263">
        <v>-0.04</v>
      </c>
      <c r="AO263" t="s">
        <v>10293</v>
      </c>
      <c r="AP263">
        <v>0.111694901117561</v>
      </c>
      <c r="AQ263">
        <f>(Table2[[#This Row],[Sharpe Ratio]]-AVERAGE(Table2[Sharpe Ratio]))/_xlfn.STDEV.P(Table2[Sharpe Ratio])</f>
        <v>0.66133970578475521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464</v>
      </c>
      <c r="AT263">
        <f>_xlfn.RANK.AVG(Table2[[#This Row],[6M Return vs Nifty Z-Score]],Table2[6M Return vs Nifty Z-Score])</f>
        <v>214</v>
      </c>
      <c r="AU263">
        <f>_xlfn.RANK.AVG(Table2[[#This Row],[Sharpe Ratio Z-Score]],Table2[Sharpe Ratio Z-Score])</f>
        <v>182</v>
      </c>
      <c r="AV263">
        <f>(Table2[[#This Row],[Rank 1Y]]+Table2[[#This Row],[Rank 6M]]+Table2[[#This Row],[Rank Sharpe]])/3</f>
        <v>286.66666666666669</v>
      </c>
    </row>
    <row r="264" spans="1:48" x14ac:dyDescent="0.3">
      <c r="A264" t="s">
        <v>755</v>
      </c>
      <c r="B264" t="s">
        <v>756</v>
      </c>
      <c r="C264" t="s">
        <v>10250</v>
      </c>
      <c r="D264" t="s">
        <v>433</v>
      </c>
      <c r="E264">
        <v>21502.0138678</v>
      </c>
      <c r="F264">
        <v>4368.5</v>
      </c>
      <c r="G264">
        <v>59.562338027974199</v>
      </c>
      <c r="H264">
        <f>(Table2[[#This Row],[1Y Return vs Nifty]]-AVERAGE(Table2[1Y Return vs Nifty]))/_xlfn.STDEV.P(Table2[1Y Return vs Nifty])</f>
        <v>0.28535172396941055</v>
      </c>
      <c r="I264">
        <v>15.359280449869001</v>
      </c>
      <c r="J264">
        <f>(Table2[[#This Row],[1M Return vs Nifty]]-AVERAGE(Table2[1M Return vs Nifty]))/_xlfn.STDEV.P(Table2[1M Return vs Nifty])</f>
        <v>1.4697635137782936</v>
      </c>
      <c r="K264">
        <v>38.303208844850701</v>
      </c>
      <c r="L264">
        <f>(Table2[[#This Row],[6M Return vs Nifty]]-AVERAGE(Table2[6M Return vs Nifty]))/_xlfn.STDEV.P(Table2[6M Return vs Nifty])</f>
        <v>1.0933263438535159</v>
      </c>
      <c r="M264">
        <v>9.5206292004109496</v>
      </c>
      <c r="N264">
        <f>(Table2[[#This Row],[1W Return vs Nifty]]-AVERAGE(Table2[1W Return vs Nifty]))/_xlfn.STDEV.P(Table2[1W Return vs Nifty])</f>
        <v>1.543179659898086</v>
      </c>
      <c r="O264">
        <v>4153.93</v>
      </c>
      <c r="P264">
        <v>3855.0964267286399</v>
      </c>
      <c r="Q264">
        <v>3222.0152114139701</v>
      </c>
      <c r="R264">
        <v>58.758827967479903</v>
      </c>
      <c r="S264" s="2">
        <f>(Table2[[#This Row],[Close Price]]-Table2[[#This Row],[20D EMA]])/Table2[[#This Row],[20D EMA]]</f>
        <v>5.1654698081094214E-2</v>
      </c>
      <c r="T264" s="2">
        <f>(Table2[[#This Row],[Close Price]]-Table2[[#This Row],[50D EMA]])/Table2[[#This Row],[50D EMA]]</f>
        <v>0.13317528705942755</v>
      </c>
      <c r="U264" s="2">
        <f>(Table2[[#This Row],[Close Price]]-Table2[[#This Row],[200D EMA]])/Table2[[#This Row],[200D EMA]]</f>
        <v>0.35582848415011026</v>
      </c>
      <c r="V264">
        <v>1.6377923880243299</v>
      </c>
      <c r="W264">
        <v>4340.2</v>
      </c>
      <c r="X264">
        <v>4435.6499999999996</v>
      </c>
      <c r="Y264">
        <v>4031.75</v>
      </c>
      <c r="Z264">
        <v>4910</v>
      </c>
      <c r="AA264">
        <v>4340.2</v>
      </c>
      <c r="AB264">
        <v>4525</v>
      </c>
      <c r="AC264" s="2">
        <f>(Table2[[#This Row],[Close Price]]/Table2[[#This Row],[Day Low]])-1</f>
        <v>6.5204368462283835E-3</v>
      </c>
      <c r="AD264" s="2">
        <f>(Table2[[#This Row],[Day High]]/Table2[[#This Row],[Close Price]])-1</f>
        <v>1.5371408950440646E-2</v>
      </c>
      <c r="AE264" s="2">
        <f>(Table2[[#This Row],[Close Price]]/Table2[[#This Row],[Current Week Low]])-1</f>
        <v>8.3524524090035301E-2</v>
      </c>
      <c r="AF264" s="2">
        <f>(Table2[[#This Row],[Current Week High]]/Table2[[#This Row],[Close Price]])-1</f>
        <v>0.12395559116401511</v>
      </c>
      <c r="AG264" s="2">
        <f>(Table2[[#This Row],[Close Price]]/Table2[[#This Row],[Current Month Low]])-1</f>
        <v>6.5204368462283835E-3</v>
      </c>
      <c r="AH264" s="2">
        <f>(Table2[[#This Row],[Current Month High]]/Table2[[#This Row],[Close Price]])-1</f>
        <v>3.5824653771317383E-2</v>
      </c>
      <c r="AI264">
        <v>12.3955591164015</v>
      </c>
      <c r="AJ264">
        <v>95.896860986546997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</v>
      </c>
      <c r="AM264" t="s">
        <v>10294</v>
      </c>
      <c r="AN264">
        <v>3.35</v>
      </c>
      <c r="AO264" t="s">
        <v>10294</v>
      </c>
      <c r="AP264">
        <v>-1.41951090187E-3</v>
      </c>
      <c r="AQ264">
        <f>(Table2[[#This Row],[Sharpe Ratio]]-AVERAGE(Table2[Sharpe Ratio]))/_xlfn.STDEV.P(Table2[Sharpe Ratio])</f>
        <v>-0.65023603121461926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3.7413852102846867</v>
      </c>
      <c r="AS264">
        <f>_xlfn.RANK.AVG(Table2[[#This Row],[1Y Return vs Nifty Z-Score]],Table2[1Y Return vs Nifty Z-Score])</f>
        <v>210</v>
      </c>
      <c r="AT264">
        <f>_xlfn.RANK.AVG(Table2[[#This Row],[6M Return vs Nifty Z-Score]],Table2[6M Return vs Nifty Z-Score])</f>
        <v>95</v>
      </c>
      <c r="AU264">
        <f>_xlfn.RANK.AVG(Table2[[#This Row],[Sharpe Ratio Z-Score]],Table2[Sharpe Ratio Z-Score])</f>
        <v>558</v>
      </c>
      <c r="AV264">
        <f>(Table2[[#This Row],[Rank 1Y]]+Table2[[#This Row],[Rank 6M]]+Table2[[#This Row],[Rank Sharpe]])/3</f>
        <v>287.66666666666669</v>
      </c>
    </row>
    <row r="265" spans="1:48" x14ac:dyDescent="0.3">
      <c r="A265" t="s">
        <v>343</v>
      </c>
      <c r="B265" t="s">
        <v>344</v>
      </c>
      <c r="C265" t="s">
        <v>10250</v>
      </c>
      <c r="D265" t="s">
        <v>37</v>
      </c>
      <c r="E265">
        <v>71904.084000000003</v>
      </c>
      <c r="F265">
        <v>409.85</v>
      </c>
      <c r="G265">
        <v>73.634748468314001</v>
      </c>
      <c r="H265">
        <f>(Table2[[#This Row],[1Y Return vs Nifty]]-AVERAGE(Table2[1Y Return vs Nifty]))/_xlfn.STDEV.P(Table2[1Y Return vs Nifty])</f>
        <v>0.47974671068729424</v>
      </c>
      <c r="I265">
        <v>4.5126255296917499</v>
      </c>
      <c r="J265">
        <f>(Table2[[#This Row],[1M Return vs Nifty]]-AVERAGE(Table2[1M Return vs Nifty]))/_xlfn.STDEV.P(Table2[1M Return vs Nifty])</f>
        <v>0.36256617854643225</v>
      </c>
      <c r="K265">
        <v>-4.4489292513993401</v>
      </c>
      <c r="L265">
        <f>(Table2[[#This Row],[6M Return vs Nifty]]-AVERAGE(Table2[6M Return vs Nifty]))/_xlfn.STDEV.P(Table2[6M Return vs Nifty])</f>
        <v>-0.37548427437262433</v>
      </c>
      <c r="M265">
        <v>10.9140754062624</v>
      </c>
      <c r="N265">
        <f>(Table2[[#This Row],[1W Return vs Nifty]]-AVERAGE(Table2[1W Return vs Nifty]))/_xlfn.STDEV.P(Table2[1W Return vs Nifty])</f>
        <v>1.8342943742418483</v>
      </c>
      <c r="O265">
        <v>401.14</v>
      </c>
      <c r="P265">
        <v>387.70462955684201</v>
      </c>
      <c r="Q265">
        <v>335.79121863165398</v>
      </c>
      <c r="R265">
        <v>54.048969052630902</v>
      </c>
      <c r="S265" s="2">
        <f>(Table2[[#This Row],[Close Price]]-Table2[[#This Row],[20D EMA]])/Table2[[#This Row],[20D EMA]]</f>
        <v>2.1713117614797918E-2</v>
      </c>
      <c r="T265" s="2">
        <f>(Table2[[#This Row],[Close Price]]-Table2[[#This Row],[50D EMA]])/Table2[[#This Row],[50D EMA]]</f>
        <v>5.7119179795378859E-2</v>
      </c>
      <c r="U265" s="2">
        <f>(Table2[[#This Row],[Close Price]]-Table2[[#This Row],[200D EMA]])/Table2[[#This Row],[200D EMA]]</f>
        <v>0.22055008368037402</v>
      </c>
      <c r="V265">
        <v>2.0467904573164</v>
      </c>
      <c r="W265">
        <v>401</v>
      </c>
      <c r="X265">
        <v>417.7</v>
      </c>
      <c r="Y265">
        <v>400.9</v>
      </c>
      <c r="Z265">
        <v>442.5</v>
      </c>
      <c r="AA265">
        <v>401</v>
      </c>
      <c r="AB265">
        <v>442.5</v>
      </c>
      <c r="AC265" s="2">
        <f>(Table2[[#This Row],[Close Price]]/Table2[[#This Row],[Day Low]])-1</f>
        <v>2.2069825436409118E-2</v>
      </c>
      <c r="AD265" s="2">
        <f>(Table2[[#This Row],[Day High]]/Table2[[#This Row],[Close Price]])-1</f>
        <v>1.9153348786141278E-2</v>
      </c>
      <c r="AE265" s="2">
        <f>(Table2[[#This Row],[Close Price]]/Table2[[#This Row],[Current Week Low]])-1</f>
        <v>2.2324769269144618E-2</v>
      </c>
      <c r="AF265" s="2">
        <f>(Table2[[#This Row],[Current Week High]]/Table2[[#This Row],[Close Price]])-1</f>
        <v>7.9663291448090812E-2</v>
      </c>
      <c r="AG265" s="2">
        <f>(Table2[[#This Row],[Close Price]]/Table2[[#This Row],[Current Month Low]])-1</f>
        <v>2.2069825436409118E-2</v>
      </c>
      <c r="AH265" s="2">
        <f>(Table2[[#This Row],[Current Month High]]/Table2[[#This Row],[Close Price]])-1</f>
        <v>7.9663291448090812E-2</v>
      </c>
      <c r="AI265">
        <v>14.139319263145</v>
      </c>
      <c r="AJ265">
        <v>110.719794344473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0.09</v>
      </c>
      <c r="AM265" t="s">
        <v>10294</v>
      </c>
      <c r="AN265">
        <v>-1.73</v>
      </c>
      <c r="AO265" t="s">
        <v>10293</v>
      </c>
      <c r="AP265">
        <v>8.2442235529773006E-2</v>
      </c>
      <c r="AQ265">
        <f>(Table2[[#This Row],[Sharpe Ratio]]-AVERAGE(Table2[Sharpe Ratio]))/_xlfn.STDEV.P(Table2[Sharpe Ratio])</f>
        <v>0.32215139421126171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2.6232743833142118</v>
      </c>
      <c r="AS265">
        <f>_xlfn.RANK.AVG(Table2[[#This Row],[1Y Return vs Nifty Z-Score]],Table2[1Y Return vs Nifty Z-Score])</f>
        <v>165</v>
      </c>
      <c r="AT265">
        <f>_xlfn.RANK.AVG(Table2[[#This Row],[6M Return vs Nifty Z-Score]],Table2[6M Return vs Nifty Z-Score])</f>
        <v>448</v>
      </c>
      <c r="AU265">
        <f>_xlfn.RANK.AVG(Table2[[#This Row],[Sharpe Ratio Z-Score]],Table2[Sharpe Ratio Z-Score])</f>
        <v>251</v>
      </c>
      <c r="AV265">
        <f>(Table2[[#This Row],[Rank 1Y]]+Table2[[#This Row],[Rank 6M]]+Table2[[#This Row],[Rank Sharpe]])/3</f>
        <v>288</v>
      </c>
    </row>
    <row r="266" spans="1:48" x14ac:dyDescent="0.3">
      <c r="A266" t="s">
        <v>370</v>
      </c>
      <c r="B266" t="s">
        <v>371</v>
      </c>
      <c r="C266" t="s">
        <v>10260</v>
      </c>
      <c r="D266" t="s">
        <v>372</v>
      </c>
      <c r="E266">
        <v>65583.972980999999</v>
      </c>
      <c r="F266">
        <v>5163</v>
      </c>
      <c r="G266">
        <v>19.876767252160601</v>
      </c>
      <c r="H266">
        <f>(Table2[[#This Row],[1Y Return vs Nifty]]-AVERAGE(Table2[1Y Return vs Nifty]))/_xlfn.STDEV.P(Table2[1Y Return vs Nifty])</f>
        <v>-0.26286110968566262</v>
      </c>
      <c r="I266">
        <v>-14.727166973654899</v>
      </c>
      <c r="J266">
        <f>(Table2[[#This Row],[1M Return vs Nifty]]-AVERAGE(Table2[1M Return vs Nifty]))/_xlfn.STDEV.P(Table2[1M Return vs Nifty])</f>
        <v>-1.6013800469845674</v>
      </c>
      <c r="K266">
        <v>11.674652130268401</v>
      </c>
      <c r="L266">
        <f>(Table2[[#This Row],[6M Return vs Nifty]]-AVERAGE(Table2[6M Return vs Nifty]))/_xlfn.STDEV.P(Table2[6M Return vs Nifty])</f>
        <v>0.17846433713095242</v>
      </c>
      <c r="M266">
        <v>-0.85192116455970901</v>
      </c>
      <c r="N266">
        <f>(Table2[[#This Row],[1W Return vs Nifty]]-AVERAGE(Table2[1W Return vs Nifty]))/_xlfn.STDEV.P(Table2[1W Return vs Nifty])</f>
        <v>-0.62382328850036017</v>
      </c>
      <c r="O266">
        <v>5531.81</v>
      </c>
      <c r="P266">
        <v>5544.7323172238603</v>
      </c>
      <c r="Q266">
        <v>4775.9637107478502</v>
      </c>
      <c r="R266">
        <v>24.463672337867301</v>
      </c>
      <c r="S266" s="2">
        <f>(Table2[[#This Row],[Close Price]]-Table2[[#This Row],[20D EMA]])/Table2[[#This Row],[20D EMA]]</f>
        <v>-6.6670764180259329E-2</v>
      </c>
      <c r="T266" s="2">
        <f>(Table2[[#This Row],[Close Price]]-Table2[[#This Row],[50D EMA]])/Table2[[#This Row],[50D EMA]]</f>
        <v>-6.8845941586407583E-2</v>
      </c>
      <c r="U266" s="2">
        <f>(Table2[[#This Row],[Close Price]]-Table2[[#This Row],[200D EMA]])/Table2[[#This Row],[200D EMA]]</f>
        <v>8.1038364755821241E-2</v>
      </c>
      <c r="V266">
        <v>0.809604819900413</v>
      </c>
      <c r="W266">
        <v>5150.05</v>
      </c>
      <c r="X266">
        <v>5283.1</v>
      </c>
      <c r="Y266">
        <v>5150.05</v>
      </c>
      <c r="Z266">
        <v>5490</v>
      </c>
      <c r="AA266">
        <v>5150.05</v>
      </c>
      <c r="AB266">
        <v>5412.8</v>
      </c>
      <c r="AC266" s="2">
        <f>(Table2[[#This Row],[Close Price]]/Table2[[#This Row],[Day Low]])-1</f>
        <v>2.5145386937990288E-3</v>
      </c>
      <c r="AD266" s="2">
        <f>(Table2[[#This Row],[Day High]]/Table2[[#This Row],[Close Price]])-1</f>
        <v>2.3261669571954302E-2</v>
      </c>
      <c r="AE266" s="2">
        <f>(Table2[[#This Row],[Close Price]]/Table2[[#This Row],[Current Week Low]])-1</f>
        <v>2.5145386937990288E-3</v>
      </c>
      <c r="AF266" s="2">
        <f>(Table2[[#This Row],[Current Week High]]/Table2[[#This Row],[Close Price]])-1</f>
        <v>6.3335270191748894E-2</v>
      </c>
      <c r="AG266" s="2">
        <f>(Table2[[#This Row],[Close Price]]/Table2[[#This Row],[Current Month Low]])-1</f>
        <v>2.5145386937990288E-3</v>
      </c>
      <c r="AH266" s="2">
        <f>(Table2[[#This Row],[Current Month High]]/Table2[[#This Row],[Close Price]])-1</f>
        <v>4.8382723222932356E-2</v>
      </c>
      <c r="AI266">
        <v>25.121053650978102</v>
      </c>
      <c r="AJ266">
        <v>49.647836294600097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-0.15</v>
      </c>
      <c r="AM266" t="s">
        <v>10293</v>
      </c>
      <c r="AN266">
        <v>-10.98</v>
      </c>
      <c r="AO266" t="s">
        <v>10293</v>
      </c>
      <c r="AP266">
        <v>8.9589162566217004E-2</v>
      </c>
      <c r="AQ266">
        <f>(Table2[[#This Row],[Sharpe Ratio]]-AVERAGE(Table2[Sharpe Ratio]))/_xlfn.STDEV.P(Table2[Sharpe Ratio])</f>
        <v>0.40502090595389051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377</v>
      </c>
      <c r="AT266">
        <f>_xlfn.RANK.AVG(Table2[[#This Row],[6M Return vs Nifty Z-Score]],Table2[6M Return vs Nifty Z-Score])</f>
        <v>257</v>
      </c>
      <c r="AU266">
        <f>_xlfn.RANK.AVG(Table2[[#This Row],[Sharpe Ratio Z-Score]],Table2[Sharpe Ratio Z-Score])</f>
        <v>234</v>
      </c>
      <c r="AV266">
        <f>(Table2[[#This Row],[Rank 1Y]]+Table2[[#This Row],[Rank 6M]]+Table2[[#This Row],[Rank Sharpe]])/3</f>
        <v>289.33333333333331</v>
      </c>
    </row>
    <row r="267" spans="1:48" x14ac:dyDescent="0.3">
      <c r="A267" t="s">
        <v>793</v>
      </c>
      <c r="B267" t="s">
        <v>794</v>
      </c>
      <c r="C267" t="s">
        <v>10262</v>
      </c>
      <c r="D267" t="s">
        <v>136</v>
      </c>
      <c r="E267">
        <v>20120.428397745</v>
      </c>
      <c r="F267">
        <v>1431.95</v>
      </c>
      <c r="G267">
        <v>185.6927468625</v>
      </c>
      <c r="H267">
        <f>(Table2[[#This Row],[1Y Return vs Nifty]]-AVERAGE(Table2[1Y Return vs Nifty]))/_xlfn.STDEV.P(Table2[1Y Return vs Nifty])</f>
        <v>2.0277056194912948</v>
      </c>
      <c r="I267">
        <v>-0.72399102222619205</v>
      </c>
      <c r="J267">
        <f>(Table2[[#This Row],[1M Return vs Nifty]]-AVERAGE(Table2[1M Return vs Nifty]))/_xlfn.STDEV.P(Table2[1M Return vs Nifty])</f>
        <v>-0.17197354218618388</v>
      </c>
      <c r="K267">
        <v>7.0756300941594299</v>
      </c>
      <c r="L267">
        <f>(Table2[[#This Row],[6M Return vs Nifty]]-AVERAGE(Table2[6M Return vs Nifty]))/_xlfn.STDEV.P(Table2[6M Return vs Nifty])</f>
        <v>2.0458382320346684E-2</v>
      </c>
      <c r="M267">
        <v>-2.1304893298881802</v>
      </c>
      <c r="N267">
        <f>(Table2[[#This Row],[1W Return vs Nifty]]-AVERAGE(Table2[1W Return vs Nifty]))/_xlfn.STDEV.P(Table2[1W Return vs Nifty])</f>
        <v>-0.89093801790693339</v>
      </c>
      <c r="O267">
        <v>1470.22</v>
      </c>
      <c r="P267">
        <v>1417.49905360958</v>
      </c>
      <c r="Q267">
        <v>1128.6505692635601</v>
      </c>
      <c r="R267">
        <v>33.744188336089998</v>
      </c>
      <c r="S267" s="2">
        <f>(Table2[[#This Row],[Close Price]]-Table2[[#This Row],[20D EMA]])/Table2[[#This Row],[20D EMA]]</f>
        <v>-2.6030117941532548E-2</v>
      </c>
      <c r="T267" s="2">
        <f>(Table2[[#This Row],[Close Price]]-Table2[[#This Row],[50D EMA]])/Table2[[#This Row],[50D EMA]]</f>
        <v>1.0194677981351437E-2</v>
      </c>
      <c r="U267" s="2">
        <f>(Table2[[#This Row],[Close Price]]-Table2[[#This Row],[200D EMA]])/Table2[[#This Row],[200D EMA]]</f>
        <v>0.26872748660760576</v>
      </c>
      <c r="V267">
        <v>0.85477721495438896</v>
      </c>
      <c r="W267">
        <v>1410</v>
      </c>
      <c r="X267">
        <v>1456</v>
      </c>
      <c r="Y267">
        <v>1410</v>
      </c>
      <c r="Z267">
        <v>1575</v>
      </c>
      <c r="AA267">
        <v>1410</v>
      </c>
      <c r="AB267">
        <v>1505.85</v>
      </c>
      <c r="AC267" s="2">
        <f>(Table2[[#This Row],[Close Price]]/Table2[[#This Row],[Day Low]])-1</f>
        <v>1.5567375886524903E-2</v>
      </c>
      <c r="AD267" s="2">
        <f>(Table2[[#This Row],[Day High]]/Table2[[#This Row],[Close Price]])-1</f>
        <v>1.679527916477519E-2</v>
      </c>
      <c r="AE267" s="2">
        <f>(Table2[[#This Row],[Close Price]]/Table2[[#This Row],[Current Week Low]])-1</f>
        <v>1.5567375886524903E-2</v>
      </c>
      <c r="AF267" s="2">
        <f>(Table2[[#This Row],[Current Week High]]/Table2[[#This Row],[Close Price]])-1</f>
        <v>9.9898739481127041E-2</v>
      </c>
      <c r="AG267" s="2">
        <f>(Table2[[#This Row],[Close Price]]/Table2[[#This Row],[Current Month Low]])-1</f>
        <v>1.5567375886524903E-2</v>
      </c>
      <c r="AH267" s="2">
        <f>(Table2[[#This Row],[Current Month High]]/Table2[[#This Row],[Close Price]])-1</f>
        <v>5.1607947204860505E-2</v>
      </c>
      <c r="AI267">
        <v>9.9898739481127006</v>
      </c>
      <c r="AJ267">
        <v>222.51126126126101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0.06</v>
      </c>
      <c r="AM267" t="s">
        <v>10294</v>
      </c>
      <c r="AN267">
        <v>-1.91</v>
      </c>
      <c r="AO267" t="s">
        <v>10293</v>
      </c>
      <c r="AQ267">
        <f>(Table2[[#This Row],[Sharpe Ratio]]-AVERAGE(Table2[Sharpe Ratio]))/_xlfn.STDEV.P(Table2[Sharpe Ratio])</f>
        <v>-0.63377662498989373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0.35147581672863037</v>
      </c>
      <c r="AS267">
        <f>_xlfn.RANK.AVG(Table2[[#This Row],[1Y Return vs Nifty Z-Score]],Table2[1Y Return vs Nifty Z-Score])</f>
        <v>28</v>
      </c>
      <c r="AT267">
        <f>_xlfn.RANK.AVG(Table2[[#This Row],[6M Return vs Nifty Z-Score]],Table2[6M Return vs Nifty Z-Score])</f>
        <v>308</v>
      </c>
      <c r="AU267">
        <f>_xlfn.RANK.AVG(Table2[[#This Row],[Sharpe Ratio Z-Score]],Table2[Sharpe Ratio Z-Score])</f>
        <v>532.5</v>
      </c>
      <c r="AV267">
        <f>(Table2[[#This Row],[Rank 1Y]]+Table2[[#This Row],[Rank 6M]]+Table2[[#This Row],[Rank Sharpe]])/3</f>
        <v>289.5</v>
      </c>
    </row>
    <row r="268" spans="1:48" x14ac:dyDescent="0.3">
      <c r="A268" t="s">
        <v>1637</v>
      </c>
      <c r="B268" t="s">
        <v>1638</v>
      </c>
      <c r="C268" t="s">
        <v>10261</v>
      </c>
      <c r="D268" t="s">
        <v>349</v>
      </c>
      <c r="E268">
        <v>5236.6923495599904</v>
      </c>
      <c r="F268">
        <v>1925.9</v>
      </c>
      <c r="G268">
        <v>74.479799463511398</v>
      </c>
      <c r="H268">
        <f>(Table2[[#This Row],[1Y Return vs Nifty]]-AVERAGE(Table2[1Y Return vs Nifty]))/_xlfn.STDEV.P(Table2[1Y Return vs Nifty])</f>
        <v>0.49142016760384549</v>
      </c>
      <c r="I268">
        <v>-5.1448744703082401</v>
      </c>
      <c r="J268">
        <f>(Table2[[#This Row],[1M Return vs Nifty]]-AVERAGE(Table2[1M Return vs Nifty]))/_xlfn.STDEV.P(Table2[1M Return vs Nifty])</f>
        <v>-0.62324542361957047</v>
      </c>
      <c r="K268">
        <v>44.807615581720498</v>
      </c>
      <c r="L268">
        <f>(Table2[[#This Row],[6M Return vs Nifty]]-AVERAGE(Table2[6M Return vs Nifty]))/_xlfn.STDEV.P(Table2[6M Return vs Nifty])</f>
        <v>1.3167945048813263</v>
      </c>
      <c r="M268">
        <v>-11.2677887845851</v>
      </c>
      <c r="N268">
        <f>(Table2[[#This Row],[1W Return vs Nifty]]-AVERAGE(Table2[1W Return vs Nifty]))/_xlfn.STDEV.P(Table2[1W Return vs Nifty])</f>
        <v>-2.7998759513969049</v>
      </c>
      <c r="O268">
        <v>2023.17</v>
      </c>
      <c r="P268">
        <v>1867.1506334169301</v>
      </c>
      <c r="Q268">
        <v>1460.58553454549</v>
      </c>
      <c r="R268">
        <v>33.744219911551802</v>
      </c>
      <c r="S268" s="2">
        <f>(Table2[[#This Row],[Close Price]]-Table2[[#This Row],[20D EMA]])/Table2[[#This Row],[20D EMA]]</f>
        <v>-4.8078016182525433E-2</v>
      </c>
      <c r="T268" s="2">
        <f>(Table2[[#This Row],[Close Price]]-Table2[[#This Row],[50D EMA]])/Table2[[#This Row],[50D EMA]]</f>
        <v>3.1464717164012244E-2</v>
      </c>
      <c r="U268" s="2">
        <f>(Table2[[#This Row],[Close Price]]-Table2[[#This Row],[200D EMA]])/Table2[[#This Row],[200D EMA]]</f>
        <v>0.31858077082716574</v>
      </c>
      <c r="V268">
        <v>0.933811063020204</v>
      </c>
      <c r="W268">
        <v>1920</v>
      </c>
      <c r="X268">
        <v>1990</v>
      </c>
      <c r="Y268">
        <v>1920</v>
      </c>
      <c r="Z268">
        <v>2269.0500000000002</v>
      </c>
      <c r="AA268">
        <v>1920</v>
      </c>
      <c r="AB268">
        <v>2065</v>
      </c>
      <c r="AC268" s="2">
        <f>(Table2[[#This Row],[Close Price]]/Table2[[#This Row],[Day Low]])-1</f>
        <v>3.0729166666667584E-3</v>
      </c>
      <c r="AD268" s="2">
        <f>(Table2[[#This Row],[Day High]]/Table2[[#This Row],[Close Price]])-1</f>
        <v>3.3283140349966267E-2</v>
      </c>
      <c r="AE268" s="2">
        <f>(Table2[[#This Row],[Close Price]]/Table2[[#This Row],[Current Week Low]])-1</f>
        <v>3.0729166666667584E-3</v>
      </c>
      <c r="AF268" s="2">
        <f>(Table2[[#This Row],[Current Week High]]/Table2[[#This Row],[Close Price]])-1</f>
        <v>0.1781764369904979</v>
      </c>
      <c r="AG268" s="2">
        <f>(Table2[[#This Row],[Close Price]]/Table2[[#This Row],[Current Month Low]])-1</f>
        <v>3.0729166666667584E-3</v>
      </c>
      <c r="AH268" s="2">
        <f>(Table2[[#This Row],[Current Month High]]/Table2[[#This Row],[Close Price]])-1</f>
        <v>7.2225972272703665E-2</v>
      </c>
      <c r="AI268">
        <v>17.8176436990497</v>
      </c>
      <c r="AJ268">
        <v>105.319829424307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0.38</v>
      </c>
      <c r="AM268" t="s">
        <v>10294</v>
      </c>
      <c r="AN268">
        <v>-6.02</v>
      </c>
      <c r="AO268" t="s">
        <v>10293</v>
      </c>
      <c r="AP268">
        <v>-4.1018810245847998E-2</v>
      </c>
      <c r="AQ268">
        <f>(Table2[[#This Row],[Sharpe Ratio]]-AVERAGE(Table2[Sharpe Ratio]))/_xlfn.STDEV.P(Table2[Sharpe Ratio])</f>
        <v>-1.1093948536360705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-2.724301556167374</v>
      </c>
      <c r="AS268">
        <f>_xlfn.RANK.AVG(Table2[[#This Row],[1Y Return vs Nifty Z-Score]],Table2[1Y Return vs Nifty Z-Score])</f>
        <v>159</v>
      </c>
      <c r="AT268">
        <f>_xlfn.RANK.AVG(Table2[[#This Row],[6M Return vs Nifty Z-Score]],Table2[6M Return vs Nifty Z-Score])</f>
        <v>75</v>
      </c>
      <c r="AU268">
        <f>_xlfn.RANK.AVG(Table2[[#This Row],[Sharpe Ratio Z-Score]],Table2[Sharpe Ratio Z-Score])</f>
        <v>635</v>
      </c>
      <c r="AV268">
        <f>(Table2[[#This Row],[Rank 1Y]]+Table2[[#This Row],[Rank 6M]]+Table2[[#This Row],[Rank Sharpe]])/3</f>
        <v>289.66666666666669</v>
      </c>
    </row>
    <row r="269" spans="1:48" x14ac:dyDescent="0.3">
      <c r="A269" t="s">
        <v>1476</v>
      </c>
      <c r="B269" t="s">
        <v>1477</v>
      </c>
      <c r="C269" t="s">
        <v>626</v>
      </c>
      <c r="D269" t="s">
        <v>463</v>
      </c>
      <c r="E269">
        <v>6796.2685824</v>
      </c>
      <c r="F269">
        <v>951.75</v>
      </c>
      <c r="G269">
        <v>60.344110283394997</v>
      </c>
      <c r="H269">
        <f>(Table2[[#This Row],[1Y Return vs Nifty]]-AVERAGE(Table2[1Y Return vs Nifty]))/_xlfn.STDEV.P(Table2[1Y Return vs Nifty])</f>
        <v>0.29615105418033821</v>
      </c>
      <c r="I269">
        <v>-3.7491388720043699</v>
      </c>
      <c r="J269">
        <f>(Table2[[#This Row],[1M Return vs Nifty]]-AVERAGE(Table2[1M Return vs Nifty]))/_xlfn.STDEV.P(Table2[1M Return vs Nifty])</f>
        <v>-0.48077249104239583</v>
      </c>
      <c r="K269">
        <v>-11.242557539158801</v>
      </c>
      <c r="L269">
        <f>(Table2[[#This Row],[6M Return vs Nifty]]-AVERAGE(Table2[6M Return vs Nifty]))/_xlfn.STDEV.P(Table2[6M Return vs Nifty])</f>
        <v>-0.60888905386873626</v>
      </c>
      <c r="M269">
        <v>-1.7657524826658799</v>
      </c>
      <c r="N269">
        <f>(Table2[[#This Row],[1W Return vs Nifty]]-AVERAGE(Table2[1W Return vs Nifty]))/_xlfn.STDEV.P(Table2[1W Return vs Nifty])</f>
        <v>-0.81473826032469931</v>
      </c>
      <c r="O269">
        <v>947.01</v>
      </c>
      <c r="P269">
        <v>910.79557981470396</v>
      </c>
      <c r="Q269">
        <v>822.96874695529004</v>
      </c>
      <c r="R269">
        <v>48.672518980281303</v>
      </c>
      <c r="S269" s="2">
        <f>(Table2[[#This Row],[Close Price]]-Table2[[#This Row],[20D EMA]])/Table2[[#This Row],[20D EMA]]</f>
        <v>5.0052269775398457E-3</v>
      </c>
      <c r="T269" s="2">
        <f>(Table2[[#This Row],[Close Price]]-Table2[[#This Row],[50D EMA]])/Table2[[#This Row],[50D EMA]]</f>
        <v>4.496554560972725E-2</v>
      </c>
      <c r="U269" s="2">
        <f>(Table2[[#This Row],[Close Price]]-Table2[[#This Row],[200D EMA]])/Table2[[#This Row],[200D EMA]]</f>
        <v>0.15648377112880368</v>
      </c>
      <c r="V269">
        <v>0.87488619756170205</v>
      </c>
      <c r="W269">
        <v>930</v>
      </c>
      <c r="X269">
        <v>968.8</v>
      </c>
      <c r="Y269">
        <v>930</v>
      </c>
      <c r="Z269">
        <v>1017.65</v>
      </c>
      <c r="AA269">
        <v>930</v>
      </c>
      <c r="AB269">
        <v>974.1</v>
      </c>
      <c r="AC269" s="2">
        <f>(Table2[[#This Row],[Close Price]]/Table2[[#This Row],[Day Low]])-1</f>
        <v>2.3387096774193594E-2</v>
      </c>
      <c r="AD269" s="2">
        <f>(Table2[[#This Row],[Day High]]/Table2[[#This Row],[Close Price]])-1</f>
        <v>1.7914368268978187E-2</v>
      </c>
      <c r="AE269" s="2">
        <f>(Table2[[#This Row],[Close Price]]/Table2[[#This Row],[Current Week Low]])-1</f>
        <v>2.3387096774193594E-2</v>
      </c>
      <c r="AF269" s="2">
        <f>(Table2[[#This Row],[Current Week High]]/Table2[[#This Row],[Close Price]])-1</f>
        <v>6.9240872077751536E-2</v>
      </c>
      <c r="AG269" s="2">
        <f>(Table2[[#This Row],[Close Price]]/Table2[[#This Row],[Current Month Low]])-1</f>
        <v>2.3387096774193594E-2</v>
      </c>
      <c r="AH269" s="2">
        <f>(Table2[[#This Row],[Current Month High]]/Table2[[#This Row],[Close Price]])-1</f>
        <v>2.348305752561064E-2</v>
      </c>
      <c r="AI269">
        <v>9.4930391384292001</v>
      </c>
      <c r="AJ269">
        <v>97.438025101130506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</v>
      </c>
      <c r="AM269" t="s">
        <v>10295</v>
      </c>
      <c r="AN269">
        <v>1.06</v>
      </c>
      <c r="AO269" t="s">
        <v>10294</v>
      </c>
      <c r="AP269">
        <v>0.130600764789502</v>
      </c>
      <c r="AQ269">
        <f>(Table2[[#This Row],[Sharpe Ratio]]-AVERAGE(Table2[Sharpe Ratio]))/_xlfn.STDEV.P(Table2[Sharpe Ratio])</f>
        <v>0.88055555667806251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-0.72769319437743063</v>
      </c>
      <c r="AS269">
        <f>_xlfn.RANK.AVG(Table2[[#This Row],[1Y Return vs Nifty Z-Score]],Table2[1Y Return vs Nifty Z-Score])</f>
        <v>206</v>
      </c>
      <c r="AT269">
        <f>_xlfn.RANK.AVG(Table2[[#This Row],[6M Return vs Nifty Z-Score]],Table2[6M Return vs Nifty Z-Score])</f>
        <v>521</v>
      </c>
      <c r="AU269">
        <f>_xlfn.RANK.AVG(Table2[[#This Row],[Sharpe Ratio Z-Score]],Table2[Sharpe Ratio Z-Score])</f>
        <v>142</v>
      </c>
      <c r="AV269">
        <f>(Table2[[#This Row],[Rank 1Y]]+Table2[[#This Row],[Rank 6M]]+Table2[[#This Row],[Rank Sharpe]])/3</f>
        <v>289.66666666666669</v>
      </c>
    </row>
    <row r="270" spans="1:48" x14ac:dyDescent="0.3">
      <c r="A270" t="s">
        <v>30</v>
      </c>
      <c r="B270" t="s">
        <v>31</v>
      </c>
      <c r="C270" t="s">
        <v>10250</v>
      </c>
      <c r="D270" t="s">
        <v>32</v>
      </c>
      <c r="E270">
        <v>756673.26521669002</v>
      </c>
      <c r="F270">
        <v>847.85</v>
      </c>
      <c r="G270">
        <v>15.0892399055037</v>
      </c>
      <c r="H270">
        <f>(Table2[[#This Row],[1Y Return vs Nifty]]-AVERAGE(Table2[1Y Return vs Nifty]))/_xlfn.STDEV.P(Table2[1Y Return vs Nifty])</f>
        <v>-0.3289955732099088</v>
      </c>
      <c r="I270">
        <v>-0.22919523844480499</v>
      </c>
      <c r="J270">
        <f>(Table2[[#This Row],[1M Return vs Nifty]]-AVERAGE(Table2[1M Return vs Nifty]))/_xlfn.STDEV.P(Table2[1M Return vs Nifty])</f>
        <v>-0.1214661205600371</v>
      </c>
      <c r="K270">
        <v>17.403920749649402</v>
      </c>
      <c r="L270">
        <f>(Table2[[#This Row],[6M Return vs Nifty]]-AVERAGE(Table2[6M Return vs Nifty]))/_xlfn.STDEV.P(Table2[6M Return vs Nifty])</f>
        <v>0.37530152370326009</v>
      </c>
      <c r="M270">
        <v>2.3254265294458101</v>
      </c>
      <c r="N270">
        <f>(Table2[[#This Row],[1W Return vs Nifty]]-AVERAGE(Table2[1W Return vs Nifty]))/_xlfn.STDEV.P(Table2[1W Return vs Nifty])</f>
        <v>3.9978918163250464E-2</v>
      </c>
      <c r="O270">
        <v>861.45</v>
      </c>
      <c r="P270">
        <v>845.25389728107496</v>
      </c>
      <c r="Q270">
        <v>750.19983504800302</v>
      </c>
      <c r="R270">
        <v>36.421654929710797</v>
      </c>
      <c r="S270" s="2">
        <f>(Table2[[#This Row],[Close Price]]-Table2[[#This Row],[20D EMA]])/Table2[[#This Row],[20D EMA]]</f>
        <v>-1.5787335306750271E-2</v>
      </c>
      <c r="T270" s="2">
        <f>(Table2[[#This Row],[Close Price]]-Table2[[#This Row],[50D EMA]])/Table2[[#This Row],[50D EMA]]</f>
        <v>3.071388049526824E-3</v>
      </c>
      <c r="U270" s="2">
        <f>(Table2[[#This Row],[Close Price]]-Table2[[#This Row],[200D EMA]])/Table2[[#This Row],[200D EMA]]</f>
        <v>0.13016553775401546</v>
      </c>
      <c r="V270">
        <v>0.71835878915445195</v>
      </c>
      <c r="W270">
        <v>846.15</v>
      </c>
      <c r="X270">
        <v>858.3</v>
      </c>
      <c r="Y270">
        <v>846.15</v>
      </c>
      <c r="Z270">
        <v>889.1</v>
      </c>
      <c r="AA270">
        <v>846.15</v>
      </c>
      <c r="AB270">
        <v>881.4</v>
      </c>
      <c r="AC270" s="2">
        <f>(Table2[[#This Row],[Close Price]]/Table2[[#This Row],[Day Low]])-1</f>
        <v>2.0091000413637872E-3</v>
      </c>
      <c r="AD270" s="2">
        <f>(Table2[[#This Row],[Day High]]/Table2[[#This Row],[Close Price]])-1</f>
        <v>1.2325293389160663E-2</v>
      </c>
      <c r="AE270" s="2">
        <f>(Table2[[#This Row],[Close Price]]/Table2[[#This Row],[Current Week Low]])-1</f>
        <v>2.0091000413637872E-3</v>
      </c>
      <c r="AF270" s="2">
        <f>(Table2[[#This Row],[Current Week High]]/Table2[[#This Row],[Close Price]])-1</f>
        <v>4.8652473904582161E-2</v>
      </c>
      <c r="AG270" s="2">
        <f>(Table2[[#This Row],[Close Price]]/Table2[[#This Row],[Current Month Low]])-1</f>
        <v>2.0091000413637872E-3</v>
      </c>
      <c r="AH270" s="2">
        <f>(Table2[[#This Row],[Current Month High]]/Table2[[#This Row],[Close Price]])-1</f>
        <v>3.9570678775726842E-2</v>
      </c>
      <c r="AI270">
        <v>7.5661968508580397</v>
      </c>
      <c r="AJ270">
        <v>56.084315169366697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-0.04</v>
      </c>
      <c r="AM270" t="s">
        <v>10293</v>
      </c>
      <c r="AN270">
        <v>-3.73</v>
      </c>
      <c r="AO270" t="s">
        <v>10293</v>
      </c>
      <c r="AP270">
        <v>7.5551602909648005E-2</v>
      </c>
      <c r="AQ270">
        <f>(Table2[[#This Row],[Sharpe Ratio]]-AVERAGE(Table2[Sharpe Ratio]))/_xlfn.STDEV.P(Table2[Sharpe Ratio])</f>
        <v>0.24225364824074924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0.20707239633731392</v>
      </c>
      <c r="AS270">
        <f>_xlfn.RANK.AVG(Table2[[#This Row],[1Y Return vs Nifty Z-Score]],Table2[1Y Return vs Nifty Z-Score])</f>
        <v>405</v>
      </c>
      <c r="AT270">
        <f>_xlfn.RANK.AVG(Table2[[#This Row],[6M Return vs Nifty Z-Score]],Table2[6M Return vs Nifty Z-Score])</f>
        <v>204</v>
      </c>
      <c r="AU270">
        <f>_xlfn.RANK.AVG(Table2[[#This Row],[Sharpe Ratio Z-Score]],Table2[Sharpe Ratio Z-Score])</f>
        <v>266</v>
      </c>
      <c r="AV270">
        <f>(Table2[[#This Row],[Rank 1Y]]+Table2[[#This Row],[Rank 6M]]+Table2[[#This Row],[Rank Sharpe]])/3</f>
        <v>291.66666666666669</v>
      </c>
    </row>
    <row r="271" spans="1:48" x14ac:dyDescent="0.3">
      <c r="A271" t="s">
        <v>1430</v>
      </c>
      <c r="B271" t="s">
        <v>1431</v>
      </c>
      <c r="C271" t="s">
        <v>10252</v>
      </c>
      <c r="D271" t="s">
        <v>124</v>
      </c>
      <c r="E271">
        <v>7333.7501010850001</v>
      </c>
      <c r="F271">
        <v>1215.6500000000001</v>
      </c>
      <c r="G271">
        <v>41.869151383443203</v>
      </c>
      <c r="H271">
        <f>(Table2[[#This Row],[1Y Return vs Nifty]]-AVERAGE(Table2[1Y Return vs Nifty]))/_xlfn.STDEV.P(Table2[1Y Return vs Nifty])</f>
        <v>4.0939666963092231E-2</v>
      </c>
      <c r="I271">
        <v>13.832450283251401</v>
      </c>
      <c r="J271">
        <f>(Table2[[#This Row],[1M Return vs Nifty]]-AVERAGE(Table2[1M Return vs Nifty]))/_xlfn.STDEV.P(Table2[1M Return vs Nifty])</f>
        <v>1.3139088005721138</v>
      </c>
      <c r="K271">
        <v>9.3479679510917695</v>
      </c>
      <c r="L271">
        <f>(Table2[[#This Row],[6M Return vs Nifty]]-AVERAGE(Table2[6M Return vs Nifty]))/_xlfn.STDEV.P(Table2[6M Return vs Nifty])</f>
        <v>9.8527787058544078E-2</v>
      </c>
      <c r="M271">
        <v>2.2467161569326799</v>
      </c>
      <c r="N271">
        <f>(Table2[[#This Row],[1W Return vs Nifty]]-AVERAGE(Table2[1W Return vs Nifty]))/_xlfn.STDEV.P(Table2[1W Return vs Nifty])</f>
        <v>2.3534976865889932E-2</v>
      </c>
      <c r="O271">
        <v>1172.52</v>
      </c>
      <c r="P271">
        <v>1093.70737629624</v>
      </c>
      <c r="Q271">
        <v>928.57271614047397</v>
      </c>
      <c r="R271">
        <v>57.367247705549602</v>
      </c>
      <c r="S271" s="2">
        <f>(Table2[[#This Row],[Close Price]]-Table2[[#This Row],[20D EMA]])/Table2[[#This Row],[20D EMA]]</f>
        <v>3.6784020741650554E-2</v>
      </c>
      <c r="T271" s="2">
        <f>(Table2[[#This Row],[Close Price]]-Table2[[#This Row],[50D EMA]])/Table2[[#This Row],[50D EMA]]</f>
        <v>0.11149474379217397</v>
      </c>
      <c r="U271" s="2">
        <f>(Table2[[#This Row],[Close Price]]-Table2[[#This Row],[200D EMA]])/Table2[[#This Row],[200D EMA]]</f>
        <v>0.30915972316388546</v>
      </c>
      <c r="V271">
        <v>1.46402881523095</v>
      </c>
      <c r="W271">
        <v>1204.25</v>
      </c>
      <c r="X271">
        <v>1229.75</v>
      </c>
      <c r="Y271">
        <v>1182.05</v>
      </c>
      <c r="Z271">
        <v>1243.4000000000001</v>
      </c>
      <c r="AA271">
        <v>1204.25</v>
      </c>
      <c r="AB271">
        <v>1240.05</v>
      </c>
      <c r="AC271" s="2">
        <f>(Table2[[#This Row],[Close Price]]/Table2[[#This Row],[Day Low]])-1</f>
        <v>9.4664729084492638E-3</v>
      </c>
      <c r="AD271" s="2">
        <f>(Table2[[#This Row],[Day High]]/Table2[[#This Row],[Close Price]])-1</f>
        <v>1.1598733188006305E-2</v>
      </c>
      <c r="AE271" s="2">
        <f>(Table2[[#This Row],[Close Price]]/Table2[[#This Row],[Current Week Low]])-1</f>
        <v>2.8425193519732828E-2</v>
      </c>
      <c r="AF271" s="2">
        <f>(Table2[[#This Row],[Current Week High]]/Table2[[#This Row],[Close Price]])-1</f>
        <v>2.2827294040225432E-2</v>
      </c>
      <c r="AG271" s="2">
        <f>(Table2[[#This Row],[Close Price]]/Table2[[#This Row],[Current Month Low]])-1</f>
        <v>9.4664729084492638E-3</v>
      </c>
      <c r="AH271" s="2">
        <f>(Table2[[#This Row],[Current Month High]]/Table2[[#This Row],[Close Price]])-1</f>
        <v>2.0071566651585382E-2</v>
      </c>
      <c r="AI271">
        <v>10.730884711882499</v>
      </c>
      <c r="AJ271">
        <v>86.664107485604603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</v>
      </c>
      <c r="AM271" t="s">
        <v>10294</v>
      </c>
      <c r="AN271">
        <v>0.2</v>
      </c>
      <c r="AO271" t="s">
        <v>10294</v>
      </c>
      <c r="AP271">
        <v>6.0570614731609997E-2</v>
      </c>
      <c r="AQ271">
        <f>(Table2[[#This Row],[Sharpe Ratio]]-AVERAGE(Table2[Sharpe Ratio]))/_xlfn.STDEV.P(Table2[Sharpe Ratio])</f>
        <v>6.8547218973240634E-2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1.5454584504328808</v>
      </c>
      <c r="AS271">
        <f>_xlfn.RANK.AVG(Table2[[#This Row],[1Y Return vs Nifty Z-Score]],Table2[1Y Return vs Nifty Z-Score])</f>
        <v>278</v>
      </c>
      <c r="AT271">
        <f>_xlfn.RANK.AVG(Table2[[#This Row],[6M Return vs Nifty Z-Score]],Table2[6M Return vs Nifty Z-Score])</f>
        <v>284</v>
      </c>
      <c r="AU271">
        <f>_xlfn.RANK.AVG(Table2[[#This Row],[Sharpe Ratio Z-Score]],Table2[Sharpe Ratio Z-Score])</f>
        <v>313</v>
      </c>
      <c r="AV271">
        <f>(Table2[[#This Row],[Rank 1Y]]+Table2[[#This Row],[Rank 6M]]+Table2[[#This Row],[Rank Sharpe]])/3</f>
        <v>291.66666666666669</v>
      </c>
    </row>
    <row r="272" spans="1:48" x14ac:dyDescent="0.3">
      <c r="A272" t="s">
        <v>177</v>
      </c>
      <c r="B272" t="s">
        <v>178</v>
      </c>
      <c r="C272" t="s">
        <v>10248</v>
      </c>
      <c r="D272" t="s">
        <v>18</v>
      </c>
      <c r="E272">
        <v>150589.52548847999</v>
      </c>
      <c r="F272">
        <v>347.1</v>
      </c>
      <c r="G272">
        <v>62.577743066801901</v>
      </c>
      <c r="H272">
        <f>(Table2[[#This Row],[1Y Return vs Nifty]]-AVERAGE(Table2[1Y Return vs Nifty]))/_xlfn.STDEV.P(Table2[1Y Return vs Nifty])</f>
        <v>0.32700625252065396</v>
      </c>
      <c r="I272">
        <v>12.272651828179599</v>
      </c>
      <c r="J272">
        <f>(Table2[[#This Row],[1M Return vs Nifty]]-AVERAGE(Table2[1M Return vs Nifty]))/_xlfn.STDEV.P(Table2[1M Return vs Nifty])</f>
        <v>1.154688773230629</v>
      </c>
      <c r="K272">
        <v>11.22580227321</v>
      </c>
      <c r="L272">
        <f>(Table2[[#This Row],[6M Return vs Nifty]]-AVERAGE(Table2[6M Return vs Nifty]))/_xlfn.STDEV.P(Table2[6M Return vs Nifty])</f>
        <v>0.16304346076326282</v>
      </c>
      <c r="M272">
        <v>6.9208699913586802</v>
      </c>
      <c r="N272">
        <f>(Table2[[#This Row],[1W Return vs Nifty]]-AVERAGE(Table2[1W Return vs Nifty]))/_xlfn.STDEV.P(Table2[1W Return vs Nifty])</f>
        <v>1.0000455537318811</v>
      </c>
      <c r="O272">
        <v>325.23</v>
      </c>
      <c r="P272">
        <v>314.96913015819501</v>
      </c>
      <c r="Q272">
        <v>277.58423535800603</v>
      </c>
      <c r="R272">
        <v>76.465330746396504</v>
      </c>
      <c r="S272" s="2">
        <f>(Table2[[#This Row],[Close Price]]-Table2[[#This Row],[20D EMA]])/Table2[[#This Row],[20D EMA]]</f>
        <v>6.7244719121852231E-2</v>
      </c>
      <c r="T272" s="2">
        <f>(Table2[[#This Row],[Close Price]]-Table2[[#This Row],[50D EMA]])/Table2[[#This Row],[50D EMA]]</f>
        <v>0.10201275860166709</v>
      </c>
      <c r="U272" s="2">
        <f>(Table2[[#This Row],[Close Price]]-Table2[[#This Row],[200D EMA]])/Table2[[#This Row],[200D EMA]]</f>
        <v>0.25043124135755801</v>
      </c>
      <c r="V272">
        <v>1.27408737817164</v>
      </c>
      <c r="W272">
        <v>340.05</v>
      </c>
      <c r="X272">
        <v>350.95</v>
      </c>
      <c r="Y272">
        <v>331.05</v>
      </c>
      <c r="Z272">
        <v>359.05</v>
      </c>
      <c r="AA272">
        <v>340.05</v>
      </c>
      <c r="AB272">
        <v>351.9</v>
      </c>
      <c r="AC272" s="2">
        <f>(Table2[[#This Row],[Close Price]]/Table2[[#This Row],[Day Low]])-1</f>
        <v>2.0732245258050286E-2</v>
      </c>
      <c r="AD272" s="2">
        <f>(Table2[[#This Row],[Day High]]/Table2[[#This Row],[Close Price]])-1</f>
        <v>1.109190435033125E-2</v>
      </c>
      <c r="AE272" s="2">
        <f>(Table2[[#This Row],[Close Price]]/Table2[[#This Row],[Current Week Low]])-1</f>
        <v>4.84821024014499E-2</v>
      </c>
      <c r="AF272" s="2">
        <f>(Table2[[#This Row],[Current Week High]]/Table2[[#This Row],[Close Price]])-1</f>
        <v>3.4428118697781507E-2</v>
      </c>
      <c r="AG272" s="2">
        <f>(Table2[[#This Row],[Close Price]]/Table2[[#This Row],[Current Month Low]])-1</f>
        <v>2.0732245258050286E-2</v>
      </c>
      <c r="AH272" s="2">
        <f>(Table2[[#This Row],[Current Month High]]/Table2[[#This Row],[Close Price]])-1</f>
        <v>1.3828867761451979E-2</v>
      </c>
      <c r="AI272">
        <v>3.4428118697781498</v>
      </c>
      <c r="AJ272">
        <v>109.44335495549799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</v>
      </c>
      <c r="AM272" t="s">
        <v>10295</v>
      </c>
      <c r="AN272">
        <v>9.86</v>
      </c>
      <c r="AO272" t="s">
        <v>10294</v>
      </c>
      <c r="AP272">
        <v>3.1461473212386001E-2</v>
      </c>
      <c r="AQ272">
        <f>(Table2[[#This Row],[Sharpe Ratio]]-AVERAGE(Table2[Sharpe Ratio]))/_xlfn.STDEV.P(Table2[Sharpe Ratio])</f>
        <v>-0.26897691309701111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2.3758071271494154</v>
      </c>
      <c r="AS272">
        <f>_xlfn.RANK.AVG(Table2[[#This Row],[1Y Return vs Nifty Z-Score]],Table2[1Y Return vs Nifty Z-Score])</f>
        <v>198</v>
      </c>
      <c r="AT272">
        <f>_xlfn.RANK.AVG(Table2[[#This Row],[6M Return vs Nifty Z-Score]],Table2[6M Return vs Nifty Z-Score])</f>
        <v>270</v>
      </c>
      <c r="AU272">
        <f>_xlfn.RANK.AVG(Table2[[#This Row],[Sharpe Ratio Z-Score]],Table2[Sharpe Ratio Z-Score])</f>
        <v>408</v>
      </c>
      <c r="AV272">
        <f>(Table2[[#This Row],[Rank 1Y]]+Table2[[#This Row],[Rank 6M]]+Table2[[#This Row],[Rank Sharpe]])/3</f>
        <v>292</v>
      </c>
    </row>
    <row r="273" spans="1:48" x14ac:dyDescent="0.3">
      <c r="A273" t="s">
        <v>434</v>
      </c>
      <c r="B273" t="s">
        <v>435</v>
      </c>
      <c r="C273" t="s">
        <v>10250</v>
      </c>
      <c r="D273" t="s">
        <v>32</v>
      </c>
      <c r="E273">
        <v>54360.042723184</v>
      </c>
      <c r="F273">
        <v>62.62</v>
      </c>
      <c r="G273">
        <v>82.867650883448903</v>
      </c>
      <c r="H273">
        <f>(Table2[[#This Row],[1Y Return vs Nifty]]-AVERAGE(Table2[1Y Return vs Nifty]))/_xlfn.STDEV.P(Table2[1Y Return vs Nifty])</f>
        <v>0.60728917755655409</v>
      </c>
      <c r="I273">
        <v>-2.8659830836542</v>
      </c>
      <c r="J273">
        <f>(Table2[[#This Row],[1M Return vs Nifty]]-AVERAGE(Table2[1M Return vs Nifty]))/_xlfn.STDEV.P(Table2[1M Return vs Nifty])</f>
        <v>-0.39062232560872651</v>
      </c>
      <c r="K273">
        <v>-12.186200702346699</v>
      </c>
      <c r="L273">
        <f>(Table2[[#This Row],[6M Return vs Nifty]]-AVERAGE(Table2[6M Return vs Nifty]))/_xlfn.STDEV.P(Table2[6M Return vs Nifty])</f>
        <v>-0.64130925925791338</v>
      </c>
      <c r="M273">
        <v>0.53509755449250296</v>
      </c>
      <c r="N273">
        <f>(Table2[[#This Row],[1W Return vs Nifty]]-AVERAGE(Table2[1W Return vs Nifty]))/_xlfn.STDEV.P(Table2[1W Return vs Nifty])</f>
        <v>-0.33405138593910599</v>
      </c>
      <c r="O273">
        <v>63.46</v>
      </c>
      <c r="P273">
        <v>63.487139067117397</v>
      </c>
      <c r="Q273">
        <v>57.1566231816251</v>
      </c>
      <c r="R273">
        <v>40.382561106234697</v>
      </c>
      <c r="S273" s="2">
        <f>(Table2[[#This Row],[Close Price]]-Table2[[#This Row],[20D EMA]])/Table2[[#This Row],[20D EMA]]</f>
        <v>-1.3236684525685525E-2</v>
      </c>
      <c r="T273" s="2">
        <f>(Table2[[#This Row],[Close Price]]-Table2[[#This Row],[50D EMA]])/Table2[[#This Row],[50D EMA]]</f>
        <v>-1.365849965613786E-2</v>
      </c>
      <c r="U273" s="2">
        <f>(Table2[[#This Row],[Close Price]]-Table2[[#This Row],[200D EMA]])/Table2[[#This Row],[200D EMA]]</f>
        <v>9.5586067095217789E-2</v>
      </c>
      <c r="V273">
        <v>0.67383825104947603</v>
      </c>
      <c r="W273">
        <v>62.02</v>
      </c>
      <c r="X273">
        <v>63.39</v>
      </c>
      <c r="Y273">
        <v>62.02</v>
      </c>
      <c r="Z273">
        <v>67.069999999999993</v>
      </c>
      <c r="AA273">
        <v>62.02</v>
      </c>
      <c r="AB273">
        <v>64.38</v>
      </c>
      <c r="AC273" s="2">
        <f>(Table2[[#This Row],[Close Price]]/Table2[[#This Row],[Day Low]])-1</f>
        <v>9.6742986133504516E-3</v>
      </c>
      <c r="AD273" s="2">
        <f>(Table2[[#This Row],[Day High]]/Table2[[#This Row],[Close Price]])-1</f>
        <v>1.229639092941559E-2</v>
      </c>
      <c r="AE273" s="2">
        <f>(Table2[[#This Row],[Close Price]]/Table2[[#This Row],[Current Week Low]])-1</f>
        <v>9.6742986133504516E-3</v>
      </c>
      <c r="AF273" s="2">
        <f>(Table2[[#This Row],[Current Week High]]/Table2[[#This Row],[Close Price]])-1</f>
        <v>7.1063557968700009E-2</v>
      </c>
      <c r="AG273" s="2">
        <f>(Table2[[#This Row],[Close Price]]/Table2[[#This Row],[Current Month Low]])-1</f>
        <v>9.6742986133504516E-3</v>
      </c>
      <c r="AH273" s="2">
        <f>(Table2[[#This Row],[Current Month High]]/Table2[[#This Row],[Close Price]])-1</f>
        <v>2.8106036410092683E-2</v>
      </c>
      <c r="AI273">
        <v>22.804215905461501</v>
      </c>
      <c r="AJ273">
        <v>111.55405405405401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-0.04</v>
      </c>
      <c r="AM273" t="s">
        <v>10293</v>
      </c>
      <c r="AN273">
        <v>-3.72</v>
      </c>
      <c r="AO273" t="s">
        <v>10293</v>
      </c>
      <c r="AP273">
        <v>0.10067993662855899</v>
      </c>
      <c r="AQ273">
        <f>(Table2[[#This Row],[Sharpe Ratio]]-AVERAGE(Table2[Sharpe Ratio]))/_xlfn.STDEV.P(Table2[Sharpe Ratio])</f>
        <v>0.53361981660562019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135</v>
      </c>
      <c r="AT273">
        <f>_xlfn.RANK.AVG(Table2[[#This Row],[6M Return vs Nifty Z-Score]],Table2[6M Return vs Nifty Z-Score])</f>
        <v>537</v>
      </c>
      <c r="AU273">
        <f>_xlfn.RANK.AVG(Table2[[#This Row],[Sharpe Ratio Z-Score]],Table2[Sharpe Ratio Z-Score])</f>
        <v>206</v>
      </c>
      <c r="AV273">
        <f>(Table2[[#This Row],[Rank 1Y]]+Table2[[#This Row],[Rank 6M]]+Table2[[#This Row],[Rank Sharpe]])/3</f>
        <v>292.66666666666669</v>
      </c>
    </row>
    <row r="274" spans="1:48" x14ac:dyDescent="0.3">
      <c r="A274" t="s">
        <v>341</v>
      </c>
      <c r="B274" t="s">
        <v>342</v>
      </c>
      <c r="C274" t="s">
        <v>10260</v>
      </c>
      <c r="D274" t="s">
        <v>204</v>
      </c>
      <c r="E274">
        <v>73454.728309140002</v>
      </c>
      <c r="F274">
        <v>250.15</v>
      </c>
      <c r="G274">
        <v>12.1174374372338</v>
      </c>
      <c r="H274">
        <f>(Table2[[#This Row],[1Y Return vs Nifty]]-AVERAGE(Table2[1Y Return vs Nifty]))/_xlfn.STDEV.P(Table2[1Y Return vs Nifty])</f>
        <v>-0.3700477798518827</v>
      </c>
      <c r="I274">
        <v>2.6828651261608498</v>
      </c>
      <c r="J274">
        <f>(Table2[[#This Row],[1M Return vs Nifty]]-AVERAGE(Table2[1M Return vs Nifty]))/_xlfn.STDEV.P(Table2[1M Return vs Nifty])</f>
        <v>0.17578916223944699</v>
      </c>
      <c r="K274">
        <v>30.618253360586301</v>
      </c>
      <c r="L274">
        <f>(Table2[[#This Row],[6M Return vs Nifty]]-AVERAGE(Table2[6M Return vs Nifty]))/_xlfn.STDEV.P(Table2[6M Return vs Nifty])</f>
        <v>0.82929874854424512</v>
      </c>
      <c r="M274">
        <v>5.57127089103333</v>
      </c>
      <c r="N274">
        <f>(Table2[[#This Row],[1W Return vs Nifty]]-AVERAGE(Table2[1W Return vs Nifty]))/_xlfn.STDEV.P(Table2[1W Return vs Nifty])</f>
        <v>0.71809124870024699</v>
      </c>
      <c r="O274">
        <v>239.98</v>
      </c>
      <c r="P274">
        <v>229.449507850972</v>
      </c>
      <c r="Q274">
        <v>198.372048334167</v>
      </c>
      <c r="R274">
        <v>63.8962119292664</v>
      </c>
      <c r="S274" s="2">
        <f>(Table2[[#This Row],[Close Price]]-Table2[[#This Row],[20D EMA]])/Table2[[#This Row],[20D EMA]]</f>
        <v>4.2378531544295425E-2</v>
      </c>
      <c r="T274" s="2">
        <f>(Table2[[#This Row],[Close Price]]-Table2[[#This Row],[50D EMA]])/Table2[[#This Row],[50D EMA]]</f>
        <v>9.0218071692152096E-2</v>
      </c>
      <c r="U274" s="2">
        <f>(Table2[[#This Row],[Close Price]]-Table2[[#This Row],[200D EMA]])/Table2[[#This Row],[200D EMA]]</f>
        <v>0.26101435207550316</v>
      </c>
      <c r="V274">
        <v>1.0264888857741901</v>
      </c>
      <c r="W274">
        <v>244.45</v>
      </c>
      <c r="X274">
        <v>253.35</v>
      </c>
      <c r="Y274">
        <v>244.45</v>
      </c>
      <c r="Z274">
        <v>259</v>
      </c>
      <c r="AA274">
        <v>244.45</v>
      </c>
      <c r="AB274">
        <v>258.45</v>
      </c>
      <c r="AC274" s="2">
        <f>(Table2[[#This Row],[Close Price]]/Table2[[#This Row],[Day Low]])-1</f>
        <v>2.331765187154855E-2</v>
      </c>
      <c r="AD274" s="2">
        <f>(Table2[[#This Row],[Day High]]/Table2[[#This Row],[Close Price]])-1</f>
        <v>1.2792324605236827E-2</v>
      </c>
      <c r="AE274" s="2">
        <f>(Table2[[#This Row],[Close Price]]/Table2[[#This Row],[Current Week Low]])-1</f>
        <v>2.331765187154855E-2</v>
      </c>
      <c r="AF274" s="2">
        <f>(Table2[[#This Row],[Current Week High]]/Table2[[#This Row],[Close Price]])-1</f>
        <v>3.5378772736358144E-2</v>
      </c>
      <c r="AG274" s="2">
        <f>(Table2[[#This Row],[Close Price]]/Table2[[#This Row],[Current Month Low]])-1</f>
        <v>2.331765187154855E-2</v>
      </c>
      <c r="AH274" s="2">
        <f>(Table2[[#This Row],[Current Month High]]/Table2[[#This Row],[Close Price]])-1</f>
        <v>3.3180091944833068E-2</v>
      </c>
      <c r="AI274">
        <v>3.5378772736358099</v>
      </c>
      <c r="AJ274">
        <v>58.774992066010697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</v>
      </c>
      <c r="AM274" t="s">
        <v>10294</v>
      </c>
      <c r="AN274">
        <v>9.52</v>
      </c>
      <c r="AO274" t="s">
        <v>10294</v>
      </c>
      <c r="AP274">
        <v>5.6722105327524003E-2</v>
      </c>
      <c r="AQ274">
        <f>(Table2[[#This Row],[Sharpe Ratio]]-AVERAGE(Table2[Sharpe Ratio]))/_xlfn.STDEV.P(Table2[Sharpe Ratio])</f>
        <v>2.3923271698104532E-2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1.3770546513301609</v>
      </c>
      <c r="AS274">
        <f>_xlfn.RANK.AVG(Table2[[#This Row],[1Y Return vs Nifty Z-Score]],Table2[1Y Return vs Nifty Z-Score])</f>
        <v>423</v>
      </c>
      <c r="AT274">
        <f>_xlfn.RANK.AVG(Table2[[#This Row],[6M Return vs Nifty Z-Score]],Table2[6M Return vs Nifty Z-Score])</f>
        <v>128</v>
      </c>
      <c r="AU274">
        <f>_xlfn.RANK.AVG(Table2[[#This Row],[Sharpe Ratio Z-Score]],Table2[Sharpe Ratio Z-Score])</f>
        <v>332</v>
      </c>
      <c r="AV274">
        <f>(Table2[[#This Row],[Rank 1Y]]+Table2[[#This Row],[Rank 6M]]+Table2[[#This Row],[Rank Sharpe]])/3</f>
        <v>294.33333333333331</v>
      </c>
    </row>
    <row r="275" spans="1:48" x14ac:dyDescent="0.3">
      <c r="A275" t="s">
        <v>246</v>
      </c>
      <c r="B275" t="s">
        <v>247</v>
      </c>
      <c r="C275" t="s">
        <v>10250</v>
      </c>
      <c r="D275" t="s">
        <v>248</v>
      </c>
      <c r="E275">
        <v>108330.451913125</v>
      </c>
      <c r="F275">
        <v>100.75</v>
      </c>
      <c r="G275">
        <v>39.943840184875597</v>
      </c>
      <c r="H275">
        <f>(Table2[[#This Row],[1Y Return vs Nifty]]-AVERAGE(Table2[1Y Return vs Nifty]))/_xlfn.STDEV.P(Table2[1Y Return vs Nifty])</f>
        <v>1.4343594708088766E-2</v>
      </c>
      <c r="I275">
        <v>15.853650260492801</v>
      </c>
      <c r="J275">
        <f>(Table2[[#This Row],[1M Return vs Nifty]]-AVERAGE(Table2[1M Return vs Nifty]))/_xlfn.STDEV.P(Table2[1M Return vs Nifty])</f>
        <v>1.5202274532112268</v>
      </c>
      <c r="K275">
        <v>2.4341761023905102</v>
      </c>
      <c r="L275">
        <f>(Table2[[#This Row],[6M Return vs Nifty]]-AVERAGE(Table2[6M Return vs Nifty]))/_xlfn.STDEV.P(Table2[6M Return vs Nifty])</f>
        <v>-0.13900538278468502</v>
      </c>
      <c r="M275">
        <v>-0.213487418042482</v>
      </c>
      <c r="N275">
        <f>(Table2[[#This Row],[1W Return vs Nifty]]-AVERAGE(Table2[1W Return vs Nifty]))/_xlfn.STDEV.P(Table2[1W Return vs Nifty])</f>
        <v>-0.49044357354307255</v>
      </c>
      <c r="O275">
        <v>95.27</v>
      </c>
      <c r="P275">
        <v>90.480739645819298</v>
      </c>
      <c r="Q275">
        <v>80.737511391007502</v>
      </c>
      <c r="R275">
        <v>61.784535694620601</v>
      </c>
      <c r="S275" s="2">
        <f>(Table2[[#This Row],[Close Price]]-Table2[[#This Row],[20D EMA]])/Table2[[#This Row],[20D EMA]]</f>
        <v>5.7520730555264028E-2</v>
      </c>
      <c r="T275" s="2">
        <f>(Table2[[#This Row],[Close Price]]-Table2[[#This Row],[50D EMA]])/Table2[[#This Row],[50D EMA]]</f>
        <v>0.11349664463817408</v>
      </c>
      <c r="U275" s="2">
        <f>(Table2[[#This Row],[Close Price]]-Table2[[#This Row],[200D EMA]])/Table2[[#This Row],[200D EMA]]</f>
        <v>0.24787101143201051</v>
      </c>
      <c r="V275">
        <v>3.1218943892056101</v>
      </c>
      <c r="W275">
        <v>97.47</v>
      </c>
      <c r="X275">
        <v>102.7</v>
      </c>
      <c r="Y275">
        <v>97.47</v>
      </c>
      <c r="Z275">
        <v>107.9</v>
      </c>
      <c r="AA275">
        <v>97.47</v>
      </c>
      <c r="AB275">
        <v>104.29</v>
      </c>
      <c r="AC275" s="2">
        <f>(Table2[[#This Row],[Close Price]]/Table2[[#This Row],[Day Low]])-1</f>
        <v>3.3651379911767698E-2</v>
      </c>
      <c r="AD275" s="2">
        <f>(Table2[[#This Row],[Day High]]/Table2[[#This Row],[Close Price]])-1</f>
        <v>1.9354838709677358E-2</v>
      </c>
      <c r="AE275" s="2">
        <f>(Table2[[#This Row],[Close Price]]/Table2[[#This Row],[Current Week Low]])-1</f>
        <v>3.3651379911767698E-2</v>
      </c>
      <c r="AF275" s="2">
        <f>(Table2[[#This Row],[Current Week High]]/Table2[[#This Row],[Close Price]])-1</f>
        <v>7.0967741935483941E-2</v>
      </c>
      <c r="AG275" s="2">
        <f>(Table2[[#This Row],[Close Price]]/Table2[[#This Row],[Current Month Low]])-1</f>
        <v>3.3651379911767698E-2</v>
      </c>
      <c r="AH275" s="2">
        <f>(Table2[[#This Row],[Current Month High]]/Table2[[#This Row],[Close Price]])-1</f>
        <v>3.5136476426799179E-2</v>
      </c>
      <c r="AI275">
        <v>7.0967741935483897</v>
      </c>
      <c r="AJ275">
        <v>70.042194092827003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0.11</v>
      </c>
      <c r="AM275" t="s">
        <v>10294</v>
      </c>
      <c r="AN275">
        <v>14.64</v>
      </c>
      <c r="AO275" t="s">
        <v>10294</v>
      </c>
      <c r="AP275">
        <v>8.9978866515885006E-2</v>
      </c>
      <c r="AQ275">
        <f>(Table2[[#This Row],[Sharpe Ratio]]-AVERAGE(Table2[Sharpe Ratio]))/_xlfn.STDEV.P(Table2[Sharpe Ratio])</f>
        <v>0.40953957192997831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1.3146616635215362</v>
      </c>
      <c r="AS275">
        <f>_xlfn.RANK.AVG(Table2[[#This Row],[1Y Return vs Nifty Z-Score]],Table2[1Y Return vs Nifty Z-Score])</f>
        <v>286</v>
      </c>
      <c r="AT275">
        <f>_xlfn.RANK.AVG(Table2[[#This Row],[6M Return vs Nifty Z-Score]],Table2[6M Return vs Nifty Z-Score])</f>
        <v>368</v>
      </c>
      <c r="AU275">
        <f>_xlfn.RANK.AVG(Table2[[#This Row],[Sharpe Ratio Z-Score]],Table2[Sharpe Ratio Z-Score])</f>
        <v>233</v>
      </c>
      <c r="AV275">
        <f>(Table2[[#This Row],[Rank 1Y]]+Table2[[#This Row],[Rank 6M]]+Table2[[#This Row],[Rank Sharpe]])/3</f>
        <v>295.66666666666669</v>
      </c>
    </row>
    <row r="276" spans="1:48" x14ac:dyDescent="0.3">
      <c r="A276" t="s">
        <v>290</v>
      </c>
      <c r="B276" t="s">
        <v>291</v>
      </c>
      <c r="C276" t="s">
        <v>10257</v>
      </c>
      <c r="D276" t="s">
        <v>133</v>
      </c>
      <c r="E276">
        <v>96801.995817150004</v>
      </c>
      <c r="F276">
        <v>956.75</v>
      </c>
      <c r="G276">
        <v>21.978579161314201</v>
      </c>
      <c r="H276">
        <f>(Table2[[#This Row],[1Y Return vs Nifty]]-AVERAGE(Table2[1Y Return vs Nifty]))/_xlfn.STDEV.P(Table2[1Y Return vs Nifty])</f>
        <v>-0.23382687280807921</v>
      </c>
      <c r="I276">
        <v>-9.8543080548584108</v>
      </c>
      <c r="J276">
        <f>(Table2[[#This Row],[1M Return vs Nifty]]-AVERAGE(Table2[1M Return vs Nifty]))/_xlfn.STDEV.P(Table2[1M Return vs Nifty])</f>
        <v>-1.1039717262113167</v>
      </c>
      <c r="K276">
        <v>10.187711049898301</v>
      </c>
      <c r="L276">
        <f>(Table2[[#This Row],[6M Return vs Nifty]]-AVERAGE(Table2[6M Return vs Nifty]))/_xlfn.STDEV.P(Table2[6M Return vs Nifty])</f>
        <v>0.12737835769742739</v>
      </c>
      <c r="M276">
        <v>4.5852213716078802</v>
      </c>
      <c r="N276">
        <f>(Table2[[#This Row],[1W Return vs Nifty]]-AVERAGE(Table2[1W Return vs Nifty]))/_xlfn.STDEV.P(Table2[1W Return vs Nifty])</f>
        <v>0.51208866103598705</v>
      </c>
      <c r="O276">
        <v>986.35</v>
      </c>
      <c r="P276">
        <v>992.70077528224203</v>
      </c>
      <c r="Q276">
        <v>867.971120262711</v>
      </c>
      <c r="R276">
        <v>38.818468470716901</v>
      </c>
      <c r="S276" s="2">
        <f>(Table2[[#This Row],[Close Price]]-Table2[[#This Row],[20D EMA]])/Table2[[#This Row],[20D EMA]]</f>
        <v>-3.0009631469559508E-2</v>
      </c>
      <c r="T276" s="2">
        <f>(Table2[[#This Row],[Close Price]]-Table2[[#This Row],[50D EMA]])/Table2[[#This Row],[50D EMA]]</f>
        <v>-3.6215117563518175E-2</v>
      </c>
      <c r="U276" s="2">
        <f>(Table2[[#This Row],[Close Price]]-Table2[[#This Row],[200D EMA]])/Table2[[#This Row],[200D EMA]]</f>
        <v>0.10228321849051622</v>
      </c>
      <c r="V276">
        <v>1.01877447393669</v>
      </c>
      <c r="W276">
        <v>953.15</v>
      </c>
      <c r="X276">
        <v>974.65</v>
      </c>
      <c r="Y276">
        <v>953.15</v>
      </c>
      <c r="Z276">
        <v>1006.65</v>
      </c>
      <c r="AA276">
        <v>953.15</v>
      </c>
      <c r="AB276">
        <v>1006.65</v>
      </c>
      <c r="AC276" s="2">
        <f>(Table2[[#This Row],[Close Price]]/Table2[[#This Row],[Day Low]])-1</f>
        <v>3.7769501127840055E-3</v>
      </c>
      <c r="AD276" s="2">
        <f>(Table2[[#This Row],[Day High]]/Table2[[#This Row],[Close Price]])-1</f>
        <v>1.8709171674941238E-2</v>
      </c>
      <c r="AE276" s="2">
        <f>(Table2[[#This Row],[Close Price]]/Table2[[#This Row],[Current Week Low]])-1</f>
        <v>3.7769501127840055E-3</v>
      </c>
      <c r="AF276" s="2">
        <f>(Table2[[#This Row],[Current Week High]]/Table2[[#This Row],[Close Price]])-1</f>
        <v>5.2155735563104155E-2</v>
      </c>
      <c r="AG276" s="2">
        <f>(Table2[[#This Row],[Close Price]]/Table2[[#This Row],[Current Month Low]])-1</f>
        <v>3.7769501127840055E-3</v>
      </c>
      <c r="AH276" s="2">
        <f>(Table2[[#This Row],[Current Month High]]/Table2[[#This Row],[Close Price]])-1</f>
        <v>5.2155735563104155E-2</v>
      </c>
      <c r="AI276">
        <v>14.659001829108901</v>
      </c>
      <c r="AJ276">
        <v>64.5030949105914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-0.03</v>
      </c>
      <c r="AM276" t="s">
        <v>10293</v>
      </c>
      <c r="AN276">
        <v>-5.28</v>
      </c>
      <c r="AO276" t="s">
        <v>10293</v>
      </c>
      <c r="AP276">
        <v>8.1056536051416994E-2</v>
      </c>
      <c r="AQ276">
        <f>(Table2[[#This Row],[Sharpe Ratio]]-AVERAGE(Table2[Sharpe Ratio]))/_xlfn.STDEV.P(Table2[Sharpe Ratio])</f>
        <v>0.30608403566571907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364</v>
      </c>
      <c r="AT276">
        <f>_xlfn.RANK.AVG(Table2[[#This Row],[6M Return vs Nifty Z-Score]],Table2[6M Return vs Nifty Z-Score])</f>
        <v>274</v>
      </c>
      <c r="AU276">
        <f>_xlfn.RANK.AVG(Table2[[#This Row],[Sharpe Ratio Z-Score]],Table2[Sharpe Ratio Z-Score])</f>
        <v>253</v>
      </c>
      <c r="AV276">
        <f>(Table2[[#This Row],[Rank 1Y]]+Table2[[#This Row],[Rank 6M]]+Table2[[#This Row],[Rank Sharpe]])/3</f>
        <v>297</v>
      </c>
    </row>
    <row r="277" spans="1:48" x14ac:dyDescent="0.3">
      <c r="A277" t="s">
        <v>502</v>
      </c>
      <c r="B277" t="s">
        <v>503</v>
      </c>
      <c r="C277" t="s">
        <v>10250</v>
      </c>
      <c r="D277" t="s">
        <v>504</v>
      </c>
      <c r="E277">
        <v>41177.716180000003</v>
      </c>
      <c r="F277">
        <v>748.6</v>
      </c>
      <c r="G277">
        <v>54.0834315193066</v>
      </c>
      <c r="H277">
        <f>(Table2[[#This Row],[1Y Return vs Nifty]]-AVERAGE(Table2[1Y Return vs Nifty]))/_xlfn.STDEV.P(Table2[1Y Return vs Nifty])</f>
        <v>0.209666612133286</v>
      </c>
      <c r="I277">
        <v>-9.7696705354205307</v>
      </c>
      <c r="J277">
        <f>(Table2[[#This Row],[1M Return vs Nifty]]-AVERAGE(Table2[1M Return vs Nifty]))/_xlfn.STDEV.P(Table2[1M Return vs Nifty])</f>
        <v>-1.0953321560699332</v>
      </c>
      <c r="K277">
        <v>4.9243535857288503</v>
      </c>
      <c r="L277">
        <f>(Table2[[#This Row],[6M Return vs Nifty]]-AVERAGE(Table2[6M Return vs Nifty]))/_xlfn.STDEV.P(Table2[6M Return vs Nifty])</f>
        <v>-5.3451787299929034E-2</v>
      </c>
      <c r="M277">
        <v>-1.0172305270725099</v>
      </c>
      <c r="N277">
        <f>(Table2[[#This Row],[1W Return vs Nifty]]-AVERAGE(Table2[1W Return vs Nifty]))/_xlfn.STDEV.P(Table2[1W Return vs Nifty])</f>
        <v>-0.65835923803625052</v>
      </c>
      <c r="O277">
        <v>772.36</v>
      </c>
      <c r="P277">
        <v>743.89446887738302</v>
      </c>
      <c r="Q277">
        <v>630.53300943389695</v>
      </c>
      <c r="R277">
        <v>34.896603481136097</v>
      </c>
      <c r="S277" s="2">
        <f>(Table2[[#This Row],[Close Price]]-Table2[[#This Row],[20D EMA]])/Table2[[#This Row],[20D EMA]]</f>
        <v>-3.0762856698948664E-2</v>
      </c>
      <c r="T277" s="2">
        <f>(Table2[[#This Row],[Close Price]]-Table2[[#This Row],[50D EMA]])/Table2[[#This Row],[50D EMA]]</f>
        <v>6.3255358380579938E-3</v>
      </c>
      <c r="U277" s="2">
        <f>(Table2[[#This Row],[Close Price]]-Table2[[#This Row],[200D EMA]])/Table2[[#This Row],[200D EMA]]</f>
        <v>0.18724949970835877</v>
      </c>
      <c r="V277">
        <v>0.85503187615453402</v>
      </c>
      <c r="W277">
        <v>741</v>
      </c>
      <c r="X277">
        <v>760.9</v>
      </c>
      <c r="Y277">
        <v>741</v>
      </c>
      <c r="Z277">
        <v>809.55</v>
      </c>
      <c r="AA277">
        <v>741</v>
      </c>
      <c r="AB277">
        <v>778.85</v>
      </c>
      <c r="AC277" s="2">
        <f>(Table2[[#This Row],[Close Price]]/Table2[[#This Row],[Day Low]])-1</f>
        <v>1.025641025641022E-2</v>
      </c>
      <c r="AD277" s="2">
        <f>(Table2[[#This Row],[Day High]]/Table2[[#This Row],[Close Price]])-1</f>
        <v>1.6430670585092066E-2</v>
      </c>
      <c r="AE277" s="2">
        <f>(Table2[[#This Row],[Close Price]]/Table2[[#This Row],[Current Week Low]])-1</f>
        <v>1.025641025641022E-2</v>
      </c>
      <c r="AF277" s="2">
        <f>(Table2[[#This Row],[Current Week High]]/Table2[[#This Row],[Close Price]])-1</f>
        <v>8.1418648143200656E-2</v>
      </c>
      <c r="AG277" s="2">
        <f>(Table2[[#This Row],[Close Price]]/Table2[[#This Row],[Current Month Low]])-1</f>
        <v>1.025641025641022E-2</v>
      </c>
      <c r="AH277" s="2">
        <f>(Table2[[#This Row],[Current Month High]]/Table2[[#This Row],[Close Price]])-1</f>
        <v>4.0408763024311956E-2</v>
      </c>
      <c r="AI277">
        <v>10.4394870424793</v>
      </c>
      <c r="AJ277">
        <v>91.948717948717899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0.08</v>
      </c>
      <c r="AM277" t="s">
        <v>10294</v>
      </c>
      <c r="AN277">
        <v>-7.24</v>
      </c>
      <c r="AO277" t="s">
        <v>10293</v>
      </c>
      <c r="AP277">
        <v>5.7680971739268998E-2</v>
      </c>
      <c r="AQ277">
        <f>(Table2[[#This Row],[Sharpe Ratio]]-AVERAGE(Table2[Sharpe Ratio]))/_xlfn.STDEV.P(Table2[Sharpe Ratio])</f>
        <v>3.5041447518638788E-2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-1.5624351217541879</v>
      </c>
      <c r="AS277">
        <f>_xlfn.RANK.AVG(Table2[[#This Row],[1Y Return vs Nifty Z-Score]],Table2[1Y Return vs Nifty Z-Score])</f>
        <v>231</v>
      </c>
      <c r="AT277">
        <f>_xlfn.RANK.AVG(Table2[[#This Row],[6M Return vs Nifty Z-Score]],Table2[6M Return vs Nifty Z-Score])</f>
        <v>334</v>
      </c>
      <c r="AU277">
        <f>_xlfn.RANK.AVG(Table2[[#This Row],[Sharpe Ratio Z-Score]],Table2[Sharpe Ratio Z-Score])</f>
        <v>327</v>
      </c>
      <c r="AV277">
        <f>(Table2[[#This Row],[Rank 1Y]]+Table2[[#This Row],[Rank 6M]]+Table2[[#This Row],[Rank Sharpe]])/3</f>
        <v>297.33333333333331</v>
      </c>
    </row>
    <row r="278" spans="1:48" x14ac:dyDescent="0.3">
      <c r="A278" t="s">
        <v>546</v>
      </c>
      <c r="B278" t="s">
        <v>547</v>
      </c>
      <c r="C278" t="s">
        <v>10261</v>
      </c>
      <c r="D278" t="s">
        <v>548</v>
      </c>
      <c r="E278">
        <v>36704.147249879999</v>
      </c>
      <c r="F278">
        <v>1349.7</v>
      </c>
      <c r="G278">
        <v>1.2092619588770199</v>
      </c>
      <c r="H278">
        <f>(Table2[[#This Row],[1Y Return vs Nifty]]-AVERAGE(Table2[1Y Return vs Nifty]))/_xlfn.STDEV.P(Table2[1Y Return vs Nifty])</f>
        <v>-0.52073231511479168</v>
      </c>
      <c r="I278">
        <v>6.9865211120210704</v>
      </c>
      <c r="J278">
        <f>(Table2[[#This Row],[1M Return vs Nifty]]-AVERAGE(Table2[1M Return vs Nifty]))/_xlfn.STDEV.P(Table2[1M Return vs Nifty])</f>
        <v>0.61509477990366412</v>
      </c>
      <c r="K278">
        <v>11.590307227921899</v>
      </c>
      <c r="L278">
        <f>(Table2[[#This Row],[6M Return vs Nifty]]-AVERAGE(Table2[6M Return vs Nifty]))/_xlfn.STDEV.P(Table2[6M Return vs Nifty])</f>
        <v>0.1755665478348738</v>
      </c>
      <c r="M278">
        <v>6.1390418149549504</v>
      </c>
      <c r="N278">
        <f>(Table2[[#This Row],[1W Return vs Nifty]]-AVERAGE(Table2[1W Return vs Nifty]))/_xlfn.STDEV.P(Table2[1W Return vs Nifty])</f>
        <v>0.83670829300095628</v>
      </c>
      <c r="O278">
        <v>1314.5</v>
      </c>
      <c r="P278">
        <v>1255.1705554774101</v>
      </c>
      <c r="Q278">
        <v>1163.3122088897001</v>
      </c>
      <c r="R278">
        <v>63.987818690329902</v>
      </c>
      <c r="S278" s="2">
        <f>(Table2[[#This Row],[Close Price]]-Table2[[#This Row],[20D EMA]])/Table2[[#This Row],[20D EMA]]</f>
        <v>2.6778242677824301E-2</v>
      </c>
      <c r="T278" s="2">
        <f>(Table2[[#This Row],[Close Price]]-Table2[[#This Row],[50D EMA]])/Table2[[#This Row],[50D EMA]]</f>
        <v>7.5312031588117723E-2</v>
      </c>
      <c r="U278" s="2">
        <f>(Table2[[#This Row],[Close Price]]-Table2[[#This Row],[200D EMA]])/Table2[[#This Row],[200D EMA]]</f>
        <v>0.16022164100572284</v>
      </c>
      <c r="V278">
        <v>0.57385719894663101</v>
      </c>
      <c r="W278">
        <v>1326.1</v>
      </c>
      <c r="X278">
        <v>1394</v>
      </c>
      <c r="Y278">
        <v>1311.85</v>
      </c>
      <c r="Z278">
        <v>1394</v>
      </c>
      <c r="AA278">
        <v>1326.1</v>
      </c>
      <c r="AB278">
        <v>1394</v>
      </c>
      <c r="AC278" s="2">
        <f>(Table2[[#This Row],[Close Price]]/Table2[[#This Row],[Day Low]])-1</f>
        <v>1.7796546263479485E-2</v>
      </c>
      <c r="AD278" s="2">
        <f>(Table2[[#This Row],[Day High]]/Table2[[#This Row],[Close Price]])-1</f>
        <v>3.2822108616729517E-2</v>
      </c>
      <c r="AE278" s="2">
        <f>(Table2[[#This Row],[Close Price]]/Table2[[#This Row],[Current Week Low]])-1</f>
        <v>2.8852384037809209E-2</v>
      </c>
      <c r="AF278" s="2">
        <f>(Table2[[#This Row],[Current Week High]]/Table2[[#This Row],[Close Price]])-1</f>
        <v>3.2822108616729517E-2</v>
      </c>
      <c r="AG278" s="2">
        <f>(Table2[[#This Row],[Close Price]]/Table2[[#This Row],[Current Month Low]])-1</f>
        <v>1.7796546263479485E-2</v>
      </c>
      <c r="AH278" s="2">
        <f>(Table2[[#This Row],[Current Month High]]/Table2[[#This Row],[Close Price]])-1</f>
        <v>3.2822108616729517E-2</v>
      </c>
      <c r="AI278">
        <v>6.7792842853967503</v>
      </c>
      <c r="AJ278">
        <v>37.367055111699102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0.08</v>
      </c>
      <c r="AM278" t="s">
        <v>10294</v>
      </c>
      <c r="AN278">
        <v>0.73</v>
      </c>
      <c r="AO278" t="s">
        <v>10294</v>
      </c>
      <c r="AP278">
        <v>0.12606284651025201</v>
      </c>
      <c r="AQ278">
        <f>(Table2[[#This Row],[Sharpe Ratio]]-AVERAGE(Table2[Sharpe Ratio]))/_xlfn.STDEV.P(Table2[Sharpe Ratio])</f>
        <v>0.82793782737821153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1.9345751330029142</v>
      </c>
      <c r="AS278">
        <f>_xlfn.RANK.AVG(Table2[[#This Row],[1Y Return vs Nifty Z-Score]],Table2[1Y Return vs Nifty Z-Score])</f>
        <v>486</v>
      </c>
      <c r="AT278">
        <f>_xlfn.RANK.AVG(Table2[[#This Row],[6M Return vs Nifty Z-Score]],Table2[6M Return vs Nifty Z-Score])</f>
        <v>259</v>
      </c>
      <c r="AU278">
        <f>_xlfn.RANK.AVG(Table2[[#This Row],[Sharpe Ratio Z-Score]],Table2[Sharpe Ratio Z-Score])</f>
        <v>149</v>
      </c>
      <c r="AV278">
        <f>(Table2[[#This Row],[Rank 1Y]]+Table2[[#This Row],[Rank 6M]]+Table2[[#This Row],[Rank Sharpe]])/3</f>
        <v>298</v>
      </c>
    </row>
    <row r="279" spans="1:48" x14ac:dyDescent="0.3">
      <c r="A279" t="s">
        <v>217</v>
      </c>
      <c r="B279" t="s">
        <v>218</v>
      </c>
      <c r="C279" t="s">
        <v>10262</v>
      </c>
      <c r="D279" t="s">
        <v>136</v>
      </c>
      <c r="E279">
        <v>122498.6346017</v>
      </c>
      <c r="F279">
        <v>1231.1500000000001</v>
      </c>
      <c r="G279">
        <v>47.522911830932898</v>
      </c>
      <c r="H279">
        <f>(Table2[[#This Row],[1Y Return vs Nifty]]-AVERAGE(Table2[1Y Return vs Nifty]))/_xlfn.STDEV.P(Table2[1Y Return vs Nifty])</f>
        <v>0.11904019506773703</v>
      </c>
      <c r="I279">
        <v>-19.245544404948699</v>
      </c>
      <c r="J279">
        <f>(Table2[[#This Row],[1M Return vs Nifty]]-AVERAGE(Table2[1M Return vs Nifty]))/_xlfn.STDEV.P(Table2[1M Return vs Nifty])</f>
        <v>-2.0626038517719811</v>
      </c>
      <c r="K279">
        <v>-2.6679650641658599</v>
      </c>
      <c r="L279">
        <f>(Table2[[#This Row],[6M Return vs Nifty]]-AVERAGE(Table2[6M Return vs Nifty]))/_xlfn.STDEV.P(Table2[6M Return vs Nifty])</f>
        <v>-0.31429671217398725</v>
      </c>
      <c r="M279">
        <v>-8.9997982191557302</v>
      </c>
      <c r="N279">
        <f>(Table2[[#This Row],[1W Return vs Nifty]]-AVERAGE(Table2[1W Return vs Nifty]))/_xlfn.STDEV.P(Table2[1W Return vs Nifty])</f>
        <v>-2.3260539819396171</v>
      </c>
      <c r="O279">
        <v>1387.74</v>
      </c>
      <c r="P279">
        <v>1392.36625697006</v>
      </c>
      <c r="Q279">
        <v>1167.38561882258</v>
      </c>
      <c r="R279">
        <v>17.2630963677036</v>
      </c>
      <c r="S279" s="2">
        <f>(Table2[[#This Row],[Close Price]]-Table2[[#This Row],[20D EMA]])/Table2[[#This Row],[20D EMA]]</f>
        <v>-0.11283813970916737</v>
      </c>
      <c r="T279" s="2">
        <f>(Table2[[#This Row],[Close Price]]-Table2[[#This Row],[50D EMA]])/Table2[[#This Row],[50D EMA]]</f>
        <v>-0.11578581150112327</v>
      </c>
      <c r="U279" s="2">
        <f>(Table2[[#This Row],[Close Price]]-Table2[[#This Row],[200D EMA]])/Table2[[#This Row],[200D EMA]]</f>
        <v>5.4621523641633141E-2</v>
      </c>
      <c r="V279">
        <v>0.82364150492649302</v>
      </c>
      <c r="W279">
        <v>1217.5</v>
      </c>
      <c r="X279">
        <v>1276.55</v>
      </c>
      <c r="Y279">
        <v>1217.5</v>
      </c>
      <c r="Z279">
        <v>1414.8</v>
      </c>
      <c r="AA279">
        <v>1217.5</v>
      </c>
      <c r="AB279">
        <v>1319</v>
      </c>
      <c r="AC279" s="2">
        <f>(Table2[[#This Row],[Close Price]]/Table2[[#This Row],[Day Low]])-1</f>
        <v>1.1211498973306089E-2</v>
      </c>
      <c r="AD279" s="2">
        <f>(Table2[[#This Row],[Day High]]/Table2[[#This Row],[Close Price]])-1</f>
        <v>3.6876091459204785E-2</v>
      </c>
      <c r="AE279" s="2">
        <f>(Table2[[#This Row],[Close Price]]/Table2[[#This Row],[Current Week Low]])-1</f>
        <v>1.1211498973306089E-2</v>
      </c>
      <c r="AF279" s="2">
        <f>(Table2[[#This Row],[Current Week High]]/Table2[[#This Row],[Close Price]])-1</f>
        <v>0.14916947569345718</v>
      </c>
      <c r="AG279" s="2">
        <f>(Table2[[#This Row],[Close Price]]/Table2[[#This Row],[Current Month Low]])-1</f>
        <v>1.1211498973306089E-2</v>
      </c>
      <c r="AH279" s="2">
        <f>(Table2[[#This Row],[Current Month High]]/Table2[[#This Row],[Close Price]])-1</f>
        <v>7.1356049222271789E-2</v>
      </c>
      <c r="AI279">
        <v>34.016975998050597</v>
      </c>
      <c r="AJ279">
        <v>92.052102020123201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-0.04</v>
      </c>
      <c r="AM279" t="s">
        <v>10293</v>
      </c>
      <c r="AN279">
        <v>-15.67</v>
      </c>
      <c r="AO279" t="s">
        <v>10293</v>
      </c>
      <c r="AP279">
        <v>9.4024734577454999E-2</v>
      </c>
      <c r="AQ279">
        <f>(Table2[[#This Row],[Sharpe Ratio]]-AVERAGE(Table2[Sharpe Ratio]))/_xlfn.STDEV.P(Table2[Sharpe Ratio])</f>
        <v>0.45645191749160613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250</v>
      </c>
      <c r="AT279">
        <f>_xlfn.RANK.AVG(Table2[[#This Row],[6M Return vs Nifty Z-Score]],Table2[6M Return vs Nifty Z-Score])</f>
        <v>423</v>
      </c>
      <c r="AU279">
        <f>_xlfn.RANK.AVG(Table2[[#This Row],[Sharpe Ratio Z-Score]],Table2[Sharpe Ratio Z-Score])</f>
        <v>223</v>
      </c>
      <c r="AV279">
        <f>(Table2[[#This Row],[Rank 1Y]]+Table2[[#This Row],[Rank 6M]]+Table2[[#This Row],[Rank Sharpe]])/3</f>
        <v>298.66666666666669</v>
      </c>
    </row>
    <row r="280" spans="1:48" x14ac:dyDescent="0.3">
      <c r="A280" t="s">
        <v>1153</v>
      </c>
      <c r="B280" t="s">
        <v>1154</v>
      </c>
      <c r="C280" t="s">
        <v>10261</v>
      </c>
      <c r="D280" t="s">
        <v>463</v>
      </c>
      <c r="E280">
        <v>10472.515370429999</v>
      </c>
      <c r="F280">
        <v>2147.4499999999998</v>
      </c>
      <c r="G280">
        <v>19.3535135898289</v>
      </c>
      <c r="H280">
        <f>(Table2[[#This Row],[1Y Return vs Nifty]]-AVERAGE(Table2[1Y Return vs Nifty]))/_xlfn.STDEV.P(Table2[1Y Return vs Nifty])</f>
        <v>-0.27008928777002772</v>
      </c>
      <c r="I280">
        <v>-2.2207141526967602</v>
      </c>
      <c r="J280">
        <f>(Table2[[#This Row],[1M Return vs Nifty]]-AVERAGE(Table2[1M Return vs Nifty]))/_xlfn.STDEV.P(Table2[1M Return vs Nifty])</f>
        <v>-0.32475501019012976</v>
      </c>
      <c r="K280">
        <v>-7.1494674925093502</v>
      </c>
      <c r="L280">
        <f>(Table2[[#This Row],[6M Return vs Nifty]]-AVERAGE(Table2[6M Return vs Nifty]))/_xlfn.STDEV.P(Table2[6M Return vs Nifty])</f>
        <v>-0.46826511341599492</v>
      </c>
      <c r="M280">
        <v>-0.90991979370309795</v>
      </c>
      <c r="N280">
        <f>(Table2[[#This Row],[1W Return vs Nifty]]-AVERAGE(Table2[1W Return vs Nifty]))/_xlfn.STDEV.P(Table2[1W Return vs Nifty])</f>
        <v>-0.63594019282325831</v>
      </c>
      <c r="O280">
        <v>2102.71</v>
      </c>
      <c r="P280">
        <v>2080.39187982664</v>
      </c>
      <c r="Q280">
        <v>1952.3322886267799</v>
      </c>
      <c r="R280">
        <v>61.521480773617903</v>
      </c>
      <c r="S280" s="2">
        <f>(Table2[[#This Row],[Close Price]]-Table2[[#This Row],[20D EMA]])/Table2[[#This Row],[20D EMA]]</f>
        <v>2.1277304050487125E-2</v>
      </c>
      <c r="T280" s="2">
        <f>(Table2[[#This Row],[Close Price]]-Table2[[#This Row],[50D EMA]])/Table2[[#This Row],[50D EMA]]</f>
        <v>3.2233407957229586E-2</v>
      </c>
      <c r="U280" s="2">
        <f>(Table2[[#This Row],[Close Price]]-Table2[[#This Row],[200D EMA]])/Table2[[#This Row],[200D EMA]]</f>
        <v>9.994083103059298E-2</v>
      </c>
      <c r="V280">
        <v>1.01864188256871</v>
      </c>
      <c r="W280">
        <v>2100</v>
      </c>
      <c r="X280">
        <v>2238.4</v>
      </c>
      <c r="Y280">
        <v>2044.95</v>
      </c>
      <c r="Z280">
        <v>2238.4</v>
      </c>
      <c r="AA280">
        <v>2076.4499999999998</v>
      </c>
      <c r="AB280">
        <v>2238.4</v>
      </c>
      <c r="AC280" s="2">
        <f>(Table2[[#This Row],[Close Price]]/Table2[[#This Row],[Day Low]])-1</f>
        <v>2.2595238095238113E-2</v>
      </c>
      <c r="AD280" s="2">
        <f>(Table2[[#This Row],[Day High]]/Table2[[#This Row],[Close Price]])-1</f>
        <v>4.2352557684695924E-2</v>
      </c>
      <c r="AE280" s="2">
        <f>(Table2[[#This Row],[Close Price]]/Table2[[#This Row],[Current Week Low]])-1</f>
        <v>5.012347490158664E-2</v>
      </c>
      <c r="AF280" s="2">
        <f>(Table2[[#This Row],[Current Week High]]/Table2[[#This Row],[Close Price]])-1</f>
        <v>4.2352557684695924E-2</v>
      </c>
      <c r="AG280" s="2">
        <f>(Table2[[#This Row],[Close Price]]/Table2[[#This Row],[Current Month Low]])-1</f>
        <v>3.4192973584723951E-2</v>
      </c>
      <c r="AH280" s="2">
        <f>(Table2[[#This Row],[Current Month High]]/Table2[[#This Row],[Close Price]])-1</f>
        <v>4.2352557684695924E-2</v>
      </c>
      <c r="AI280">
        <v>9.4321171622156506</v>
      </c>
      <c r="AJ280">
        <v>50.168703344347101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-0.06</v>
      </c>
      <c r="AM280" t="s">
        <v>10293</v>
      </c>
      <c r="AN280">
        <v>-0.09</v>
      </c>
      <c r="AO280" t="s">
        <v>10293</v>
      </c>
      <c r="AP280">
        <v>0.197031396829949</v>
      </c>
      <c r="AQ280">
        <f>(Table2[[#This Row],[Sharpe Ratio]]-AVERAGE(Table2[Sharpe Ratio]))/_xlfn.STDEV.P(Table2[Sharpe Ratio])</f>
        <v>1.6508270333384936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-4.822257086091708E-2</v>
      </c>
      <c r="AS280">
        <f>_xlfn.RANK.AVG(Table2[[#This Row],[1Y Return vs Nifty Z-Score]],Table2[1Y Return vs Nifty Z-Score])</f>
        <v>382</v>
      </c>
      <c r="AT280">
        <f>_xlfn.RANK.AVG(Table2[[#This Row],[6M Return vs Nifty Z-Score]],Table2[6M Return vs Nifty Z-Score])</f>
        <v>479</v>
      </c>
      <c r="AU280">
        <f>_xlfn.RANK.AVG(Table2[[#This Row],[Sharpe Ratio Z-Score]],Table2[Sharpe Ratio Z-Score])</f>
        <v>35</v>
      </c>
      <c r="AV280">
        <f>(Table2[[#This Row],[Rank 1Y]]+Table2[[#This Row],[Rank 6M]]+Table2[[#This Row],[Rank Sharpe]])/3</f>
        <v>298.66666666666669</v>
      </c>
    </row>
    <row r="281" spans="1:48" x14ac:dyDescent="0.3">
      <c r="A281" t="s">
        <v>1047</v>
      </c>
      <c r="B281" t="s">
        <v>1048</v>
      </c>
      <c r="C281" t="s">
        <v>10257</v>
      </c>
      <c r="D281" t="s">
        <v>106</v>
      </c>
      <c r="E281">
        <v>12572.13</v>
      </c>
      <c r="F281">
        <v>395.35</v>
      </c>
      <c r="G281">
        <v>107.974392464773</v>
      </c>
      <c r="H281">
        <f>(Table2[[#This Row],[1Y Return vs Nifty]]-AVERAGE(Table2[1Y Return vs Nifty]))/_xlfn.STDEV.P(Table2[1Y Return vs Nifty])</f>
        <v>0.95411140228644808</v>
      </c>
      <c r="I281">
        <v>-1.2871217855324999</v>
      </c>
      <c r="J281">
        <f>(Table2[[#This Row],[1M Return vs Nifty]]-AVERAGE(Table2[1M Return vs Nifty]))/_xlfn.STDEV.P(Table2[1M Return vs Nifty])</f>
        <v>-0.22945641456557359</v>
      </c>
      <c r="K281">
        <v>-29.4682587681462</v>
      </c>
      <c r="L281">
        <f>(Table2[[#This Row],[6M Return vs Nifty]]-AVERAGE(Table2[6M Return vs Nifty]))/_xlfn.STDEV.P(Table2[6M Return vs Nifty])</f>
        <v>-1.235058987860927</v>
      </c>
      <c r="M281">
        <v>-1.9643374362463599</v>
      </c>
      <c r="N281">
        <f>(Table2[[#This Row],[1W Return vs Nifty]]-AVERAGE(Table2[1W Return vs Nifty]))/_xlfn.STDEV.P(Table2[1W Return vs Nifty])</f>
        <v>-0.85622604922662238</v>
      </c>
      <c r="O281">
        <v>402.76</v>
      </c>
      <c r="P281">
        <v>401.85247133894097</v>
      </c>
      <c r="Q281">
        <v>375.33872984317401</v>
      </c>
      <c r="R281">
        <v>38.607359982852699</v>
      </c>
      <c r="S281" s="2">
        <f>(Table2[[#This Row],[Close Price]]-Table2[[#This Row],[20D EMA]])/Table2[[#This Row],[20D EMA]]</f>
        <v>-1.8398053431323787E-2</v>
      </c>
      <c r="T281" s="2">
        <f>(Table2[[#This Row],[Close Price]]-Table2[[#This Row],[50D EMA]])/Table2[[#This Row],[50D EMA]]</f>
        <v>-1.6181240138390153E-2</v>
      </c>
      <c r="U281" s="2">
        <f>(Table2[[#This Row],[Close Price]]-Table2[[#This Row],[200D EMA]])/Table2[[#This Row],[200D EMA]]</f>
        <v>5.3315228527541586E-2</v>
      </c>
      <c r="V281">
        <v>0.79861139354117705</v>
      </c>
      <c r="W281">
        <v>392.5</v>
      </c>
      <c r="X281">
        <v>400.6</v>
      </c>
      <c r="Y281">
        <v>392.5</v>
      </c>
      <c r="Z281">
        <v>412.35</v>
      </c>
      <c r="AA281">
        <v>392.5</v>
      </c>
      <c r="AB281">
        <v>412.35</v>
      </c>
      <c r="AC281" s="2">
        <f>(Table2[[#This Row],[Close Price]]/Table2[[#This Row],[Day Low]])-1</f>
        <v>7.2611464968153072E-3</v>
      </c>
      <c r="AD281" s="2">
        <f>(Table2[[#This Row],[Day High]]/Table2[[#This Row],[Close Price]])-1</f>
        <v>1.3279372707727388E-2</v>
      </c>
      <c r="AE281" s="2">
        <f>(Table2[[#This Row],[Close Price]]/Table2[[#This Row],[Current Week Low]])-1</f>
        <v>7.2611464968153072E-3</v>
      </c>
      <c r="AF281" s="2">
        <f>(Table2[[#This Row],[Current Week High]]/Table2[[#This Row],[Close Price]])-1</f>
        <v>4.2999873529783628E-2</v>
      </c>
      <c r="AG281" s="2">
        <f>(Table2[[#This Row],[Close Price]]/Table2[[#This Row],[Current Month Low]])-1</f>
        <v>7.2611464968153072E-3</v>
      </c>
      <c r="AH281" s="2">
        <f>(Table2[[#This Row],[Current Month High]]/Table2[[#This Row],[Close Price]])-1</f>
        <v>4.2999873529783628E-2</v>
      </c>
      <c r="AI281">
        <v>27.9878588592386</v>
      </c>
      <c r="AJ281">
        <v>136.73652694610701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-0.03</v>
      </c>
      <c r="AM281" t="s">
        <v>10293</v>
      </c>
      <c r="AN281">
        <v>-5.16</v>
      </c>
      <c r="AO281" t="s">
        <v>10293</v>
      </c>
      <c r="AP281">
        <v>0.146391031440993</v>
      </c>
      <c r="AQ281">
        <f>(Table2[[#This Row],[Sharpe Ratio]]-AVERAGE(Table2[Sharpe Ratio]))/_xlfn.STDEV.P(Table2[Sharpe Ratio])</f>
        <v>1.0636456709359019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-0.30298437843077297</v>
      </c>
      <c r="AS281">
        <f>_xlfn.RANK.AVG(Table2[[#This Row],[1Y Return vs Nifty Z-Score]],Table2[1Y Return vs Nifty Z-Score])</f>
        <v>103</v>
      </c>
      <c r="AT281">
        <f>_xlfn.RANK.AVG(Table2[[#This Row],[6M Return vs Nifty Z-Score]],Table2[6M Return vs Nifty Z-Score])</f>
        <v>687</v>
      </c>
      <c r="AU281">
        <f>_xlfn.RANK.AVG(Table2[[#This Row],[Sharpe Ratio Z-Score]],Table2[Sharpe Ratio Z-Score])</f>
        <v>114</v>
      </c>
      <c r="AV281">
        <f>(Table2[[#This Row],[Rank 1Y]]+Table2[[#This Row],[Rank 6M]]+Table2[[#This Row],[Rank Sharpe]])/3</f>
        <v>301.33333333333331</v>
      </c>
    </row>
    <row r="282" spans="1:48" x14ac:dyDescent="0.3">
      <c r="A282" t="s">
        <v>945</v>
      </c>
      <c r="B282" t="s">
        <v>946</v>
      </c>
      <c r="C282" t="s">
        <v>10253</v>
      </c>
      <c r="D282" t="s">
        <v>289</v>
      </c>
      <c r="E282">
        <v>15367.899180500001</v>
      </c>
      <c r="F282">
        <v>658.6</v>
      </c>
      <c r="G282">
        <v>43.6397788710631</v>
      </c>
      <c r="H282">
        <f>(Table2[[#This Row],[1Y Return vs Nifty]]-AVERAGE(Table2[1Y Return vs Nifty]))/_xlfn.STDEV.P(Table2[1Y Return vs Nifty])</f>
        <v>6.5398952626869275E-2</v>
      </c>
      <c r="I282">
        <v>-7.52243758391272</v>
      </c>
      <c r="J282">
        <f>(Table2[[#This Row],[1M Return vs Nifty]]-AVERAGE(Table2[1M Return vs Nifty]))/_xlfn.STDEV.P(Table2[1M Return vs Nifty])</f>
        <v>-0.86594066589482011</v>
      </c>
      <c r="K282">
        <v>2.5912766249676999</v>
      </c>
      <c r="L282">
        <f>(Table2[[#This Row],[6M Return vs Nifty]]-AVERAGE(Table2[6M Return vs Nifty]))/_xlfn.STDEV.P(Table2[6M Return vs Nifty])</f>
        <v>-0.13360797049221088</v>
      </c>
      <c r="M282">
        <v>3.1170583838712198</v>
      </c>
      <c r="N282">
        <f>(Table2[[#This Row],[1W Return vs Nifty]]-AVERAGE(Table2[1W Return vs Nifty]))/_xlfn.STDEV.P(Table2[1W Return vs Nifty])</f>
        <v>0.20536433469295318</v>
      </c>
      <c r="O282">
        <v>682.37</v>
      </c>
      <c r="P282">
        <v>688.98603654937097</v>
      </c>
      <c r="Q282">
        <v>578.62573162041895</v>
      </c>
      <c r="R282">
        <v>38.341832422095301</v>
      </c>
      <c r="S282" s="2">
        <f>(Table2[[#This Row],[Close Price]]-Table2[[#This Row],[20D EMA]])/Table2[[#This Row],[20D EMA]]</f>
        <v>-3.4834473965737037E-2</v>
      </c>
      <c r="T282" s="2">
        <f>(Table2[[#This Row],[Close Price]]-Table2[[#This Row],[50D EMA]])/Table2[[#This Row],[50D EMA]]</f>
        <v>-4.4102543357122964E-2</v>
      </c>
      <c r="U282" s="2">
        <f>(Table2[[#This Row],[Close Price]]-Table2[[#This Row],[200D EMA]])/Table2[[#This Row],[200D EMA]]</f>
        <v>0.13821415814954555</v>
      </c>
      <c r="V282">
        <v>0.85637152845929698</v>
      </c>
      <c r="W282">
        <v>656</v>
      </c>
      <c r="X282">
        <v>674</v>
      </c>
      <c r="Y282">
        <v>656</v>
      </c>
      <c r="Z282">
        <v>704</v>
      </c>
      <c r="AA282">
        <v>656</v>
      </c>
      <c r="AB282">
        <v>693.7</v>
      </c>
      <c r="AC282" s="2">
        <f>(Table2[[#This Row],[Close Price]]/Table2[[#This Row],[Day Low]])-1</f>
        <v>3.9634146341462895E-3</v>
      </c>
      <c r="AD282" s="2">
        <f>(Table2[[#This Row],[Day High]]/Table2[[#This Row],[Close Price]])-1</f>
        <v>2.3382933495293079E-2</v>
      </c>
      <c r="AE282" s="2">
        <f>(Table2[[#This Row],[Close Price]]/Table2[[#This Row],[Current Week Low]])-1</f>
        <v>3.9634146341462895E-3</v>
      </c>
      <c r="AF282" s="2">
        <f>(Table2[[#This Row],[Current Week High]]/Table2[[#This Row],[Close Price]])-1</f>
        <v>6.8934102641967865E-2</v>
      </c>
      <c r="AG282" s="2">
        <f>(Table2[[#This Row],[Close Price]]/Table2[[#This Row],[Current Month Low]])-1</f>
        <v>3.9634146341462895E-3</v>
      </c>
      <c r="AH282" s="2">
        <f>(Table2[[#This Row],[Current Month High]]/Table2[[#This Row],[Close Price]])-1</f>
        <v>5.3294867901609422E-2</v>
      </c>
      <c r="AI282">
        <v>25.721226844822301</v>
      </c>
      <c r="AJ282">
        <v>160.31620553359599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-0.22</v>
      </c>
      <c r="AM282" t="s">
        <v>10293</v>
      </c>
      <c r="AN282">
        <v>-5.05</v>
      </c>
      <c r="AO282" t="s">
        <v>10293</v>
      </c>
      <c r="AP282">
        <v>7.3284634535826995E-2</v>
      </c>
      <c r="AQ282">
        <f>(Table2[[#This Row],[Sharpe Ratio]]-AVERAGE(Table2[Sharpe Ratio]))/_xlfn.STDEV.P(Table2[Sharpe Ratio])</f>
        <v>0.21596786676899651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270</v>
      </c>
      <c r="AT282">
        <f>_xlfn.RANK.AVG(Table2[[#This Row],[6M Return vs Nifty Z-Score]],Table2[6M Return vs Nifty Z-Score])</f>
        <v>364</v>
      </c>
      <c r="AU282">
        <f>_xlfn.RANK.AVG(Table2[[#This Row],[Sharpe Ratio Z-Score]],Table2[Sharpe Ratio Z-Score])</f>
        <v>272</v>
      </c>
      <c r="AV282">
        <f>(Table2[[#This Row],[Rank 1Y]]+Table2[[#This Row],[Rank 6M]]+Table2[[#This Row],[Rank Sharpe]])/3</f>
        <v>302</v>
      </c>
    </row>
    <row r="283" spans="1:48" x14ac:dyDescent="0.3">
      <c r="A283" t="s">
        <v>1422</v>
      </c>
      <c r="B283" t="s">
        <v>1423</v>
      </c>
      <c r="C283" t="s">
        <v>626</v>
      </c>
      <c r="D283" t="s">
        <v>626</v>
      </c>
      <c r="E283">
        <v>7421.2600039999998</v>
      </c>
      <c r="F283">
        <v>370.1</v>
      </c>
      <c r="G283">
        <v>-17.330472888833601</v>
      </c>
      <c r="H283">
        <f>(Table2[[#This Row],[1Y Return vs Nifty]]-AVERAGE(Table2[1Y Return vs Nifty]))/_xlfn.STDEV.P(Table2[1Y Return vs Nifty])</f>
        <v>-0.77683851133136295</v>
      </c>
      <c r="I283">
        <v>5.7837340879915802</v>
      </c>
      <c r="J283">
        <f>(Table2[[#This Row],[1M Return vs Nifty]]-AVERAGE(Table2[1M Return vs Nifty]))/_xlfn.STDEV.P(Table2[1M Return vs Nifty])</f>
        <v>0.49231751837397303</v>
      </c>
      <c r="K283">
        <v>22.3141388076208</v>
      </c>
      <c r="L283">
        <f>(Table2[[#This Row],[6M Return vs Nifty]]-AVERAGE(Table2[6M Return vs Nifty]))/_xlfn.STDEV.P(Table2[6M Return vs Nifty])</f>
        <v>0.54399906124201391</v>
      </c>
      <c r="M283">
        <v>1.0050494902660201</v>
      </c>
      <c r="N283">
        <f>(Table2[[#This Row],[1W Return vs Nifty]]-AVERAGE(Table2[1W Return vs Nifty]))/_xlfn.STDEV.P(Table2[1W Return vs Nifty])</f>
        <v>-0.23587039914284191</v>
      </c>
      <c r="O283">
        <v>365.68</v>
      </c>
      <c r="P283">
        <v>356.11160964857402</v>
      </c>
      <c r="Q283">
        <v>344.664226063135</v>
      </c>
      <c r="R283">
        <v>51.570423464688901</v>
      </c>
      <c r="S283" s="2">
        <f>(Table2[[#This Row],[Close Price]]-Table2[[#This Row],[20D EMA]])/Table2[[#This Row],[20D EMA]]</f>
        <v>1.2087070662874688E-2</v>
      </c>
      <c r="T283" s="2">
        <f>(Table2[[#This Row],[Close Price]]-Table2[[#This Row],[50D EMA]])/Table2[[#This Row],[50D EMA]]</f>
        <v>3.9280916354370865E-2</v>
      </c>
      <c r="U283" s="2">
        <f>(Table2[[#This Row],[Close Price]]-Table2[[#This Row],[200D EMA]])/Table2[[#This Row],[200D EMA]]</f>
        <v>7.3798706141918358E-2</v>
      </c>
      <c r="V283">
        <v>2.0220800547365898</v>
      </c>
      <c r="W283">
        <v>367.25</v>
      </c>
      <c r="X283">
        <v>378.5</v>
      </c>
      <c r="Y283">
        <v>367.25</v>
      </c>
      <c r="Z283">
        <v>396</v>
      </c>
      <c r="AA283">
        <v>367.25</v>
      </c>
      <c r="AB283">
        <v>378.5</v>
      </c>
      <c r="AC283" s="2">
        <f>(Table2[[#This Row],[Close Price]]/Table2[[#This Row],[Day Low]])-1</f>
        <v>7.7603812117086335E-3</v>
      </c>
      <c r="AD283" s="2">
        <f>(Table2[[#This Row],[Day High]]/Table2[[#This Row],[Close Price]])-1</f>
        <v>2.2696568495001346E-2</v>
      </c>
      <c r="AE283" s="2">
        <f>(Table2[[#This Row],[Close Price]]/Table2[[#This Row],[Current Week Low]])-1</f>
        <v>7.7603812117086335E-3</v>
      </c>
      <c r="AF283" s="2">
        <f>(Table2[[#This Row],[Current Week High]]/Table2[[#This Row],[Close Price]])-1</f>
        <v>6.9981086192920872E-2</v>
      </c>
      <c r="AG283" s="2">
        <f>(Table2[[#This Row],[Close Price]]/Table2[[#This Row],[Current Month Low]])-1</f>
        <v>7.7603812117086335E-3</v>
      </c>
      <c r="AH283" s="2">
        <f>(Table2[[#This Row],[Current Month High]]/Table2[[#This Row],[Close Price]])-1</f>
        <v>2.2696568495001346E-2</v>
      </c>
      <c r="AI283">
        <v>18.062685760605198</v>
      </c>
      <c r="AJ283">
        <v>38.225957049486396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-0.06</v>
      </c>
      <c r="AM283" t="s">
        <v>10293</v>
      </c>
      <c r="AN283">
        <v>5.32</v>
      </c>
      <c r="AO283" t="s">
        <v>10294</v>
      </c>
      <c r="AP283">
        <v>0.13581615214936399</v>
      </c>
      <c r="AQ283">
        <f>(Table2[[#This Row],[Sharpe Ratio]]-AVERAGE(Table2[Sharpe Ratio]))/_xlfn.STDEV.P(Table2[Sharpe Ratio])</f>
        <v>0.94102862459334424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0.96463629373512627</v>
      </c>
      <c r="AS283">
        <f>_xlfn.RANK.AVG(Table2[[#This Row],[1Y Return vs Nifty Z-Score]],Table2[1Y Return vs Nifty Z-Score])</f>
        <v>607</v>
      </c>
      <c r="AT283">
        <f>_xlfn.RANK.AVG(Table2[[#This Row],[6M Return vs Nifty Z-Score]],Table2[6M Return vs Nifty Z-Score])</f>
        <v>170</v>
      </c>
      <c r="AU283">
        <f>_xlfn.RANK.AVG(Table2[[#This Row],[Sharpe Ratio Z-Score]],Table2[Sharpe Ratio Z-Score])</f>
        <v>130</v>
      </c>
      <c r="AV283">
        <f>(Table2[[#This Row],[Rank 1Y]]+Table2[[#This Row],[Rank 6M]]+Table2[[#This Row],[Rank Sharpe]])/3</f>
        <v>302.33333333333331</v>
      </c>
    </row>
    <row r="284" spans="1:48" x14ac:dyDescent="0.3">
      <c r="A284" t="s">
        <v>739</v>
      </c>
      <c r="B284" t="s">
        <v>740</v>
      </c>
      <c r="C284" t="s">
        <v>10253</v>
      </c>
      <c r="D284" t="s">
        <v>46</v>
      </c>
      <c r="E284">
        <v>22682.906885100001</v>
      </c>
      <c r="F284">
        <v>882.3</v>
      </c>
      <c r="G284">
        <v>12.6118854572078</v>
      </c>
      <c r="H284">
        <f>(Table2[[#This Row],[1Y Return vs Nifty]]-AVERAGE(Table2[1Y Return vs Nifty]))/_xlfn.STDEV.P(Table2[1Y Return vs Nifty])</f>
        <v>-0.36321752026820842</v>
      </c>
      <c r="I284">
        <v>9.7467158651035293E-2</v>
      </c>
      <c r="J284">
        <f>(Table2[[#This Row],[1M Return vs Nifty]]-AVERAGE(Table2[1M Return vs Nifty]))/_xlfn.STDEV.P(Table2[1M Return vs Nifty])</f>
        <v>-8.8121302434389912E-2</v>
      </c>
      <c r="K284">
        <v>19.332891671178501</v>
      </c>
      <c r="L284">
        <f>(Table2[[#This Row],[6M Return vs Nifty]]-AVERAGE(Table2[6M Return vs Nifty]))/_xlfn.STDEV.P(Table2[6M Return vs Nifty])</f>
        <v>0.44157406814098316</v>
      </c>
      <c r="M284">
        <v>3.0565577858919601</v>
      </c>
      <c r="N284">
        <f>(Table2[[#This Row],[1W Return vs Nifty]]-AVERAGE(Table2[1W Return vs Nifty]))/_xlfn.STDEV.P(Table2[1W Return vs Nifty])</f>
        <v>0.19272472634323798</v>
      </c>
      <c r="O284">
        <v>885.45</v>
      </c>
      <c r="P284">
        <v>854.07640863583697</v>
      </c>
      <c r="Q284">
        <v>736.614210626626</v>
      </c>
      <c r="R284">
        <v>46.523511781928597</v>
      </c>
      <c r="S284" s="2">
        <f>(Table2[[#This Row],[Close Price]]-Table2[[#This Row],[20D EMA]])/Table2[[#This Row],[20D EMA]]</f>
        <v>-3.5575131289176023E-3</v>
      </c>
      <c r="T284" s="2">
        <f>(Table2[[#This Row],[Close Price]]-Table2[[#This Row],[50D EMA]])/Table2[[#This Row],[50D EMA]]</f>
        <v>3.3045745180156384E-2</v>
      </c>
      <c r="U284" s="2">
        <f>(Table2[[#This Row],[Close Price]]-Table2[[#This Row],[200D EMA]])/Table2[[#This Row],[200D EMA]]</f>
        <v>0.19777759819409588</v>
      </c>
      <c r="V284">
        <v>0.73020440017340604</v>
      </c>
      <c r="W284">
        <v>878.4</v>
      </c>
      <c r="X284">
        <v>900</v>
      </c>
      <c r="Y284">
        <v>870.05</v>
      </c>
      <c r="Z284">
        <v>954.45</v>
      </c>
      <c r="AA284">
        <v>878.4</v>
      </c>
      <c r="AB284">
        <v>954.45</v>
      </c>
      <c r="AC284" s="2">
        <f>(Table2[[#This Row],[Close Price]]/Table2[[#This Row],[Day Low]])-1</f>
        <v>4.4398907103824214E-3</v>
      </c>
      <c r="AD284" s="2">
        <f>(Table2[[#This Row],[Day High]]/Table2[[#This Row],[Close Price]])-1</f>
        <v>2.0061203672220307E-2</v>
      </c>
      <c r="AE284" s="2">
        <f>(Table2[[#This Row],[Close Price]]/Table2[[#This Row],[Current Week Low]])-1</f>
        <v>1.4079650594793325E-2</v>
      </c>
      <c r="AF284" s="2">
        <f>(Table2[[#This Row],[Current Week High]]/Table2[[#This Row],[Close Price]])-1</f>
        <v>8.1774906494389787E-2</v>
      </c>
      <c r="AG284" s="2">
        <f>(Table2[[#This Row],[Close Price]]/Table2[[#This Row],[Current Month Low]])-1</f>
        <v>4.4398907103824214E-3</v>
      </c>
      <c r="AH284" s="2">
        <f>(Table2[[#This Row],[Current Month High]]/Table2[[#This Row],[Close Price]])-1</f>
        <v>8.1774906494389787E-2</v>
      </c>
      <c r="AI284">
        <v>9.8039215686274606</v>
      </c>
      <c r="AJ284">
        <v>60.403599672756997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0.05</v>
      </c>
      <c r="AM284" t="s">
        <v>10294</v>
      </c>
      <c r="AN284">
        <v>-0.59</v>
      </c>
      <c r="AO284" t="s">
        <v>10293</v>
      </c>
      <c r="AP284">
        <v>6.5692445234089E-2</v>
      </c>
      <c r="AQ284">
        <f>(Table2[[#This Row],[Sharpe Ratio]]-AVERAGE(Table2[Sharpe Ratio]))/_xlfn.STDEV.P(Table2[Sharpe Ratio])</f>
        <v>0.12793548344055539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0.31089545522217821</v>
      </c>
      <c r="AS284">
        <f>_xlfn.RANK.AVG(Table2[[#This Row],[1Y Return vs Nifty Z-Score]],Table2[1Y Return vs Nifty Z-Score])</f>
        <v>420</v>
      </c>
      <c r="AT284">
        <f>_xlfn.RANK.AVG(Table2[[#This Row],[6M Return vs Nifty Z-Score]],Table2[6M Return vs Nifty Z-Score])</f>
        <v>193</v>
      </c>
      <c r="AU284">
        <f>_xlfn.RANK.AVG(Table2[[#This Row],[Sharpe Ratio Z-Score]],Table2[Sharpe Ratio Z-Score])</f>
        <v>298</v>
      </c>
      <c r="AV284">
        <f>(Table2[[#This Row],[Rank 1Y]]+Table2[[#This Row],[Rank 6M]]+Table2[[#This Row],[Rank Sharpe]])/3</f>
        <v>303.66666666666669</v>
      </c>
    </row>
    <row r="285" spans="1:48" x14ac:dyDescent="0.3">
      <c r="A285" t="s">
        <v>1504</v>
      </c>
      <c r="B285" t="s">
        <v>1505</v>
      </c>
      <c r="C285" t="s">
        <v>10260</v>
      </c>
      <c r="D285" t="s">
        <v>626</v>
      </c>
      <c r="E285">
        <v>6596.3824406499998</v>
      </c>
      <c r="F285">
        <v>369.65</v>
      </c>
      <c r="G285">
        <v>79.462852134717593</v>
      </c>
      <c r="H285">
        <f>(Table2[[#This Row],[1Y Return vs Nifty]]-AVERAGE(Table2[1Y Return vs Nifty]))/_xlfn.STDEV.P(Table2[1Y Return vs Nifty])</f>
        <v>0.56025560002250463</v>
      </c>
      <c r="I285">
        <v>-9.9196419831224905</v>
      </c>
      <c r="J285">
        <f>(Table2[[#This Row],[1M Return vs Nifty]]-AVERAGE(Table2[1M Return vs Nifty]))/_xlfn.STDEV.P(Table2[1M Return vs Nifty])</f>
        <v>-1.1106408377306345</v>
      </c>
      <c r="K285">
        <v>-11.5805082140967</v>
      </c>
      <c r="L285">
        <f>(Table2[[#This Row],[6M Return vs Nifty]]-AVERAGE(Table2[6M Return vs Nifty]))/_xlfn.STDEV.P(Table2[6M Return vs Nifty])</f>
        <v>-0.62049983082374938</v>
      </c>
      <c r="M285">
        <v>1.57808779116355</v>
      </c>
      <c r="N285">
        <f>(Table2[[#This Row],[1W Return vs Nifty]]-AVERAGE(Table2[1W Return vs Nifty]))/_xlfn.STDEV.P(Table2[1W Return vs Nifty])</f>
        <v>-0.11615290981795917</v>
      </c>
      <c r="O285">
        <v>377.29</v>
      </c>
      <c r="P285">
        <v>363.97752143921099</v>
      </c>
      <c r="Q285">
        <v>319.00581298048797</v>
      </c>
      <c r="R285">
        <v>39.245155747348903</v>
      </c>
      <c r="S285" s="2">
        <f>(Table2[[#This Row],[Close Price]]-Table2[[#This Row],[20D EMA]])/Table2[[#This Row],[20D EMA]]</f>
        <v>-2.0249675316069981E-2</v>
      </c>
      <c r="T285" s="2">
        <f>(Table2[[#This Row],[Close Price]]-Table2[[#This Row],[50D EMA]])/Table2[[#This Row],[50D EMA]]</f>
        <v>1.5584694731584864E-2</v>
      </c>
      <c r="U285" s="2">
        <f>(Table2[[#This Row],[Close Price]]-Table2[[#This Row],[200D EMA]])/Table2[[#This Row],[200D EMA]]</f>
        <v>0.15875631401929863</v>
      </c>
      <c r="V285">
        <v>0.66691283918533295</v>
      </c>
      <c r="W285">
        <v>367.9</v>
      </c>
      <c r="X285">
        <v>376.95</v>
      </c>
      <c r="Y285">
        <v>367.9</v>
      </c>
      <c r="Z285">
        <v>398.8</v>
      </c>
      <c r="AA285">
        <v>367.9</v>
      </c>
      <c r="AB285">
        <v>397.05</v>
      </c>
      <c r="AC285" s="2">
        <f>(Table2[[#This Row],[Close Price]]/Table2[[#This Row],[Day Low]])-1</f>
        <v>4.7567273715682923E-3</v>
      </c>
      <c r="AD285" s="2">
        <f>(Table2[[#This Row],[Day High]]/Table2[[#This Row],[Close Price]])-1</f>
        <v>1.9748410658731341E-2</v>
      </c>
      <c r="AE285" s="2">
        <f>(Table2[[#This Row],[Close Price]]/Table2[[#This Row],[Current Week Low]])-1</f>
        <v>4.7567273715682923E-3</v>
      </c>
      <c r="AF285" s="2">
        <f>(Table2[[#This Row],[Current Week High]]/Table2[[#This Row],[Close Price]])-1</f>
        <v>7.8858379548221391E-2</v>
      </c>
      <c r="AG285" s="2">
        <f>(Table2[[#This Row],[Close Price]]/Table2[[#This Row],[Current Month Low]])-1</f>
        <v>4.7567273715682923E-3</v>
      </c>
      <c r="AH285" s="2">
        <f>(Table2[[#This Row],[Current Month High]]/Table2[[#This Row],[Close Price]])-1</f>
        <v>7.4124171513594073E-2</v>
      </c>
      <c r="AI285">
        <v>18.571621804409499</v>
      </c>
      <c r="AJ285">
        <v>114.78791400348599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0.11</v>
      </c>
      <c r="AM285" t="s">
        <v>10294</v>
      </c>
      <c r="AN285">
        <v>-4.9000000000000004</v>
      </c>
      <c r="AO285" t="s">
        <v>10293</v>
      </c>
      <c r="AP285">
        <v>8.4059133553177998E-2</v>
      </c>
      <c r="AQ285">
        <f>(Table2[[#This Row],[Sharpe Ratio]]-AVERAGE(Table2[Sharpe Ratio]))/_xlfn.STDEV.P(Table2[Sharpe Ratio])</f>
        <v>0.34089952876670576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-0.94613844958313265</v>
      </c>
      <c r="AS285">
        <f>_xlfn.RANK.AVG(Table2[[#This Row],[1Y Return vs Nifty Z-Score]],Table2[1Y Return vs Nifty Z-Score])</f>
        <v>141</v>
      </c>
      <c r="AT285">
        <f>_xlfn.RANK.AVG(Table2[[#This Row],[6M Return vs Nifty Z-Score]],Table2[6M Return vs Nifty Z-Score])</f>
        <v>525</v>
      </c>
      <c r="AU285">
        <f>_xlfn.RANK.AVG(Table2[[#This Row],[Sharpe Ratio Z-Score]],Table2[Sharpe Ratio Z-Score])</f>
        <v>249</v>
      </c>
      <c r="AV285">
        <f>(Table2[[#This Row],[Rank 1Y]]+Table2[[#This Row],[Rank 6M]]+Table2[[#This Row],[Rank Sharpe]])/3</f>
        <v>305</v>
      </c>
    </row>
    <row r="286" spans="1:48" x14ac:dyDescent="0.3">
      <c r="A286" t="s">
        <v>1159</v>
      </c>
      <c r="B286" t="s">
        <v>1160</v>
      </c>
      <c r="C286" t="s">
        <v>10259</v>
      </c>
      <c r="D286" t="s">
        <v>127</v>
      </c>
      <c r="E286">
        <v>10360.03235465</v>
      </c>
      <c r="F286">
        <v>1218.25</v>
      </c>
      <c r="G286">
        <v>33.049324576178897</v>
      </c>
      <c r="H286">
        <f>(Table2[[#This Row],[1Y Return vs Nifty]]-AVERAGE(Table2[1Y Return vs Nifty]))/_xlfn.STDEV.P(Table2[1Y Return vs Nifty])</f>
        <v>-8.0896611357594614E-2</v>
      </c>
      <c r="I286">
        <v>13.9890570689247</v>
      </c>
      <c r="J286">
        <f>(Table2[[#This Row],[1M Return vs Nifty]]-AVERAGE(Table2[1M Return vs Nifty]))/_xlfn.STDEV.P(Table2[1M Return vs Nifty])</f>
        <v>1.3298947996707069</v>
      </c>
      <c r="K286">
        <v>37.528879248881701</v>
      </c>
      <c r="L286">
        <f>(Table2[[#This Row],[6M Return vs Nifty]]-AVERAGE(Table2[6M Return vs Nifty]))/_xlfn.STDEV.P(Table2[6M Return vs Nifty])</f>
        <v>1.0667231473068199</v>
      </c>
      <c r="M286">
        <v>-5.1399561214062501</v>
      </c>
      <c r="N286">
        <f>(Table2[[#This Row],[1W Return vs Nifty]]-AVERAGE(Table2[1W Return vs Nifty]))/_xlfn.STDEV.P(Table2[1W Return vs Nifty])</f>
        <v>-1.5196670364085769</v>
      </c>
      <c r="O286">
        <v>1180.83</v>
      </c>
      <c r="P286">
        <v>1094.9953531997301</v>
      </c>
      <c r="Q286">
        <v>934.50001933292504</v>
      </c>
      <c r="R286">
        <v>53.385818456297699</v>
      </c>
      <c r="S286" s="2">
        <f>(Table2[[#This Row],[Close Price]]-Table2[[#This Row],[20D EMA]])/Table2[[#This Row],[20D EMA]]</f>
        <v>3.1689574282496275E-2</v>
      </c>
      <c r="T286" s="2">
        <f>(Table2[[#This Row],[Close Price]]-Table2[[#This Row],[50D EMA]])/Table2[[#This Row],[50D EMA]]</f>
        <v>0.1125617989520253</v>
      </c>
      <c r="U286" s="2">
        <f>(Table2[[#This Row],[Close Price]]-Table2[[#This Row],[200D EMA]])/Table2[[#This Row],[200D EMA]]</f>
        <v>0.30363828228663331</v>
      </c>
      <c r="V286">
        <v>1.65508376077528</v>
      </c>
      <c r="W286">
        <v>1204.05</v>
      </c>
      <c r="X286">
        <v>1258</v>
      </c>
      <c r="Y286">
        <v>1202</v>
      </c>
      <c r="Z286">
        <v>1310</v>
      </c>
      <c r="AA286">
        <v>1202</v>
      </c>
      <c r="AB286">
        <v>1280</v>
      </c>
      <c r="AC286" s="2">
        <f>(Table2[[#This Row],[Close Price]]/Table2[[#This Row],[Day Low]])-1</f>
        <v>1.1793530169012856E-2</v>
      </c>
      <c r="AD286" s="2">
        <f>(Table2[[#This Row],[Day High]]/Table2[[#This Row],[Close Price]])-1</f>
        <v>3.2628770777755056E-2</v>
      </c>
      <c r="AE286" s="2">
        <f>(Table2[[#This Row],[Close Price]]/Table2[[#This Row],[Current Week Low]])-1</f>
        <v>1.3519134775374475E-2</v>
      </c>
      <c r="AF286" s="2">
        <f>(Table2[[#This Row],[Current Week High]]/Table2[[#This Row],[Close Price]])-1</f>
        <v>7.5312948902113597E-2</v>
      </c>
      <c r="AG286" s="2">
        <f>(Table2[[#This Row],[Close Price]]/Table2[[#This Row],[Current Month Low]])-1</f>
        <v>1.3519134775374475E-2</v>
      </c>
      <c r="AH286" s="2">
        <f>(Table2[[#This Row],[Current Month High]]/Table2[[#This Row],[Close Price]])-1</f>
        <v>5.0687461522676003E-2</v>
      </c>
      <c r="AI286">
        <v>9.1155345782885302</v>
      </c>
      <c r="AJ286">
        <v>75.780968184113704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0.03</v>
      </c>
      <c r="AM286" t="s">
        <v>10294</v>
      </c>
      <c r="AN286">
        <v>17.690000000000001</v>
      </c>
      <c r="AO286" t="s">
        <v>10294</v>
      </c>
      <c r="AP286">
        <v>1.6199765417800001E-4</v>
      </c>
      <c r="AQ286">
        <f>(Table2[[#This Row],[Sharpe Ratio]]-AVERAGE(Table2[Sharpe Ratio]))/_xlfn.STDEV.P(Table2[Sharpe Ratio])</f>
        <v>-0.63189824195383837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0.16415605725751692</v>
      </c>
      <c r="AS286">
        <f>_xlfn.RANK.AVG(Table2[[#This Row],[1Y Return vs Nifty Z-Score]],Table2[1Y Return vs Nifty Z-Score])</f>
        <v>309</v>
      </c>
      <c r="AT286">
        <f>_xlfn.RANK.AVG(Table2[[#This Row],[6M Return vs Nifty Z-Score]],Table2[6M Return vs Nifty Z-Score])</f>
        <v>97</v>
      </c>
      <c r="AU286">
        <f>_xlfn.RANK.AVG(Table2[[#This Row],[Sharpe Ratio Z-Score]],Table2[Sharpe Ratio Z-Score])</f>
        <v>510</v>
      </c>
      <c r="AV286">
        <f>(Table2[[#This Row],[Rank 1Y]]+Table2[[#This Row],[Rank 6M]]+Table2[[#This Row],[Rank Sharpe]])/3</f>
        <v>305.33333333333331</v>
      </c>
    </row>
    <row r="287" spans="1:48" x14ac:dyDescent="0.3">
      <c r="A287" t="s">
        <v>1911</v>
      </c>
      <c r="B287" t="s">
        <v>1912</v>
      </c>
      <c r="C287" t="s">
        <v>10260</v>
      </c>
      <c r="D287" t="s">
        <v>499</v>
      </c>
      <c r="E287">
        <v>3622.4676951199999</v>
      </c>
      <c r="F287">
        <v>4192.8999999999996</v>
      </c>
      <c r="G287">
        <v>9.2569413906742994</v>
      </c>
      <c r="H287">
        <f>(Table2[[#This Row],[1Y Return vs Nifty]]-AVERAGE(Table2[1Y Return vs Nifty]))/_xlfn.STDEV.P(Table2[1Y Return vs Nifty])</f>
        <v>-0.4095624097964074</v>
      </c>
      <c r="I287">
        <v>0.18478103598848999</v>
      </c>
      <c r="J287">
        <f>(Table2[[#This Row],[1M Return vs Nifty]]-AVERAGE(Table2[1M Return vs Nifty]))/_xlfn.STDEV.P(Table2[1M Return vs Nifty])</f>
        <v>-7.9208536883329891E-2</v>
      </c>
      <c r="K287">
        <v>24.1827659060204</v>
      </c>
      <c r="L287">
        <f>(Table2[[#This Row],[6M Return vs Nifty]]-AVERAGE(Table2[6M Return vs Nifty]))/_xlfn.STDEV.P(Table2[6M Return vs Nifty])</f>
        <v>0.60819840765727962</v>
      </c>
      <c r="M287">
        <v>1.05157155101959</v>
      </c>
      <c r="N287">
        <f>(Table2[[#This Row],[1W Return vs Nifty]]-AVERAGE(Table2[1W Return vs Nifty]))/_xlfn.STDEV.P(Table2[1W Return vs Nifty])</f>
        <v>-0.22615114599185054</v>
      </c>
      <c r="O287">
        <v>4163.53</v>
      </c>
      <c r="P287">
        <v>3970.62442423619</v>
      </c>
      <c r="Q287">
        <v>3565.3745961651198</v>
      </c>
      <c r="R287">
        <v>50.315411973527297</v>
      </c>
      <c r="S287" s="2">
        <f>(Table2[[#This Row],[Close Price]]-Table2[[#This Row],[20D EMA]])/Table2[[#This Row],[20D EMA]]</f>
        <v>7.054110334259605E-3</v>
      </c>
      <c r="T287" s="2">
        <f>(Table2[[#This Row],[Close Price]]-Table2[[#This Row],[50D EMA]])/Table2[[#This Row],[50D EMA]]</f>
        <v>5.5980005161673729E-2</v>
      </c>
      <c r="U287" s="2">
        <f>(Table2[[#This Row],[Close Price]]-Table2[[#This Row],[200D EMA]])/Table2[[#This Row],[200D EMA]]</f>
        <v>0.17600546223385327</v>
      </c>
      <c r="V287">
        <v>0.70654534868047303</v>
      </c>
      <c r="W287">
        <v>4140.05</v>
      </c>
      <c r="X287">
        <v>4219.8999999999996</v>
      </c>
      <c r="Y287">
        <v>4140.05</v>
      </c>
      <c r="Z287">
        <v>4384</v>
      </c>
      <c r="AA287">
        <v>4140.05</v>
      </c>
      <c r="AB287">
        <v>4339.95</v>
      </c>
      <c r="AC287" s="2">
        <f>(Table2[[#This Row],[Close Price]]/Table2[[#This Row],[Day Low]])-1</f>
        <v>1.2765546309827069E-2</v>
      </c>
      <c r="AD287" s="2">
        <f>(Table2[[#This Row],[Day High]]/Table2[[#This Row],[Close Price]])-1</f>
        <v>6.439457177609853E-3</v>
      </c>
      <c r="AE287" s="2">
        <f>(Table2[[#This Row],[Close Price]]/Table2[[#This Row],[Current Week Low]])-1</f>
        <v>1.2765546309827069E-2</v>
      </c>
      <c r="AF287" s="2">
        <f>(Table2[[#This Row],[Current Week High]]/Table2[[#This Row],[Close Price]])-1</f>
        <v>4.5577046912638197E-2</v>
      </c>
      <c r="AG287" s="2">
        <f>(Table2[[#This Row],[Close Price]]/Table2[[#This Row],[Current Month Low]])-1</f>
        <v>1.2765546309827069E-2</v>
      </c>
      <c r="AH287" s="2">
        <f>(Table2[[#This Row],[Current Month High]]/Table2[[#This Row],[Close Price]])-1</f>
        <v>3.5071191776574695E-2</v>
      </c>
      <c r="AI287">
        <v>4.7485034224522504</v>
      </c>
      <c r="AJ287">
        <v>40.937815126050403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0.11</v>
      </c>
      <c r="AM287" t="s">
        <v>10294</v>
      </c>
      <c r="AN287">
        <v>3.39</v>
      </c>
      <c r="AO287" t="s">
        <v>10294</v>
      </c>
      <c r="AP287">
        <v>5.9124968237623997E-2</v>
      </c>
      <c r="AQ287">
        <f>(Table2[[#This Row],[Sharpe Ratio]]-AVERAGE(Table2[Sharpe Ratio]))/_xlfn.STDEV.P(Table2[Sharpe Ratio])</f>
        <v>5.1784767293214767E-2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-5.4938917721093494E-2</v>
      </c>
      <c r="AS287">
        <f>_xlfn.RANK.AVG(Table2[[#This Row],[1Y Return vs Nifty Z-Score]],Table2[1Y Return vs Nifty Z-Score])</f>
        <v>438</v>
      </c>
      <c r="AT287">
        <f>_xlfn.RANK.AVG(Table2[[#This Row],[6M Return vs Nifty Z-Score]],Table2[6M Return vs Nifty Z-Score])</f>
        <v>158</v>
      </c>
      <c r="AU287">
        <f>_xlfn.RANK.AVG(Table2[[#This Row],[Sharpe Ratio Z-Score]],Table2[Sharpe Ratio Z-Score])</f>
        <v>321</v>
      </c>
      <c r="AV287">
        <f>(Table2[[#This Row],[Rank 1Y]]+Table2[[#This Row],[Rank 6M]]+Table2[[#This Row],[Rank Sharpe]])/3</f>
        <v>305.66666666666669</v>
      </c>
    </row>
    <row r="288" spans="1:48" x14ac:dyDescent="0.3">
      <c r="A288" t="s">
        <v>197</v>
      </c>
      <c r="B288" t="s">
        <v>198</v>
      </c>
      <c r="C288" t="s">
        <v>10250</v>
      </c>
      <c r="D288" t="s">
        <v>32</v>
      </c>
      <c r="E288">
        <v>132418.47310050801</v>
      </c>
      <c r="F288">
        <v>120.26</v>
      </c>
      <c r="G288">
        <v>75.532561623864396</v>
      </c>
      <c r="H288">
        <f>(Table2[[#This Row],[1Y Return vs Nifty]]-AVERAGE(Table2[1Y Return vs Nifty]))/_xlfn.STDEV.P(Table2[1Y Return vs Nifty])</f>
        <v>0.50596292749892779</v>
      </c>
      <c r="I288">
        <v>-2.3652246331746798</v>
      </c>
      <c r="J288">
        <f>(Table2[[#This Row],[1M Return vs Nifty]]-AVERAGE(Table2[1M Return vs Nifty]))/_xlfn.STDEV.P(Table2[1M Return vs Nifty])</f>
        <v>-0.33950625101743676</v>
      </c>
      <c r="K288">
        <v>-17.203698295865301</v>
      </c>
      <c r="L288">
        <f>(Table2[[#This Row],[6M Return vs Nifty]]-AVERAGE(Table2[6M Return vs Nifty]))/_xlfn.STDEV.P(Table2[6M Return vs Nifty])</f>
        <v>-0.81369253809398778</v>
      </c>
      <c r="M288">
        <v>4.9677215963343597</v>
      </c>
      <c r="N288">
        <f>(Table2[[#This Row],[1W Return vs Nifty]]-AVERAGE(Table2[1W Return vs Nifty]))/_xlfn.STDEV.P(Table2[1W Return vs Nifty])</f>
        <v>0.59199949160130028</v>
      </c>
      <c r="O288">
        <v>121.41</v>
      </c>
      <c r="P288">
        <v>122.738147393552</v>
      </c>
      <c r="Q288">
        <v>110.38157709417899</v>
      </c>
      <c r="R288">
        <v>45.747057022674198</v>
      </c>
      <c r="S288" s="2">
        <f>(Table2[[#This Row],[Close Price]]-Table2[[#This Row],[20D EMA]])/Table2[[#This Row],[20D EMA]]</f>
        <v>-9.4720368997610691E-3</v>
      </c>
      <c r="T288" s="2">
        <f>(Table2[[#This Row],[Close Price]]-Table2[[#This Row],[50D EMA]])/Table2[[#This Row],[50D EMA]]</f>
        <v>-2.0190523045830015E-2</v>
      </c>
      <c r="U288" s="2">
        <f>(Table2[[#This Row],[Close Price]]-Table2[[#This Row],[200D EMA]])/Table2[[#This Row],[200D EMA]]</f>
        <v>8.9493402485023507E-2</v>
      </c>
      <c r="V288">
        <v>0.871629786842118</v>
      </c>
      <c r="W288">
        <v>119.56</v>
      </c>
      <c r="X288">
        <v>121.65</v>
      </c>
      <c r="Y288">
        <v>119.56</v>
      </c>
      <c r="Z288">
        <v>128.80000000000001</v>
      </c>
      <c r="AA288">
        <v>119.56</v>
      </c>
      <c r="AB288">
        <v>125.7</v>
      </c>
      <c r="AC288" s="2">
        <f>(Table2[[#This Row],[Close Price]]/Table2[[#This Row],[Day Low]])-1</f>
        <v>5.8548009367682674E-3</v>
      </c>
      <c r="AD288" s="2">
        <f>(Table2[[#This Row],[Day High]]/Table2[[#This Row],[Close Price]])-1</f>
        <v>1.1558290370863089E-2</v>
      </c>
      <c r="AE288" s="2">
        <f>(Table2[[#This Row],[Close Price]]/Table2[[#This Row],[Current Week Low]])-1</f>
        <v>5.8548009367682674E-3</v>
      </c>
      <c r="AF288" s="2">
        <f>(Table2[[#This Row],[Current Week High]]/Table2[[#This Row],[Close Price]])-1</f>
        <v>7.1012805587892913E-2</v>
      </c>
      <c r="AG288" s="2">
        <f>(Table2[[#This Row],[Close Price]]/Table2[[#This Row],[Current Month Low]])-1</f>
        <v>5.8548009367682674E-3</v>
      </c>
      <c r="AH288" s="2">
        <f>(Table2[[#This Row],[Current Month High]]/Table2[[#This Row],[Close Price]])-1</f>
        <v>4.523532346582404E-2</v>
      </c>
      <c r="AI288">
        <v>18.825877265923801</v>
      </c>
      <c r="AJ288">
        <v>105.39709649871899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</v>
      </c>
      <c r="AM288" t="s">
        <v>10293</v>
      </c>
      <c r="AN288">
        <v>0.33</v>
      </c>
      <c r="AO288" t="s">
        <v>10294</v>
      </c>
      <c r="AP288">
        <v>0.122716702512173</v>
      </c>
      <c r="AQ288">
        <f>(Table2[[#This Row],[Sharpe Ratio]]-AVERAGE(Table2[Sharpe Ratio]))/_xlfn.STDEV.P(Table2[Sharpe Ratio])</f>
        <v>0.78913886973846692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157</v>
      </c>
      <c r="AT288">
        <f>_xlfn.RANK.AVG(Table2[[#This Row],[6M Return vs Nifty Z-Score]],Table2[6M Return vs Nifty Z-Score])</f>
        <v>602</v>
      </c>
      <c r="AU288">
        <f>_xlfn.RANK.AVG(Table2[[#This Row],[Sharpe Ratio Z-Score]],Table2[Sharpe Ratio Z-Score])</f>
        <v>161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578</v>
      </c>
      <c r="B289" t="s">
        <v>579</v>
      </c>
      <c r="C289" t="s">
        <v>10259</v>
      </c>
      <c r="D289" t="s">
        <v>146</v>
      </c>
      <c r="E289">
        <v>33899.921165549997</v>
      </c>
      <c r="F289">
        <v>335.5</v>
      </c>
      <c r="G289">
        <v>27.243433593009701</v>
      </c>
      <c r="H289">
        <f>(Table2[[#This Row],[1Y Return vs Nifty]]-AVERAGE(Table2[1Y Return vs Nifty]))/_xlfn.STDEV.P(Table2[1Y Return vs Nifty])</f>
        <v>-0.16109865672455762</v>
      </c>
      <c r="I289">
        <v>1.24878789131538</v>
      </c>
      <c r="J289">
        <f>(Table2[[#This Row],[1M Return vs Nifty]]-AVERAGE(Table2[1M Return vs Nifty]))/_xlfn.STDEV.P(Table2[1M Return vs Nifty])</f>
        <v>2.9402418619172074E-2</v>
      </c>
      <c r="K289">
        <v>21.932416107855602</v>
      </c>
      <c r="L289">
        <f>(Table2[[#This Row],[6M Return vs Nifty]]-AVERAGE(Table2[6M Return vs Nifty]))/_xlfn.STDEV.P(Table2[6M Return vs Nifty])</f>
        <v>0.53088443400697849</v>
      </c>
      <c r="M289">
        <v>3.2126937722821598</v>
      </c>
      <c r="N289">
        <f>(Table2[[#This Row],[1W Return vs Nifty]]-AVERAGE(Table2[1W Return vs Nifty]))/_xlfn.STDEV.P(Table2[1W Return vs Nifty])</f>
        <v>0.2253442009134749</v>
      </c>
      <c r="O289">
        <v>328.55</v>
      </c>
      <c r="P289">
        <v>313.461665087097</v>
      </c>
      <c r="Q289">
        <v>268.070518264898</v>
      </c>
      <c r="R289">
        <v>58.124041736186498</v>
      </c>
      <c r="S289" s="2">
        <f>(Table2[[#This Row],[Close Price]]-Table2[[#This Row],[20D EMA]])/Table2[[#This Row],[20D EMA]]</f>
        <v>2.1153553492619048E-2</v>
      </c>
      <c r="T289" s="2">
        <f>(Table2[[#This Row],[Close Price]]-Table2[[#This Row],[50D EMA]])/Table2[[#This Row],[50D EMA]]</f>
        <v>7.0306316106562905E-2</v>
      </c>
      <c r="U289" s="2">
        <f>(Table2[[#This Row],[Close Price]]-Table2[[#This Row],[200D EMA]])/Table2[[#This Row],[200D EMA]]</f>
        <v>0.25153635756570042</v>
      </c>
      <c r="V289">
        <v>0.74996899510501802</v>
      </c>
      <c r="W289">
        <v>321.39999999999998</v>
      </c>
      <c r="X289">
        <v>343.4</v>
      </c>
      <c r="Y289">
        <v>321.39999999999998</v>
      </c>
      <c r="Z289">
        <v>348.9</v>
      </c>
      <c r="AA289">
        <v>321.39999999999998</v>
      </c>
      <c r="AB289">
        <v>345.65</v>
      </c>
      <c r="AC289" s="2">
        <f>(Table2[[#This Row],[Close Price]]/Table2[[#This Row],[Day Low]])-1</f>
        <v>4.3870566272557587E-2</v>
      </c>
      <c r="AD289" s="2">
        <f>(Table2[[#This Row],[Day High]]/Table2[[#This Row],[Close Price]])-1</f>
        <v>2.3546944858420238E-2</v>
      </c>
      <c r="AE289" s="2">
        <f>(Table2[[#This Row],[Close Price]]/Table2[[#This Row],[Current Week Low]])-1</f>
        <v>4.3870566272557587E-2</v>
      </c>
      <c r="AF289" s="2">
        <f>(Table2[[#This Row],[Current Week High]]/Table2[[#This Row],[Close Price]])-1</f>
        <v>3.9940387481371076E-2</v>
      </c>
      <c r="AG289" s="2">
        <f>(Table2[[#This Row],[Close Price]]/Table2[[#This Row],[Current Month Low]])-1</f>
        <v>4.3870566272557587E-2</v>
      </c>
      <c r="AH289" s="2">
        <f>(Table2[[#This Row],[Current Month High]]/Table2[[#This Row],[Close Price]])-1</f>
        <v>3.0253353204172884E-2</v>
      </c>
      <c r="AI289">
        <v>3.9940387481371</v>
      </c>
      <c r="AJ289">
        <v>73.879243327286801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0.13</v>
      </c>
      <c r="AM289" t="s">
        <v>10294</v>
      </c>
      <c r="AN289">
        <v>1.61</v>
      </c>
      <c r="AO289" t="s">
        <v>10294</v>
      </c>
      <c r="AP289">
        <v>2.8880050479845001E-2</v>
      </c>
      <c r="AQ289">
        <f>(Table2[[#This Row],[Sharpe Ratio]]-AVERAGE(Table2[Sharpe Ratio]))/_xlfn.STDEV.P(Table2[Sharpe Ratio])</f>
        <v>-0.29890883213804187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0.32562356467702602</v>
      </c>
      <c r="AS289">
        <f>_xlfn.RANK.AVG(Table2[[#This Row],[1Y Return vs Nifty Z-Score]],Table2[1Y Return vs Nifty Z-Score])</f>
        <v>330</v>
      </c>
      <c r="AT289">
        <f>_xlfn.RANK.AVG(Table2[[#This Row],[6M Return vs Nifty Z-Score]],Table2[6M Return vs Nifty Z-Score])</f>
        <v>173</v>
      </c>
      <c r="AU289">
        <f>_xlfn.RANK.AVG(Table2[[#This Row],[Sharpe Ratio Z-Score]],Table2[Sharpe Ratio Z-Score])</f>
        <v>418</v>
      </c>
      <c r="AV289">
        <f>(Table2[[#This Row],[Rank 1Y]]+Table2[[#This Row],[Rank 6M]]+Table2[[#This Row],[Rank Sharpe]])/3</f>
        <v>307</v>
      </c>
    </row>
    <row r="290" spans="1:48" x14ac:dyDescent="0.3">
      <c r="A290" t="s">
        <v>1873</v>
      </c>
      <c r="B290" t="s">
        <v>1874</v>
      </c>
      <c r="C290" t="s">
        <v>10248</v>
      </c>
      <c r="D290" t="s">
        <v>57</v>
      </c>
      <c r="E290">
        <v>3779.5131996199998</v>
      </c>
      <c r="F290">
        <v>285.8</v>
      </c>
      <c r="G290">
        <v>1.6050917348099301</v>
      </c>
      <c r="H290">
        <f>(Table2[[#This Row],[1Y Return vs Nifty]]-AVERAGE(Table2[1Y Return vs Nifty]))/_xlfn.STDEV.P(Table2[1Y Return vs Nifty])</f>
        <v>-0.51526435890634814</v>
      </c>
      <c r="I290">
        <v>40.9383182249058</v>
      </c>
      <c r="J290">
        <f>(Table2[[#This Row],[1M Return vs Nifty]]-AVERAGE(Table2[1M Return vs Nifty]))/_xlfn.STDEV.P(Table2[1M Return vs Nifty])</f>
        <v>4.0808028314975546</v>
      </c>
      <c r="K290">
        <v>42.984753818482901</v>
      </c>
      <c r="L290">
        <f>(Table2[[#This Row],[6M Return vs Nifty]]-AVERAGE(Table2[6M Return vs Nifty]))/_xlfn.STDEV.P(Table2[6M Return vs Nifty])</f>
        <v>1.2541674917627321</v>
      </c>
      <c r="M290">
        <v>7.4213780652722798</v>
      </c>
      <c r="N290">
        <f>(Table2[[#This Row],[1W Return vs Nifty]]-AVERAGE(Table2[1W Return vs Nifty]))/_xlfn.STDEV.P(Table2[1W Return vs Nifty])</f>
        <v>1.1046102397256776</v>
      </c>
      <c r="O290">
        <v>249.79</v>
      </c>
      <c r="P290">
        <v>225.35276593680999</v>
      </c>
      <c r="Q290">
        <v>196.29788827837501</v>
      </c>
      <c r="R290">
        <v>88.170314077384504</v>
      </c>
      <c r="S290" s="2">
        <f>(Table2[[#This Row],[Close Price]]-Table2[[#This Row],[20D EMA]])/Table2[[#This Row],[20D EMA]]</f>
        <v>0.14416109532006893</v>
      </c>
      <c r="T290" s="2">
        <f>(Table2[[#This Row],[Close Price]]-Table2[[#This Row],[50D EMA]])/Table2[[#This Row],[50D EMA]]</f>
        <v>0.26823382358723619</v>
      </c>
      <c r="U290" s="2">
        <f>(Table2[[#This Row],[Close Price]]-Table2[[#This Row],[200D EMA]])/Table2[[#This Row],[200D EMA]]</f>
        <v>0.4559504562509597</v>
      </c>
      <c r="V290">
        <v>1.67657479401639</v>
      </c>
      <c r="W290">
        <v>278.3</v>
      </c>
      <c r="X290">
        <v>293.55</v>
      </c>
      <c r="Y290">
        <v>262.85000000000002</v>
      </c>
      <c r="Z290">
        <v>293.55</v>
      </c>
      <c r="AA290">
        <v>272.8</v>
      </c>
      <c r="AB290">
        <v>293.55</v>
      </c>
      <c r="AC290" s="2">
        <f>(Table2[[#This Row],[Close Price]]/Table2[[#This Row],[Day Low]])-1</f>
        <v>2.6949335249730533E-2</v>
      </c>
      <c r="AD290" s="2">
        <f>(Table2[[#This Row],[Day High]]/Table2[[#This Row],[Close Price]])-1</f>
        <v>2.7116864940517793E-2</v>
      </c>
      <c r="AE290" s="2">
        <f>(Table2[[#This Row],[Close Price]]/Table2[[#This Row],[Current Week Low]])-1</f>
        <v>8.7312155221609178E-2</v>
      </c>
      <c r="AF290" s="2">
        <f>(Table2[[#This Row],[Current Week High]]/Table2[[#This Row],[Close Price]])-1</f>
        <v>2.7116864940517793E-2</v>
      </c>
      <c r="AG290" s="2">
        <f>(Table2[[#This Row],[Close Price]]/Table2[[#This Row],[Current Month Low]])-1</f>
        <v>4.7653958944281483E-2</v>
      </c>
      <c r="AH290" s="2">
        <f>(Table2[[#This Row],[Current Month High]]/Table2[[#This Row],[Close Price]])-1</f>
        <v>2.7116864940517793E-2</v>
      </c>
      <c r="AI290">
        <v>2.71168649405177</v>
      </c>
      <c r="AJ290">
        <v>84.7446670976083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0.34</v>
      </c>
      <c r="AM290" t="s">
        <v>10294</v>
      </c>
      <c r="AN290">
        <v>20.78</v>
      </c>
      <c r="AO290" t="s">
        <v>10294</v>
      </c>
      <c r="AP290">
        <v>4.7449589066866998E-2</v>
      </c>
      <c r="AQ290">
        <f>(Table2[[#This Row],[Sharpe Ratio]]-AVERAGE(Table2[Sharpe Ratio]))/_xlfn.STDEV.P(Table2[Sharpe Ratio])</f>
        <v>-8.3592712616261625E-2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5.840723491463355</v>
      </c>
      <c r="AS290">
        <f>_xlfn.RANK.AVG(Table2[[#This Row],[1Y Return vs Nifty Z-Score]],Table2[1Y Return vs Nifty Z-Score])</f>
        <v>482</v>
      </c>
      <c r="AT290">
        <f>_xlfn.RANK.AVG(Table2[[#This Row],[6M Return vs Nifty Z-Score]],Table2[6M Return vs Nifty Z-Score])</f>
        <v>81</v>
      </c>
      <c r="AU290">
        <f>_xlfn.RANK.AVG(Table2[[#This Row],[Sharpe Ratio Z-Score]],Table2[Sharpe Ratio Z-Score])</f>
        <v>362</v>
      </c>
      <c r="AV290">
        <f>(Table2[[#This Row],[Rank 1Y]]+Table2[[#This Row],[Rank 6M]]+Table2[[#This Row],[Rank Sharpe]])/3</f>
        <v>308.33333333333331</v>
      </c>
    </row>
    <row r="291" spans="1:48" x14ac:dyDescent="0.3">
      <c r="A291" t="s">
        <v>147</v>
      </c>
      <c r="B291" t="s">
        <v>148</v>
      </c>
      <c r="C291" t="s">
        <v>6557</v>
      </c>
      <c r="D291" t="s">
        <v>78</v>
      </c>
      <c r="E291">
        <v>180173.31429153899</v>
      </c>
      <c r="F291">
        <v>2706.8</v>
      </c>
      <c r="G291">
        <v>22.6495553222565</v>
      </c>
      <c r="H291">
        <f>(Table2[[#This Row],[1Y Return vs Nifty]]-AVERAGE(Table2[1Y Return vs Nifty]))/_xlfn.STDEV.P(Table2[1Y Return vs Nifty])</f>
        <v>-0.22455806968104042</v>
      </c>
      <c r="I291">
        <v>-0.98333925387390697</v>
      </c>
      <c r="J291">
        <f>(Table2[[#This Row],[1M Return vs Nifty]]-AVERAGE(Table2[1M Return vs Nifty]))/_xlfn.STDEV.P(Table2[1M Return vs Nifty])</f>
        <v>-0.19844711151153246</v>
      </c>
      <c r="K291">
        <v>13.4136830214499</v>
      </c>
      <c r="L291">
        <f>(Table2[[#This Row],[6M Return vs Nifty]]-AVERAGE(Table2[6M Return vs Nifty]))/_xlfn.STDEV.P(Table2[6M Return vs Nifty])</f>
        <v>0.23821122119649352</v>
      </c>
      <c r="M291">
        <v>-1.40771646718078</v>
      </c>
      <c r="N291">
        <f>(Table2[[#This Row],[1W Return vs Nifty]]-AVERAGE(Table2[1W Return vs Nifty]))/_xlfn.STDEV.P(Table2[1W Return vs Nifty])</f>
        <v>-0.73993842095161388</v>
      </c>
      <c r="O291">
        <v>2758.13</v>
      </c>
      <c r="P291">
        <v>2641.8929473182202</v>
      </c>
      <c r="Q291">
        <v>2308.9687338701201</v>
      </c>
      <c r="R291">
        <v>32.355209169194801</v>
      </c>
      <c r="S291" s="2">
        <f>(Table2[[#This Row],[Close Price]]-Table2[[#This Row],[20D EMA]])/Table2[[#This Row],[20D EMA]]</f>
        <v>-1.8610435331184508E-2</v>
      </c>
      <c r="T291" s="2">
        <f>(Table2[[#This Row],[Close Price]]-Table2[[#This Row],[50D EMA]])/Table2[[#This Row],[50D EMA]]</f>
        <v>2.4568388642570469E-2</v>
      </c>
      <c r="U291" s="2">
        <f>(Table2[[#This Row],[Close Price]]-Table2[[#This Row],[200D EMA]])/Table2[[#This Row],[200D EMA]]</f>
        <v>0.17229824739249075</v>
      </c>
      <c r="V291">
        <v>0.89712798686453199</v>
      </c>
      <c r="W291">
        <v>2701</v>
      </c>
      <c r="X291">
        <v>2757.1</v>
      </c>
      <c r="Y291">
        <v>2701</v>
      </c>
      <c r="Z291">
        <v>2865</v>
      </c>
      <c r="AA291">
        <v>2701</v>
      </c>
      <c r="AB291">
        <v>2788.65</v>
      </c>
      <c r="AC291" s="2">
        <f>(Table2[[#This Row],[Close Price]]/Table2[[#This Row],[Day Low]])-1</f>
        <v>2.1473528322843993E-3</v>
      </c>
      <c r="AD291" s="2">
        <f>(Table2[[#This Row],[Day High]]/Table2[[#This Row],[Close Price]])-1</f>
        <v>1.8582828432096798E-2</v>
      </c>
      <c r="AE291" s="2">
        <f>(Table2[[#This Row],[Close Price]]/Table2[[#This Row],[Current Week Low]])-1</f>
        <v>2.1473528322843993E-3</v>
      </c>
      <c r="AF291" s="2">
        <f>(Table2[[#This Row],[Current Week High]]/Table2[[#This Row],[Close Price]])-1</f>
        <v>5.8445396778483705E-2</v>
      </c>
      <c r="AG291" s="2">
        <f>(Table2[[#This Row],[Close Price]]/Table2[[#This Row],[Current Month Low]])-1</f>
        <v>2.1473528322843993E-3</v>
      </c>
      <c r="AH291" s="2">
        <f>(Table2[[#This Row],[Current Month High]]/Table2[[#This Row],[Close Price]])-1</f>
        <v>3.0238658194177592E-2</v>
      </c>
      <c r="AI291">
        <v>6.3155755874094703</v>
      </c>
      <c r="AJ291">
        <v>54.578243405414902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0.03</v>
      </c>
      <c r="AM291" t="s">
        <v>10294</v>
      </c>
      <c r="AN291">
        <v>-4.26</v>
      </c>
      <c r="AO291" t="s">
        <v>10293</v>
      </c>
      <c r="AP291">
        <v>5.6946705535349001E-2</v>
      </c>
      <c r="AQ291">
        <f>(Table2[[#This Row],[Sharpe Ratio]]-AVERAGE(Table2[Sharpe Ratio]))/_xlfn.STDEV.P(Table2[Sharpe Ratio])</f>
        <v>2.6527539163665702E-2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-0.8982048417840276</v>
      </c>
      <c r="AS291">
        <f>_xlfn.RANK.AVG(Table2[[#This Row],[1Y Return vs Nifty Z-Score]],Table2[1Y Return vs Nifty Z-Score])</f>
        <v>360</v>
      </c>
      <c r="AT291">
        <f>_xlfn.RANK.AVG(Table2[[#This Row],[6M Return vs Nifty Z-Score]],Table2[6M Return vs Nifty Z-Score])</f>
        <v>236</v>
      </c>
      <c r="AU291">
        <f>_xlfn.RANK.AVG(Table2[[#This Row],[Sharpe Ratio Z-Score]],Table2[Sharpe Ratio Z-Score])</f>
        <v>330</v>
      </c>
      <c r="AV291">
        <f>(Table2[[#This Row],[Rank 1Y]]+Table2[[#This Row],[Rank 6M]]+Table2[[#This Row],[Rank Sharpe]])/3</f>
        <v>308.66666666666669</v>
      </c>
    </row>
    <row r="292" spans="1:48" x14ac:dyDescent="0.3">
      <c r="A292" t="s">
        <v>1899</v>
      </c>
      <c r="B292" t="s">
        <v>1900</v>
      </c>
      <c r="C292" t="s">
        <v>10263</v>
      </c>
      <c r="D292" t="s">
        <v>297</v>
      </c>
      <c r="E292">
        <v>3652.2467589599901</v>
      </c>
      <c r="F292">
        <v>146.76</v>
      </c>
      <c r="G292">
        <v>43.212016014316198</v>
      </c>
      <c r="H292">
        <f>(Table2[[#This Row],[1Y Return vs Nifty]]-AVERAGE(Table2[1Y Return vs Nifty]))/_xlfn.STDEV.P(Table2[1Y Return vs Nifty])</f>
        <v>5.9489875769833681E-2</v>
      </c>
      <c r="I292">
        <v>11.7214690140557</v>
      </c>
      <c r="J292">
        <f>(Table2[[#This Row],[1M Return vs Nifty]]-AVERAGE(Table2[1M Return vs Nifty]))/_xlfn.STDEV.P(Table2[1M Return vs Nifty])</f>
        <v>1.0984255153400933</v>
      </c>
      <c r="K292">
        <v>25.938292808677801</v>
      </c>
      <c r="L292">
        <f>(Table2[[#This Row],[6M Return vs Nifty]]-AVERAGE(Table2[6M Return vs Nifty]))/_xlfn.STDEV.P(Table2[6M Return vs Nifty])</f>
        <v>0.66851203570085604</v>
      </c>
      <c r="M292">
        <v>1.3256518362936001</v>
      </c>
      <c r="N292">
        <f>(Table2[[#This Row],[1W Return vs Nifty]]-AVERAGE(Table2[1W Return vs Nifty]))/_xlfn.STDEV.P(Table2[1W Return vs Nifty])</f>
        <v>-0.16889109273701661</v>
      </c>
      <c r="O292">
        <v>144.54</v>
      </c>
      <c r="P292">
        <v>131.10243793478699</v>
      </c>
      <c r="Q292">
        <v>108.45371433804701</v>
      </c>
      <c r="R292">
        <v>49.399873870060901</v>
      </c>
      <c r="S292" s="2">
        <f>(Table2[[#This Row],[Close Price]]-Table2[[#This Row],[20D EMA]])/Table2[[#This Row],[20D EMA]]</f>
        <v>1.5359070153590695E-2</v>
      </c>
      <c r="T292" s="2">
        <f>(Table2[[#This Row],[Close Price]]-Table2[[#This Row],[50D EMA]])/Table2[[#This Row],[50D EMA]]</f>
        <v>0.11942998400229131</v>
      </c>
      <c r="U292" s="2">
        <f>(Table2[[#This Row],[Close Price]]-Table2[[#This Row],[200D EMA]])/Table2[[#This Row],[200D EMA]]</f>
        <v>0.35320399947348441</v>
      </c>
      <c r="V292">
        <v>0.87692270506918002</v>
      </c>
      <c r="W292">
        <v>141.01</v>
      </c>
      <c r="X292">
        <v>150</v>
      </c>
      <c r="Y292">
        <v>141.01</v>
      </c>
      <c r="Z292">
        <v>159</v>
      </c>
      <c r="AA292">
        <v>141.01</v>
      </c>
      <c r="AB292">
        <v>152.13</v>
      </c>
      <c r="AC292" s="2">
        <f>(Table2[[#This Row],[Close Price]]/Table2[[#This Row],[Day Low]])-1</f>
        <v>4.0777249840436847E-2</v>
      </c>
      <c r="AD292" s="2">
        <f>(Table2[[#This Row],[Day High]]/Table2[[#This Row],[Close Price]])-1</f>
        <v>2.2076860179885527E-2</v>
      </c>
      <c r="AE292" s="2">
        <f>(Table2[[#This Row],[Close Price]]/Table2[[#This Row],[Current Week Low]])-1</f>
        <v>4.0777249840436847E-2</v>
      </c>
      <c r="AF292" s="2">
        <f>(Table2[[#This Row],[Current Week High]]/Table2[[#This Row],[Close Price]])-1</f>
        <v>8.3401471790678805E-2</v>
      </c>
      <c r="AG292" s="2">
        <f>(Table2[[#This Row],[Close Price]]/Table2[[#This Row],[Current Month Low]])-1</f>
        <v>4.0777249840436847E-2</v>
      </c>
      <c r="AH292" s="2">
        <f>(Table2[[#This Row],[Current Month High]]/Table2[[#This Row],[Close Price]])-1</f>
        <v>3.6590351594439907E-2</v>
      </c>
      <c r="AI292">
        <v>12.0877623330607</v>
      </c>
      <c r="AJ292">
        <v>79.852941176470594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0.39</v>
      </c>
      <c r="AM292" t="s">
        <v>10294</v>
      </c>
      <c r="AN292">
        <v>-1.51</v>
      </c>
      <c r="AO292" t="s">
        <v>10293</v>
      </c>
      <c r="AP292">
        <v>1.549939435498E-3</v>
      </c>
      <c r="AQ292">
        <f>(Table2[[#This Row],[Sharpe Ratio]]-AVERAGE(Table2[Sharpe Ratio]))/_xlfn.STDEV.P(Table2[Sharpe Ratio])</f>
        <v>-0.61580488362533203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1.0417314504484343</v>
      </c>
      <c r="AS292">
        <f>_xlfn.RANK.AVG(Table2[[#This Row],[1Y Return vs Nifty Z-Score]],Table2[1Y Return vs Nifty Z-Score])</f>
        <v>271</v>
      </c>
      <c r="AT292">
        <f>_xlfn.RANK.AVG(Table2[[#This Row],[6M Return vs Nifty Z-Score]],Table2[6M Return vs Nifty Z-Score])</f>
        <v>150</v>
      </c>
      <c r="AU292">
        <f>_xlfn.RANK.AVG(Table2[[#This Row],[Sharpe Ratio Z-Score]],Table2[Sharpe Ratio Z-Score])</f>
        <v>506</v>
      </c>
      <c r="AV292">
        <f>(Table2[[#This Row],[Rank 1Y]]+Table2[[#This Row],[Rank 6M]]+Table2[[#This Row],[Rank Sharpe]])/3</f>
        <v>309</v>
      </c>
    </row>
    <row r="293" spans="1:48" x14ac:dyDescent="0.3">
      <c r="A293" t="s">
        <v>617</v>
      </c>
      <c r="B293" t="s">
        <v>618</v>
      </c>
      <c r="C293" t="s">
        <v>10257</v>
      </c>
      <c r="D293" t="s">
        <v>619</v>
      </c>
      <c r="E293">
        <v>29992.249980299999</v>
      </c>
      <c r="F293">
        <v>310.14999999999998</v>
      </c>
      <c r="G293">
        <v>84.616821272565602</v>
      </c>
      <c r="H293">
        <f>(Table2[[#This Row],[1Y Return vs Nifty]]-AVERAGE(Table2[1Y Return vs Nifty]))/_xlfn.STDEV.P(Table2[1Y Return vs Nifty])</f>
        <v>0.63145205683023775</v>
      </c>
      <c r="I293">
        <v>-3.83058892144303</v>
      </c>
      <c r="J293">
        <f>(Table2[[#This Row],[1M Return vs Nifty]]-AVERAGE(Table2[1M Return vs Nifty]))/_xlfn.STDEV.P(Table2[1M Return vs Nifty])</f>
        <v>-0.48908669282687683</v>
      </c>
      <c r="K293">
        <v>-10.099168758501801</v>
      </c>
      <c r="L293">
        <f>(Table2[[#This Row],[6M Return vs Nifty]]-AVERAGE(Table2[6M Return vs Nifty]))/_xlfn.STDEV.P(Table2[6M Return vs Nifty])</f>
        <v>-0.56960630319066086</v>
      </c>
      <c r="M293">
        <v>3.4531827161591102</v>
      </c>
      <c r="N293">
        <f>(Table2[[#This Row],[1W Return vs Nifty]]-AVERAGE(Table2[1W Return vs Nifty]))/_xlfn.STDEV.P(Table2[1W Return vs Nifty])</f>
        <v>0.27558644916502673</v>
      </c>
      <c r="O293">
        <v>320.68</v>
      </c>
      <c r="P293">
        <v>328.40886318604799</v>
      </c>
      <c r="Q293">
        <v>283.041018600435</v>
      </c>
      <c r="R293">
        <v>37.467021434791199</v>
      </c>
      <c r="S293" s="2">
        <f>(Table2[[#This Row],[Close Price]]-Table2[[#This Row],[20D EMA]])/Table2[[#This Row],[20D EMA]]</f>
        <v>-3.2836472495946206E-2</v>
      </c>
      <c r="T293" s="2">
        <f>(Table2[[#This Row],[Close Price]]-Table2[[#This Row],[50D EMA]])/Table2[[#This Row],[50D EMA]]</f>
        <v>-5.5597961056562985E-2</v>
      </c>
      <c r="U293" s="2">
        <f>(Table2[[#This Row],[Close Price]]-Table2[[#This Row],[200D EMA]])/Table2[[#This Row],[200D EMA]]</f>
        <v>9.5777571511054899E-2</v>
      </c>
      <c r="V293">
        <v>0.57435657912443905</v>
      </c>
      <c r="W293">
        <v>308.2</v>
      </c>
      <c r="X293">
        <v>315.55</v>
      </c>
      <c r="Y293">
        <v>308.2</v>
      </c>
      <c r="Z293">
        <v>329.7</v>
      </c>
      <c r="AA293">
        <v>308.2</v>
      </c>
      <c r="AB293">
        <v>329.7</v>
      </c>
      <c r="AC293" s="2">
        <f>(Table2[[#This Row],[Close Price]]/Table2[[#This Row],[Day Low]])-1</f>
        <v>6.3270603504217426E-3</v>
      </c>
      <c r="AD293" s="2">
        <f>(Table2[[#This Row],[Day High]]/Table2[[#This Row],[Close Price]])-1</f>
        <v>1.741093019506712E-2</v>
      </c>
      <c r="AE293" s="2">
        <f>(Table2[[#This Row],[Close Price]]/Table2[[#This Row],[Current Week Low]])-1</f>
        <v>6.3270603504217426E-3</v>
      </c>
      <c r="AF293" s="2">
        <f>(Table2[[#This Row],[Current Week High]]/Table2[[#This Row],[Close Price]])-1</f>
        <v>6.3034015798806964E-2</v>
      </c>
      <c r="AG293" s="2">
        <f>(Table2[[#This Row],[Close Price]]/Table2[[#This Row],[Current Month Low]])-1</f>
        <v>6.3270603504217426E-3</v>
      </c>
      <c r="AH293" s="2">
        <f>(Table2[[#This Row],[Current Month High]]/Table2[[#This Row],[Close Price]])-1</f>
        <v>6.3034015798806964E-2</v>
      </c>
      <c r="AI293">
        <v>34.064162502015101</v>
      </c>
      <c r="AJ293">
        <v>129.57068837897799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-0.19</v>
      </c>
      <c r="AM293" t="s">
        <v>10293</v>
      </c>
      <c r="AN293">
        <v>-5.74</v>
      </c>
      <c r="AO293" t="s">
        <v>10293</v>
      </c>
      <c r="AP293">
        <v>6.9001106597110007E-2</v>
      </c>
      <c r="AQ293">
        <f>(Table2[[#This Row],[Sharpe Ratio]]-AVERAGE(Table2[Sharpe Ratio]))/_xlfn.STDEV.P(Table2[Sharpe Ratio])</f>
        <v>0.16629982524467646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131</v>
      </c>
      <c r="AT293">
        <f>_xlfn.RANK.AVG(Table2[[#This Row],[6M Return vs Nifty Z-Score]],Table2[6M Return vs Nifty Z-Score])</f>
        <v>512</v>
      </c>
      <c r="AU293">
        <f>_xlfn.RANK.AVG(Table2[[#This Row],[Sharpe Ratio Z-Score]],Table2[Sharpe Ratio Z-Score])</f>
        <v>286</v>
      </c>
      <c r="AV293">
        <f>(Table2[[#This Row],[Rank 1Y]]+Table2[[#This Row],[Rank 6M]]+Table2[[#This Row],[Rank Sharpe]])/3</f>
        <v>309.66666666666669</v>
      </c>
    </row>
    <row r="294" spans="1:48" x14ac:dyDescent="0.3">
      <c r="A294" t="s">
        <v>134</v>
      </c>
      <c r="B294" t="s">
        <v>135</v>
      </c>
      <c r="C294" t="s">
        <v>10262</v>
      </c>
      <c r="D294" t="s">
        <v>136</v>
      </c>
      <c r="E294">
        <v>209027.69701316999</v>
      </c>
      <c r="F294">
        <v>844.45</v>
      </c>
      <c r="G294">
        <v>44.494736283031102</v>
      </c>
      <c r="H294">
        <f>(Table2[[#This Row],[1Y Return vs Nifty]]-AVERAGE(Table2[1Y Return vs Nifty]))/_xlfn.STDEV.P(Table2[1Y Return vs Nifty])</f>
        <v>7.7209255875803143E-2</v>
      </c>
      <c r="I294">
        <v>3.19650507981873</v>
      </c>
      <c r="J294">
        <f>(Table2[[#This Row],[1M Return vs Nifty]]-AVERAGE(Table2[1M Return vs Nifty]))/_xlfn.STDEV.P(Table2[1M Return vs Nifty])</f>
        <v>0.2282201459983853</v>
      </c>
      <c r="K294">
        <v>-6.4082451358315096</v>
      </c>
      <c r="L294">
        <f>(Table2[[#This Row],[6M Return vs Nifty]]-AVERAGE(Table2[6M Return vs Nifty]))/_xlfn.STDEV.P(Table2[6M Return vs Nifty])</f>
        <v>-0.44279936324687041</v>
      </c>
      <c r="M294">
        <v>6.2067433801631697</v>
      </c>
      <c r="N294">
        <f>(Table2[[#This Row],[1W Return vs Nifty]]-AVERAGE(Table2[1W Return vs Nifty]))/_xlfn.STDEV.P(Table2[1W Return vs Nifty])</f>
        <v>0.8508523064070378</v>
      </c>
      <c r="O294">
        <v>845.56</v>
      </c>
      <c r="P294">
        <v>843.64433841962398</v>
      </c>
      <c r="Q294">
        <v>774.91792855328595</v>
      </c>
      <c r="R294">
        <v>47.943794289592603</v>
      </c>
      <c r="S294" s="2">
        <f>(Table2[[#This Row],[Close Price]]-Table2[[#This Row],[20D EMA]])/Table2[[#This Row],[20D EMA]]</f>
        <v>-1.3127394862575098E-3</v>
      </c>
      <c r="T294" s="2">
        <f>(Table2[[#This Row],[Close Price]]-Table2[[#This Row],[50D EMA]])/Table2[[#This Row],[50D EMA]]</f>
        <v>9.5497775980490994E-4</v>
      </c>
      <c r="U294" s="2">
        <f>(Table2[[#This Row],[Close Price]]-Table2[[#This Row],[200D EMA]])/Table2[[#This Row],[200D EMA]]</f>
        <v>8.97283039721707E-2</v>
      </c>
      <c r="V294">
        <v>1.27037712535341</v>
      </c>
      <c r="W294">
        <v>841.45</v>
      </c>
      <c r="X294">
        <v>866.25</v>
      </c>
      <c r="Y294">
        <v>830.5</v>
      </c>
      <c r="Z294">
        <v>901</v>
      </c>
      <c r="AA294">
        <v>841.45</v>
      </c>
      <c r="AB294">
        <v>901</v>
      </c>
      <c r="AC294" s="2">
        <f>(Table2[[#This Row],[Close Price]]/Table2[[#This Row],[Day Low]])-1</f>
        <v>3.5652742290095407E-3</v>
      </c>
      <c r="AD294" s="2">
        <f>(Table2[[#This Row],[Day High]]/Table2[[#This Row],[Close Price]])-1</f>
        <v>2.5815619634081299E-2</v>
      </c>
      <c r="AE294" s="2">
        <f>(Table2[[#This Row],[Close Price]]/Table2[[#This Row],[Current Week Low]])-1</f>
        <v>1.6797110174593621E-2</v>
      </c>
      <c r="AF294" s="2">
        <f>(Table2[[#This Row],[Current Week High]]/Table2[[#This Row],[Close Price]])-1</f>
        <v>6.6966664692995392E-2</v>
      </c>
      <c r="AG294" s="2">
        <f>(Table2[[#This Row],[Close Price]]/Table2[[#This Row],[Current Month Low]])-1</f>
        <v>3.5652742290095407E-3</v>
      </c>
      <c r="AH294" s="2">
        <f>(Table2[[#This Row],[Current Month High]]/Table2[[#This Row],[Close Price]])-1</f>
        <v>6.6966664692995392E-2</v>
      </c>
      <c r="AI294">
        <v>14.583456687784899</v>
      </c>
      <c r="AJ294">
        <v>82.366915019976204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-0.05</v>
      </c>
      <c r="AM294" t="s">
        <v>10293</v>
      </c>
      <c r="AN294">
        <v>0.08</v>
      </c>
      <c r="AO294" t="s">
        <v>10294</v>
      </c>
      <c r="AP294">
        <v>0.107360871742033</v>
      </c>
      <c r="AQ294">
        <f>(Table2[[#This Row],[Sharpe Ratio]]-AVERAGE(Table2[Sharpe Ratio]))/_xlfn.STDEV.P(Table2[Sharpe Ratio])</f>
        <v>0.61108609379224799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1.3245684388266039</v>
      </c>
      <c r="AS294">
        <f>_xlfn.RANK.AVG(Table2[[#This Row],[1Y Return vs Nifty Z-Score]],Table2[1Y Return vs Nifty Z-Score])</f>
        <v>263</v>
      </c>
      <c r="AT294">
        <f>_xlfn.RANK.AVG(Table2[[#This Row],[6M Return vs Nifty Z-Score]],Table2[6M Return vs Nifty Z-Score])</f>
        <v>472</v>
      </c>
      <c r="AU294">
        <f>_xlfn.RANK.AVG(Table2[[#This Row],[Sharpe Ratio Z-Score]],Table2[Sharpe Ratio Z-Score])</f>
        <v>195</v>
      </c>
      <c r="AV294">
        <f>(Table2[[#This Row],[Rank 1Y]]+Table2[[#This Row],[Rank 6M]]+Table2[[#This Row],[Rank Sharpe]])/3</f>
        <v>310</v>
      </c>
    </row>
    <row r="295" spans="1:48" x14ac:dyDescent="0.3">
      <c r="A295" t="s">
        <v>703</v>
      </c>
      <c r="B295" t="s">
        <v>704</v>
      </c>
      <c r="C295" t="s">
        <v>10254</v>
      </c>
      <c r="D295" t="s">
        <v>54</v>
      </c>
      <c r="E295">
        <v>24473.09175362</v>
      </c>
      <c r="F295">
        <v>1245.05</v>
      </c>
      <c r="G295">
        <v>35.078226906792501</v>
      </c>
      <c r="H295">
        <f>(Table2[[#This Row],[1Y Return vs Nifty]]-AVERAGE(Table2[1Y Return vs Nifty]))/_xlfn.STDEV.P(Table2[1Y Return vs Nifty])</f>
        <v>-5.2869540708709306E-2</v>
      </c>
      <c r="I295">
        <v>27.469753075243698</v>
      </c>
      <c r="J295">
        <f>(Table2[[#This Row],[1M Return vs Nifty]]-AVERAGE(Table2[1M Return vs Nifty]))/_xlfn.STDEV.P(Table2[1M Return vs Nifty])</f>
        <v>2.7059679581798637</v>
      </c>
      <c r="K295">
        <v>16.9400985835752</v>
      </c>
      <c r="L295">
        <f>(Table2[[#This Row],[6M Return vs Nifty]]-AVERAGE(Table2[6M Return vs Nifty]))/_xlfn.STDEV.P(Table2[6M Return vs Nifty])</f>
        <v>0.35936625232654751</v>
      </c>
      <c r="M295">
        <v>2.3581915151109198</v>
      </c>
      <c r="N295">
        <f>(Table2[[#This Row],[1W Return vs Nifty]]-AVERAGE(Table2[1W Return vs Nifty]))/_xlfn.STDEV.P(Table2[1W Return vs Nifty])</f>
        <v>4.6824083338857354E-2</v>
      </c>
      <c r="O295">
        <v>1116.94</v>
      </c>
      <c r="P295">
        <v>1033.8908656133799</v>
      </c>
      <c r="Q295">
        <v>920.77109045294299</v>
      </c>
      <c r="R295">
        <v>73.488947907513904</v>
      </c>
      <c r="S295" s="2">
        <f>(Table2[[#This Row],[Close Price]]-Table2[[#This Row],[20D EMA]])/Table2[[#This Row],[20D EMA]]</f>
        <v>0.11469729797482398</v>
      </c>
      <c r="T295" s="2">
        <f>(Table2[[#This Row],[Close Price]]-Table2[[#This Row],[50D EMA]])/Table2[[#This Row],[50D EMA]]</f>
        <v>0.20423735367982476</v>
      </c>
      <c r="U295" s="2">
        <f>(Table2[[#This Row],[Close Price]]-Table2[[#This Row],[200D EMA]])/Table2[[#This Row],[200D EMA]]</f>
        <v>0.35218189722652854</v>
      </c>
      <c r="V295">
        <v>1.8500940549401601</v>
      </c>
      <c r="W295">
        <v>1193.05</v>
      </c>
      <c r="X295">
        <v>1252.5</v>
      </c>
      <c r="Y295">
        <v>1168.05</v>
      </c>
      <c r="Z295">
        <v>1255</v>
      </c>
      <c r="AA295">
        <v>1181.0999999999999</v>
      </c>
      <c r="AB295">
        <v>1252.5</v>
      </c>
      <c r="AC295" s="2">
        <f>(Table2[[#This Row],[Close Price]]/Table2[[#This Row],[Day Low]])-1</f>
        <v>4.3585767570512468E-2</v>
      </c>
      <c r="AD295" s="2">
        <f>(Table2[[#This Row],[Day High]]/Table2[[#This Row],[Close Price]])-1</f>
        <v>5.9836954339183013E-3</v>
      </c>
      <c r="AE295" s="2">
        <f>(Table2[[#This Row],[Close Price]]/Table2[[#This Row],[Current Week Low]])-1</f>
        <v>6.592183553786235E-2</v>
      </c>
      <c r="AF295" s="2">
        <f>(Table2[[#This Row],[Current Week High]]/Table2[[#This Row],[Close Price]])-1</f>
        <v>7.9916469218104247E-3</v>
      </c>
      <c r="AG295" s="2">
        <f>(Table2[[#This Row],[Close Price]]/Table2[[#This Row],[Current Month Low]])-1</f>
        <v>5.4144441622216544E-2</v>
      </c>
      <c r="AH295" s="2">
        <f>(Table2[[#This Row],[Current Month High]]/Table2[[#This Row],[Close Price]])-1</f>
        <v>5.9836954339183013E-3</v>
      </c>
      <c r="AI295">
        <v>0.79916469218104202</v>
      </c>
      <c r="AJ295">
        <v>76.065898324259294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0.11</v>
      </c>
      <c r="AM295" t="s">
        <v>10294</v>
      </c>
      <c r="AN295">
        <v>14.92</v>
      </c>
      <c r="AO295" t="s">
        <v>10294</v>
      </c>
      <c r="AP295">
        <v>2.3221910177286999E-2</v>
      </c>
      <c r="AQ295">
        <f>(Table2[[#This Row],[Sharpe Ratio]]-AVERAGE(Table2[Sharpe Ratio]))/_xlfn.STDEV.P(Table2[Sharpe Ratio])</f>
        <v>-0.3645156757301613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2.6947730774063983</v>
      </c>
      <c r="AS295">
        <f>_xlfn.RANK.AVG(Table2[[#This Row],[1Y Return vs Nifty Z-Score]],Table2[1Y Return vs Nifty Z-Score])</f>
        <v>298</v>
      </c>
      <c r="AT295">
        <f>_xlfn.RANK.AVG(Table2[[#This Row],[6M Return vs Nifty Z-Score]],Table2[6M Return vs Nifty Z-Score])</f>
        <v>207</v>
      </c>
      <c r="AU295">
        <f>_xlfn.RANK.AVG(Table2[[#This Row],[Sharpe Ratio Z-Score]],Table2[Sharpe Ratio Z-Score])</f>
        <v>435</v>
      </c>
      <c r="AV295">
        <f>(Table2[[#This Row],[Rank 1Y]]+Table2[[#This Row],[Rank 6M]]+Table2[[#This Row],[Rank Sharpe]])/3</f>
        <v>313.33333333333331</v>
      </c>
    </row>
    <row r="296" spans="1:48" x14ac:dyDescent="0.3">
      <c r="A296" t="s">
        <v>96</v>
      </c>
      <c r="B296" t="s">
        <v>97</v>
      </c>
      <c r="C296" t="s">
        <v>10255</v>
      </c>
      <c r="D296" t="s">
        <v>98</v>
      </c>
      <c r="E296">
        <v>298019.87041092</v>
      </c>
      <c r="F296">
        <v>1881.4</v>
      </c>
      <c r="G296">
        <v>52.178751326882299</v>
      </c>
      <c r="H296">
        <f>(Table2[[#This Row],[1Y Return vs Nifty]]-AVERAGE(Table2[1Y Return vs Nifty]))/_xlfn.STDEV.P(Table2[1Y Return vs Nifty])</f>
        <v>0.18335553470430804</v>
      </c>
      <c r="I296">
        <v>4.4238115892757897</v>
      </c>
      <c r="J296">
        <f>(Table2[[#This Row],[1M Return vs Nifty]]-AVERAGE(Table2[1M Return vs Nifty]))/_xlfn.STDEV.P(Table2[1M Return vs Nifty])</f>
        <v>0.35350029059446392</v>
      </c>
      <c r="K296">
        <v>-0.73211052738893601</v>
      </c>
      <c r="L296">
        <f>(Table2[[#This Row],[6M Return vs Nifty]]-AVERAGE(Table2[6M Return vs Nifty]))/_xlfn.STDEV.P(Table2[6M Return vs Nifty])</f>
        <v>-0.24778767132654017</v>
      </c>
      <c r="M296">
        <v>1.4244762418583801</v>
      </c>
      <c r="N296">
        <f>(Table2[[#This Row],[1W Return vs Nifty]]-AVERAGE(Table2[1W Return vs Nifty]))/_xlfn.STDEV.P(Table2[1W Return vs Nifty])</f>
        <v>-0.14824498636034175</v>
      </c>
      <c r="O296">
        <v>1802.99</v>
      </c>
      <c r="P296">
        <v>1799.81835901368</v>
      </c>
      <c r="Q296">
        <v>1659.6791366959501</v>
      </c>
      <c r="R296">
        <v>71.534855610239802</v>
      </c>
      <c r="S296" s="2">
        <f>(Table2[[#This Row],[Close Price]]-Table2[[#This Row],[20D EMA]])/Table2[[#This Row],[20D EMA]]</f>
        <v>4.3488871263845104E-2</v>
      </c>
      <c r="T296" s="2">
        <f>(Table2[[#This Row],[Close Price]]-Table2[[#This Row],[50D EMA]])/Table2[[#This Row],[50D EMA]]</f>
        <v>4.5327707975502417E-2</v>
      </c>
      <c r="U296" s="2">
        <f>(Table2[[#This Row],[Close Price]]-Table2[[#This Row],[200D EMA]])/Table2[[#This Row],[200D EMA]]</f>
        <v>0.13359260739123746</v>
      </c>
      <c r="V296">
        <v>2.1255177147929798</v>
      </c>
      <c r="W296">
        <v>1861.15</v>
      </c>
      <c r="X296">
        <v>1914.8</v>
      </c>
      <c r="Y296">
        <v>1800.1</v>
      </c>
      <c r="Z296">
        <v>1920</v>
      </c>
      <c r="AA296">
        <v>1843.35</v>
      </c>
      <c r="AB296">
        <v>1920</v>
      </c>
      <c r="AC296" s="2">
        <f>(Table2[[#This Row],[Close Price]]/Table2[[#This Row],[Day Low]])-1</f>
        <v>1.0880369663917477E-2</v>
      </c>
      <c r="AD296" s="2">
        <f>(Table2[[#This Row],[Day High]]/Table2[[#This Row],[Close Price]])-1</f>
        <v>1.7752737323269763E-2</v>
      </c>
      <c r="AE296" s="2">
        <f>(Table2[[#This Row],[Close Price]]/Table2[[#This Row],[Current Week Low]])-1</f>
        <v>4.5164157546803141E-2</v>
      </c>
      <c r="AF296" s="2">
        <f>(Table2[[#This Row],[Current Week High]]/Table2[[#This Row],[Close Price]])-1</f>
        <v>2.0516636547251998E-2</v>
      </c>
      <c r="AG296" s="2">
        <f>(Table2[[#This Row],[Close Price]]/Table2[[#This Row],[Current Month Low]])-1</f>
        <v>2.0641766349309698E-2</v>
      </c>
      <c r="AH296" s="2">
        <f>(Table2[[#This Row],[Current Month High]]/Table2[[#This Row],[Close Price]])-1</f>
        <v>2.0516636547251998E-2</v>
      </c>
      <c r="AI296">
        <v>15.5575635165302</v>
      </c>
      <c r="AJ296">
        <v>130.69094476120401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-0.08</v>
      </c>
      <c r="AM296" t="s">
        <v>10293</v>
      </c>
      <c r="AN296">
        <v>6.9</v>
      </c>
      <c r="AO296" t="s">
        <v>10294</v>
      </c>
      <c r="AP296">
        <v>6.6067224535250005E-2</v>
      </c>
      <c r="AQ296">
        <f>(Table2[[#This Row],[Sharpe Ratio]]-AVERAGE(Table2[Sharpe Ratio]))/_xlfn.STDEV.P(Table2[Sharpe Ratio])</f>
        <v>0.13228109625289902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0.27310426386478903</v>
      </c>
      <c r="AS296">
        <f>_xlfn.RANK.AVG(Table2[[#This Row],[1Y Return vs Nifty Z-Score]],Table2[1Y Return vs Nifty Z-Score])</f>
        <v>240</v>
      </c>
      <c r="AT296">
        <f>_xlfn.RANK.AVG(Table2[[#This Row],[6M Return vs Nifty Z-Score]],Table2[6M Return vs Nifty Z-Score])</f>
        <v>404</v>
      </c>
      <c r="AU296">
        <f>_xlfn.RANK.AVG(Table2[[#This Row],[Sharpe Ratio Z-Score]],Table2[Sharpe Ratio Z-Score])</f>
        <v>297</v>
      </c>
      <c r="AV296">
        <f>(Table2[[#This Row],[Rank 1Y]]+Table2[[#This Row],[Rank 6M]]+Table2[[#This Row],[Rank Sharpe]])/3</f>
        <v>313.66666666666669</v>
      </c>
    </row>
    <row r="297" spans="1:48" x14ac:dyDescent="0.3">
      <c r="A297" t="s">
        <v>500</v>
      </c>
      <c r="B297" t="s">
        <v>501</v>
      </c>
      <c r="C297" t="s">
        <v>10263</v>
      </c>
      <c r="D297" t="s">
        <v>297</v>
      </c>
      <c r="E297">
        <v>42226.603528394997</v>
      </c>
      <c r="F297">
        <v>3095.95</v>
      </c>
      <c r="G297">
        <v>27.197449832277101</v>
      </c>
      <c r="H297">
        <f>(Table2[[#This Row],[1Y Return vs Nifty]]-AVERAGE(Table2[1Y Return vs Nifty]))/_xlfn.STDEV.P(Table2[1Y Return vs Nifty])</f>
        <v>-0.16173387217643415</v>
      </c>
      <c r="I297">
        <v>14.463254031887701</v>
      </c>
      <c r="J297">
        <f>(Table2[[#This Row],[1M Return vs Nifty]]-AVERAGE(Table2[1M Return vs Nifty]))/_xlfn.STDEV.P(Table2[1M Return vs Nifty])</f>
        <v>1.3782995491194057</v>
      </c>
      <c r="K297">
        <v>24.4837904807999</v>
      </c>
      <c r="L297">
        <f>(Table2[[#This Row],[6M Return vs Nifty]]-AVERAGE(Table2[6M Return vs Nifty]))/_xlfn.STDEV.P(Table2[6M Return vs Nifty])</f>
        <v>0.61854053582845336</v>
      </c>
      <c r="M297">
        <v>4.9270194049924703</v>
      </c>
      <c r="N297">
        <f>(Table2[[#This Row],[1W Return vs Nifty]]-AVERAGE(Table2[1W Return vs Nifty]))/_xlfn.STDEV.P(Table2[1W Return vs Nifty])</f>
        <v>0.58349610858163137</v>
      </c>
      <c r="O297">
        <v>2884.8</v>
      </c>
      <c r="P297">
        <v>2686.4338916731999</v>
      </c>
      <c r="Q297">
        <v>2391.4562687421299</v>
      </c>
      <c r="R297">
        <v>84.1927149413319</v>
      </c>
      <c r="S297" s="2">
        <f>(Table2[[#This Row],[Close Price]]-Table2[[#This Row],[20D EMA]])/Table2[[#This Row],[20D EMA]]</f>
        <v>7.3193982251802417E-2</v>
      </c>
      <c r="T297" s="2">
        <f>(Table2[[#This Row],[Close Price]]-Table2[[#This Row],[50D EMA]])/Table2[[#This Row],[50D EMA]]</f>
        <v>0.15243855789495706</v>
      </c>
      <c r="U297" s="2">
        <f>(Table2[[#This Row],[Close Price]]-Table2[[#This Row],[200D EMA]])/Table2[[#This Row],[200D EMA]]</f>
        <v>0.29458775410868088</v>
      </c>
      <c r="V297">
        <v>0.87532763245035605</v>
      </c>
      <c r="W297">
        <v>3040.1</v>
      </c>
      <c r="X297">
        <v>3129</v>
      </c>
      <c r="Y297">
        <v>2919</v>
      </c>
      <c r="Z297">
        <v>3169</v>
      </c>
      <c r="AA297">
        <v>3040.1</v>
      </c>
      <c r="AB297">
        <v>3169</v>
      </c>
      <c r="AC297" s="2">
        <f>(Table2[[#This Row],[Close Price]]/Table2[[#This Row],[Day Low]])-1</f>
        <v>1.8371106213611377E-2</v>
      </c>
      <c r="AD297" s="2">
        <f>(Table2[[#This Row],[Day High]]/Table2[[#This Row],[Close Price]])-1</f>
        <v>1.0675237003181737E-2</v>
      </c>
      <c r="AE297" s="2">
        <f>(Table2[[#This Row],[Close Price]]/Table2[[#This Row],[Current Week Low]])-1</f>
        <v>6.0620075368276849E-2</v>
      </c>
      <c r="AF297" s="2">
        <f>(Table2[[#This Row],[Current Week High]]/Table2[[#This Row],[Close Price]])-1</f>
        <v>2.3595342302039857E-2</v>
      </c>
      <c r="AG297" s="2">
        <f>(Table2[[#This Row],[Close Price]]/Table2[[#This Row],[Current Month Low]])-1</f>
        <v>1.8371106213611377E-2</v>
      </c>
      <c r="AH297" s="2">
        <f>(Table2[[#This Row],[Current Month High]]/Table2[[#This Row],[Close Price]])-1</f>
        <v>2.3595342302039857E-2</v>
      </c>
      <c r="AI297">
        <v>2.3595342302039799</v>
      </c>
      <c r="AJ297">
        <v>61.092176808803998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0.17</v>
      </c>
      <c r="AM297" t="s">
        <v>10294</v>
      </c>
      <c r="AN297">
        <v>10.61</v>
      </c>
      <c r="AO297" t="s">
        <v>10294</v>
      </c>
      <c r="AP297">
        <v>1.8448106670398999E-2</v>
      </c>
      <c r="AQ297">
        <f>(Table2[[#This Row],[Sharpe Ratio]]-AVERAGE(Table2[Sharpe Ratio]))/_xlfn.STDEV.P(Table2[Sharpe Ratio])</f>
        <v>-0.41986852370996847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1.9987337976430877</v>
      </c>
      <c r="AS297">
        <f>_xlfn.RANK.AVG(Table2[[#This Row],[1Y Return vs Nifty Z-Score]],Table2[1Y Return vs Nifty Z-Score])</f>
        <v>331</v>
      </c>
      <c r="AT297">
        <f>_xlfn.RANK.AVG(Table2[[#This Row],[6M Return vs Nifty Z-Score]],Table2[6M Return vs Nifty Z-Score])</f>
        <v>156</v>
      </c>
      <c r="AU297">
        <f>_xlfn.RANK.AVG(Table2[[#This Row],[Sharpe Ratio Z-Score]],Table2[Sharpe Ratio Z-Score])</f>
        <v>455</v>
      </c>
      <c r="AV297">
        <f>(Table2[[#This Row],[Rank 1Y]]+Table2[[#This Row],[Rank 6M]]+Table2[[#This Row],[Rank Sharpe]])/3</f>
        <v>314</v>
      </c>
    </row>
    <row r="298" spans="1:48" x14ac:dyDescent="0.3">
      <c r="A298" t="s">
        <v>599</v>
      </c>
      <c r="B298" t="s">
        <v>600</v>
      </c>
      <c r="C298" t="s">
        <v>10260</v>
      </c>
      <c r="D298" t="s">
        <v>286</v>
      </c>
      <c r="E298">
        <v>32135.323633150001</v>
      </c>
      <c r="F298">
        <v>4272.25</v>
      </c>
      <c r="G298">
        <v>-3.50273283272056</v>
      </c>
      <c r="H298">
        <f>(Table2[[#This Row],[1Y Return vs Nifty]]-AVERAGE(Table2[1Y Return vs Nifty]))/_xlfn.STDEV.P(Table2[1Y Return vs Nifty])</f>
        <v>-0.58582337885335267</v>
      </c>
      <c r="I298">
        <v>-2.3067290101834201</v>
      </c>
      <c r="J298">
        <f>(Table2[[#This Row],[1M Return vs Nifty]]-AVERAGE(Table2[1M Return vs Nifty]))/_xlfn.STDEV.P(Table2[1M Return vs Nifty])</f>
        <v>-0.33353517529176113</v>
      </c>
      <c r="K298">
        <v>15.736525485996999</v>
      </c>
      <c r="L298">
        <f>(Table2[[#This Row],[6M Return vs Nifty]]-AVERAGE(Table2[6M Return vs Nifty]))/_xlfn.STDEV.P(Table2[6M Return vs Nifty])</f>
        <v>0.31801578368906785</v>
      </c>
      <c r="M298">
        <v>7.25020568433915</v>
      </c>
      <c r="N298">
        <f>(Table2[[#This Row],[1W Return vs Nifty]]-AVERAGE(Table2[1W Return vs Nifty]))/_xlfn.STDEV.P(Table2[1W Return vs Nifty])</f>
        <v>1.0688494054935151</v>
      </c>
      <c r="O298">
        <v>4145.8900000000003</v>
      </c>
      <c r="P298">
        <v>4056.14647832326</v>
      </c>
      <c r="Q298">
        <v>3539.20883997091</v>
      </c>
      <c r="R298">
        <v>65.846345905419</v>
      </c>
      <c r="S298" s="2">
        <f>(Table2[[#This Row],[Close Price]]-Table2[[#This Row],[20D EMA]])/Table2[[#This Row],[20D EMA]]</f>
        <v>3.04783773809724E-2</v>
      </c>
      <c r="T298" s="2">
        <f>(Table2[[#This Row],[Close Price]]-Table2[[#This Row],[50D EMA]])/Table2[[#This Row],[50D EMA]]</f>
        <v>5.3278036883439531E-2</v>
      </c>
      <c r="U298" s="2">
        <f>(Table2[[#This Row],[Close Price]]-Table2[[#This Row],[200D EMA]])/Table2[[#This Row],[200D EMA]]</f>
        <v>0.20712006360017882</v>
      </c>
      <c r="V298">
        <v>0.73917435495408901</v>
      </c>
      <c r="W298">
        <v>4170.05</v>
      </c>
      <c r="X298">
        <v>4438</v>
      </c>
      <c r="Y298">
        <v>4059.25</v>
      </c>
      <c r="Z298">
        <v>4438</v>
      </c>
      <c r="AA298">
        <v>4170.05</v>
      </c>
      <c r="AB298">
        <v>4438</v>
      </c>
      <c r="AC298" s="2">
        <f>(Table2[[#This Row],[Close Price]]/Table2[[#This Row],[Day Low]])-1</f>
        <v>2.4508099423268259E-2</v>
      </c>
      <c r="AD298" s="2">
        <f>(Table2[[#This Row],[Day High]]/Table2[[#This Row],[Close Price]])-1</f>
        <v>3.8796886886301118E-2</v>
      </c>
      <c r="AE298" s="2">
        <f>(Table2[[#This Row],[Close Price]]/Table2[[#This Row],[Current Week Low]])-1</f>
        <v>5.2472747428712108E-2</v>
      </c>
      <c r="AF298" s="2">
        <f>(Table2[[#This Row],[Current Week High]]/Table2[[#This Row],[Close Price]])-1</f>
        <v>3.8796886886301118E-2</v>
      </c>
      <c r="AG298" s="2">
        <f>(Table2[[#This Row],[Close Price]]/Table2[[#This Row],[Current Month Low]])-1</f>
        <v>2.4508099423268259E-2</v>
      </c>
      <c r="AH298" s="2">
        <f>(Table2[[#This Row],[Current Month High]]/Table2[[#This Row],[Close Price]])-1</f>
        <v>3.8796886886301118E-2</v>
      </c>
      <c r="AI298">
        <v>12.7719585698402</v>
      </c>
      <c r="AJ298">
        <v>69.231530996236799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-0.05</v>
      </c>
      <c r="AM298" t="s">
        <v>10293</v>
      </c>
      <c r="AN298">
        <v>8.85</v>
      </c>
      <c r="AO298" t="s">
        <v>10294</v>
      </c>
      <c r="AP298">
        <v>0.107070043408832</v>
      </c>
      <c r="AQ298">
        <f>(Table2[[#This Row],[Sharpe Ratio]]-AVERAGE(Table2[Sharpe Ratio]))/_xlfn.STDEV.P(Table2[Sharpe Ratio])</f>
        <v>0.60771390294009664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1.0752205379775659</v>
      </c>
      <c r="AS298">
        <f>_xlfn.RANK.AVG(Table2[[#This Row],[1Y Return vs Nifty Z-Score]],Table2[1Y Return vs Nifty Z-Score])</f>
        <v>528</v>
      </c>
      <c r="AT298">
        <f>_xlfn.RANK.AVG(Table2[[#This Row],[6M Return vs Nifty Z-Score]],Table2[6M Return vs Nifty Z-Score])</f>
        <v>217</v>
      </c>
      <c r="AU298">
        <f>_xlfn.RANK.AVG(Table2[[#This Row],[Sharpe Ratio Z-Score]],Table2[Sharpe Ratio Z-Score])</f>
        <v>197</v>
      </c>
      <c r="AV298">
        <f>(Table2[[#This Row],[Rank 1Y]]+Table2[[#This Row],[Rank 6M]]+Table2[[#This Row],[Rank Sharpe]])/3</f>
        <v>314</v>
      </c>
    </row>
    <row r="299" spans="1:48" x14ac:dyDescent="0.3">
      <c r="A299" t="s">
        <v>1318</v>
      </c>
      <c r="B299" t="s">
        <v>1319</v>
      </c>
      <c r="C299" t="s">
        <v>10262</v>
      </c>
      <c r="D299" t="s">
        <v>136</v>
      </c>
      <c r="E299">
        <v>8427.8333989980001</v>
      </c>
      <c r="F299">
        <v>132.54</v>
      </c>
      <c r="G299">
        <v>69.7704701205964</v>
      </c>
      <c r="H299">
        <f>(Table2[[#This Row],[1Y Return vs Nifty]]-AVERAGE(Table2[1Y Return vs Nifty]))/_xlfn.STDEV.P(Table2[1Y Return vs Nifty])</f>
        <v>0.42636592412883811</v>
      </c>
      <c r="I299">
        <v>-12.745158199802701</v>
      </c>
      <c r="J299">
        <f>(Table2[[#This Row],[1M Return vs Nifty]]-AVERAGE(Table2[1M Return vs Nifty]))/_xlfn.STDEV.P(Table2[1M Return vs Nifty])</f>
        <v>-1.3990619268853375</v>
      </c>
      <c r="K299">
        <v>18.513854591498799</v>
      </c>
      <c r="L299">
        <f>(Table2[[#This Row],[6M Return vs Nifty]]-AVERAGE(Table2[6M Return vs Nifty]))/_xlfn.STDEV.P(Table2[6M Return vs Nifty])</f>
        <v>0.41343488229146896</v>
      </c>
      <c r="M299">
        <v>-0.26150855051806599</v>
      </c>
      <c r="N299">
        <f>(Table2[[#This Row],[1W Return vs Nifty]]-AVERAGE(Table2[1W Return vs Nifty]))/_xlfn.STDEV.P(Table2[1W Return vs Nifty])</f>
        <v>-0.50047600838296025</v>
      </c>
      <c r="O299">
        <v>137.31</v>
      </c>
      <c r="P299">
        <v>137.09740603753099</v>
      </c>
      <c r="Q299">
        <v>117.29329193981199</v>
      </c>
      <c r="R299">
        <v>35.007483652542497</v>
      </c>
      <c r="S299" s="2">
        <f>(Table2[[#This Row],[Close Price]]-Table2[[#This Row],[20D EMA]])/Table2[[#This Row],[20D EMA]]</f>
        <v>-3.4738911951059721E-2</v>
      </c>
      <c r="T299" s="2">
        <f>(Table2[[#This Row],[Close Price]]-Table2[[#This Row],[50D EMA]])/Table2[[#This Row],[50D EMA]]</f>
        <v>-3.3242102598814938E-2</v>
      </c>
      <c r="U299" s="2">
        <f>(Table2[[#This Row],[Close Price]]-Table2[[#This Row],[200D EMA]])/Table2[[#This Row],[200D EMA]]</f>
        <v>0.12998789451669335</v>
      </c>
      <c r="V299">
        <v>0.396896676738965</v>
      </c>
      <c r="W299">
        <v>130.35</v>
      </c>
      <c r="X299">
        <v>133.69</v>
      </c>
      <c r="Y299">
        <v>130.35</v>
      </c>
      <c r="Z299">
        <v>142.5</v>
      </c>
      <c r="AA299">
        <v>130.35</v>
      </c>
      <c r="AB299">
        <v>137.19999999999999</v>
      </c>
      <c r="AC299" s="2">
        <f>(Table2[[#This Row],[Close Price]]/Table2[[#This Row],[Day Low]])-1</f>
        <v>1.6800920598389002E-2</v>
      </c>
      <c r="AD299" s="2">
        <f>(Table2[[#This Row],[Day High]]/Table2[[#This Row],[Close Price]])-1</f>
        <v>8.6766259242492261E-3</v>
      </c>
      <c r="AE299" s="2">
        <f>(Table2[[#This Row],[Close Price]]/Table2[[#This Row],[Current Week Low]])-1</f>
        <v>1.6800920598389002E-2</v>
      </c>
      <c r="AF299" s="2">
        <f>(Table2[[#This Row],[Current Week High]]/Table2[[#This Row],[Close Price]])-1</f>
        <v>7.5147125396106906E-2</v>
      </c>
      <c r="AG299" s="2">
        <f>(Table2[[#This Row],[Close Price]]/Table2[[#This Row],[Current Month Low]])-1</f>
        <v>1.6800920598389002E-2</v>
      </c>
      <c r="AH299" s="2">
        <f>(Table2[[#This Row],[Current Month High]]/Table2[[#This Row],[Close Price]])-1</f>
        <v>3.515919722347971E-2</v>
      </c>
      <c r="AI299">
        <v>24.007846687792298</v>
      </c>
      <c r="AJ299">
        <v>112.744783306581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0.03</v>
      </c>
      <c r="AM299" t="s">
        <v>10294</v>
      </c>
      <c r="AN299">
        <v>-3.99</v>
      </c>
      <c r="AO299" t="s">
        <v>10293</v>
      </c>
      <c r="AP299">
        <v>-8.9482428659250005E-3</v>
      </c>
      <c r="AQ299">
        <f>(Table2[[#This Row],[Sharpe Ratio]]-AVERAGE(Table2[Sharpe Ratio]))/_xlfn.STDEV.P(Table2[Sharpe Ratio])</f>
        <v>-0.73753261878588217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-1.7972697476338728</v>
      </c>
      <c r="AS299">
        <f>_xlfn.RANK.AVG(Table2[[#This Row],[1Y Return vs Nifty Z-Score]],Table2[1Y Return vs Nifty Z-Score])</f>
        <v>177</v>
      </c>
      <c r="AT299">
        <f>_xlfn.RANK.AVG(Table2[[#This Row],[6M Return vs Nifty Z-Score]],Table2[6M Return vs Nifty Z-Score])</f>
        <v>197</v>
      </c>
      <c r="AU299">
        <f>_xlfn.RANK.AVG(Table2[[#This Row],[Sharpe Ratio Z-Score]],Table2[Sharpe Ratio Z-Score])</f>
        <v>572</v>
      </c>
      <c r="AV299">
        <f>(Table2[[#This Row],[Rank 1Y]]+Table2[[#This Row],[Rank 6M]]+Table2[[#This Row],[Rank Sharpe]])/3</f>
        <v>315.33333333333331</v>
      </c>
    </row>
    <row r="300" spans="1:48" x14ac:dyDescent="0.3">
      <c r="A300" t="s">
        <v>1120</v>
      </c>
      <c r="B300" t="s">
        <v>1121</v>
      </c>
      <c r="C300" t="s">
        <v>10253</v>
      </c>
      <c r="D300" t="s">
        <v>46</v>
      </c>
      <c r="E300">
        <v>10923.151863999999</v>
      </c>
      <c r="F300">
        <v>388.4</v>
      </c>
      <c r="G300">
        <v>35.248247898374203</v>
      </c>
      <c r="H300">
        <f>(Table2[[#This Row],[1Y Return vs Nifty]]-AVERAGE(Table2[1Y Return vs Nifty]))/_xlfn.STDEV.P(Table2[1Y Return vs Nifty])</f>
        <v>-5.0520886329958242E-2</v>
      </c>
      <c r="I300">
        <v>10.807423217553</v>
      </c>
      <c r="J300">
        <f>(Table2[[#This Row],[1M Return vs Nifty]]-AVERAGE(Table2[1M Return vs Nifty]))/_xlfn.STDEV.P(Table2[1M Return vs Nifty])</f>
        <v>1.0051221810296167</v>
      </c>
      <c r="K300">
        <v>24.042077932069599</v>
      </c>
      <c r="L300">
        <f>(Table2[[#This Row],[6M Return vs Nifty]]-AVERAGE(Table2[6M Return vs Nifty]))/_xlfn.STDEV.P(Table2[6M Return vs Nifty])</f>
        <v>0.60336487185772658</v>
      </c>
      <c r="M300">
        <v>5.8905678444410796</v>
      </c>
      <c r="N300">
        <f>(Table2[[#This Row],[1W Return vs Nifty]]-AVERAGE(Table2[1W Return vs Nifty]))/_xlfn.STDEV.P(Table2[1W Return vs Nifty])</f>
        <v>0.78479783628992239</v>
      </c>
      <c r="O300">
        <v>374.25</v>
      </c>
      <c r="P300">
        <v>349.96368668833799</v>
      </c>
      <c r="Q300">
        <v>299.05408137633901</v>
      </c>
      <c r="R300">
        <v>56.975047545404301</v>
      </c>
      <c r="S300" s="2">
        <f>(Table2[[#This Row],[Close Price]]-Table2[[#This Row],[20D EMA]])/Table2[[#This Row],[20D EMA]]</f>
        <v>3.7808951235804883E-2</v>
      </c>
      <c r="T300" s="2">
        <f>(Table2[[#This Row],[Close Price]]-Table2[[#This Row],[50D EMA]])/Table2[[#This Row],[50D EMA]]</f>
        <v>0.10982943309170146</v>
      </c>
      <c r="U300" s="2">
        <f>(Table2[[#This Row],[Close Price]]-Table2[[#This Row],[200D EMA]])/Table2[[#This Row],[200D EMA]]</f>
        <v>0.29876174306822206</v>
      </c>
      <c r="V300">
        <v>1.1283736417969701</v>
      </c>
      <c r="W300">
        <v>379</v>
      </c>
      <c r="X300">
        <v>392.3</v>
      </c>
      <c r="Y300">
        <v>368.6</v>
      </c>
      <c r="Z300">
        <v>415.4</v>
      </c>
      <c r="AA300">
        <v>379</v>
      </c>
      <c r="AB300">
        <v>409.05</v>
      </c>
      <c r="AC300" s="2">
        <f>(Table2[[#This Row],[Close Price]]/Table2[[#This Row],[Day Low]])-1</f>
        <v>2.4802110817941925E-2</v>
      </c>
      <c r="AD300" s="2">
        <f>(Table2[[#This Row],[Day High]]/Table2[[#This Row],[Close Price]])-1</f>
        <v>1.0041194644696327E-2</v>
      </c>
      <c r="AE300" s="2">
        <f>(Table2[[#This Row],[Close Price]]/Table2[[#This Row],[Current Week Low]])-1</f>
        <v>5.3716766142159367E-2</v>
      </c>
      <c r="AF300" s="2">
        <f>(Table2[[#This Row],[Current Week High]]/Table2[[#This Row],[Close Price]])-1</f>
        <v>6.9515962924819874E-2</v>
      </c>
      <c r="AG300" s="2">
        <f>(Table2[[#This Row],[Close Price]]/Table2[[#This Row],[Current Month Low]])-1</f>
        <v>2.4802110817941925E-2</v>
      </c>
      <c r="AH300" s="2">
        <f>(Table2[[#This Row],[Current Month High]]/Table2[[#This Row],[Close Price]])-1</f>
        <v>5.316683831101976E-2</v>
      </c>
      <c r="AI300">
        <v>6.9515962924819803</v>
      </c>
      <c r="AJ300">
        <v>64.054910242872197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0.39</v>
      </c>
      <c r="AM300" t="s">
        <v>10294</v>
      </c>
      <c r="AN300">
        <v>8.2899999999999991</v>
      </c>
      <c r="AO300" t="s">
        <v>10294</v>
      </c>
      <c r="AP300">
        <v>7.0266106767160001E-3</v>
      </c>
      <c r="AQ300">
        <f>(Table2[[#This Row],[Sharpe Ratio]]-AVERAGE(Table2[Sharpe Ratio]))/_xlfn.STDEV.P(Table2[Sharpe Ratio])</f>
        <v>-0.55230219646757306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1.7904618063797344</v>
      </c>
      <c r="AS300">
        <f>_xlfn.RANK.AVG(Table2[[#This Row],[1Y Return vs Nifty Z-Score]],Table2[1Y Return vs Nifty Z-Score])</f>
        <v>297</v>
      </c>
      <c r="AT300">
        <f>_xlfn.RANK.AVG(Table2[[#This Row],[6M Return vs Nifty Z-Score]],Table2[6M Return vs Nifty Z-Score])</f>
        <v>161</v>
      </c>
      <c r="AU300">
        <f>_xlfn.RANK.AVG(Table2[[#This Row],[Sharpe Ratio Z-Score]],Table2[Sharpe Ratio Z-Score])</f>
        <v>490</v>
      </c>
      <c r="AV300">
        <f>(Table2[[#This Row],[Rank 1Y]]+Table2[[#This Row],[Rank 6M]]+Table2[[#This Row],[Rank Sharpe]])/3</f>
        <v>316</v>
      </c>
    </row>
    <row r="301" spans="1:48" x14ac:dyDescent="0.3">
      <c r="A301" t="s">
        <v>829</v>
      </c>
      <c r="B301" t="s">
        <v>830</v>
      </c>
      <c r="C301" t="s">
        <v>10252</v>
      </c>
      <c r="D301" t="s">
        <v>40</v>
      </c>
      <c r="E301">
        <v>19045.276321059999</v>
      </c>
      <c r="F301">
        <v>518.65</v>
      </c>
      <c r="G301">
        <v>44.501835231377697</v>
      </c>
      <c r="H301">
        <f>(Table2[[#This Row],[1Y Return vs Nifty]]-AVERAGE(Table2[1Y Return vs Nifty]))/_xlfn.STDEV.P(Table2[1Y Return vs Nifty])</f>
        <v>7.7307320096954013E-2</v>
      </c>
      <c r="I301">
        <v>12.689914826057599</v>
      </c>
      <c r="J301">
        <f>(Table2[[#This Row],[1M Return vs Nifty]]-AVERAGE(Table2[1M Return vs Nifty]))/_xlfn.STDEV.P(Table2[1M Return vs Nifty])</f>
        <v>1.1972818567887651</v>
      </c>
      <c r="K301">
        <v>-11.3488798596522</v>
      </c>
      <c r="L301">
        <f>(Table2[[#This Row],[6M Return vs Nifty]]-AVERAGE(Table2[6M Return vs Nifty]))/_xlfn.STDEV.P(Table2[6M Return vs Nifty])</f>
        <v>-0.61254190867902814</v>
      </c>
      <c r="M301">
        <v>-5.2601344894826303</v>
      </c>
      <c r="N301">
        <f>(Table2[[#This Row],[1W Return vs Nifty]]-AVERAGE(Table2[1W Return vs Nifty]))/_xlfn.STDEV.P(Table2[1W Return vs Nifty])</f>
        <v>-1.5447743503084184</v>
      </c>
      <c r="O301">
        <v>507.29</v>
      </c>
      <c r="P301">
        <v>479.570633401875</v>
      </c>
      <c r="Q301">
        <v>431.81565526613599</v>
      </c>
      <c r="R301">
        <v>52.958905661118997</v>
      </c>
      <c r="S301" s="2">
        <f>(Table2[[#This Row],[Close Price]]-Table2[[#This Row],[20D EMA]])/Table2[[#This Row],[20D EMA]]</f>
        <v>2.2393502730193689E-2</v>
      </c>
      <c r="T301" s="2">
        <f>(Table2[[#This Row],[Close Price]]-Table2[[#This Row],[50D EMA]])/Table2[[#This Row],[50D EMA]]</f>
        <v>8.1488239429741913E-2</v>
      </c>
      <c r="U301" s="2">
        <f>(Table2[[#This Row],[Close Price]]-Table2[[#This Row],[200D EMA]])/Table2[[#This Row],[200D EMA]]</f>
        <v>0.2010912380662678</v>
      </c>
      <c r="V301">
        <v>1.5199206235798</v>
      </c>
      <c r="W301">
        <v>512.85</v>
      </c>
      <c r="X301">
        <v>528.35</v>
      </c>
      <c r="Y301">
        <v>512.85</v>
      </c>
      <c r="Z301">
        <v>561.29999999999995</v>
      </c>
      <c r="AA301">
        <v>512.85</v>
      </c>
      <c r="AB301">
        <v>535.4</v>
      </c>
      <c r="AC301" s="2">
        <f>(Table2[[#This Row],[Close Price]]/Table2[[#This Row],[Day Low]])-1</f>
        <v>1.1309349712391503E-2</v>
      </c>
      <c r="AD301" s="2">
        <f>(Table2[[#This Row],[Day High]]/Table2[[#This Row],[Close Price]])-1</f>
        <v>1.8702400462739854E-2</v>
      </c>
      <c r="AE301" s="2">
        <f>(Table2[[#This Row],[Close Price]]/Table2[[#This Row],[Current Week Low]])-1</f>
        <v>1.1309349712391503E-2</v>
      </c>
      <c r="AF301" s="2">
        <f>(Table2[[#This Row],[Current Week High]]/Table2[[#This Row],[Close Price]])-1</f>
        <v>8.2232719560397127E-2</v>
      </c>
      <c r="AG301" s="2">
        <f>(Table2[[#This Row],[Close Price]]/Table2[[#This Row],[Current Month Low]])-1</f>
        <v>1.1309349712391503E-2</v>
      </c>
      <c r="AH301" s="2">
        <f>(Table2[[#This Row],[Current Month High]]/Table2[[#This Row],[Close Price]])-1</f>
        <v>3.2295382242359949E-2</v>
      </c>
      <c r="AI301">
        <v>10.643015521064299</v>
      </c>
      <c r="AJ301">
        <v>74.043624161073794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0.04</v>
      </c>
      <c r="AM301" t="s">
        <v>10294</v>
      </c>
      <c r="AN301">
        <v>5.43</v>
      </c>
      <c r="AO301" t="s">
        <v>10294</v>
      </c>
      <c r="AP301">
        <v>0.11625008336079</v>
      </c>
      <c r="AQ301">
        <f>(Table2[[#This Row],[Sharpe Ratio]]-AVERAGE(Table2[Sharpe Ratio]))/_xlfn.STDEV.P(Table2[Sharpe Ratio])</f>
        <v>0.7141576129034628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-0.16856946919826465</v>
      </c>
      <c r="AS301">
        <f>_xlfn.RANK.AVG(Table2[[#This Row],[1Y Return vs Nifty Z-Score]],Table2[1Y Return vs Nifty Z-Score])</f>
        <v>262</v>
      </c>
      <c r="AT301">
        <f>_xlfn.RANK.AVG(Table2[[#This Row],[6M Return vs Nifty Z-Score]],Table2[6M Return vs Nifty Z-Score])</f>
        <v>522</v>
      </c>
      <c r="AU301">
        <f>_xlfn.RANK.AVG(Table2[[#This Row],[Sharpe Ratio Z-Score]],Table2[Sharpe Ratio Z-Score])</f>
        <v>171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1049</v>
      </c>
      <c r="B302" t="s">
        <v>1050</v>
      </c>
      <c r="C302" t="s">
        <v>10254</v>
      </c>
      <c r="D302" t="s">
        <v>54</v>
      </c>
      <c r="E302">
        <v>12460.977383760001</v>
      </c>
      <c r="F302">
        <v>1639.35</v>
      </c>
      <c r="G302">
        <v>46.949482331010003</v>
      </c>
      <c r="H302">
        <f>(Table2[[#This Row],[1Y Return vs Nifty]]-AVERAGE(Table2[1Y Return vs Nifty]))/_xlfn.STDEV.P(Table2[1Y Return vs Nifty])</f>
        <v>0.11111889256638231</v>
      </c>
      <c r="I302">
        <v>5.8545093794762701</v>
      </c>
      <c r="J302">
        <f>(Table2[[#This Row],[1M Return vs Nifty]]-AVERAGE(Table2[1M Return vs Nifty]))/_xlfn.STDEV.P(Table2[1M Return vs Nifty])</f>
        <v>0.4995420696027888</v>
      </c>
      <c r="K302">
        <v>3.90385734408048</v>
      </c>
      <c r="L302">
        <f>(Table2[[#This Row],[6M Return vs Nifty]]-AVERAGE(Table2[6M Return vs Nifty]))/_xlfn.STDEV.P(Table2[6M Return vs Nifty])</f>
        <v>-8.8512389701109792E-2</v>
      </c>
      <c r="M302">
        <v>5.3485536618989</v>
      </c>
      <c r="N302">
        <f>(Table2[[#This Row],[1W Return vs Nifty]]-AVERAGE(Table2[1W Return vs Nifty]))/_xlfn.STDEV.P(Table2[1W Return vs Nifty])</f>
        <v>0.67156181522327518</v>
      </c>
      <c r="O302">
        <v>1525.04</v>
      </c>
      <c r="P302">
        <v>1461.2839589257801</v>
      </c>
      <c r="Q302">
        <v>1317.03483468424</v>
      </c>
      <c r="R302">
        <v>81.746096511613104</v>
      </c>
      <c r="S302" s="2">
        <f>(Table2[[#This Row],[Close Price]]-Table2[[#This Row],[20D EMA]])/Table2[[#This Row],[20D EMA]]</f>
        <v>7.495541100561294E-2</v>
      </c>
      <c r="T302" s="2">
        <f>(Table2[[#This Row],[Close Price]]-Table2[[#This Row],[50D EMA]])/Table2[[#This Row],[50D EMA]]</f>
        <v>0.12185587885678278</v>
      </c>
      <c r="U302" s="2">
        <f>(Table2[[#This Row],[Close Price]]-Table2[[#This Row],[200D EMA]])/Table2[[#This Row],[200D EMA]]</f>
        <v>0.24472789696032241</v>
      </c>
      <c r="V302">
        <v>0.83666425232226105</v>
      </c>
      <c r="W302">
        <v>1543.85</v>
      </c>
      <c r="X302">
        <v>1655</v>
      </c>
      <c r="Y302">
        <v>1528.05</v>
      </c>
      <c r="Z302">
        <v>1655</v>
      </c>
      <c r="AA302">
        <v>1543.85</v>
      </c>
      <c r="AB302">
        <v>1655</v>
      </c>
      <c r="AC302" s="2">
        <f>(Table2[[#This Row],[Close Price]]/Table2[[#This Row],[Day Low]])-1</f>
        <v>6.1858341160086816E-2</v>
      </c>
      <c r="AD302" s="2">
        <f>(Table2[[#This Row],[Day High]]/Table2[[#This Row],[Close Price]])-1</f>
        <v>9.5464665873670196E-3</v>
      </c>
      <c r="AE302" s="2">
        <f>(Table2[[#This Row],[Close Price]]/Table2[[#This Row],[Current Week Low]])-1</f>
        <v>7.2837930695984987E-2</v>
      </c>
      <c r="AF302" s="2">
        <f>(Table2[[#This Row],[Current Week High]]/Table2[[#This Row],[Close Price]])-1</f>
        <v>9.5464665873670196E-3</v>
      </c>
      <c r="AG302" s="2">
        <f>(Table2[[#This Row],[Close Price]]/Table2[[#This Row],[Current Month Low]])-1</f>
        <v>6.1858341160086816E-2</v>
      </c>
      <c r="AH302" s="2">
        <f>(Table2[[#This Row],[Current Month High]]/Table2[[#This Row],[Close Price]])-1</f>
        <v>9.5464665873670196E-3</v>
      </c>
      <c r="AI302">
        <v>0.95464665873670196</v>
      </c>
      <c r="AJ302">
        <v>87.183146837177404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0.05</v>
      </c>
      <c r="AM302" t="s">
        <v>10294</v>
      </c>
      <c r="AN302">
        <v>6.87</v>
      </c>
      <c r="AO302" t="s">
        <v>10294</v>
      </c>
      <c r="AP302">
        <v>4.9201476621947002E-2</v>
      </c>
      <c r="AQ302">
        <f>(Table2[[#This Row],[Sharpe Ratio]]-AVERAGE(Table2[Sharpe Ratio]))/_xlfn.STDEV.P(Table2[Sharpe Ratio])</f>
        <v>-6.3279357578891332E-2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1.1304310301124452</v>
      </c>
      <c r="AS302">
        <f>_xlfn.RANK.AVG(Table2[[#This Row],[1Y Return vs Nifty Z-Score]],Table2[1Y Return vs Nifty Z-Score])</f>
        <v>252</v>
      </c>
      <c r="AT302">
        <f>_xlfn.RANK.AVG(Table2[[#This Row],[6M Return vs Nifty Z-Score]],Table2[6M Return vs Nifty Z-Score])</f>
        <v>348</v>
      </c>
      <c r="AU302">
        <f>_xlfn.RANK.AVG(Table2[[#This Row],[Sharpe Ratio Z-Score]],Table2[Sharpe Ratio Z-Score])</f>
        <v>356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1931</v>
      </c>
      <c r="B303" t="s">
        <v>1932</v>
      </c>
      <c r="C303" t="s">
        <v>10256</v>
      </c>
      <c r="D303" t="s">
        <v>201</v>
      </c>
      <c r="E303">
        <v>3550.7853306000002</v>
      </c>
      <c r="F303">
        <v>1349.1</v>
      </c>
      <c r="G303">
        <v>14.379336486570599</v>
      </c>
      <c r="H303">
        <f>(Table2[[#This Row],[1Y Return vs Nifty]]-AVERAGE(Table2[1Y Return vs Nifty]))/_xlfn.STDEV.P(Table2[1Y Return vs Nifty])</f>
        <v>-0.33880211390736359</v>
      </c>
      <c r="I303">
        <v>1.5028690603140999</v>
      </c>
      <c r="J303">
        <f>(Table2[[#This Row],[1M Return vs Nifty]]-AVERAGE(Table2[1M Return vs Nifty]))/_xlfn.STDEV.P(Table2[1M Return vs Nifty])</f>
        <v>5.5338340368158795E-2</v>
      </c>
      <c r="K303">
        <v>0.853879368014688</v>
      </c>
      <c r="L303">
        <f>(Table2[[#This Row],[6M Return vs Nifty]]-AVERAGE(Table2[6M Return vs Nifty]))/_xlfn.STDEV.P(Table2[6M Return vs Nifty])</f>
        <v>-0.19329872872620413</v>
      </c>
      <c r="M303">
        <v>2.2585628760732099</v>
      </c>
      <c r="N303">
        <f>(Table2[[#This Row],[1W Return vs Nifty]]-AVERAGE(Table2[1W Return vs Nifty]))/_xlfn.STDEV.P(Table2[1W Return vs Nifty])</f>
        <v>2.6009958852294537E-2</v>
      </c>
      <c r="O303">
        <v>1338.88</v>
      </c>
      <c r="P303">
        <v>1298.5830744488701</v>
      </c>
      <c r="Q303">
        <v>1158.1670610861399</v>
      </c>
      <c r="R303">
        <v>51.715922466010802</v>
      </c>
      <c r="S303" s="2">
        <f>(Table2[[#This Row],[Close Price]]-Table2[[#This Row],[20D EMA]])/Table2[[#This Row],[20D EMA]]</f>
        <v>7.6332456978965993E-3</v>
      </c>
      <c r="T303" s="2">
        <f>(Table2[[#This Row],[Close Price]]-Table2[[#This Row],[50D EMA]])/Table2[[#This Row],[50D EMA]]</f>
        <v>3.8901573988687349E-2</v>
      </c>
      <c r="U303" s="2">
        <f>(Table2[[#This Row],[Close Price]]-Table2[[#This Row],[200D EMA]])/Table2[[#This Row],[200D EMA]]</f>
        <v>0.16485785628784957</v>
      </c>
      <c r="V303">
        <v>0.64931184951441601</v>
      </c>
      <c r="W303">
        <v>1345.1</v>
      </c>
      <c r="X303">
        <v>1377.4</v>
      </c>
      <c r="Y303">
        <v>1331.7</v>
      </c>
      <c r="Z303">
        <v>1408</v>
      </c>
      <c r="AA303">
        <v>1345.1</v>
      </c>
      <c r="AB303">
        <v>1402</v>
      </c>
      <c r="AC303" s="2">
        <f>(Table2[[#This Row],[Close Price]]/Table2[[#This Row],[Day Low]])-1</f>
        <v>2.9737565980223479E-3</v>
      </c>
      <c r="AD303" s="2">
        <f>(Table2[[#This Row],[Day High]]/Table2[[#This Row],[Close Price]])-1</f>
        <v>2.0976947594692819E-2</v>
      </c>
      <c r="AE303" s="2">
        <f>(Table2[[#This Row],[Close Price]]/Table2[[#This Row],[Current Week Low]])-1</f>
        <v>1.3066005857174989E-2</v>
      </c>
      <c r="AF303" s="2">
        <f>(Table2[[#This Row],[Current Week High]]/Table2[[#This Row],[Close Price]])-1</f>
        <v>4.3658735453265152E-2</v>
      </c>
      <c r="AG303" s="2">
        <f>(Table2[[#This Row],[Close Price]]/Table2[[#This Row],[Current Month Low]])-1</f>
        <v>2.9737565980223479E-3</v>
      </c>
      <c r="AH303" s="2">
        <f>(Table2[[#This Row],[Current Month High]]/Table2[[#This Row],[Close Price]])-1</f>
        <v>3.92113260692315E-2</v>
      </c>
      <c r="AI303">
        <v>4.3658735453265098</v>
      </c>
      <c r="AJ303">
        <v>64.124087591240794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0.03</v>
      </c>
      <c r="AM303" t="s">
        <v>10294</v>
      </c>
      <c r="AN303">
        <v>0.31</v>
      </c>
      <c r="AO303" t="s">
        <v>10294</v>
      </c>
      <c r="AP303">
        <v>0.12163148372471499</v>
      </c>
      <c r="AQ303">
        <f>(Table2[[#This Row],[Sharpe Ratio]]-AVERAGE(Table2[Sharpe Ratio]))/_xlfn.STDEV.P(Table2[Sharpe Ratio])</f>
        <v>0.77655562233829223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0.32580307892517779</v>
      </c>
      <c r="AS303">
        <f>_xlfn.RANK.AVG(Table2[[#This Row],[1Y Return vs Nifty Z-Score]],Table2[1Y Return vs Nifty Z-Score])</f>
        <v>408</v>
      </c>
      <c r="AT303">
        <f>_xlfn.RANK.AVG(Table2[[#This Row],[6M Return vs Nifty Z-Score]],Table2[6M Return vs Nifty Z-Score])</f>
        <v>385</v>
      </c>
      <c r="AU303">
        <f>_xlfn.RANK.AVG(Table2[[#This Row],[Sharpe Ratio Z-Score]],Table2[Sharpe Ratio Z-Score])</f>
        <v>163</v>
      </c>
      <c r="AV303">
        <f>(Table2[[#This Row],[Rank 1Y]]+Table2[[#This Row],[Rank 6M]]+Table2[[#This Row],[Rank Sharpe]])/3</f>
        <v>318.66666666666669</v>
      </c>
    </row>
    <row r="304" spans="1:48" x14ac:dyDescent="0.3">
      <c r="A304" t="s">
        <v>844</v>
      </c>
      <c r="B304" t="s">
        <v>845</v>
      </c>
      <c r="C304" t="s">
        <v>10248</v>
      </c>
      <c r="D304" t="s">
        <v>173</v>
      </c>
      <c r="E304">
        <v>18232.896152129899</v>
      </c>
      <c r="F304">
        <v>1845.85</v>
      </c>
      <c r="G304">
        <v>41.5634001036426</v>
      </c>
      <c r="H304">
        <f>(Table2[[#This Row],[1Y Return vs Nifty]]-AVERAGE(Table2[1Y Return vs Nifty]))/_xlfn.STDEV.P(Table2[1Y Return vs Nifty])</f>
        <v>3.6716046835766056E-2</v>
      </c>
      <c r="I304">
        <v>1.8688749954885</v>
      </c>
      <c r="J304">
        <f>(Table2[[#This Row],[1M Return vs Nifty]]-AVERAGE(Table2[1M Return vs Nifty]))/_xlfn.STDEV.P(Table2[1M Return vs Nifty])</f>
        <v>9.2699240948696388E-2</v>
      </c>
      <c r="K304">
        <v>11.8723341307597</v>
      </c>
      <c r="L304">
        <f>(Table2[[#This Row],[6M Return vs Nifty]]-AVERAGE(Table2[6M Return vs Nifty]))/_xlfn.STDEV.P(Table2[6M Return vs Nifty])</f>
        <v>0.18525598391830395</v>
      </c>
      <c r="M304">
        <v>3.4200845765060301</v>
      </c>
      <c r="N304">
        <f>(Table2[[#This Row],[1W Return vs Nifty]]-AVERAGE(Table2[1W Return vs Nifty]))/_xlfn.STDEV.P(Table2[1W Return vs Nifty])</f>
        <v>0.26867168243061318</v>
      </c>
      <c r="O304">
        <v>1755.65</v>
      </c>
      <c r="P304">
        <v>1626.60673129564</v>
      </c>
      <c r="Q304">
        <v>1388.01750082943</v>
      </c>
      <c r="R304">
        <v>63.967594792554799</v>
      </c>
      <c r="S304" s="2">
        <f>(Table2[[#This Row],[Close Price]]-Table2[[#This Row],[20D EMA]])/Table2[[#This Row],[20D EMA]]</f>
        <v>5.1376982883832092E-2</v>
      </c>
      <c r="T304" s="2">
        <f>(Table2[[#This Row],[Close Price]]-Table2[[#This Row],[50D EMA]])/Table2[[#This Row],[50D EMA]]</f>
        <v>0.13478566422120131</v>
      </c>
      <c r="U304" s="2">
        <f>(Table2[[#This Row],[Close Price]]-Table2[[#This Row],[200D EMA]])/Table2[[#This Row],[200D EMA]]</f>
        <v>0.32984634480255864</v>
      </c>
      <c r="V304">
        <v>0.82496062126661196</v>
      </c>
      <c r="W304">
        <v>1805</v>
      </c>
      <c r="X304">
        <v>1861.9</v>
      </c>
      <c r="Y304">
        <v>1805</v>
      </c>
      <c r="Z304">
        <v>1912.15</v>
      </c>
      <c r="AA304">
        <v>1805</v>
      </c>
      <c r="AB304">
        <v>1883.55</v>
      </c>
      <c r="AC304" s="2">
        <f>(Table2[[#This Row],[Close Price]]/Table2[[#This Row],[Day Low]])-1</f>
        <v>2.2631578947368336E-2</v>
      </c>
      <c r="AD304" s="2">
        <f>(Table2[[#This Row],[Day High]]/Table2[[#This Row],[Close Price]])-1</f>
        <v>8.6951810818864939E-3</v>
      </c>
      <c r="AE304" s="2">
        <f>(Table2[[#This Row],[Close Price]]/Table2[[#This Row],[Current Week Low]])-1</f>
        <v>2.2631578947368336E-2</v>
      </c>
      <c r="AF304" s="2">
        <f>(Table2[[#This Row],[Current Week High]]/Table2[[#This Row],[Close Price]])-1</f>
        <v>3.5918411571904674E-2</v>
      </c>
      <c r="AG304" s="2">
        <f>(Table2[[#This Row],[Close Price]]/Table2[[#This Row],[Current Month Low]])-1</f>
        <v>2.2631578947368336E-2</v>
      </c>
      <c r="AH304" s="2">
        <f>(Table2[[#This Row],[Current Month High]]/Table2[[#This Row],[Close Price]])-1</f>
        <v>2.0424194815396701E-2</v>
      </c>
      <c r="AI304">
        <v>3.5918411571904598</v>
      </c>
      <c r="AJ304">
        <v>90.185977023337202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0.28999999999999998</v>
      </c>
      <c r="AM304" t="s">
        <v>10294</v>
      </c>
      <c r="AN304">
        <v>6.27</v>
      </c>
      <c r="AO304" t="s">
        <v>10294</v>
      </c>
      <c r="AP304">
        <v>2.6020926326267999E-2</v>
      </c>
      <c r="AQ304">
        <f>(Table2[[#This Row],[Sharpe Ratio]]-AVERAGE(Table2[Sharpe Ratio]))/_xlfn.STDEV.P(Table2[Sharpe Ratio])</f>
        <v>-0.33206073384492862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0.25128222028845093</v>
      </c>
      <c r="AS304">
        <f>_xlfn.RANK.AVG(Table2[[#This Row],[1Y Return vs Nifty Z-Score]],Table2[1Y Return vs Nifty Z-Score])</f>
        <v>279</v>
      </c>
      <c r="AT304">
        <f>_xlfn.RANK.AVG(Table2[[#This Row],[6M Return vs Nifty Z-Score]],Table2[6M Return vs Nifty Z-Score])</f>
        <v>254</v>
      </c>
      <c r="AU304">
        <f>_xlfn.RANK.AVG(Table2[[#This Row],[Sharpe Ratio Z-Score]],Table2[Sharpe Ratio Z-Score])</f>
        <v>424</v>
      </c>
      <c r="AV304">
        <f>(Table2[[#This Row],[Rank 1Y]]+Table2[[#This Row],[Rank 6M]]+Table2[[#This Row],[Rank Sharpe]])/3</f>
        <v>319</v>
      </c>
    </row>
    <row r="305" spans="1:48" x14ac:dyDescent="0.3">
      <c r="A305" t="s">
        <v>1087</v>
      </c>
      <c r="B305" t="s">
        <v>1088</v>
      </c>
      <c r="C305" t="s">
        <v>10259</v>
      </c>
      <c r="D305" t="s">
        <v>307</v>
      </c>
      <c r="E305">
        <v>11618.917559502001</v>
      </c>
      <c r="F305">
        <v>146.74</v>
      </c>
      <c r="G305">
        <v>27.959411668779701</v>
      </c>
      <c r="H305">
        <f>(Table2[[#This Row],[1Y Return vs Nifty]]-AVERAGE(Table2[1Y Return vs Nifty]))/_xlfn.STDEV.P(Table2[1Y Return vs Nifty])</f>
        <v>-0.15120820127489096</v>
      </c>
      <c r="I305">
        <v>-1.70322259247084</v>
      </c>
      <c r="J305">
        <f>(Table2[[#This Row],[1M Return vs Nifty]]-AVERAGE(Table2[1M Return vs Nifty]))/_xlfn.STDEV.P(Table2[1M Return vs Nifty])</f>
        <v>-0.27193086480118861</v>
      </c>
      <c r="K305">
        <v>-9.8031603762366597</v>
      </c>
      <c r="L305">
        <f>(Table2[[#This Row],[6M Return vs Nifty]]-AVERAGE(Table2[6M Return vs Nifty]))/_xlfn.STDEV.P(Table2[6M Return vs Nifty])</f>
        <v>-0.55943651346046919</v>
      </c>
      <c r="M305">
        <v>-0.48813243033240999</v>
      </c>
      <c r="N305">
        <f>(Table2[[#This Row],[1W Return vs Nifty]]-AVERAGE(Table2[1W Return vs Nifty]))/_xlfn.STDEV.P(Table2[1W Return vs Nifty])</f>
        <v>-0.54782160791783108</v>
      </c>
      <c r="O305">
        <v>146.49</v>
      </c>
      <c r="P305">
        <v>145.308893794965</v>
      </c>
      <c r="Q305">
        <v>133.41328229534199</v>
      </c>
      <c r="R305">
        <v>50.274677633572097</v>
      </c>
      <c r="S305" s="2">
        <f>(Table2[[#This Row],[Close Price]]-Table2[[#This Row],[20D EMA]])/Table2[[#This Row],[20D EMA]]</f>
        <v>1.7066011331831523E-3</v>
      </c>
      <c r="T305" s="2">
        <f>(Table2[[#This Row],[Close Price]]-Table2[[#This Row],[50D EMA]])/Table2[[#This Row],[50D EMA]]</f>
        <v>9.848717223422945E-3</v>
      </c>
      <c r="U305" s="2">
        <f>(Table2[[#This Row],[Close Price]]-Table2[[#This Row],[200D EMA]])/Table2[[#This Row],[200D EMA]]</f>
        <v>9.989048672947097E-2</v>
      </c>
      <c r="V305">
        <v>0.94061695476905605</v>
      </c>
      <c r="W305">
        <v>144.4</v>
      </c>
      <c r="X305">
        <v>149.25</v>
      </c>
      <c r="Y305">
        <v>144.4</v>
      </c>
      <c r="Z305">
        <v>152.19</v>
      </c>
      <c r="AA305">
        <v>144.4</v>
      </c>
      <c r="AB305">
        <v>152.19</v>
      </c>
      <c r="AC305" s="2">
        <f>(Table2[[#This Row],[Close Price]]/Table2[[#This Row],[Day Low]])-1</f>
        <v>1.6204986149584544E-2</v>
      </c>
      <c r="AD305" s="2">
        <f>(Table2[[#This Row],[Day High]]/Table2[[#This Row],[Close Price]])-1</f>
        <v>1.7105083821725486E-2</v>
      </c>
      <c r="AE305" s="2">
        <f>(Table2[[#This Row],[Close Price]]/Table2[[#This Row],[Current Week Low]])-1</f>
        <v>1.6204986149584544E-2</v>
      </c>
      <c r="AF305" s="2">
        <f>(Table2[[#This Row],[Current Week High]]/Table2[[#This Row],[Close Price]])-1</f>
        <v>3.7140520648766495E-2</v>
      </c>
      <c r="AG305" s="2">
        <f>(Table2[[#This Row],[Close Price]]/Table2[[#This Row],[Current Month Low]])-1</f>
        <v>1.6204986149584544E-2</v>
      </c>
      <c r="AH305" s="2">
        <f>(Table2[[#This Row],[Current Month High]]/Table2[[#This Row],[Close Price]])-1</f>
        <v>3.7140520648766495E-2</v>
      </c>
      <c r="AI305">
        <v>7.6734360092680802</v>
      </c>
      <c r="AJ305">
        <v>58.6378378378378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-0.1</v>
      </c>
      <c r="AM305" t="s">
        <v>10293</v>
      </c>
      <c r="AN305">
        <v>0.76</v>
      </c>
      <c r="AO305" t="s">
        <v>10294</v>
      </c>
      <c r="AP305">
        <v>0.140472941236789</v>
      </c>
      <c r="AQ305">
        <f>(Table2[[#This Row],[Sharpe Ratio]]-AVERAGE(Table2[Sharpe Ratio]))/_xlfn.STDEV.P(Table2[Sharpe Ratio])</f>
        <v>0.99502467576267617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-0.53537251169170375</v>
      </c>
      <c r="AS305">
        <f>_xlfn.RANK.AVG(Table2[[#This Row],[1Y Return vs Nifty Z-Score]],Table2[1Y Return vs Nifty Z-Score])</f>
        <v>327</v>
      </c>
      <c r="AT305">
        <f>_xlfn.RANK.AVG(Table2[[#This Row],[6M Return vs Nifty Z-Score]],Table2[6M Return vs Nifty Z-Score])</f>
        <v>507</v>
      </c>
      <c r="AU305">
        <f>_xlfn.RANK.AVG(Table2[[#This Row],[Sharpe Ratio Z-Score]],Table2[Sharpe Ratio Z-Score])</f>
        <v>123</v>
      </c>
      <c r="AV305">
        <f>(Table2[[#This Row],[Rank 1Y]]+Table2[[#This Row],[Rank 6M]]+Table2[[#This Row],[Rank Sharpe]])/3</f>
        <v>319</v>
      </c>
    </row>
    <row r="306" spans="1:48" x14ac:dyDescent="0.3">
      <c r="A306" t="s">
        <v>1571</v>
      </c>
      <c r="B306" t="s">
        <v>1572</v>
      </c>
      <c r="C306" t="s">
        <v>10250</v>
      </c>
      <c r="D306" t="s">
        <v>51</v>
      </c>
      <c r="E306">
        <v>5940.5609277000003</v>
      </c>
      <c r="F306">
        <v>66.150000000000006</v>
      </c>
      <c r="G306">
        <v>76.484753398502093</v>
      </c>
      <c r="H306">
        <f>(Table2[[#This Row],[1Y Return vs Nifty]]-AVERAGE(Table2[1Y Return vs Nifty]))/_xlfn.STDEV.P(Table2[1Y Return vs Nifty])</f>
        <v>0.51911641731279534</v>
      </c>
      <c r="I306">
        <v>-14.9988378529887</v>
      </c>
      <c r="J306">
        <f>(Table2[[#This Row],[1M Return vs Nifty]]-AVERAGE(Table2[1M Return vs Nifty]))/_xlfn.STDEV.P(Table2[1M Return vs Nifty])</f>
        <v>-1.629111479013343</v>
      </c>
      <c r="K306">
        <v>-9.5026220842998992</v>
      </c>
      <c r="L306">
        <f>(Table2[[#This Row],[6M Return vs Nifty]]-AVERAGE(Table2[6M Return vs Nifty]))/_xlfn.STDEV.P(Table2[6M Return vs Nifty])</f>
        <v>-0.54911109222922128</v>
      </c>
      <c r="M306">
        <v>-4.1282838430673099</v>
      </c>
      <c r="N306">
        <f>(Table2[[#This Row],[1W Return vs Nifty]]-AVERAGE(Table2[1W Return vs Nifty]))/_xlfn.STDEV.P(Table2[1W Return vs Nifty])</f>
        <v>-1.3083114167359935</v>
      </c>
      <c r="O306">
        <v>70.36</v>
      </c>
      <c r="P306">
        <v>70.756698586501201</v>
      </c>
      <c r="Q306">
        <v>61.979525768012699</v>
      </c>
      <c r="R306">
        <v>26.0785627522821</v>
      </c>
      <c r="S306" s="2">
        <f>(Table2[[#This Row],[Close Price]]-Table2[[#This Row],[20D EMA]])/Table2[[#This Row],[20D EMA]]</f>
        <v>-5.9835133598635501E-2</v>
      </c>
      <c r="T306" s="2">
        <f>(Table2[[#This Row],[Close Price]]-Table2[[#This Row],[50D EMA]])/Table2[[#This Row],[50D EMA]]</f>
        <v>-6.5106183280575658E-2</v>
      </c>
      <c r="U306" s="2">
        <f>(Table2[[#This Row],[Close Price]]-Table2[[#This Row],[200D EMA]])/Table2[[#This Row],[200D EMA]]</f>
        <v>6.7287933883154447E-2</v>
      </c>
      <c r="V306">
        <v>0.97979619154435305</v>
      </c>
      <c r="W306">
        <v>65.599999999999994</v>
      </c>
      <c r="X306">
        <v>67</v>
      </c>
      <c r="Y306">
        <v>65.599999999999994</v>
      </c>
      <c r="Z306">
        <v>71.2</v>
      </c>
      <c r="AA306">
        <v>65.599999999999994</v>
      </c>
      <c r="AB306">
        <v>69.260000000000005</v>
      </c>
      <c r="AC306" s="2">
        <f>(Table2[[#This Row],[Close Price]]/Table2[[#This Row],[Day Low]])-1</f>
        <v>8.3841463414635609E-3</v>
      </c>
      <c r="AD306" s="2">
        <f>(Table2[[#This Row],[Day High]]/Table2[[#This Row],[Close Price]])-1</f>
        <v>1.2849584278155524E-2</v>
      </c>
      <c r="AE306" s="2">
        <f>(Table2[[#This Row],[Close Price]]/Table2[[#This Row],[Current Week Low]])-1</f>
        <v>8.3841463414635609E-3</v>
      </c>
      <c r="AF306" s="2">
        <f>(Table2[[#This Row],[Current Week High]]/Table2[[#This Row],[Close Price]])-1</f>
        <v>7.6341647770219234E-2</v>
      </c>
      <c r="AG306" s="2">
        <f>(Table2[[#This Row],[Close Price]]/Table2[[#This Row],[Current Month Low]])-1</f>
        <v>8.3841463414635609E-3</v>
      </c>
      <c r="AH306" s="2">
        <f>(Table2[[#This Row],[Current Month High]]/Table2[[#This Row],[Close Price]])-1</f>
        <v>4.7014361300075524E-2</v>
      </c>
      <c r="AI306">
        <v>50.612244897959101</v>
      </c>
      <c r="AJ306">
        <v>134.99111900532799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-0.09</v>
      </c>
      <c r="AM306" t="s">
        <v>10293</v>
      </c>
      <c r="AN306">
        <v>-10.67</v>
      </c>
      <c r="AO306" t="s">
        <v>10293</v>
      </c>
      <c r="AP306">
        <v>6.3982147651297006E-2</v>
      </c>
      <c r="AQ306">
        <f>(Table2[[#This Row],[Sharpe Ratio]]-AVERAGE(Table2[Sharpe Ratio]))/_xlfn.STDEV.P(Table2[Sharpe Ratio])</f>
        <v>0.10810436932705657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154</v>
      </c>
      <c r="AT306">
        <f>_xlfn.RANK.AVG(Table2[[#This Row],[6M Return vs Nifty Z-Score]],Table2[6M Return vs Nifty Z-Score])</f>
        <v>504</v>
      </c>
      <c r="AU306">
        <f>_xlfn.RANK.AVG(Table2[[#This Row],[Sharpe Ratio Z-Score]],Table2[Sharpe Ratio Z-Score])</f>
        <v>303</v>
      </c>
      <c r="AV306">
        <f>(Table2[[#This Row],[Rank 1Y]]+Table2[[#This Row],[Rank 6M]]+Table2[[#This Row],[Rank Sharpe]])/3</f>
        <v>320.33333333333331</v>
      </c>
    </row>
    <row r="307" spans="1:48" x14ac:dyDescent="0.3">
      <c r="A307" t="s">
        <v>869</v>
      </c>
      <c r="B307" t="s">
        <v>870</v>
      </c>
      <c r="C307" t="s">
        <v>10254</v>
      </c>
      <c r="D307" t="s">
        <v>54</v>
      </c>
      <c r="E307">
        <v>17599.5</v>
      </c>
      <c r="F307">
        <v>7039.8</v>
      </c>
      <c r="G307">
        <v>58.356461918252499</v>
      </c>
      <c r="H307">
        <f>(Table2[[#This Row],[1Y Return vs Nifty]]-AVERAGE(Table2[1Y Return vs Nifty]))/_xlfn.STDEV.P(Table2[1Y Return vs Nifty])</f>
        <v>0.26869386202553286</v>
      </c>
      <c r="I307">
        <v>8.1512554208476793</v>
      </c>
      <c r="J307">
        <f>(Table2[[#This Row],[1M Return vs Nifty]]-AVERAGE(Table2[1M Return vs Nifty]))/_xlfn.STDEV.P(Table2[1M Return vs Nifty])</f>
        <v>0.7339877227027396</v>
      </c>
      <c r="K307">
        <v>-4.3887508507954598</v>
      </c>
      <c r="L307">
        <f>(Table2[[#This Row],[6M Return vs Nifty]]-AVERAGE(Table2[6M Return vs Nifty]))/_xlfn.STDEV.P(Table2[6M Return vs Nifty])</f>
        <v>-0.37341675967673132</v>
      </c>
      <c r="M307">
        <v>1.8305536039480299</v>
      </c>
      <c r="N307">
        <f>(Table2[[#This Row],[1W Return vs Nifty]]-AVERAGE(Table2[1W Return vs Nifty]))/_xlfn.STDEV.P(Table2[1W Return vs Nifty])</f>
        <v>-6.3408489070542959E-2</v>
      </c>
      <c r="O307">
        <v>6827.65</v>
      </c>
      <c r="P307">
        <v>6501.2658713508799</v>
      </c>
      <c r="Q307">
        <v>5628.8855194839798</v>
      </c>
      <c r="R307">
        <v>59.301353844214098</v>
      </c>
      <c r="S307" s="2">
        <f>(Table2[[#This Row],[Close Price]]-Table2[[#This Row],[20D EMA]])/Table2[[#This Row],[20D EMA]]</f>
        <v>3.1072184426559731E-2</v>
      </c>
      <c r="T307" s="2">
        <f>(Table2[[#This Row],[Close Price]]-Table2[[#This Row],[50D EMA]])/Table2[[#This Row],[50D EMA]]</f>
        <v>8.2835272284783476E-2</v>
      </c>
      <c r="U307" s="2">
        <f>(Table2[[#This Row],[Close Price]]-Table2[[#This Row],[200D EMA]])/Table2[[#This Row],[200D EMA]]</f>
        <v>0.25065609802015726</v>
      </c>
      <c r="V307">
        <v>1.74756382678892</v>
      </c>
      <c r="W307">
        <v>6925</v>
      </c>
      <c r="X307">
        <v>7099</v>
      </c>
      <c r="Y307">
        <v>6925</v>
      </c>
      <c r="Z307">
        <v>7234.35</v>
      </c>
      <c r="AA307">
        <v>6925</v>
      </c>
      <c r="AB307">
        <v>7123.7</v>
      </c>
      <c r="AC307" s="2">
        <f>(Table2[[#This Row],[Close Price]]/Table2[[#This Row],[Day Low]])-1</f>
        <v>1.6577617328519922E-2</v>
      </c>
      <c r="AD307" s="2">
        <f>(Table2[[#This Row],[Day High]]/Table2[[#This Row],[Close Price]])-1</f>
        <v>8.4093298105059056E-3</v>
      </c>
      <c r="AE307" s="2">
        <f>(Table2[[#This Row],[Close Price]]/Table2[[#This Row],[Current Week Low]])-1</f>
        <v>1.6577617328519922E-2</v>
      </c>
      <c r="AF307" s="2">
        <f>(Table2[[#This Row],[Current Week High]]/Table2[[#This Row],[Close Price]])-1</f>
        <v>2.7635728287735528E-2</v>
      </c>
      <c r="AG307" s="2">
        <f>(Table2[[#This Row],[Close Price]]/Table2[[#This Row],[Current Month Low]])-1</f>
        <v>1.6577617328519922E-2</v>
      </c>
      <c r="AH307" s="2">
        <f>(Table2[[#This Row],[Current Month High]]/Table2[[#This Row],[Close Price]])-1</f>
        <v>1.1917952214551608E-2</v>
      </c>
      <c r="AI307">
        <v>7.5627148498536902</v>
      </c>
      <c r="AJ307">
        <v>87.727999999999994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0.11</v>
      </c>
      <c r="AM307" t="s">
        <v>10294</v>
      </c>
      <c r="AN307">
        <v>7.22</v>
      </c>
      <c r="AO307" t="s">
        <v>10294</v>
      </c>
      <c r="AP307">
        <v>6.7195400674571998E-2</v>
      </c>
      <c r="AQ307">
        <f>(Table2[[#This Row],[Sharpe Ratio]]-AVERAGE(Table2[Sharpe Ratio]))/_xlfn.STDEV.P(Table2[Sharpe Ratio])</f>
        <v>0.14536243951393429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0.71121877549493251</v>
      </c>
      <c r="AS307">
        <f>_xlfn.RANK.AVG(Table2[[#This Row],[1Y Return vs Nifty Z-Score]],Table2[1Y Return vs Nifty Z-Score])</f>
        <v>221</v>
      </c>
      <c r="AT307">
        <f>_xlfn.RANK.AVG(Table2[[#This Row],[6M Return vs Nifty Z-Score]],Table2[6M Return vs Nifty Z-Score])</f>
        <v>447</v>
      </c>
      <c r="AU307">
        <f>_xlfn.RANK.AVG(Table2[[#This Row],[Sharpe Ratio Z-Score]],Table2[Sharpe Ratio Z-Score])</f>
        <v>293</v>
      </c>
      <c r="AV307">
        <f>(Table2[[#This Row],[Rank 1Y]]+Table2[[#This Row],[Rank 6M]]+Table2[[#This Row],[Rank Sharpe]])/3</f>
        <v>320.33333333333331</v>
      </c>
    </row>
    <row r="308" spans="1:48" x14ac:dyDescent="0.3">
      <c r="A308" t="s">
        <v>298</v>
      </c>
      <c r="B308" t="s">
        <v>299</v>
      </c>
      <c r="C308" t="s">
        <v>10259</v>
      </c>
      <c r="D308" t="s">
        <v>127</v>
      </c>
      <c r="E308">
        <v>93269.556715300001</v>
      </c>
      <c r="F308">
        <v>7220.5</v>
      </c>
      <c r="G308">
        <v>31.352247096347298</v>
      </c>
      <c r="H308">
        <f>(Table2[[#This Row],[1Y Return vs Nifty]]-AVERAGE(Table2[1Y Return vs Nifty]))/_xlfn.STDEV.P(Table2[1Y Return vs Nifty])</f>
        <v>-0.10433988396179512</v>
      </c>
      <c r="I308">
        <v>1.1410344329892099</v>
      </c>
      <c r="J308">
        <f>(Table2[[#This Row],[1M Return vs Nifty]]-AVERAGE(Table2[1M Return vs Nifty]))/_xlfn.STDEV.P(Table2[1M Return vs Nifty])</f>
        <v>1.8403235663805834E-2</v>
      </c>
      <c r="K308">
        <v>26.3638118376481</v>
      </c>
      <c r="L308">
        <f>(Table2[[#This Row],[6M Return vs Nifty]]-AVERAGE(Table2[6M Return vs Nifty]))/_xlfn.STDEV.P(Table2[6M Return vs Nifty])</f>
        <v>0.68313134822744226</v>
      </c>
      <c r="M308">
        <v>-1.13434898347331</v>
      </c>
      <c r="N308">
        <f>(Table2[[#This Row],[1W Return vs Nifty]]-AVERAGE(Table2[1W Return vs Nifty]))/_xlfn.STDEV.P(Table2[1W Return vs Nifty])</f>
        <v>-0.68282728411964266</v>
      </c>
      <c r="O308">
        <v>6919.15</v>
      </c>
      <c r="P308">
        <v>6622.9786847202104</v>
      </c>
      <c r="Q308">
        <v>5704.7290802142097</v>
      </c>
      <c r="R308">
        <v>65.468286805641497</v>
      </c>
      <c r="S308" s="2">
        <f>(Table2[[#This Row],[Close Price]]-Table2[[#This Row],[20D EMA]])/Table2[[#This Row],[20D EMA]]</f>
        <v>4.3553037584096364E-2</v>
      </c>
      <c r="T308" s="2">
        <f>(Table2[[#This Row],[Close Price]]-Table2[[#This Row],[50D EMA]])/Table2[[#This Row],[50D EMA]]</f>
        <v>9.0219422970260116E-2</v>
      </c>
      <c r="U308" s="2">
        <f>(Table2[[#This Row],[Close Price]]-Table2[[#This Row],[200D EMA]])/Table2[[#This Row],[200D EMA]]</f>
        <v>0.26570427770934107</v>
      </c>
      <c r="V308">
        <v>0.99343156367197205</v>
      </c>
      <c r="W308">
        <v>6844.8</v>
      </c>
      <c r="X308">
        <v>7327.75</v>
      </c>
      <c r="Y308">
        <v>6844.8</v>
      </c>
      <c r="Z308">
        <v>7327.75</v>
      </c>
      <c r="AA308">
        <v>6844.8</v>
      </c>
      <c r="AB308">
        <v>7327.75</v>
      </c>
      <c r="AC308" s="2">
        <f>(Table2[[#This Row],[Close Price]]/Table2[[#This Row],[Day Low]])-1</f>
        <v>5.4888382421692361E-2</v>
      </c>
      <c r="AD308" s="2">
        <f>(Table2[[#This Row],[Day High]]/Table2[[#This Row],[Close Price]])-1</f>
        <v>1.4853541998476549E-2</v>
      </c>
      <c r="AE308" s="2">
        <f>(Table2[[#This Row],[Close Price]]/Table2[[#This Row],[Current Week Low]])-1</f>
        <v>5.4888382421692361E-2</v>
      </c>
      <c r="AF308" s="2">
        <f>(Table2[[#This Row],[Current Week High]]/Table2[[#This Row],[Close Price]])-1</f>
        <v>1.4853541998476549E-2</v>
      </c>
      <c r="AG308" s="2">
        <f>(Table2[[#This Row],[Close Price]]/Table2[[#This Row],[Current Month Low]])-1</f>
        <v>5.4888382421692361E-2</v>
      </c>
      <c r="AH308" s="2">
        <f>(Table2[[#This Row],[Current Month High]]/Table2[[#This Row],[Close Price]])-1</f>
        <v>1.4853541998476549E-2</v>
      </c>
      <c r="AI308">
        <v>1.48535419984765</v>
      </c>
      <c r="AJ308">
        <v>81.782706662806305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0.01</v>
      </c>
      <c r="AM308" t="s">
        <v>10294</v>
      </c>
      <c r="AN308">
        <v>6</v>
      </c>
      <c r="AO308" t="s">
        <v>10294</v>
      </c>
      <c r="AP308">
        <v>5.077276596781E-3</v>
      </c>
      <c r="AQ308">
        <f>(Table2[[#This Row],[Sharpe Ratio]]-AVERAGE(Table2[Sharpe Ratio]))/_xlfn.STDEV.P(Table2[Sharpe Ratio])</f>
        <v>-0.57490496862457774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-0.66053755281476745</v>
      </c>
      <c r="AS308">
        <f>_xlfn.RANK.AVG(Table2[[#This Row],[1Y Return vs Nifty Z-Score]],Table2[1Y Return vs Nifty Z-Score])</f>
        <v>320</v>
      </c>
      <c r="AT308">
        <f>_xlfn.RANK.AVG(Table2[[#This Row],[6M Return vs Nifty Z-Score]],Table2[6M Return vs Nifty Z-Score])</f>
        <v>148</v>
      </c>
      <c r="AU308">
        <f>_xlfn.RANK.AVG(Table2[[#This Row],[Sharpe Ratio Z-Score]],Table2[Sharpe Ratio Z-Score])</f>
        <v>495</v>
      </c>
      <c r="AV308">
        <f>(Table2[[#This Row],[Rank 1Y]]+Table2[[#This Row],[Rank 6M]]+Table2[[#This Row],[Rank Sharpe]])/3</f>
        <v>321</v>
      </c>
    </row>
    <row r="309" spans="1:48" x14ac:dyDescent="0.3">
      <c r="A309" t="s">
        <v>875</v>
      </c>
      <c r="B309" t="s">
        <v>876</v>
      </c>
      <c r="C309" t="s">
        <v>10250</v>
      </c>
      <c r="D309" t="s">
        <v>877</v>
      </c>
      <c r="E309">
        <v>17368.3900651</v>
      </c>
      <c r="F309">
        <v>195.32</v>
      </c>
      <c r="G309">
        <v>27.3313842261914</v>
      </c>
      <c r="H309">
        <f>(Table2[[#This Row],[1Y Return vs Nifty]]-AVERAGE(Table2[1Y Return vs Nifty]))/_xlfn.STDEV.P(Table2[1Y Return vs Nifty])</f>
        <v>-0.15988371474701443</v>
      </c>
      <c r="I309">
        <v>-2.733576670413</v>
      </c>
      <c r="J309">
        <f>(Table2[[#This Row],[1M Return vs Nifty]]-AVERAGE(Table2[1M Return vs Nifty]))/_xlfn.STDEV.P(Table2[1M Return vs Nifty])</f>
        <v>-0.37710663538099043</v>
      </c>
      <c r="K309">
        <v>20.630207529355602</v>
      </c>
      <c r="L309">
        <f>(Table2[[#This Row],[6M Return vs Nifty]]-AVERAGE(Table2[6M Return vs Nifty]))/_xlfn.STDEV.P(Table2[6M Return vs Nifty])</f>
        <v>0.48614520288502117</v>
      </c>
      <c r="M309">
        <v>7.7018529889615204</v>
      </c>
      <c r="N309">
        <f>(Table2[[#This Row],[1W Return vs Nifty]]-AVERAGE(Table2[1W Return vs Nifty]))/_xlfn.STDEV.P(Table2[1W Return vs Nifty])</f>
        <v>1.1632062421745057</v>
      </c>
      <c r="O309">
        <v>181.78</v>
      </c>
      <c r="P309">
        <v>174.45006679186201</v>
      </c>
      <c r="Q309">
        <v>157.019174342214</v>
      </c>
      <c r="R309">
        <v>76.631942376865993</v>
      </c>
      <c r="S309" s="2">
        <f>(Table2[[#This Row],[Close Price]]-Table2[[#This Row],[20D EMA]])/Table2[[#This Row],[20D EMA]]</f>
        <v>7.4485641984816761E-2</v>
      </c>
      <c r="T309" s="2">
        <f>(Table2[[#This Row],[Close Price]]-Table2[[#This Row],[50D EMA]])/Table2[[#This Row],[50D EMA]]</f>
        <v>0.119632704027784</v>
      </c>
      <c r="U309" s="2">
        <f>(Table2[[#This Row],[Close Price]]-Table2[[#This Row],[200D EMA]])/Table2[[#This Row],[200D EMA]]</f>
        <v>0.24392451315730146</v>
      </c>
      <c r="V309">
        <v>1.0874770121241899</v>
      </c>
      <c r="W309">
        <v>184.3</v>
      </c>
      <c r="X309">
        <v>197.8</v>
      </c>
      <c r="Y309">
        <v>178.05</v>
      </c>
      <c r="Z309">
        <v>197.8</v>
      </c>
      <c r="AA309">
        <v>184.3</v>
      </c>
      <c r="AB309">
        <v>197.8</v>
      </c>
      <c r="AC309" s="2">
        <f>(Table2[[#This Row],[Close Price]]/Table2[[#This Row],[Day Low]])-1</f>
        <v>5.9793814432989478E-2</v>
      </c>
      <c r="AD309" s="2">
        <f>(Table2[[#This Row],[Day High]]/Table2[[#This Row],[Close Price]])-1</f>
        <v>1.2697112430882784E-2</v>
      </c>
      <c r="AE309" s="2">
        <f>(Table2[[#This Row],[Close Price]]/Table2[[#This Row],[Current Week Low]])-1</f>
        <v>9.6995226060095474E-2</v>
      </c>
      <c r="AF309" s="2">
        <f>(Table2[[#This Row],[Current Week High]]/Table2[[#This Row],[Close Price]])-1</f>
        <v>1.2697112430882784E-2</v>
      </c>
      <c r="AG309" s="2">
        <f>(Table2[[#This Row],[Close Price]]/Table2[[#This Row],[Current Month Low]])-1</f>
        <v>5.9793814432989478E-2</v>
      </c>
      <c r="AH309" s="2">
        <f>(Table2[[#This Row],[Current Month High]]/Table2[[#This Row],[Close Price]])-1</f>
        <v>1.2697112430882784E-2</v>
      </c>
      <c r="AI309">
        <v>1.26971124308827</v>
      </c>
      <c r="AJ309">
        <v>60.955912649361302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0.21</v>
      </c>
      <c r="AM309" t="s">
        <v>10294</v>
      </c>
      <c r="AN309">
        <v>10.14</v>
      </c>
      <c r="AO309" t="s">
        <v>10294</v>
      </c>
      <c r="AP309">
        <v>1.8082278535004E-2</v>
      </c>
      <c r="AQ309">
        <f>(Table2[[#This Row],[Sharpe Ratio]]-AVERAGE(Table2[Sharpe Ratio]))/_xlfn.STDEV.P(Table2[Sharpe Ratio])</f>
        <v>-0.42411034663712455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0.68825074829439747</v>
      </c>
      <c r="AS309">
        <f>_xlfn.RANK.AVG(Table2[[#This Row],[1Y Return vs Nifty Z-Score]],Table2[1Y Return vs Nifty Z-Score])</f>
        <v>329</v>
      </c>
      <c r="AT309">
        <f>_xlfn.RANK.AVG(Table2[[#This Row],[6M Return vs Nifty Z-Score]],Table2[6M Return vs Nifty Z-Score])</f>
        <v>182</v>
      </c>
      <c r="AU309">
        <f>_xlfn.RANK.AVG(Table2[[#This Row],[Sharpe Ratio Z-Score]],Table2[Sharpe Ratio Z-Score])</f>
        <v>457</v>
      </c>
      <c r="AV309">
        <f>(Table2[[#This Row],[Rank 1Y]]+Table2[[#This Row],[Rank 6M]]+Table2[[#This Row],[Rank Sharpe]])/3</f>
        <v>322.66666666666669</v>
      </c>
    </row>
    <row r="310" spans="1:48" x14ac:dyDescent="0.3">
      <c r="A310" t="s">
        <v>35</v>
      </c>
      <c r="B310" t="s">
        <v>36</v>
      </c>
      <c r="C310" t="s">
        <v>10250</v>
      </c>
      <c r="D310" t="s">
        <v>37</v>
      </c>
      <c r="E310">
        <v>746065.10382145504</v>
      </c>
      <c r="F310">
        <v>1179.55</v>
      </c>
      <c r="G310">
        <v>57.360333668354698</v>
      </c>
      <c r="H310">
        <f>(Table2[[#This Row],[1Y Return vs Nifty]]-AVERAGE(Table2[1Y Return vs Nifty]))/_xlfn.STDEV.P(Table2[1Y Return vs Nifty])</f>
        <v>0.25493343777347305</v>
      </c>
      <c r="I310">
        <v>15.6935325705336</v>
      </c>
      <c r="J310">
        <f>(Table2[[#This Row],[1M Return vs Nifty]]-AVERAGE(Table2[1M Return vs Nifty]))/_xlfn.STDEV.P(Table2[1M Return vs Nifty])</f>
        <v>1.5038830704544266</v>
      </c>
      <c r="K310">
        <v>11.655881241586799</v>
      </c>
      <c r="L310">
        <f>(Table2[[#This Row],[6M Return vs Nifty]]-AVERAGE(Table2[6M Return vs Nifty]))/_xlfn.STDEV.P(Table2[6M Return vs Nifty])</f>
        <v>0.17781943650523388</v>
      </c>
      <c r="M310">
        <v>1.4566003259901901</v>
      </c>
      <c r="N310">
        <f>(Table2[[#This Row],[1W Return vs Nifty]]-AVERAGE(Table2[1W Return vs Nifty]))/_xlfn.STDEV.P(Table2[1W Return vs Nifty])</f>
        <v>-0.14153371646250415</v>
      </c>
      <c r="O310">
        <v>1122.44</v>
      </c>
      <c r="P310">
        <v>1065.31983445368</v>
      </c>
      <c r="Q310">
        <v>930.29050197161303</v>
      </c>
      <c r="R310">
        <v>70.588322797913307</v>
      </c>
      <c r="S310" s="2">
        <f>(Table2[[#This Row],[Close Price]]-Table2[[#This Row],[20D EMA]])/Table2[[#This Row],[20D EMA]]</f>
        <v>5.0880225223619881E-2</v>
      </c>
      <c r="T310" s="2">
        <f>(Table2[[#This Row],[Close Price]]-Table2[[#This Row],[50D EMA]])/Table2[[#This Row],[50D EMA]]</f>
        <v>0.10722616988061599</v>
      </c>
      <c r="U310" s="2">
        <f>(Table2[[#This Row],[Close Price]]-Table2[[#This Row],[200D EMA]])/Table2[[#This Row],[200D EMA]]</f>
        <v>0.26793727066988032</v>
      </c>
      <c r="V310">
        <v>1.3313647815617999</v>
      </c>
      <c r="W310">
        <v>1160</v>
      </c>
      <c r="X310">
        <v>1191</v>
      </c>
      <c r="Y310">
        <v>1160</v>
      </c>
      <c r="Z310">
        <v>1222</v>
      </c>
      <c r="AA310">
        <v>1160</v>
      </c>
      <c r="AB310">
        <v>1222</v>
      </c>
      <c r="AC310" s="2">
        <f>(Table2[[#This Row],[Close Price]]/Table2[[#This Row],[Day Low]])-1</f>
        <v>1.6853448275861993E-2</v>
      </c>
      <c r="AD310" s="2">
        <f>(Table2[[#This Row],[Day High]]/Table2[[#This Row],[Close Price]])-1</f>
        <v>9.7070916875079405E-3</v>
      </c>
      <c r="AE310" s="2">
        <f>(Table2[[#This Row],[Close Price]]/Table2[[#This Row],[Current Week Low]])-1</f>
        <v>1.6853448275861993E-2</v>
      </c>
      <c r="AF310" s="2">
        <f>(Table2[[#This Row],[Current Week High]]/Table2[[#This Row],[Close Price]])-1</f>
        <v>3.5988300623118974E-2</v>
      </c>
      <c r="AG310" s="2">
        <f>(Table2[[#This Row],[Close Price]]/Table2[[#This Row],[Current Month Low]])-1</f>
        <v>1.6853448275861993E-2</v>
      </c>
      <c r="AH310" s="2">
        <f>(Table2[[#This Row],[Current Month High]]/Table2[[#This Row],[Close Price]])-1</f>
        <v>3.5988300623118974E-2</v>
      </c>
      <c r="AI310">
        <v>3.5988300623118898</v>
      </c>
      <c r="AJ310">
        <v>97.463798443123693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0.08</v>
      </c>
      <c r="AM310" t="s">
        <v>10294</v>
      </c>
      <c r="AN310">
        <v>6.41</v>
      </c>
      <c r="AO310" t="s">
        <v>10294</v>
      </c>
      <c r="AP310">
        <v>7.1562638870160001E-3</v>
      </c>
      <c r="AQ310">
        <f>(Table2[[#This Row],[Sharpe Ratio]]-AVERAGE(Table2[Sharpe Ratio]))/_xlfn.STDEV.P(Table2[Sharpe Ratio])</f>
        <v>-0.5507988512985742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1.2443033769720553</v>
      </c>
      <c r="AS310">
        <f>_xlfn.RANK.AVG(Table2[[#This Row],[1Y Return vs Nifty Z-Score]],Table2[1Y Return vs Nifty Z-Score])</f>
        <v>227</v>
      </c>
      <c r="AT310">
        <f>_xlfn.RANK.AVG(Table2[[#This Row],[6M Return vs Nifty Z-Score]],Table2[6M Return vs Nifty Z-Score])</f>
        <v>258</v>
      </c>
      <c r="AU310">
        <f>_xlfn.RANK.AVG(Table2[[#This Row],[Sharpe Ratio Z-Score]],Table2[Sharpe Ratio Z-Score])</f>
        <v>488</v>
      </c>
      <c r="AV310">
        <f>(Table2[[#This Row],[Rank 1Y]]+Table2[[#This Row],[Rank 6M]]+Table2[[#This Row],[Rank Sharpe]])/3</f>
        <v>324.33333333333331</v>
      </c>
    </row>
    <row r="311" spans="1:48" x14ac:dyDescent="0.3">
      <c r="A311" t="s">
        <v>727</v>
      </c>
      <c r="B311" t="s">
        <v>728</v>
      </c>
      <c r="C311" t="s">
        <v>10256</v>
      </c>
      <c r="D311" t="s">
        <v>201</v>
      </c>
      <c r="E311">
        <v>23023.899071719999</v>
      </c>
      <c r="F311">
        <v>1947.1</v>
      </c>
      <c r="G311">
        <v>16.541936029316101</v>
      </c>
      <c r="H311">
        <f>(Table2[[#This Row],[1Y Return vs Nifty]]-AVERAGE(Table2[1Y Return vs Nifty]))/_xlfn.STDEV.P(Table2[1Y Return vs Nifty])</f>
        <v>-0.30892816223643987</v>
      </c>
      <c r="I311">
        <v>-11.117560934708401</v>
      </c>
      <c r="J311">
        <f>(Table2[[#This Row],[1M Return vs Nifty]]-AVERAGE(Table2[1M Return vs Nifty]))/_xlfn.STDEV.P(Table2[1M Return vs Nifty])</f>
        <v>-1.2329211795300572</v>
      </c>
      <c r="K311">
        <v>-13.184356970494299</v>
      </c>
      <c r="L311">
        <f>(Table2[[#This Row],[6M Return vs Nifty]]-AVERAGE(Table2[6M Return vs Nifty]))/_xlfn.STDEV.P(Table2[6M Return vs Nifty])</f>
        <v>-0.67560234003912401</v>
      </c>
      <c r="M311">
        <v>0.77901956948752205</v>
      </c>
      <c r="N311">
        <f>(Table2[[#This Row],[1W Return vs Nifty]]-AVERAGE(Table2[1W Return vs Nifty]))/_xlfn.STDEV.P(Table2[1W Return vs Nifty])</f>
        <v>-0.28309191048950272</v>
      </c>
      <c r="O311">
        <v>2050.9699999999998</v>
      </c>
      <c r="P311">
        <v>2039.95148540849</v>
      </c>
      <c r="Q311">
        <v>1790.5323466791699</v>
      </c>
      <c r="R311">
        <v>33.840109790805897</v>
      </c>
      <c r="S311" s="2">
        <f>(Table2[[#This Row],[Close Price]]-Table2[[#This Row],[20D EMA]])/Table2[[#This Row],[20D EMA]]</f>
        <v>-5.0644329268589937E-2</v>
      </c>
      <c r="T311" s="2">
        <f>(Table2[[#This Row],[Close Price]]-Table2[[#This Row],[50D EMA]])/Table2[[#This Row],[50D EMA]]</f>
        <v>-4.5516516482203048E-2</v>
      </c>
      <c r="U311" s="2">
        <f>(Table2[[#This Row],[Close Price]]-Table2[[#This Row],[200D EMA]])/Table2[[#This Row],[200D EMA]]</f>
        <v>8.7441957477735546E-2</v>
      </c>
      <c r="V311">
        <v>0.58115311142200399</v>
      </c>
      <c r="W311">
        <v>1935</v>
      </c>
      <c r="X311">
        <v>2009.15</v>
      </c>
      <c r="Y311">
        <v>1935</v>
      </c>
      <c r="Z311">
        <v>2158</v>
      </c>
      <c r="AA311">
        <v>1935</v>
      </c>
      <c r="AB311">
        <v>2092.25</v>
      </c>
      <c r="AC311" s="2">
        <f>(Table2[[#This Row],[Close Price]]/Table2[[#This Row],[Day Low]])-1</f>
        <v>6.2532299741602237E-3</v>
      </c>
      <c r="AD311" s="2">
        <f>(Table2[[#This Row],[Day High]]/Table2[[#This Row],[Close Price]])-1</f>
        <v>3.1867906116789246E-2</v>
      </c>
      <c r="AE311" s="2">
        <f>(Table2[[#This Row],[Close Price]]/Table2[[#This Row],[Current Week Low]])-1</f>
        <v>6.2532299741602237E-3</v>
      </c>
      <c r="AF311" s="2">
        <f>(Table2[[#This Row],[Current Week High]]/Table2[[#This Row],[Close Price]])-1</f>
        <v>0.10831492989574243</v>
      </c>
      <c r="AG311" s="2">
        <f>(Table2[[#This Row],[Close Price]]/Table2[[#This Row],[Current Month Low]])-1</f>
        <v>6.2532299741602237E-3</v>
      </c>
      <c r="AH311" s="2">
        <f>(Table2[[#This Row],[Current Month High]]/Table2[[#This Row],[Close Price]])-1</f>
        <v>7.4546761850957877E-2</v>
      </c>
      <c r="AI311">
        <v>24.716244671562801</v>
      </c>
      <c r="AJ311">
        <v>74.886603493959598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-0.06</v>
      </c>
      <c r="AM311" t="s">
        <v>10293</v>
      </c>
      <c r="AN311">
        <v>-6.68</v>
      </c>
      <c r="AO311" t="s">
        <v>10293</v>
      </c>
      <c r="AP311">
        <v>0.206977686882268</v>
      </c>
      <c r="AQ311">
        <f>(Table2[[#This Row],[Sharpe Ratio]]-AVERAGE(Table2[Sharpe Ratio]))/_xlfn.STDEV.P(Table2[Sharpe Ratio])</f>
        <v>1.7661555089313199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-0.7343880833638039</v>
      </c>
      <c r="AS311">
        <f>_xlfn.RANK.AVG(Table2[[#This Row],[1Y Return vs Nifty Z-Score]],Table2[1Y Return vs Nifty Z-Score])</f>
        <v>395</v>
      </c>
      <c r="AT311">
        <f>_xlfn.RANK.AVG(Table2[[#This Row],[6M Return vs Nifty Z-Score]],Table2[6M Return vs Nifty Z-Score])</f>
        <v>554</v>
      </c>
      <c r="AU311">
        <f>_xlfn.RANK.AVG(Table2[[#This Row],[Sharpe Ratio Z-Score]],Table2[Sharpe Ratio Z-Score])</f>
        <v>27</v>
      </c>
      <c r="AV311">
        <f>(Table2[[#This Row],[Rank 1Y]]+Table2[[#This Row],[Rank 6M]]+Table2[[#This Row],[Rank Sharpe]])/3</f>
        <v>325.33333333333331</v>
      </c>
    </row>
    <row r="312" spans="1:48" x14ac:dyDescent="0.3">
      <c r="A312" t="s">
        <v>1178</v>
      </c>
      <c r="B312" t="s">
        <v>1179</v>
      </c>
      <c r="C312" t="s">
        <v>10265</v>
      </c>
      <c r="D312" t="s">
        <v>1180</v>
      </c>
      <c r="E312">
        <v>10008.64852155</v>
      </c>
      <c r="F312">
        <v>520.45000000000005</v>
      </c>
      <c r="G312">
        <v>3.8044924179784299</v>
      </c>
      <c r="H312">
        <f>(Table2[[#This Row],[1Y Return vs Nifty]]-AVERAGE(Table2[1Y Return vs Nifty]))/_xlfn.STDEV.P(Table2[1Y Return vs Nifty])</f>
        <v>-0.48488203965802468</v>
      </c>
      <c r="I312">
        <v>-5.8791873358053204</v>
      </c>
      <c r="J312">
        <f>(Table2[[#This Row],[1M Return vs Nifty]]-AVERAGE(Table2[1M Return vs Nifty]))/_xlfn.STDEV.P(Table2[1M Return vs Nifty])</f>
        <v>-0.69820210417114026</v>
      </c>
      <c r="K312">
        <v>35.701475483993299</v>
      </c>
      <c r="L312">
        <f>(Table2[[#This Row],[6M Return vs Nifty]]-AVERAGE(Table2[6M Return vs Nifty]))/_xlfn.STDEV.P(Table2[6M Return vs Nifty])</f>
        <v>1.0039400872499957</v>
      </c>
      <c r="M312">
        <v>-7.4731930499013693E-2</v>
      </c>
      <c r="N312">
        <f>(Table2[[#This Row],[1W Return vs Nifty]]-AVERAGE(Table2[1W Return vs Nifty]))/_xlfn.STDEV.P(Table2[1W Return vs Nifty])</f>
        <v>-0.46145518206428982</v>
      </c>
      <c r="O312">
        <v>539.11</v>
      </c>
      <c r="P312">
        <v>521.13245464341196</v>
      </c>
      <c r="Q312">
        <v>441.41319139033101</v>
      </c>
      <c r="R312">
        <v>33.903664615249099</v>
      </c>
      <c r="S312" s="2">
        <f>(Table2[[#This Row],[Close Price]]-Table2[[#This Row],[20D EMA]])/Table2[[#This Row],[20D EMA]]</f>
        <v>-3.4612602251859484E-2</v>
      </c>
      <c r="T312" s="2">
        <f>(Table2[[#This Row],[Close Price]]-Table2[[#This Row],[50D EMA]])/Table2[[#This Row],[50D EMA]]</f>
        <v>-1.3095608176598584E-3</v>
      </c>
      <c r="U312" s="2">
        <f>(Table2[[#This Row],[Close Price]]-Table2[[#This Row],[200D EMA]])/Table2[[#This Row],[200D EMA]]</f>
        <v>0.17905402500710202</v>
      </c>
      <c r="V312">
        <v>0.81286768869215698</v>
      </c>
      <c r="W312">
        <v>515.35</v>
      </c>
      <c r="X312">
        <v>565.54999999999995</v>
      </c>
      <c r="Y312">
        <v>515.35</v>
      </c>
      <c r="Z312">
        <v>573.85</v>
      </c>
      <c r="AA312">
        <v>515.35</v>
      </c>
      <c r="AB312">
        <v>573.85</v>
      </c>
      <c r="AC312" s="2">
        <f>(Table2[[#This Row],[Close Price]]/Table2[[#This Row],[Day Low]])-1</f>
        <v>9.8961870573397448E-3</v>
      </c>
      <c r="AD312" s="2">
        <f>(Table2[[#This Row],[Day High]]/Table2[[#This Row],[Close Price]])-1</f>
        <v>8.66557786530886E-2</v>
      </c>
      <c r="AE312" s="2">
        <f>(Table2[[#This Row],[Close Price]]/Table2[[#This Row],[Current Week Low]])-1</f>
        <v>9.8961870573397448E-3</v>
      </c>
      <c r="AF312" s="2">
        <f>(Table2[[#This Row],[Current Week High]]/Table2[[#This Row],[Close Price]])-1</f>
        <v>0.10260351618791419</v>
      </c>
      <c r="AG312" s="2">
        <f>(Table2[[#This Row],[Close Price]]/Table2[[#This Row],[Current Month Low]])-1</f>
        <v>9.8961870573397448E-3</v>
      </c>
      <c r="AH312" s="2">
        <f>(Table2[[#This Row],[Current Month High]]/Table2[[#This Row],[Close Price]])-1</f>
        <v>0.10260351618791419</v>
      </c>
      <c r="AI312">
        <v>11.711019310212301</v>
      </c>
      <c r="AJ312">
        <v>68.104005167958604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0.03</v>
      </c>
      <c r="AM312" t="s">
        <v>10294</v>
      </c>
      <c r="AN312">
        <v>-3.5</v>
      </c>
      <c r="AO312" t="s">
        <v>10293</v>
      </c>
      <c r="AP312">
        <v>3.2225273934082997E-2</v>
      </c>
      <c r="AQ312">
        <f>(Table2[[#This Row],[Sharpe Ratio]]-AVERAGE(Table2[Sharpe Ratio]))/_xlfn.STDEV.P(Table2[Sharpe Ratio])</f>
        <v>-0.26012054831912318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-0.90071978696258226</v>
      </c>
      <c r="AS312">
        <f>_xlfn.RANK.AVG(Table2[[#This Row],[1Y Return vs Nifty Z-Score]],Table2[1Y Return vs Nifty Z-Score])</f>
        <v>471</v>
      </c>
      <c r="AT312">
        <f>_xlfn.RANK.AVG(Table2[[#This Row],[6M Return vs Nifty Z-Score]],Table2[6M Return vs Nifty Z-Score])</f>
        <v>103</v>
      </c>
      <c r="AU312">
        <f>_xlfn.RANK.AVG(Table2[[#This Row],[Sharpe Ratio Z-Score]],Table2[Sharpe Ratio Z-Score])</f>
        <v>404</v>
      </c>
      <c r="AV312">
        <f>(Table2[[#This Row],[Rank 1Y]]+Table2[[#This Row],[Rank 6M]]+Table2[[#This Row],[Rank Sharpe]])/3</f>
        <v>326</v>
      </c>
    </row>
    <row r="313" spans="1:48" x14ac:dyDescent="0.3">
      <c r="A313" t="s">
        <v>1867</v>
      </c>
      <c r="B313" t="s">
        <v>1868</v>
      </c>
      <c r="C313" t="s">
        <v>10257</v>
      </c>
      <c r="D313" t="s">
        <v>133</v>
      </c>
      <c r="E313">
        <v>3793.7829633900001</v>
      </c>
      <c r="F313">
        <v>703.15</v>
      </c>
      <c r="G313">
        <v>71.764702999455494</v>
      </c>
      <c r="H313">
        <f>(Table2[[#This Row],[1Y Return vs Nifty]]-AVERAGE(Table2[1Y Return vs Nifty]))/_xlfn.STDEV.P(Table2[1Y Return vs Nifty])</f>
        <v>0.45391407415201351</v>
      </c>
      <c r="I313">
        <v>-7.1923186489366202</v>
      </c>
      <c r="J313">
        <f>(Table2[[#This Row],[1M Return vs Nifty]]-AVERAGE(Table2[1M Return vs Nifty]))/_xlfn.STDEV.P(Table2[1M Return vs Nifty])</f>
        <v>-0.83224301368730036</v>
      </c>
      <c r="K313">
        <v>-2.3550903572556598</v>
      </c>
      <c r="L313">
        <f>(Table2[[#This Row],[6M Return vs Nifty]]-AVERAGE(Table2[6M Return vs Nifty]))/_xlfn.STDEV.P(Table2[6M Return vs Nifty])</f>
        <v>-0.30354745582920567</v>
      </c>
      <c r="M313">
        <v>-1.9905338770762899</v>
      </c>
      <c r="N313">
        <f>(Table2[[#This Row],[1W Return vs Nifty]]-AVERAGE(Table2[1W Return vs Nifty]))/_xlfn.STDEV.P(Table2[1W Return vs Nifty])</f>
        <v>-0.86169893318655133</v>
      </c>
      <c r="O313">
        <v>725.63</v>
      </c>
      <c r="P313">
        <v>726.120340936101</v>
      </c>
      <c r="Q313">
        <v>623.63226073437102</v>
      </c>
      <c r="R313">
        <v>41.7182413247886</v>
      </c>
      <c r="S313" s="2">
        <f>(Table2[[#This Row],[Close Price]]-Table2[[#This Row],[20D EMA]])/Table2[[#This Row],[20D EMA]]</f>
        <v>-3.0979976020837092E-2</v>
      </c>
      <c r="T313" s="2">
        <f>(Table2[[#This Row],[Close Price]]-Table2[[#This Row],[50D EMA]])/Table2[[#This Row],[50D EMA]]</f>
        <v>-3.1634344393228375E-2</v>
      </c>
      <c r="U313" s="2">
        <f>(Table2[[#This Row],[Close Price]]-Table2[[#This Row],[200D EMA]])/Table2[[#This Row],[200D EMA]]</f>
        <v>0.12750741786833031</v>
      </c>
      <c r="V313">
        <v>0.49999088442871598</v>
      </c>
      <c r="W313">
        <v>700.05</v>
      </c>
      <c r="X313">
        <v>713.25</v>
      </c>
      <c r="Y313">
        <v>694</v>
      </c>
      <c r="Z313">
        <v>753.45</v>
      </c>
      <c r="AA313">
        <v>700.05</v>
      </c>
      <c r="AB313">
        <v>748.9</v>
      </c>
      <c r="AC313" s="2">
        <f>(Table2[[#This Row],[Close Price]]/Table2[[#This Row],[Day Low]])-1</f>
        <v>4.4282551246339619E-3</v>
      </c>
      <c r="AD313" s="2">
        <f>(Table2[[#This Row],[Day High]]/Table2[[#This Row],[Close Price]])-1</f>
        <v>1.4363933726800893E-2</v>
      </c>
      <c r="AE313" s="2">
        <f>(Table2[[#This Row],[Close Price]]/Table2[[#This Row],[Current Week Low]])-1</f>
        <v>1.3184438040345858E-2</v>
      </c>
      <c r="AF313" s="2">
        <f>(Table2[[#This Row],[Current Week High]]/Table2[[#This Row],[Close Price]])-1</f>
        <v>7.1535234302780415E-2</v>
      </c>
      <c r="AG313" s="2">
        <f>(Table2[[#This Row],[Close Price]]/Table2[[#This Row],[Current Month Low]])-1</f>
        <v>4.4282551246339619E-3</v>
      </c>
      <c r="AH313" s="2">
        <f>(Table2[[#This Row],[Current Month High]]/Table2[[#This Row],[Close Price]])-1</f>
        <v>6.5064353267439312E-2</v>
      </c>
      <c r="AI313">
        <v>25.151105738462601</v>
      </c>
      <c r="AJ313">
        <v>113.853406326034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0</v>
      </c>
      <c r="AM313" t="s">
        <v>10295</v>
      </c>
      <c r="AN313">
        <v>-3.01</v>
      </c>
      <c r="AO313" t="s">
        <v>10293</v>
      </c>
      <c r="AP313">
        <v>3.9226453662793002E-2</v>
      </c>
      <c r="AQ313">
        <f>(Table2[[#This Row],[Sharpe Ratio]]-AVERAGE(Table2[Sharpe Ratio]))/_xlfn.STDEV.P(Table2[Sharpe Ratio])</f>
        <v>-0.17894099481562706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172</v>
      </c>
      <c r="AT313">
        <f>_xlfn.RANK.AVG(Table2[[#This Row],[6M Return vs Nifty Z-Score]],Table2[6M Return vs Nifty Z-Score])</f>
        <v>420</v>
      </c>
      <c r="AU313">
        <f>_xlfn.RANK.AVG(Table2[[#This Row],[Sharpe Ratio Z-Score]],Table2[Sharpe Ratio Z-Score])</f>
        <v>389</v>
      </c>
      <c r="AV313">
        <f>(Table2[[#This Row],[Rank 1Y]]+Table2[[#This Row],[Rank 6M]]+Table2[[#This Row],[Rank Sharpe]])/3</f>
        <v>327</v>
      </c>
    </row>
    <row r="314" spans="1:48" x14ac:dyDescent="0.3">
      <c r="A314" t="s">
        <v>249</v>
      </c>
      <c r="B314" t="s">
        <v>250</v>
      </c>
      <c r="C314" t="s">
        <v>10256</v>
      </c>
      <c r="D314" t="s">
        <v>109</v>
      </c>
      <c r="E314">
        <v>105447.6660362</v>
      </c>
      <c r="F314">
        <v>5274.2</v>
      </c>
      <c r="G314">
        <v>52.868387982001302</v>
      </c>
      <c r="H314">
        <f>(Table2[[#This Row],[1Y Return vs Nifty]]-AVERAGE(Table2[1Y Return vs Nifty]))/_xlfn.STDEV.P(Table2[1Y Return vs Nifty])</f>
        <v>0.19288211218585477</v>
      </c>
      <c r="I314">
        <v>-7.4103833198657503</v>
      </c>
      <c r="J314">
        <f>(Table2[[#This Row],[1M Return vs Nifty]]-AVERAGE(Table2[1M Return vs Nifty]))/_xlfn.STDEV.P(Table2[1M Return vs Nifty])</f>
        <v>-0.8545024682691742</v>
      </c>
      <c r="K314">
        <v>-1.2993327738773399</v>
      </c>
      <c r="L314">
        <f>(Table2[[#This Row],[6M Return vs Nifty]]-AVERAGE(Table2[6M Return vs Nifty]))/_xlfn.STDEV.P(Table2[6M Return vs Nifty])</f>
        <v>-0.2672753997919694</v>
      </c>
      <c r="M314">
        <v>-0.104815399609966</v>
      </c>
      <c r="N314">
        <f>(Table2[[#This Row],[1W Return vs Nifty]]-AVERAGE(Table2[1W Return vs Nifty]))/_xlfn.STDEV.P(Table2[1W Return vs Nifty])</f>
        <v>-0.46774013262781222</v>
      </c>
      <c r="O314">
        <v>5455.64</v>
      </c>
      <c r="P314">
        <v>5373.74613283501</v>
      </c>
      <c r="Q314">
        <v>4606.8302682904996</v>
      </c>
      <c r="R314">
        <v>29.846005049154499</v>
      </c>
      <c r="S314" s="2">
        <f>(Table2[[#This Row],[Close Price]]-Table2[[#This Row],[20D EMA]])/Table2[[#This Row],[20D EMA]]</f>
        <v>-3.3257326363176548E-2</v>
      </c>
      <c r="T314" s="2">
        <f>(Table2[[#This Row],[Close Price]]-Table2[[#This Row],[50D EMA]])/Table2[[#This Row],[50D EMA]]</f>
        <v>-1.8524532118619638E-2</v>
      </c>
      <c r="U314" s="2">
        <f>(Table2[[#This Row],[Close Price]]-Table2[[#This Row],[200D EMA]])/Table2[[#This Row],[200D EMA]]</f>
        <v>0.14486527456917736</v>
      </c>
      <c r="V314">
        <v>0.76558282798090405</v>
      </c>
      <c r="W314">
        <v>5236.45</v>
      </c>
      <c r="X314">
        <v>5374.1</v>
      </c>
      <c r="Y314">
        <v>5236.45</v>
      </c>
      <c r="Z314">
        <v>5548</v>
      </c>
      <c r="AA314">
        <v>5236.45</v>
      </c>
      <c r="AB314">
        <v>5487.45</v>
      </c>
      <c r="AC314" s="2">
        <f>(Table2[[#This Row],[Close Price]]/Table2[[#This Row],[Day Low]])-1</f>
        <v>7.2090824890909122E-3</v>
      </c>
      <c r="AD314" s="2">
        <f>(Table2[[#This Row],[Day High]]/Table2[[#This Row],[Close Price]])-1</f>
        <v>1.894126123393125E-2</v>
      </c>
      <c r="AE314" s="2">
        <f>(Table2[[#This Row],[Close Price]]/Table2[[#This Row],[Current Week Low]])-1</f>
        <v>7.2090824890909122E-3</v>
      </c>
      <c r="AF314" s="2">
        <f>(Table2[[#This Row],[Current Week High]]/Table2[[#This Row],[Close Price]])-1</f>
        <v>5.191308634484848E-2</v>
      </c>
      <c r="AG314" s="2">
        <f>(Table2[[#This Row],[Close Price]]/Table2[[#This Row],[Current Month Low]])-1</f>
        <v>7.2090824890909122E-3</v>
      </c>
      <c r="AH314" s="2">
        <f>(Table2[[#This Row],[Current Month High]]/Table2[[#This Row],[Close Price]])-1</f>
        <v>4.0432672253611912E-2</v>
      </c>
      <c r="AI314">
        <v>11.761973379849</v>
      </c>
      <c r="AJ314">
        <v>82.498269896193705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-0.08</v>
      </c>
      <c r="AM314" t="s">
        <v>10293</v>
      </c>
      <c r="AN314">
        <v>-5.45</v>
      </c>
      <c r="AO314" t="s">
        <v>10293</v>
      </c>
      <c r="AP314">
        <v>5.5607230469292002E-2</v>
      </c>
      <c r="AQ314">
        <f>(Table2[[#This Row],[Sharpe Ratio]]-AVERAGE(Table2[Sharpe Ratio]))/_xlfn.STDEV.P(Table2[Sharpe Ratio])</f>
        <v>1.0996158452831037E-2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-1.3856397300502699</v>
      </c>
      <c r="AS314">
        <f>_xlfn.RANK.AVG(Table2[[#This Row],[1Y Return vs Nifty Z-Score]],Table2[1Y Return vs Nifty Z-Score])</f>
        <v>234</v>
      </c>
      <c r="AT314">
        <f>_xlfn.RANK.AVG(Table2[[#This Row],[6M Return vs Nifty Z-Score]],Table2[6M Return vs Nifty Z-Score])</f>
        <v>411</v>
      </c>
      <c r="AU314">
        <f>_xlfn.RANK.AVG(Table2[[#This Row],[Sharpe Ratio Z-Score]],Table2[Sharpe Ratio Z-Score])</f>
        <v>337</v>
      </c>
      <c r="AV314">
        <f>(Table2[[#This Row],[Rank 1Y]]+Table2[[#This Row],[Rank 6M]]+Table2[[#This Row],[Rank Sharpe]])/3</f>
        <v>327.33333333333331</v>
      </c>
    </row>
    <row r="315" spans="1:48" x14ac:dyDescent="0.3">
      <c r="A315" t="s">
        <v>1003</v>
      </c>
      <c r="B315" t="s">
        <v>1004</v>
      </c>
      <c r="C315" t="s">
        <v>10263</v>
      </c>
      <c r="D315" t="s">
        <v>1005</v>
      </c>
      <c r="E315">
        <v>13620.924757430001</v>
      </c>
      <c r="F315">
        <v>767.3</v>
      </c>
      <c r="G315">
        <v>30.712987545770702</v>
      </c>
      <c r="H315">
        <f>(Table2[[#This Row],[1Y Return vs Nifty]]-AVERAGE(Table2[1Y Return vs Nifty]))/_xlfn.STDEV.P(Table2[1Y Return vs Nifty])</f>
        <v>-0.11317055674315391</v>
      </c>
      <c r="I315">
        <v>1.2788592959255201</v>
      </c>
      <c r="J315">
        <f>(Table2[[#This Row],[1M Return vs Nifty]]-AVERAGE(Table2[1M Return vs Nifty]))/_xlfn.STDEV.P(Table2[1M Return vs Nifty])</f>
        <v>3.2472026650039718E-2</v>
      </c>
      <c r="K315">
        <v>6.4868311619892101</v>
      </c>
      <c r="L315">
        <f>(Table2[[#This Row],[6M Return vs Nifty]]-AVERAGE(Table2[6M Return vs Nifty]))/_xlfn.STDEV.P(Table2[6M Return vs Nifty])</f>
        <v>2.293560755121638E-4</v>
      </c>
      <c r="M315">
        <v>4.1840733739628</v>
      </c>
      <c r="N315">
        <f>(Table2[[#This Row],[1W Return vs Nifty]]-AVERAGE(Table2[1W Return vs Nifty]))/_xlfn.STDEV.P(Table2[1W Return vs Nifty])</f>
        <v>0.42828199217885476</v>
      </c>
      <c r="O315">
        <v>785.31</v>
      </c>
      <c r="P315">
        <v>747.65197812567203</v>
      </c>
      <c r="Q315">
        <v>641.10068662872698</v>
      </c>
      <c r="R315">
        <v>40.986142277599399</v>
      </c>
      <c r="S315" s="2">
        <f>(Table2[[#This Row],[Close Price]]-Table2[[#This Row],[20D EMA]])/Table2[[#This Row],[20D EMA]]</f>
        <v>-2.2933618571010166E-2</v>
      </c>
      <c r="T315" s="2">
        <f>(Table2[[#This Row],[Close Price]]-Table2[[#This Row],[50D EMA]])/Table2[[#This Row],[50D EMA]]</f>
        <v>2.6279636046151553E-2</v>
      </c>
      <c r="U315" s="2">
        <f>(Table2[[#This Row],[Close Price]]-Table2[[#This Row],[200D EMA]])/Table2[[#This Row],[200D EMA]]</f>
        <v>0.19684788365287978</v>
      </c>
      <c r="V315">
        <v>0.71657492571438597</v>
      </c>
      <c r="W315">
        <v>758.05</v>
      </c>
      <c r="X315">
        <v>798.3</v>
      </c>
      <c r="Y315">
        <v>758.05</v>
      </c>
      <c r="Z315">
        <v>859.95</v>
      </c>
      <c r="AA315">
        <v>758.05</v>
      </c>
      <c r="AB315">
        <v>828.9</v>
      </c>
      <c r="AC315" s="2">
        <f>(Table2[[#This Row],[Close Price]]/Table2[[#This Row],[Day Low]])-1</f>
        <v>1.2202361321812516E-2</v>
      </c>
      <c r="AD315" s="2">
        <f>(Table2[[#This Row],[Day High]]/Table2[[#This Row],[Close Price]])-1</f>
        <v>4.0401407532907552E-2</v>
      </c>
      <c r="AE315" s="2">
        <f>(Table2[[#This Row],[Close Price]]/Table2[[#This Row],[Current Week Low]])-1</f>
        <v>1.2202361321812516E-2</v>
      </c>
      <c r="AF315" s="2">
        <f>(Table2[[#This Row],[Current Week High]]/Table2[[#This Row],[Close Price]])-1</f>
        <v>0.12074807767496432</v>
      </c>
      <c r="AG315" s="2">
        <f>(Table2[[#This Row],[Close Price]]/Table2[[#This Row],[Current Month Low]])-1</f>
        <v>1.2202361321812516E-2</v>
      </c>
      <c r="AH315" s="2">
        <f>(Table2[[#This Row],[Current Month High]]/Table2[[#This Row],[Close Price]])-1</f>
        <v>8.0281506581519668E-2</v>
      </c>
      <c r="AI315">
        <v>12.074807767496401</v>
      </c>
      <c r="AJ315">
        <v>69.494146233708804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0.09</v>
      </c>
      <c r="AM315" t="s">
        <v>10294</v>
      </c>
      <c r="AN315">
        <v>-3.33</v>
      </c>
      <c r="AO315" t="s">
        <v>10293</v>
      </c>
      <c r="AP315">
        <v>5.2143640043830999E-2</v>
      </c>
      <c r="AQ315">
        <f>(Table2[[#This Row],[Sharpe Ratio]]-AVERAGE(Table2[Sharpe Ratio]))/_xlfn.STDEV.P(Table2[Sharpe Ratio])</f>
        <v>-2.9164605183173428E-2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0.31864821297807933</v>
      </c>
      <c r="AS315">
        <f>_xlfn.RANK.AVG(Table2[[#This Row],[1Y Return vs Nifty Z-Score]],Table2[1Y Return vs Nifty Z-Score])</f>
        <v>322</v>
      </c>
      <c r="AT315">
        <f>_xlfn.RANK.AVG(Table2[[#This Row],[6M Return vs Nifty Z-Score]],Table2[6M Return vs Nifty Z-Score])</f>
        <v>315</v>
      </c>
      <c r="AU315">
        <f>_xlfn.RANK.AVG(Table2[[#This Row],[Sharpe Ratio Z-Score]],Table2[Sharpe Ratio Z-Score])</f>
        <v>346</v>
      </c>
      <c r="AV315">
        <f>(Table2[[#This Row],[Rank 1Y]]+Table2[[#This Row],[Rank 6M]]+Table2[[#This Row],[Rank Sharpe]])/3</f>
        <v>327.66666666666669</v>
      </c>
    </row>
    <row r="316" spans="1:48" x14ac:dyDescent="0.3">
      <c r="A316" t="s">
        <v>924</v>
      </c>
      <c r="B316" t="s">
        <v>925</v>
      </c>
      <c r="C316" t="s">
        <v>10252</v>
      </c>
      <c r="D316" t="s">
        <v>926</v>
      </c>
      <c r="E316">
        <v>15884.578042560001</v>
      </c>
      <c r="F316">
        <v>826.2</v>
      </c>
      <c r="G316">
        <v>43.660123714020898</v>
      </c>
      <c r="H316">
        <f>(Table2[[#This Row],[1Y Return vs Nifty]]-AVERAGE(Table2[1Y Return vs Nifty]))/_xlfn.STDEV.P(Table2[1Y Return vs Nifty])</f>
        <v>6.5679994420904886E-2</v>
      </c>
      <c r="I316">
        <v>4.4729549199276901</v>
      </c>
      <c r="J316">
        <f>(Table2[[#This Row],[1M Return vs Nifty]]-AVERAGE(Table2[1M Return vs Nifty]))/_xlfn.STDEV.P(Table2[1M Return vs Nifty])</f>
        <v>0.35851670949435765</v>
      </c>
      <c r="K316">
        <v>39.4854521526836</v>
      </c>
      <c r="L316">
        <f>(Table2[[#This Row],[6M Return vs Nifty]]-AVERAGE(Table2[6M Return vs Nifty]))/_xlfn.STDEV.P(Table2[6M Return vs Nifty])</f>
        <v>1.1339439971732703</v>
      </c>
      <c r="M316">
        <v>-1.31067596933509</v>
      </c>
      <c r="N316">
        <f>(Table2[[#This Row],[1W Return vs Nifty]]-AVERAGE(Table2[1W Return vs Nifty]))/_xlfn.STDEV.P(Table2[1W Return vs Nifty])</f>
        <v>-0.71966500336900774</v>
      </c>
      <c r="O316">
        <v>813.24</v>
      </c>
      <c r="P316">
        <v>732.47777797488197</v>
      </c>
      <c r="Q316">
        <v>594.77966337371595</v>
      </c>
      <c r="R316">
        <v>48.983827586744702</v>
      </c>
      <c r="S316" s="2">
        <f>(Table2[[#This Row],[Close Price]]-Table2[[#This Row],[20D EMA]])/Table2[[#This Row],[20D EMA]]</f>
        <v>1.5936254980079726E-2</v>
      </c>
      <c r="T316" s="2">
        <f>(Table2[[#This Row],[Close Price]]-Table2[[#This Row],[50D EMA]])/Table2[[#This Row],[50D EMA]]</f>
        <v>0.12795230769216862</v>
      </c>
      <c r="U316" s="2">
        <f>(Table2[[#This Row],[Close Price]]-Table2[[#This Row],[200D EMA]])/Table2[[#This Row],[200D EMA]]</f>
        <v>0.38908582602441222</v>
      </c>
      <c r="V316">
        <v>0.80195167582776095</v>
      </c>
      <c r="W316">
        <v>812</v>
      </c>
      <c r="X316">
        <v>845</v>
      </c>
      <c r="Y316">
        <v>810</v>
      </c>
      <c r="Z316">
        <v>870</v>
      </c>
      <c r="AA316">
        <v>810</v>
      </c>
      <c r="AB316">
        <v>854.5</v>
      </c>
      <c r="AC316" s="2">
        <f>(Table2[[#This Row],[Close Price]]/Table2[[#This Row],[Day Low]])-1</f>
        <v>1.7487684729064146E-2</v>
      </c>
      <c r="AD316" s="2">
        <f>(Table2[[#This Row],[Day High]]/Table2[[#This Row],[Close Price]])-1</f>
        <v>2.2754780924715501E-2</v>
      </c>
      <c r="AE316" s="2">
        <f>(Table2[[#This Row],[Close Price]]/Table2[[#This Row],[Current Week Low]])-1</f>
        <v>2.0000000000000018E-2</v>
      </c>
      <c r="AF316" s="2">
        <f>(Table2[[#This Row],[Current Week High]]/Table2[[#This Row],[Close Price]])-1</f>
        <v>5.3013798111837263E-2</v>
      </c>
      <c r="AG316" s="2">
        <f>(Table2[[#This Row],[Close Price]]/Table2[[#This Row],[Current Month Low]])-1</f>
        <v>2.0000000000000018E-2</v>
      </c>
      <c r="AH316" s="2">
        <f>(Table2[[#This Row],[Current Month High]]/Table2[[#This Row],[Close Price]])-1</f>
        <v>3.4253207455821721E-2</v>
      </c>
      <c r="AI316">
        <v>6.1123214717985803</v>
      </c>
      <c r="AJ316">
        <v>85.101377842500199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0.32</v>
      </c>
      <c r="AM316" t="s">
        <v>10294</v>
      </c>
      <c r="AN316">
        <v>-3.46</v>
      </c>
      <c r="AO316" t="s">
        <v>10293</v>
      </c>
      <c r="AP316">
        <v>-3.3068182993524001E-2</v>
      </c>
      <c r="AQ316">
        <f>(Table2[[#This Row],[Sharpe Ratio]]-AVERAGE(Table2[Sharpe Ratio]))/_xlfn.STDEV.P(Table2[Sharpe Ratio])</f>
        <v>-1.017206337496475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-0.17873063977694992</v>
      </c>
      <c r="AS316">
        <f>_xlfn.RANK.AVG(Table2[[#This Row],[1Y Return vs Nifty Z-Score]],Table2[1Y Return vs Nifty Z-Score])</f>
        <v>269</v>
      </c>
      <c r="AT316">
        <f>_xlfn.RANK.AVG(Table2[[#This Row],[6M Return vs Nifty Z-Score]],Table2[6M Return vs Nifty Z-Score])</f>
        <v>92</v>
      </c>
      <c r="AU316">
        <f>_xlfn.RANK.AVG(Table2[[#This Row],[Sharpe Ratio Z-Score]],Table2[Sharpe Ratio Z-Score])</f>
        <v>622</v>
      </c>
      <c r="AV316">
        <f>(Table2[[#This Row],[Rank 1Y]]+Table2[[#This Row],[Rank 6M]]+Table2[[#This Row],[Rank Sharpe]])/3</f>
        <v>327.66666666666669</v>
      </c>
    </row>
    <row r="317" spans="1:48" x14ac:dyDescent="0.3">
      <c r="A317" t="s">
        <v>1536</v>
      </c>
      <c r="B317" t="s">
        <v>1537</v>
      </c>
      <c r="C317" t="s">
        <v>10258</v>
      </c>
      <c r="D317" t="s">
        <v>68</v>
      </c>
      <c r="E317">
        <v>6376.48</v>
      </c>
      <c r="F317">
        <v>905.75</v>
      </c>
      <c r="G317">
        <v>86.1321527050127</v>
      </c>
      <c r="H317">
        <f>(Table2[[#This Row],[1Y Return vs Nifty]]-AVERAGE(Table2[1Y Return vs Nifty]))/_xlfn.STDEV.P(Table2[1Y Return vs Nifty])</f>
        <v>0.65238470621056899</v>
      </c>
      <c r="I317">
        <v>3.84442602491636</v>
      </c>
      <c r="J317">
        <f>(Table2[[#This Row],[1M Return vs Nifty]]-AVERAGE(Table2[1M Return vs Nifty]))/_xlfn.STDEV.P(Table2[1M Return vs Nifty])</f>
        <v>0.29435817188123342</v>
      </c>
      <c r="K317">
        <v>-24.794962434504999</v>
      </c>
      <c r="L317">
        <f>(Table2[[#This Row],[6M Return vs Nifty]]-AVERAGE(Table2[6M Return vs Nifty]))/_xlfn.STDEV.P(Table2[6M Return vs Nifty])</f>
        <v>-1.0745012337313955</v>
      </c>
      <c r="M317">
        <v>-6.2514944347098398</v>
      </c>
      <c r="N317">
        <f>(Table2[[#This Row],[1W Return vs Nifty]]-AVERAGE(Table2[1W Return vs Nifty]))/_xlfn.STDEV.P(Table2[1W Return vs Nifty])</f>
        <v>-1.7518863766319042</v>
      </c>
      <c r="O317">
        <v>903.76</v>
      </c>
      <c r="P317">
        <v>892.06920262547703</v>
      </c>
      <c r="Q317">
        <v>779.28519064474199</v>
      </c>
      <c r="R317">
        <v>48.565900447232302</v>
      </c>
      <c r="S317" s="2">
        <f>(Table2[[#This Row],[Close Price]]-Table2[[#This Row],[20D EMA]])/Table2[[#This Row],[20D EMA]]</f>
        <v>2.2019120120386044E-3</v>
      </c>
      <c r="T317" s="2">
        <f>(Table2[[#This Row],[Close Price]]-Table2[[#This Row],[50D EMA]])/Table2[[#This Row],[50D EMA]]</f>
        <v>1.5336026996850223E-2</v>
      </c>
      <c r="U317" s="2">
        <f>(Table2[[#This Row],[Close Price]]-Table2[[#This Row],[200D EMA]])/Table2[[#This Row],[200D EMA]]</f>
        <v>0.16228309080354433</v>
      </c>
      <c r="V317">
        <v>1.79258018304295</v>
      </c>
      <c r="W317">
        <v>882.05</v>
      </c>
      <c r="X317">
        <v>927.7</v>
      </c>
      <c r="Y317">
        <v>882.05</v>
      </c>
      <c r="Z317">
        <v>988.7</v>
      </c>
      <c r="AA317">
        <v>882.05</v>
      </c>
      <c r="AB317">
        <v>944.85</v>
      </c>
      <c r="AC317" s="2">
        <f>(Table2[[#This Row],[Close Price]]/Table2[[#This Row],[Day Low]])-1</f>
        <v>2.6869225100617955E-2</v>
      </c>
      <c r="AD317" s="2">
        <f>(Table2[[#This Row],[Day High]]/Table2[[#This Row],[Close Price]])-1</f>
        <v>2.4234060171129057E-2</v>
      </c>
      <c r="AE317" s="2">
        <f>(Table2[[#This Row],[Close Price]]/Table2[[#This Row],[Current Week Low]])-1</f>
        <v>2.6869225100617955E-2</v>
      </c>
      <c r="AF317" s="2">
        <f>(Table2[[#This Row],[Current Week High]]/Table2[[#This Row],[Close Price]])-1</f>
        <v>9.1581562241236592E-2</v>
      </c>
      <c r="AG317" s="2">
        <f>(Table2[[#This Row],[Close Price]]/Table2[[#This Row],[Current Month Low]])-1</f>
        <v>2.6869225100617955E-2</v>
      </c>
      <c r="AH317" s="2">
        <f>(Table2[[#This Row],[Current Month High]]/Table2[[#This Row],[Close Price]])-1</f>
        <v>4.3168644769528086E-2</v>
      </c>
      <c r="AI317">
        <v>28.622688379795701</v>
      </c>
      <c r="AJ317">
        <v>140.89095744680799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-0.15</v>
      </c>
      <c r="AM317" t="s">
        <v>10293</v>
      </c>
      <c r="AN317">
        <v>0.72</v>
      </c>
      <c r="AO317" t="s">
        <v>10294</v>
      </c>
      <c r="AP317">
        <v>0.105563634306367</v>
      </c>
      <c r="AQ317">
        <f>(Table2[[#This Row],[Sharpe Ratio]]-AVERAGE(Table2[Sharpe Ratio]))/_xlfn.STDEV.P(Table2[Sharpe Ratio])</f>
        <v>0.59024690122462398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-1.2893978310468732</v>
      </c>
      <c r="AS317">
        <f>_xlfn.RANK.AVG(Table2[[#This Row],[1Y Return vs Nifty Z-Score]],Table2[1Y Return vs Nifty Z-Score])</f>
        <v>128</v>
      </c>
      <c r="AT317">
        <f>_xlfn.RANK.AVG(Table2[[#This Row],[6M Return vs Nifty Z-Score]],Table2[6M Return vs Nifty Z-Score])</f>
        <v>656</v>
      </c>
      <c r="AU317">
        <f>_xlfn.RANK.AVG(Table2[[#This Row],[Sharpe Ratio Z-Score]],Table2[Sharpe Ratio Z-Score])</f>
        <v>201</v>
      </c>
      <c r="AV317">
        <f>(Table2[[#This Row],[Rank 1Y]]+Table2[[#This Row],[Rank 6M]]+Table2[[#This Row],[Rank Sharpe]])/3</f>
        <v>328.33333333333331</v>
      </c>
    </row>
    <row r="318" spans="1:48" x14ac:dyDescent="0.3">
      <c r="A318" t="s">
        <v>538</v>
      </c>
      <c r="B318" t="s">
        <v>539</v>
      </c>
      <c r="C318" t="s">
        <v>10254</v>
      </c>
      <c r="D318" t="s">
        <v>294</v>
      </c>
      <c r="E318">
        <v>38178.2335443599</v>
      </c>
      <c r="F318">
        <v>505.7</v>
      </c>
      <c r="G318">
        <v>24.370138445637899</v>
      </c>
      <c r="H318">
        <f>(Table2[[#This Row],[1Y Return vs Nifty]]-AVERAGE(Table2[1Y Return vs Nifty]))/_xlfn.STDEV.P(Table2[1Y Return vs Nifty])</f>
        <v>-0.20079009227342115</v>
      </c>
      <c r="I318">
        <v>3.6490130467664601</v>
      </c>
      <c r="J318">
        <f>(Table2[[#This Row],[1M Return vs Nifty]]-AVERAGE(Table2[1M Return vs Nifty]))/_xlfn.STDEV.P(Table2[1M Return vs Nifty])</f>
        <v>0.2744109411202722</v>
      </c>
      <c r="K318">
        <v>4.5682510125954003</v>
      </c>
      <c r="L318">
        <f>(Table2[[#This Row],[6M Return vs Nifty]]-AVERAGE(Table2[6M Return vs Nifty]))/_xlfn.STDEV.P(Table2[6M Return vs Nifty])</f>
        <v>-6.5686198580564861E-2</v>
      </c>
      <c r="M318">
        <v>-0.46002177951297601</v>
      </c>
      <c r="N318">
        <f>(Table2[[#This Row],[1W Return vs Nifty]]-AVERAGE(Table2[1W Return vs Nifty]))/_xlfn.STDEV.P(Table2[1W Return vs Nifty])</f>
        <v>-0.54194881279380525</v>
      </c>
      <c r="O318">
        <v>491.19</v>
      </c>
      <c r="P318">
        <v>477.33665852137898</v>
      </c>
      <c r="Q318">
        <v>426.93533971219802</v>
      </c>
      <c r="R318">
        <v>64.179921749303205</v>
      </c>
      <c r="S318" s="2">
        <f>(Table2[[#This Row],[Close Price]]-Table2[[#This Row],[20D EMA]])/Table2[[#This Row],[20D EMA]]</f>
        <v>2.9540503674749061E-2</v>
      </c>
      <c r="T318" s="2">
        <f>(Table2[[#This Row],[Close Price]]-Table2[[#This Row],[50D EMA]])/Table2[[#This Row],[50D EMA]]</f>
        <v>5.9419994195460832E-2</v>
      </c>
      <c r="U318" s="2">
        <f>(Table2[[#This Row],[Close Price]]-Table2[[#This Row],[200D EMA]])/Table2[[#This Row],[200D EMA]]</f>
        <v>0.18448849968919914</v>
      </c>
      <c r="V318">
        <v>1.0541161655829501</v>
      </c>
      <c r="W318">
        <v>497.25</v>
      </c>
      <c r="X318">
        <v>511</v>
      </c>
      <c r="Y318">
        <v>494.05</v>
      </c>
      <c r="Z318">
        <v>517.15</v>
      </c>
      <c r="AA318">
        <v>497</v>
      </c>
      <c r="AB318">
        <v>511</v>
      </c>
      <c r="AC318" s="2">
        <f>(Table2[[#This Row],[Close Price]]/Table2[[#This Row],[Day Low]])-1</f>
        <v>1.6993464052287521E-2</v>
      </c>
      <c r="AD318" s="2">
        <f>(Table2[[#This Row],[Day High]]/Table2[[#This Row],[Close Price]])-1</f>
        <v>1.0480522048645469E-2</v>
      </c>
      <c r="AE318" s="2">
        <f>(Table2[[#This Row],[Close Price]]/Table2[[#This Row],[Current Week Low]])-1</f>
        <v>2.3580609250075879E-2</v>
      </c>
      <c r="AF318" s="2">
        <f>(Table2[[#This Row],[Current Week High]]/Table2[[#This Row],[Close Price]])-1</f>
        <v>2.2641882539054858E-2</v>
      </c>
      <c r="AG318" s="2">
        <f>(Table2[[#This Row],[Close Price]]/Table2[[#This Row],[Current Month Low]])-1</f>
        <v>1.7505030181086401E-2</v>
      </c>
      <c r="AH318" s="2">
        <f>(Table2[[#This Row],[Current Month High]]/Table2[[#This Row],[Close Price]])-1</f>
        <v>1.0480522048645469E-2</v>
      </c>
      <c r="AI318">
        <v>5.2501483092742802</v>
      </c>
      <c r="AJ318">
        <v>63.9222042139384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-0.02</v>
      </c>
      <c r="AM318" t="s">
        <v>10293</v>
      </c>
      <c r="AN318">
        <v>3.44</v>
      </c>
      <c r="AO318" t="s">
        <v>10294</v>
      </c>
      <c r="AP318">
        <v>6.7094316220194003E-2</v>
      </c>
      <c r="AQ318">
        <f>(Table2[[#This Row],[Sharpe Ratio]]-AVERAGE(Table2[Sharpe Ratio]))/_xlfn.STDEV.P(Table2[Sharpe Ratio])</f>
        <v>0.14419035263850394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-0.3898238098890151</v>
      </c>
      <c r="AS318">
        <f>_xlfn.RANK.AVG(Table2[[#This Row],[1Y Return vs Nifty Z-Score]],Table2[1Y Return vs Nifty Z-Score])</f>
        <v>351</v>
      </c>
      <c r="AT318">
        <f>_xlfn.RANK.AVG(Table2[[#This Row],[6M Return vs Nifty Z-Score]],Table2[6M Return vs Nifty Z-Score])</f>
        <v>341</v>
      </c>
      <c r="AU318">
        <f>_xlfn.RANK.AVG(Table2[[#This Row],[Sharpe Ratio Z-Score]],Table2[Sharpe Ratio Z-Score])</f>
        <v>295</v>
      </c>
      <c r="AV318">
        <f>(Table2[[#This Row],[Rank 1Y]]+Table2[[#This Row],[Rank 6M]]+Table2[[#This Row],[Rank Sharpe]])/3</f>
        <v>329</v>
      </c>
    </row>
    <row r="319" spans="1:48" x14ac:dyDescent="0.3">
      <c r="A319" t="s">
        <v>631</v>
      </c>
      <c r="B319" t="s">
        <v>632</v>
      </c>
      <c r="C319" t="s">
        <v>10251</v>
      </c>
      <c r="D319" t="s">
        <v>633</v>
      </c>
      <c r="E319">
        <v>28908.283529729899</v>
      </c>
      <c r="F319">
        <v>300.85000000000002</v>
      </c>
      <c r="G319">
        <v>146.047447415063</v>
      </c>
      <c r="H319">
        <f>(Table2[[#This Row],[1Y Return vs Nifty]]-AVERAGE(Table2[1Y Return vs Nifty]))/_xlfn.STDEV.P(Table2[1Y Return vs Nifty])</f>
        <v>1.4800490902716321</v>
      </c>
      <c r="I319">
        <v>-4.4999328345008003</v>
      </c>
      <c r="J319">
        <f>(Table2[[#This Row],[1M Return vs Nifty]]-AVERAGE(Table2[1M Return vs Nifty]))/_xlfn.STDEV.P(Table2[1M Return vs Nifty])</f>
        <v>-0.55741151760881247</v>
      </c>
      <c r="K319">
        <v>-25.111249353306299</v>
      </c>
      <c r="L319">
        <f>(Table2[[#This Row],[6M Return vs Nifty]]-AVERAGE(Table2[6M Return vs Nifty]))/_xlfn.STDEV.P(Table2[6M Return vs Nifty])</f>
        <v>-1.08536772147747</v>
      </c>
      <c r="M319">
        <v>3.00344949009641E-2</v>
      </c>
      <c r="N319">
        <f>(Table2[[#This Row],[1W Return vs Nifty]]-AVERAGE(Table2[1W Return vs Nifty]))/_xlfn.STDEV.P(Table2[1W Return vs Nifty])</f>
        <v>-0.4395676862463257</v>
      </c>
      <c r="O319">
        <v>305.97000000000003</v>
      </c>
      <c r="P319">
        <v>303.53088182563903</v>
      </c>
      <c r="Q319">
        <v>274.84655816767003</v>
      </c>
      <c r="R319">
        <v>41.007979317818901</v>
      </c>
      <c r="S319" s="2">
        <f>(Table2[[#This Row],[Close Price]]-Table2[[#This Row],[20D EMA]])/Table2[[#This Row],[20D EMA]]</f>
        <v>-1.6733666699349621E-2</v>
      </c>
      <c r="T319" s="2">
        <f>(Table2[[#This Row],[Close Price]]-Table2[[#This Row],[50D EMA]])/Table2[[#This Row],[50D EMA]]</f>
        <v>-8.8323198269460342E-3</v>
      </c>
      <c r="U319" s="2">
        <f>(Table2[[#This Row],[Close Price]]-Table2[[#This Row],[200D EMA]])/Table2[[#This Row],[200D EMA]]</f>
        <v>9.4610760293627583E-2</v>
      </c>
      <c r="V319">
        <v>0.62347844882433301</v>
      </c>
      <c r="W319">
        <v>295.3</v>
      </c>
      <c r="X319">
        <v>304.95</v>
      </c>
      <c r="Y319">
        <v>295.3</v>
      </c>
      <c r="Z319">
        <v>321.5</v>
      </c>
      <c r="AA319">
        <v>295.3</v>
      </c>
      <c r="AB319">
        <v>310.89999999999998</v>
      </c>
      <c r="AC319" s="2">
        <f>(Table2[[#This Row],[Close Price]]/Table2[[#This Row],[Day Low]])-1</f>
        <v>1.8794446325770542E-2</v>
      </c>
      <c r="AD319" s="2">
        <f>(Table2[[#This Row],[Day High]]/Table2[[#This Row],[Close Price]])-1</f>
        <v>1.3628053847432264E-2</v>
      </c>
      <c r="AE319" s="2">
        <f>(Table2[[#This Row],[Close Price]]/Table2[[#This Row],[Current Week Low]])-1</f>
        <v>1.8794446325770542E-2</v>
      </c>
      <c r="AF319" s="2">
        <f>(Table2[[#This Row],[Current Week High]]/Table2[[#This Row],[Close Price]])-1</f>
        <v>6.8638856573042917E-2</v>
      </c>
      <c r="AG319" s="2">
        <f>(Table2[[#This Row],[Close Price]]/Table2[[#This Row],[Current Month Low]])-1</f>
        <v>1.8794446325770542E-2</v>
      </c>
      <c r="AH319" s="2">
        <f>(Table2[[#This Row],[Current Month High]]/Table2[[#This Row],[Close Price]])-1</f>
        <v>3.3405351504071534E-2</v>
      </c>
      <c r="AI319">
        <v>27.7380754528834</v>
      </c>
      <c r="AJ319">
        <v>176.38952687184201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-0.15</v>
      </c>
      <c r="AM319" t="s">
        <v>10293</v>
      </c>
      <c r="AN319">
        <v>-3.96</v>
      </c>
      <c r="AO319" t="s">
        <v>10293</v>
      </c>
      <c r="AP319">
        <v>7.1300373683489002E-2</v>
      </c>
      <c r="AQ319">
        <f>(Table2[[#This Row],[Sharpe Ratio]]-AVERAGE(Table2[Sharpe Ratio]))/_xlfn.STDEV.P(Table2[Sharpe Ratio])</f>
        <v>0.19296011432311766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-0.40933772073785846</v>
      </c>
      <c r="AS319">
        <f>_xlfn.RANK.AVG(Table2[[#This Row],[1Y Return vs Nifty Z-Score]],Table2[1Y Return vs Nifty Z-Score])</f>
        <v>55</v>
      </c>
      <c r="AT319">
        <f>_xlfn.RANK.AVG(Table2[[#This Row],[6M Return vs Nifty Z-Score]],Table2[6M Return vs Nifty Z-Score])</f>
        <v>659</v>
      </c>
      <c r="AU319">
        <f>_xlfn.RANK.AVG(Table2[[#This Row],[Sharpe Ratio Z-Score]],Table2[Sharpe Ratio Z-Score])</f>
        <v>280</v>
      </c>
      <c r="AV319">
        <f>(Table2[[#This Row],[Rank 1Y]]+Table2[[#This Row],[Rank 6M]]+Table2[[#This Row],[Rank Sharpe]])/3</f>
        <v>331.33333333333331</v>
      </c>
    </row>
    <row r="320" spans="1:48" x14ac:dyDescent="0.3">
      <c r="A320" t="s">
        <v>1577</v>
      </c>
      <c r="B320" t="s">
        <v>1578</v>
      </c>
      <c r="C320" t="s">
        <v>10254</v>
      </c>
      <c r="D320" t="s">
        <v>196</v>
      </c>
      <c r="E320">
        <v>5870.2996682000003</v>
      </c>
      <c r="F320">
        <v>647.75</v>
      </c>
      <c r="G320">
        <v>58.4599081373877</v>
      </c>
      <c r="H320">
        <f>(Table2[[#This Row],[1Y Return vs Nifty]]-AVERAGE(Table2[1Y Return vs Nifty]))/_xlfn.STDEV.P(Table2[1Y Return vs Nifty])</f>
        <v>0.2701228586057603</v>
      </c>
      <c r="I320">
        <v>-4.6358119703082403</v>
      </c>
      <c r="J320">
        <f>(Table2[[#This Row],[1M Return vs Nifty]]-AVERAGE(Table2[1M Return vs Nifty]))/_xlfn.STDEV.P(Table2[1M Return vs Nifty])</f>
        <v>-0.57128169400759721</v>
      </c>
      <c r="K320">
        <v>12.2944689859271</v>
      </c>
      <c r="L320">
        <f>(Table2[[#This Row],[6M Return vs Nifty]]-AVERAGE(Table2[6M Return vs Nifty]))/_xlfn.STDEV.P(Table2[6M Return vs Nifty])</f>
        <v>0.19975902833206666</v>
      </c>
      <c r="M320">
        <v>6.9768181977490098</v>
      </c>
      <c r="N320">
        <f>(Table2[[#This Row],[1W Return vs Nifty]]-AVERAGE(Table2[1W Return vs Nifty]))/_xlfn.STDEV.P(Table2[1W Return vs Nifty])</f>
        <v>1.0117340897176779</v>
      </c>
      <c r="O320">
        <v>611.57000000000005</v>
      </c>
      <c r="P320">
        <v>597.23729309099997</v>
      </c>
      <c r="Q320">
        <v>518.286450342026</v>
      </c>
      <c r="R320">
        <v>71.941234825054394</v>
      </c>
      <c r="S320" s="2">
        <f>(Table2[[#This Row],[Close Price]]-Table2[[#This Row],[20D EMA]])/Table2[[#This Row],[20D EMA]]</f>
        <v>5.91592131726539E-2</v>
      </c>
      <c r="T320" s="2">
        <f>(Table2[[#This Row],[Close Price]]-Table2[[#This Row],[50D EMA]])/Table2[[#This Row],[50D EMA]]</f>
        <v>8.4577281916826813E-2</v>
      </c>
      <c r="U320" s="2">
        <f>(Table2[[#This Row],[Close Price]]-Table2[[#This Row],[200D EMA]])/Table2[[#This Row],[200D EMA]]</f>
        <v>0.24979149960902666</v>
      </c>
      <c r="V320">
        <v>0.66641864503103898</v>
      </c>
      <c r="W320">
        <v>610</v>
      </c>
      <c r="X320">
        <v>659</v>
      </c>
      <c r="Y320">
        <v>594.9</v>
      </c>
      <c r="Z320">
        <v>659</v>
      </c>
      <c r="AA320">
        <v>610</v>
      </c>
      <c r="AB320">
        <v>659</v>
      </c>
      <c r="AC320" s="2">
        <f>(Table2[[#This Row],[Close Price]]/Table2[[#This Row],[Day Low]])-1</f>
        <v>6.1885245901639241E-2</v>
      </c>
      <c r="AD320" s="2">
        <f>(Table2[[#This Row],[Day High]]/Table2[[#This Row],[Close Price]])-1</f>
        <v>1.7367811655731424E-2</v>
      </c>
      <c r="AE320" s="2">
        <f>(Table2[[#This Row],[Close Price]]/Table2[[#This Row],[Current Week Low]])-1</f>
        <v>8.8838460245419526E-2</v>
      </c>
      <c r="AF320" s="2">
        <f>(Table2[[#This Row],[Current Week High]]/Table2[[#This Row],[Close Price]])-1</f>
        <v>1.7367811655731424E-2</v>
      </c>
      <c r="AG320" s="2">
        <f>(Table2[[#This Row],[Close Price]]/Table2[[#This Row],[Current Month Low]])-1</f>
        <v>6.1885245901639241E-2</v>
      </c>
      <c r="AH320" s="2">
        <f>(Table2[[#This Row],[Current Month High]]/Table2[[#This Row],[Close Price]])-1</f>
        <v>1.7367811655731424E-2</v>
      </c>
      <c r="AI320">
        <v>2.3234272481667202</v>
      </c>
      <c r="AJ320">
        <v>96.258142705650599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-0.05</v>
      </c>
      <c r="AM320" t="s">
        <v>10293</v>
      </c>
      <c r="AN320">
        <v>6.38</v>
      </c>
      <c r="AO320" t="s">
        <v>10294</v>
      </c>
      <c r="AQ320">
        <f>(Table2[[#This Row],[Sharpe Ratio]]-AVERAGE(Table2[Sharpe Ratio]))/_xlfn.STDEV.P(Table2[Sharpe Ratio])</f>
        <v>-0.63377662498989373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0.27655765765801399</v>
      </c>
      <c r="AS320">
        <f>_xlfn.RANK.AVG(Table2[[#This Row],[1Y Return vs Nifty Z-Score]],Table2[1Y Return vs Nifty Z-Score])</f>
        <v>220</v>
      </c>
      <c r="AT320">
        <f>_xlfn.RANK.AVG(Table2[[#This Row],[6M Return vs Nifty Z-Score]],Table2[6M Return vs Nifty Z-Score])</f>
        <v>250</v>
      </c>
      <c r="AU320">
        <f>_xlfn.RANK.AVG(Table2[[#This Row],[Sharpe Ratio Z-Score]],Table2[Sharpe Ratio Z-Score])</f>
        <v>532.5</v>
      </c>
      <c r="AV320">
        <f>(Table2[[#This Row],[Rank 1Y]]+Table2[[#This Row],[Rank 6M]]+Table2[[#This Row],[Rank Sharpe]])/3</f>
        <v>334.16666666666669</v>
      </c>
    </row>
    <row r="321" spans="1:48" x14ac:dyDescent="0.3">
      <c r="A321" t="s">
        <v>1039</v>
      </c>
      <c r="B321" t="s">
        <v>1040</v>
      </c>
      <c r="C321" t="s">
        <v>10256</v>
      </c>
      <c r="D321" t="s">
        <v>286</v>
      </c>
      <c r="E321">
        <v>12759.39712338</v>
      </c>
      <c r="F321">
        <v>5348.6</v>
      </c>
      <c r="G321">
        <v>-10.7731612629062</v>
      </c>
      <c r="H321">
        <f>(Table2[[#This Row],[1Y Return vs Nifty]]-AVERAGE(Table2[1Y Return vs Nifty]))/_xlfn.STDEV.P(Table2[1Y Return vs Nifty])</f>
        <v>-0.68625641014611638</v>
      </c>
      <c r="I321">
        <v>-3.1538619736675502</v>
      </c>
      <c r="J321">
        <f>(Table2[[#This Row],[1M Return vs Nifty]]-AVERAGE(Table2[1M Return vs Nifty]))/_xlfn.STDEV.P(Table2[1M Return vs Nifty])</f>
        <v>-0.42000822773596763</v>
      </c>
      <c r="K321">
        <v>12.6528679081947</v>
      </c>
      <c r="L321">
        <f>(Table2[[#This Row],[6M Return vs Nifty]]-AVERAGE(Table2[6M Return vs Nifty]))/_xlfn.STDEV.P(Table2[6M Return vs Nifty])</f>
        <v>0.21207233395908115</v>
      </c>
      <c r="M321">
        <v>6.8974151136563897</v>
      </c>
      <c r="N321">
        <f>(Table2[[#This Row],[1W Return vs Nifty]]-AVERAGE(Table2[1W Return vs Nifty]))/_xlfn.STDEV.P(Table2[1W Return vs Nifty])</f>
        <v>0.99514542913891346</v>
      </c>
      <c r="O321">
        <v>5338.57</v>
      </c>
      <c r="P321">
        <v>5089.39127880257</v>
      </c>
      <c r="Q321">
        <v>4649.8702763644096</v>
      </c>
      <c r="R321">
        <v>47.8848609262728</v>
      </c>
      <c r="S321" s="2">
        <f>(Table2[[#This Row],[Close Price]]-Table2[[#This Row],[20D EMA]])/Table2[[#This Row],[20D EMA]]</f>
        <v>1.8787802726199442E-3</v>
      </c>
      <c r="T321" s="2">
        <f>(Table2[[#This Row],[Close Price]]-Table2[[#This Row],[50D EMA]])/Table2[[#This Row],[50D EMA]]</f>
        <v>5.0931183514429428E-2</v>
      </c>
      <c r="U321" s="2">
        <f>(Table2[[#This Row],[Close Price]]-Table2[[#This Row],[200D EMA]])/Table2[[#This Row],[200D EMA]]</f>
        <v>0.15026864882387772</v>
      </c>
      <c r="V321">
        <v>0.48042426609078398</v>
      </c>
      <c r="W321">
        <v>5321.3</v>
      </c>
      <c r="X321">
        <v>5487.95</v>
      </c>
      <c r="Y321">
        <v>5292.1</v>
      </c>
      <c r="Z321">
        <v>5686</v>
      </c>
      <c r="AA321">
        <v>5321.3</v>
      </c>
      <c r="AB321">
        <v>5637.9</v>
      </c>
      <c r="AC321" s="2">
        <f>(Table2[[#This Row],[Close Price]]/Table2[[#This Row],[Day Low]])-1</f>
        <v>5.1303252964500778E-3</v>
      </c>
      <c r="AD321" s="2">
        <f>(Table2[[#This Row],[Day High]]/Table2[[#This Row],[Close Price]])-1</f>
        <v>2.6053546722506704E-2</v>
      </c>
      <c r="AE321" s="2">
        <f>(Table2[[#This Row],[Close Price]]/Table2[[#This Row],[Current Week Low]])-1</f>
        <v>1.0676291075376598E-2</v>
      </c>
      <c r="AF321" s="2">
        <f>(Table2[[#This Row],[Current Week High]]/Table2[[#This Row],[Close Price]])-1</f>
        <v>6.3081927981153862E-2</v>
      </c>
      <c r="AG321" s="2">
        <f>(Table2[[#This Row],[Close Price]]/Table2[[#This Row],[Current Month Low]])-1</f>
        <v>5.1303252964500778E-3</v>
      </c>
      <c r="AH321" s="2">
        <f>(Table2[[#This Row],[Current Month High]]/Table2[[#This Row],[Close Price]])-1</f>
        <v>5.4088920465168222E-2</v>
      </c>
      <c r="AI321">
        <v>9.1874509217365095</v>
      </c>
      <c r="AJ321">
        <v>41.420658108697602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0.08</v>
      </c>
      <c r="AM321" t="s">
        <v>10294</v>
      </c>
      <c r="AN321">
        <v>0.15</v>
      </c>
      <c r="AO321" t="s">
        <v>10294</v>
      </c>
      <c r="AP321">
        <v>0.11128941076444</v>
      </c>
      <c r="AQ321">
        <f>(Table2[[#This Row],[Sharpe Ratio]]-AVERAGE(Table2[Sharpe Ratio]))/_xlfn.STDEV.P(Table2[Sharpe Ratio])</f>
        <v>0.65663799448867866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0.75759111970458926</v>
      </c>
      <c r="AS321">
        <f>_xlfn.RANK.AVG(Table2[[#This Row],[1Y Return vs Nifty Z-Score]],Table2[1Y Return vs Nifty Z-Score])</f>
        <v>575</v>
      </c>
      <c r="AT321">
        <f>_xlfn.RANK.AVG(Table2[[#This Row],[6M Return vs Nifty Z-Score]],Table2[6M Return vs Nifty Z-Score])</f>
        <v>246</v>
      </c>
      <c r="AU321">
        <f>_xlfn.RANK.AVG(Table2[[#This Row],[Sharpe Ratio Z-Score]],Table2[Sharpe Ratio Z-Score])</f>
        <v>184</v>
      </c>
      <c r="AV321">
        <f>(Table2[[#This Row],[Rank 1Y]]+Table2[[#This Row],[Rank 6M]]+Table2[[#This Row],[Rank Sharpe]])/3</f>
        <v>335</v>
      </c>
    </row>
    <row r="322" spans="1:48" x14ac:dyDescent="0.3">
      <c r="A322" t="s">
        <v>1562</v>
      </c>
      <c r="B322" t="s">
        <v>1563</v>
      </c>
      <c r="C322" t="s">
        <v>10265</v>
      </c>
      <c r="D322" t="s">
        <v>1564</v>
      </c>
      <c r="E322">
        <v>6035.9758289599904</v>
      </c>
      <c r="F322">
        <v>338.8</v>
      </c>
      <c r="G322">
        <v>21.136737107007299</v>
      </c>
      <c r="H322">
        <f>(Table2[[#This Row],[1Y Return vs Nifty]]-AVERAGE(Table2[1Y Return vs Nifty]))/_xlfn.STDEV.P(Table2[1Y Return vs Nifty])</f>
        <v>-0.24545600170958062</v>
      </c>
      <c r="I322">
        <v>-3.1708120157495698</v>
      </c>
      <c r="J322">
        <f>(Table2[[#This Row],[1M Return vs Nifty]]-AVERAGE(Table2[1M Return vs Nifty]))/_xlfn.STDEV.P(Table2[1M Return vs Nifty])</f>
        <v>-0.42173844240246078</v>
      </c>
      <c r="K322">
        <v>-7.1470352080512596</v>
      </c>
      <c r="L322">
        <f>(Table2[[#This Row],[6M Return vs Nifty]]-AVERAGE(Table2[6M Return vs Nifty]))/_xlfn.STDEV.P(Table2[6M Return vs Nifty])</f>
        <v>-0.46818154881787949</v>
      </c>
      <c r="M322">
        <v>-4.6144428202768699</v>
      </c>
      <c r="N322">
        <f>(Table2[[#This Row],[1W Return vs Nifty]]-AVERAGE(Table2[1W Return vs Nifty]))/_xlfn.STDEV.P(Table2[1W Return vs Nifty])</f>
        <v>-1.4098783313263832</v>
      </c>
      <c r="O322">
        <v>350.27</v>
      </c>
      <c r="P322">
        <v>333.73204303770302</v>
      </c>
      <c r="Q322">
        <v>287.77223427761902</v>
      </c>
      <c r="R322">
        <v>37.033687620742299</v>
      </c>
      <c r="S322" s="2">
        <f>(Table2[[#This Row],[Close Price]]-Table2[[#This Row],[20D EMA]])/Table2[[#This Row],[20D EMA]]</f>
        <v>-3.2746167242412916E-2</v>
      </c>
      <c r="T322" s="2">
        <f>(Table2[[#This Row],[Close Price]]-Table2[[#This Row],[50D EMA]])/Table2[[#This Row],[50D EMA]]</f>
        <v>1.51857068208594E-2</v>
      </c>
      <c r="U322" s="2">
        <f>(Table2[[#This Row],[Close Price]]-Table2[[#This Row],[200D EMA]])/Table2[[#This Row],[200D EMA]]</f>
        <v>0.17731997616265366</v>
      </c>
      <c r="V322">
        <v>0.94342253294477396</v>
      </c>
      <c r="W322">
        <v>336</v>
      </c>
      <c r="X322">
        <v>343.4</v>
      </c>
      <c r="Y322">
        <v>336</v>
      </c>
      <c r="Z322">
        <v>362</v>
      </c>
      <c r="AA322">
        <v>336</v>
      </c>
      <c r="AB322">
        <v>355.45</v>
      </c>
      <c r="AC322" s="2">
        <f>(Table2[[#This Row],[Close Price]]/Table2[[#This Row],[Day Low]])-1</f>
        <v>8.3333333333333037E-3</v>
      </c>
      <c r="AD322" s="2">
        <f>(Table2[[#This Row],[Day High]]/Table2[[#This Row],[Close Price]])-1</f>
        <v>1.357733175914988E-2</v>
      </c>
      <c r="AE322" s="2">
        <f>(Table2[[#This Row],[Close Price]]/Table2[[#This Row],[Current Week Low]])-1</f>
        <v>8.3333333333333037E-3</v>
      </c>
      <c r="AF322" s="2">
        <f>(Table2[[#This Row],[Current Week High]]/Table2[[#This Row],[Close Price]])-1</f>
        <v>6.8476977567886621E-2</v>
      </c>
      <c r="AG322" s="2">
        <f>(Table2[[#This Row],[Close Price]]/Table2[[#This Row],[Current Month Low]])-1</f>
        <v>8.3333333333333037E-3</v>
      </c>
      <c r="AH322" s="2">
        <f>(Table2[[#This Row],[Current Month High]]/Table2[[#This Row],[Close Price]])-1</f>
        <v>4.9144037780401328E-2</v>
      </c>
      <c r="AI322">
        <v>19.214876033057799</v>
      </c>
      <c r="AJ322">
        <v>66.486486486486498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0.03</v>
      </c>
      <c r="AM322" t="s">
        <v>10294</v>
      </c>
      <c r="AN322">
        <v>-8</v>
      </c>
      <c r="AO322" t="s">
        <v>10293</v>
      </c>
      <c r="AP322">
        <v>0.1239323430107</v>
      </c>
      <c r="AQ322">
        <f>(Table2[[#This Row],[Sharpe Ratio]]-AVERAGE(Table2[Sharpe Ratio]))/_xlfn.STDEV.P(Table2[Sharpe Ratio])</f>
        <v>0.80323437317005386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-1.7420199510862502</v>
      </c>
      <c r="AS322">
        <f>_xlfn.RANK.AVG(Table2[[#This Row],[1Y Return vs Nifty Z-Score]],Table2[1Y Return vs Nifty Z-Score])</f>
        <v>371</v>
      </c>
      <c r="AT322">
        <f>_xlfn.RANK.AVG(Table2[[#This Row],[6M Return vs Nifty Z-Score]],Table2[6M Return vs Nifty Z-Score])</f>
        <v>478</v>
      </c>
      <c r="AU322">
        <f>_xlfn.RANK.AVG(Table2[[#This Row],[Sharpe Ratio Z-Score]],Table2[Sharpe Ratio Z-Score])</f>
        <v>157</v>
      </c>
      <c r="AV322">
        <f>(Table2[[#This Row],[Rank 1Y]]+Table2[[#This Row],[Rank 6M]]+Table2[[#This Row],[Rank Sharpe]])/3</f>
        <v>335.33333333333331</v>
      </c>
    </row>
    <row r="323" spans="1:48" x14ac:dyDescent="0.3">
      <c r="A323" t="s">
        <v>1687</v>
      </c>
      <c r="B323" t="s">
        <v>1688</v>
      </c>
      <c r="C323" t="s">
        <v>10252</v>
      </c>
      <c r="D323" t="s">
        <v>264</v>
      </c>
      <c r="E323">
        <v>4827.8385521600003</v>
      </c>
      <c r="F323">
        <v>250.4</v>
      </c>
      <c r="G323">
        <v>20.752366756861999</v>
      </c>
      <c r="H323">
        <f>(Table2[[#This Row],[1Y Return vs Nifty]]-AVERAGE(Table2[1Y Return vs Nifty]))/_xlfn.STDEV.P(Table2[1Y Return vs Nifty])</f>
        <v>-0.2507656584615649</v>
      </c>
      <c r="I323">
        <v>-2.4068429623557499</v>
      </c>
      <c r="J323">
        <f>(Table2[[#This Row],[1M Return vs Nifty]]-AVERAGE(Table2[1M Return vs Nifty]))/_xlfn.STDEV.P(Table2[1M Return vs Nifty])</f>
        <v>-0.3437545380243705</v>
      </c>
      <c r="K323">
        <v>-13.3040973059998</v>
      </c>
      <c r="L323">
        <f>(Table2[[#This Row],[6M Return vs Nifty]]-AVERAGE(Table2[6M Return vs Nifty]))/_xlfn.STDEV.P(Table2[6M Return vs Nifty])</f>
        <v>-0.6797161898733588</v>
      </c>
      <c r="M323">
        <v>-3.1910745407417198</v>
      </c>
      <c r="N323">
        <f>(Table2[[#This Row],[1W Return vs Nifty]]-AVERAGE(Table2[1W Return vs Nifty]))/_xlfn.STDEV.P(Table2[1W Return vs Nifty])</f>
        <v>-1.112512384680703</v>
      </c>
      <c r="O323">
        <v>247.15</v>
      </c>
      <c r="P323">
        <v>244.69107849083201</v>
      </c>
      <c r="Q323">
        <v>227.08907498911299</v>
      </c>
      <c r="R323">
        <v>54.205252130660298</v>
      </c>
      <c r="S323" s="2">
        <f>(Table2[[#This Row],[Close Price]]-Table2[[#This Row],[20D EMA]])/Table2[[#This Row],[20D EMA]]</f>
        <v>1.3149908962168723E-2</v>
      </c>
      <c r="T323" s="2">
        <f>(Table2[[#This Row],[Close Price]]-Table2[[#This Row],[50D EMA]])/Table2[[#This Row],[50D EMA]]</f>
        <v>2.3331138774566693E-2</v>
      </c>
      <c r="U323" s="2">
        <f>(Table2[[#This Row],[Close Price]]-Table2[[#This Row],[200D EMA]])/Table2[[#This Row],[200D EMA]]</f>
        <v>0.10265101926195516</v>
      </c>
      <c r="V323">
        <v>1.04674799385682</v>
      </c>
      <c r="W323">
        <v>246.05</v>
      </c>
      <c r="X323">
        <v>254</v>
      </c>
      <c r="Y323">
        <v>245.2</v>
      </c>
      <c r="Z323">
        <v>266.5</v>
      </c>
      <c r="AA323">
        <v>246.05</v>
      </c>
      <c r="AB323">
        <v>259.85000000000002</v>
      </c>
      <c r="AC323" s="2">
        <f>(Table2[[#This Row],[Close Price]]/Table2[[#This Row],[Day Low]])-1</f>
        <v>1.7679333468807235E-2</v>
      </c>
      <c r="AD323" s="2">
        <f>(Table2[[#This Row],[Day High]]/Table2[[#This Row],[Close Price]])-1</f>
        <v>1.437699680511173E-2</v>
      </c>
      <c r="AE323" s="2">
        <f>(Table2[[#This Row],[Close Price]]/Table2[[#This Row],[Current Week Low]])-1</f>
        <v>2.1207177814029476E-2</v>
      </c>
      <c r="AF323" s="2">
        <f>(Table2[[#This Row],[Current Week High]]/Table2[[#This Row],[Close Price]])-1</f>
        <v>6.4297124600638966E-2</v>
      </c>
      <c r="AG323" s="2">
        <f>(Table2[[#This Row],[Close Price]]/Table2[[#This Row],[Current Month Low]])-1</f>
        <v>1.7679333468807235E-2</v>
      </c>
      <c r="AH323" s="2">
        <f>(Table2[[#This Row],[Current Month High]]/Table2[[#This Row],[Close Price]])-1</f>
        <v>3.7739616613418514E-2</v>
      </c>
      <c r="AI323">
        <v>16.373801916932798</v>
      </c>
      <c r="AJ323">
        <v>51.344817165306701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-0.04</v>
      </c>
      <c r="AM323" t="s">
        <v>10293</v>
      </c>
      <c r="AN323">
        <v>7.68</v>
      </c>
      <c r="AO323" t="s">
        <v>10294</v>
      </c>
      <c r="AP323">
        <v>0.16585122753388101</v>
      </c>
      <c r="AQ323">
        <f>(Table2[[#This Row],[Sharpe Ratio]]-AVERAGE(Table2[Sharpe Ratio]))/_xlfn.STDEV.P(Table2[Sharpe Ratio])</f>
        <v>1.2892890754942661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-1.0974596955457312</v>
      </c>
      <c r="AS323">
        <f>_xlfn.RANK.AVG(Table2[[#This Row],[1Y Return vs Nifty Z-Score]],Table2[1Y Return vs Nifty Z-Score])</f>
        <v>374</v>
      </c>
      <c r="AT323">
        <f>_xlfn.RANK.AVG(Table2[[#This Row],[6M Return vs Nifty Z-Score]],Table2[6M Return vs Nifty Z-Score])</f>
        <v>557</v>
      </c>
      <c r="AU323">
        <f>_xlfn.RANK.AVG(Table2[[#This Row],[Sharpe Ratio Z-Score]],Table2[Sharpe Ratio Z-Score])</f>
        <v>77</v>
      </c>
      <c r="AV323">
        <f>(Table2[[#This Row],[Rank 1Y]]+Table2[[#This Row],[Rank 6M]]+Table2[[#This Row],[Rank Sharpe]])/3</f>
        <v>336</v>
      </c>
    </row>
    <row r="324" spans="1:48" x14ac:dyDescent="0.3">
      <c r="A324" t="s">
        <v>224</v>
      </c>
      <c r="B324" t="s">
        <v>225</v>
      </c>
      <c r="C324" t="s">
        <v>10250</v>
      </c>
      <c r="D324" t="s">
        <v>51</v>
      </c>
      <c r="E324">
        <v>116381.807503919</v>
      </c>
      <c r="F324">
        <v>1385.1</v>
      </c>
      <c r="G324">
        <v>-0.59818348844281299</v>
      </c>
      <c r="H324">
        <f>(Table2[[#This Row],[1Y Return vs Nifty]]-AVERAGE(Table2[1Y Return vs Nifty]))/_xlfn.STDEV.P(Table2[1Y Return vs Nifty])</f>
        <v>-0.54570020069591707</v>
      </c>
      <c r="I324">
        <v>-5.6757903566948098</v>
      </c>
      <c r="J324">
        <f>(Table2[[#This Row],[1M Return vs Nifty]]-AVERAGE(Table2[1M Return vs Nifty]))/_xlfn.STDEV.P(Table2[1M Return vs Nifty])</f>
        <v>-0.67743988808492162</v>
      </c>
      <c r="K324">
        <v>6.2129265869492398</v>
      </c>
      <c r="L324">
        <f>(Table2[[#This Row],[6M Return vs Nifty]]-AVERAGE(Table2[6M Return vs Nifty]))/_xlfn.STDEV.P(Table2[6M Return vs Nifty])</f>
        <v>-9.1810258636010854E-3</v>
      </c>
      <c r="M324">
        <v>1.42267982431319</v>
      </c>
      <c r="N324">
        <f>(Table2[[#This Row],[1W Return vs Nifty]]-AVERAGE(Table2[1W Return vs Nifty]))/_xlfn.STDEV.P(Table2[1W Return vs Nifty])</f>
        <v>-0.14862028867076757</v>
      </c>
      <c r="O324">
        <v>1404.19</v>
      </c>
      <c r="P324">
        <v>1371.5919769551299</v>
      </c>
      <c r="Q324">
        <v>1235.64148888404</v>
      </c>
      <c r="R324">
        <v>41.7019866628141</v>
      </c>
      <c r="S324" s="2">
        <f>(Table2[[#This Row],[Close Price]]-Table2[[#This Row],[20D EMA]])/Table2[[#This Row],[20D EMA]]</f>
        <v>-1.3595026314102896E-2</v>
      </c>
      <c r="T324" s="2">
        <f>(Table2[[#This Row],[Close Price]]-Table2[[#This Row],[50D EMA]])/Table2[[#This Row],[50D EMA]]</f>
        <v>9.8484266981913923E-3</v>
      </c>
      <c r="U324" s="2">
        <f>(Table2[[#This Row],[Close Price]]-Table2[[#This Row],[200D EMA]])/Table2[[#This Row],[200D EMA]]</f>
        <v>0.12095620975865923</v>
      </c>
      <c r="V324">
        <v>1.06889080237128</v>
      </c>
      <c r="W324">
        <v>1368.75</v>
      </c>
      <c r="X324">
        <v>1409.95</v>
      </c>
      <c r="Y324">
        <v>1364.1</v>
      </c>
      <c r="Z324">
        <v>1477</v>
      </c>
      <c r="AA324">
        <v>1368.75</v>
      </c>
      <c r="AB324">
        <v>1442.5</v>
      </c>
      <c r="AC324" s="2">
        <f>(Table2[[#This Row],[Close Price]]/Table2[[#This Row],[Day Low]])-1</f>
        <v>1.1945205479451992E-2</v>
      </c>
      <c r="AD324" s="2">
        <f>(Table2[[#This Row],[Day High]]/Table2[[#This Row],[Close Price]])-1</f>
        <v>1.7940942892210154E-2</v>
      </c>
      <c r="AE324" s="2">
        <f>(Table2[[#This Row],[Close Price]]/Table2[[#This Row],[Current Week Low]])-1</f>
        <v>1.5394765779634945E-2</v>
      </c>
      <c r="AF324" s="2">
        <f>(Table2[[#This Row],[Current Week High]]/Table2[[#This Row],[Close Price]])-1</f>
        <v>6.6349000072197128E-2</v>
      </c>
      <c r="AG324" s="2">
        <f>(Table2[[#This Row],[Close Price]]/Table2[[#This Row],[Current Month Low]])-1</f>
        <v>1.1945205479451992E-2</v>
      </c>
      <c r="AH324" s="2">
        <f>(Table2[[#This Row],[Current Month High]]/Table2[[#This Row],[Close Price]])-1</f>
        <v>4.1441051187639966E-2</v>
      </c>
      <c r="AI324">
        <v>6.6349000072197102</v>
      </c>
      <c r="AJ324">
        <v>38.891952870393503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0.02</v>
      </c>
      <c r="AM324" t="s">
        <v>10294</v>
      </c>
      <c r="AN324">
        <v>-1.64</v>
      </c>
      <c r="AO324" t="s">
        <v>10293</v>
      </c>
      <c r="AP324">
        <v>0.109906753009394</v>
      </c>
      <c r="AQ324">
        <f>(Table2[[#This Row],[Sharpe Ratio]]-AVERAGE(Table2[Sharpe Ratio]))/_xlfn.STDEV.P(Table2[Sharpe Ratio])</f>
        <v>0.64060590510487103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-0.74033549821033628</v>
      </c>
      <c r="AS324">
        <f>_xlfn.RANK.AVG(Table2[[#This Row],[1Y Return vs Nifty Z-Score]],Table2[1Y Return vs Nifty Z-Score])</f>
        <v>500</v>
      </c>
      <c r="AT324">
        <f>_xlfn.RANK.AVG(Table2[[#This Row],[6M Return vs Nifty Z-Score]],Table2[6M Return vs Nifty Z-Score])</f>
        <v>320</v>
      </c>
      <c r="AU324">
        <f>_xlfn.RANK.AVG(Table2[[#This Row],[Sharpe Ratio Z-Score]],Table2[Sharpe Ratio Z-Score])</f>
        <v>189</v>
      </c>
      <c r="AV324">
        <f>(Table2[[#This Row],[Rank 1Y]]+Table2[[#This Row],[Rank 6M]]+Table2[[#This Row],[Rank Sharpe]])/3</f>
        <v>336.33333333333331</v>
      </c>
    </row>
    <row r="325" spans="1:48" x14ac:dyDescent="0.3">
      <c r="A325" t="s">
        <v>1057</v>
      </c>
      <c r="B325" t="s">
        <v>1058</v>
      </c>
      <c r="C325" t="s">
        <v>10249</v>
      </c>
      <c r="D325" t="s">
        <v>304</v>
      </c>
      <c r="E325">
        <v>12308.67653311</v>
      </c>
      <c r="F325">
        <v>2276.35</v>
      </c>
      <c r="G325">
        <v>24.8686737134108</v>
      </c>
      <c r="H325">
        <f>(Table2[[#This Row],[1Y Return vs Nifty]]-AVERAGE(Table2[1Y Return vs Nifty]))/_xlfn.STDEV.P(Table2[1Y Return vs Nifty])</f>
        <v>-0.19390337182364653</v>
      </c>
      <c r="I325">
        <v>-5.0780808921327303</v>
      </c>
      <c r="J325">
        <f>(Table2[[#This Row],[1M Return vs Nifty]]-AVERAGE(Table2[1M Return vs Nifty]))/_xlfn.STDEV.P(Table2[1M Return vs Nifty])</f>
        <v>-0.61642731496664793</v>
      </c>
      <c r="K325">
        <v>9.8281657811037899</v>
      </c>
      <c r="L325">
        <f>(Table2[[#This Row],[6M Return vs Nifty]]-AVERAGE(Table2[6M Return vs Nifty]))/_xlfn.STDEV.P(Table2[6M Return vs Nifty])</f>
        <v>0.11502566770214803</v>
      </c>
      <c r="M325">
        <v>-5.1213861614092497</v>
      </c>
      <c r="N325">
        <f>(Table2[[#This Row],[1W Return vs Nifty]]-AVERAGE(Table2[1W Return vs Nifty]))/_xlfn.STDEV.P(Table2[1W Return vs Nifty])</f>
        <v>-1.5157874545652301</v>
      </c>
      <c r="O325">
        <v>2354.88</v>
      </c>
      <c r="P325">
        <v>2253.4469478826099</v>
      </c>
      <c r="Q325">
        <v>1991.6630431916601</v>
      </c>
      <c r="R325">
        <v>35.7370508412642</v>
      </c>
      <c r="S325" s="2">
        <f>(Table2[[#This Row],[Close Price]]-Table2[[#This Row],[20D EMA]])/Table2[[#This Row],[20D EMA]]</f>
        <v>-3.3347771436336542E-2</v>
      </c>
      <c r="T325" s="2">
        <f>(Table2[[#This Row],[Close Price]]-Table2[[#This Row],[50D EMA]])/Table2[[#This Row],[50D EMA]]</f>
        <v>1.0163563929876491E-2</v>
      </c>
      <c r="U325" s="2">
        <f>(Table2[[#This Row],[Close Price]]-Table2[[#This Row],[200D EMA]])/Table2[[#This Row],[200D EMA]]</f>
        <v>0.14293931786379191</v>
      </c>
      <c r="V325">
        <v>0.84502918754422895</v>
      </c>
      <c r="W325">
        <v>2270</v>
      </c>
      <c r="X325">
        <v>2304.9</v>
      </c>
      <c r="Y325">
        <v>2270</v>
      </c>
      <c r="Z325">
        <v>2502</v>
      </c>
      <c r="AA325">
        <v>2270</v>
      </c>
      <c r="AB325">
        <v>2406.1999999999998</v>
      </c>
      <c r="AC325" s="2">
        <f>(Table2[[#This Row],[Close Price]]/Table2[[#This Row],[Day Low]])-1</f>
        <v>2.7973568281938199E-3</v>
      </c>
      <c r="AD325" s="2">
        <f>(Table2[[#This Row],[Day High]]/Table2[[#This Row],[Close Price]])-1</f>
        <v>1.2542008039185593E-2</v>
      </c>
      <c r="AE325" s="2">
        <f>(Table2[[#This Row],[Close Price]]/Table2[[#This Row],[Current Week Low]])-1</f>
        <v>2.7973568281938199E-3</v>
      </c>
      <c r="AF325" s="2">
        <f>(Table2[[#This Row],[Current Week High]]/Table2[[#This Row],[Close Price]])-1</f>
        <v>9.9127989983965659E-2</v>
      </c>
      <c r="AG325" s="2">
        <f>(Table2[[#This Row],[Close Price]]/Table2[[#This Row],[Current Month Low]])-1</f>
        <v>2.7973568281938199E-3</v>
      </c>
      <c r="AH325" s="2">
        <f>(Table2[[#This Row],[Current Month High]]/Table2[[#This Row],[Close Price]])-1</f>
        <v>5.7043073341094264E-2</v>
      </c>
      <c r="AI325">
        <v>20.712983504294101</v>
      </c>
      <c r="AJ325">
        <v>54.313120699589803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-0.05</v>
      </c>
      <c r="AM325" t="s">
        <v>10293</v>
      </c>
      <c r="AN325">
        <v>-8.1199999999999992</v>
      </c>
      <c r="AO325" t="s">
        <v>10293</v>
      </c>
      <c r="AP325">
        <v>3.9458657027845997E-2</v>
      </c>
      <c r="AQ325">
        <f>(Table2[[#This Row],[Sharpe Ratio]]-AVERAGE(Table2[Sharpe Ratio]))/_xlfn.STDEV.P(Table2[Sharpe Ratio])</f>
        <v>-0.17624856779226242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-2.3873410414456391</v>
      </c>
      <c r="AS325">
        <f>_xlfn.RANK.AVG(Table2[[#This Row],[1Y Return vs Nifty Z-Score]],Table2[1Y Return vs Nifty Z-Score])</f>
        <v>347</v>
      </c>
      <c r="AT325">
        <f>_xlfn.RANK.AVG(Table2[[#This Row],[6M Return vs Nifty Z-Score]],Table2[6M Return vs Nifty Z-Score])</f>
        <v>278</v>
      </c>
      <c r="AU325">
        <f>_xlfn.RANK.AVG(Table2[[#This Row],[Sharpe Ratio Z-Score]],Table2[Sharpe Ratio Z-Score])</f>
        <v>388</v>
      </c>
      <c r="AV325">
        <f>(Table2[[#This Row],[Rank 1Y]]+Table2[[#This Row],[Rank 6M]]+Table2[[#This Row],[Rank Sharpe]])/3</f>
        <v>337.66666666666669</v>
      </c>
    </row>
    <row r="326" spans="1:48" x14ac:dyDescent="0.3">
      <c r="A326" t="s">
        <v>330</v>
      </c>
      <c r="B326" t="s">
        <v>331</v>
      </c>
      <c r="C326" t="s">
        <v>10256</v>
      </c>
      <c r="D326" t="s">
        <v>332</v>
      </c>
      <c r="E326">
        <v>78337.298097519903</v>
      </c>
      <c r="F326">
        <v>4050.2</v>
      </c>
      <c r="G326">
        <v>6.3216547369907703</v>
      </c>
      <c r="H326">
        <f>(Table2[[#This Row],[1Y Return vs Nifty]]-AVERAGE(Table2[1Y Return vs Nifty]))/_xlfn.STDEV.P(Table2[1Y Return vs Nifty])</f>
        <v>-0.45011019032591082</v>
      </c>
      <c r="I326">
        <v>-4.5280685937319198</v>
      </c>
      <c r="J326">
        <f>(Table2[[#This Row],[1M Return vs Nifty]]-AVERAGE(Table2[1M Return vs Nifty]))/_xlfn.STDEV.P(Table2[1M Return vs Nifty])</f>
        <v>-0.56028354017011583</v>
      </c>
      <c r="K326">
        <v>-1.9577236146257699</v>
      </c>
      <c r="L326">
        <f>(Table2[[#This Row],[6M Return vs Nifty]]-AVERAGE(Table2[6M Return vs Nifty]))/_xlfn.STDEV.P(Table2[6M Return vs Nifty])</f>
        <v>-0.28989535521167159</v>
      </c>
      <c r="M326">
        <v>0.52798458178375396</v>
      </c>
      <c r="N326">
        <f>(Table2[[#This Row],[1W Return vs Nifty]]-AVERAGE(Table2[1W Return vs Nifty]))/_xlfn.STDEV.P(Table2[1W Return vs Nifty])</f>
        <v>-0.33553740743713517</v>
      </c>
      <c r="O326">
        <v>4122.6099999999997</v>
      </c>
      <c r="P326">
        <v>4067.3298021937499</v>
      </c>
      <c r="Q326">
        <v>3707.3180465139999</v>
      </c>
      <c r="R326">
        <v>42.076062601178997</v>
      </c>
      <c r="S326" s="2">
        <f>(Table2[[#This Row],[Close Price]]-Table2[[#This Row],[20D EMA]])/Table2[[#This Row],[20D EMA]]</f>
        <v>-1.7564115936263645E-2</v>
      </c>
      <c r="T326" s="2">
        <f>(Table2[[#This Row],[Close Price]]-Table2[[#This Row],[50D EMA]])/Table2[[#This Row],[50D EMA]]</f>
        <v>-4.2115596784187328E-3</v>
      </c>
      <c r="U326" s="2">
        <f>(Table2[[#This Row],[Close Price]]-Table2[[#This Row],[200D EMA]])/Table2[[#This Row],[200D EMA]]</f>
        <v>9.2487871065826857E-2</v>
      </c>
      <c r="V326">
        <v>0.75186022787333695</v>
      </c>
      <c r="W326">
        <v>4001.1</v>
      </c>
      <c r="X326">
        <v>4131</v>
      </c>
      <c r="Y326">
        <v>4001.1</v>
      </c>
      <c r="Z326">
        <v>4238.25</v>
      </c>
      <c r="AA326">
        <v>4001.1</v>
      </c>
      <c r="AB326">
        <v>4171.1499999999996</v>
      </c>
      <c r="AC326" s="2">
        <f>(Table2[[#This Row],[Close Price]]/Table2[[#This Row],[Day Low]])-1</f>
        <v>1.2271625303041711E-2</v>
      </c>
      <c r="AD326" s="2">
        <f>(Table2[[#This Row],[Day High]]/Table2[[#This Row],[Close Price]])-1</f>
        <v>1.994963211693257E-2</v>
      </c>
      <c r="AE326" s="2">
        <f>(Table2[[#This Row],[Close Price]]/Table2[[#This Row],[Current Week Low]])-1</f>
        <v>1.2271625303041711E-2</v>
      </c>
      <c r="AF326" s="2">
        <f>(Table2[[#This Row],[Current Week High]]/Table2[[#This Row],[Close Price]])-1</f>
        <v>4.6429805935509494E-2</v>
      </c>
      <c r="AG326" s="2">
        <f>(Table2[[#This Row],[Close Price]]/Table2[[#This Row],[Current Month Low]])-1</f>
        <v>1.2271625303041711E-2</v>
      </c>
      <c r="AH326" s="2">
        <f>(Table2[[#This Row],[Current Month High]]/Table2[[#This Row],[Close Price]])-1</f>
        <v>2.9862722828502219E-2</v>
      </c>
      <c r="AI326">
        <v>15.591822626043101</v>
      </c>
      <c r="AJ326">
        <v>46.852791878172503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-0.05</v>
      </c>
      <c r="AM326" t="s">
        <v>10293</v>
      </c>
      <c r="AN326">
        <v>-1.1000000000000001</v>
      </c>
      <c r="AO326" t="s">
        <v>10293</v>
      </c>
      <c r="AP326">
        <v>0.132659278043297</v>
      </c>
      <c r="AQ326">
        <f>(Table2[[#This Row],[Sharpe Ratio]]-AVERAGE(Table2[Sharpe Ratio]))/_xlfn.STDEV.P(Table2[Sharpe Ratio])</f>
        <v>0.90442427499403943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-0.73140221815079398</v>
      </c>
      <c r="AS326">
        <f>_xlfn.RANK.AVG(Table2[[#This Row],[1Y Return vs Nifty Z-Score]],Table2[1Y Return vs Nifty Z-Score])</f>
        <v>459</v>
      </c>
      <c r="AT326">
        <f>_xlfn.RANK.AVG(Table2[[#This Row],[6M Return vs Nifty Z-Score]],Table2[6M Return vs Nifty Z-Score])</f>
        <v>416</v>
      </c>
      <c r="AU326">
        <f>_xlfn.RANK.AVG(Table2[[#This Row],[Sharpe Ratio Z-Score]],Table2[Sharpe Ratio Z-Score])</f>
        <v>139</v>
      </c>
      <c r="AV326">
        <f>(Table2[[#This Row],[Rank 1Y]]+Table2[[#This Row],[Rank 6M]]+Table2[[#This Row],[Rank Sharpe]])/3</f>
        <v>338</v>
      </c>
    </row>
    <row r="327" spans="1:48" x14ac:dyDescent="0.3">
      <c r="A327" t="s">
        <v>1767</v>
      </c>
      <c r="B327" t="s">
        <v>1768</v>
      </c>
      <c r="C327" t="s">
        <v>10257</v>
      </c>
      <c r="D327" t="s">
        <v>106</v>
      </c>
      <c r="E327">
        <v>4323.8100000000004</v>
      </c>
      <c r="F327">
        <v>7206.35</v>
      </c>
      <c r="G327">
        <v>52.713033593703301</v>
      </c>
      <c r="H327">
        <f>(Table2[[#This Row],[1Y Return vs Nifty]]-AVERAGE(Table2[1Y Return vs Nifty]))/_xlfn.STDEV.P(Table2[1Y Return vs Nifty])</f>
        <v>0.19073606091924422</v>
      </c>
      <c r="I327">
        <v>-2.5111848039930602</v>
      </c>
      <c r="J327">
        <f>(Table2[[#This Row],[1M Return vs Nifty]]-AVERAGE(Table2[1M Return vs Nifty]))/_xlfn.STDEV.P(Table2[1M Return vs Nifty])</f>
        <v>-0.35440547233215497</v>
      </c>
      <c r="K327">
        <v>-11.8137893525757</v>
      </c>
      <c r="L327">
        <f>(Table2[[#This Row],[6M Return vs Nifty]]-AVERAGE(Table2[6M Return vs Nifty]))/_xlfn.STDEV.P(Table2[6M Return vs Nifty])</f>
        <v>-0.62851453671888902</v>
      </c>
      <c r="M327">
        <v>-9.3781767990166909</v>
      </c>
      <c r="N327">
        <f>(Table2[[#This Row],[1W Return vs Nifty]]-AVERAGE(Table2[1W Return vs Nifty]))/_xlfn.STDEV.P(Table2[1W Return vs Nifty])</f>
        <v>-2.4051037304892682</v>
      </c>
      <c r="O327">
        <v>7424.48</v>
      </c>
      <c r="P327">
        <v>7137.3257306714804</v>
      </c>
      <c r="Q327">
        <v>6413.6420152014098</v>
      </c>
      <c r="R327">
        <v>40.742695926253298</v>
      </c>
      <c r="S327" s="2">
        <f>(Table2[[#This Row],[Close Price]]-Table2[[#This Row],[20D EMA]])/Table2[[#This Row],[20D EMA]]</f>
        <v>-2.9379835355472599E-2</v>
      </c>
      <c r="T327" s="2">
        <f>(Table2[[#This Row],[Close Price]]-Table2[[#This Row],[50D EMA]])/Table2[[#This Row],[50D EMA]]</f>
        <v>9.6708868185600011E-3</v>
      </c>
      <c r="U327" s="2">
        <f>(Table2[[#This Row],[Close Price]]-Table2[[#This Row],[200D EMA]])/Table2[[#This Row],[200D EMA]]</f>
        <v>0.12359716724440488</v>
      </c>
      <c r="V327">
        <v>1.66278862754768</v>
      </c>
      <c r="W327">
        <v>7131.65</v>
      </c>
      <c r="X327">
        <v>7299</v>
      </c>
      <c r="Y327">
        <v>7131.65</v>
      </c>
      <c r="Z327">
        <v>7990.6</v>
      </c>
      <c r="AA327">
        <v>7131.65</v>
      </c>
      <c r="AB327">
        <v>7545.6</v>
      </c>
      <c r="AC327" s="2">
        <f>(Table2[[#This Row],[Close Price]]/Table2[[#This Row],[Day Low]])-1</f>
        <v>1.0474434387554243E-2</v>
      </c>
      <c r="AD327" s="2">
        <f>(Table2[[#This Row],[Day High]]/Table2[[#This Row],[Close Price]])-1</f>
        <v>1.2856716645736066E-2</v>
      </c>
      <c r="AE327" s="2">
        <f>(Table2[[#This Row],[Close Price]]/Table2[[#This Row],[Current Week Low]])-1</f>
        <v>1.0474434387554243E-2</v>
      </c>
      <c r="AF327" s="2">
        <f>(Table2[[#This Row],[Current Week High]]/Table2[[#This Row],[Close Price]])-1</f>
        <v>0.10882763118638428</v>
      </c>
      <c r="AG327" s="2">
        <f>(Table2[[#This Row],[Close Price]]/Table2[[#This Row],[Current Month Low]])-1</f>
        <v>1.0474434387554243E-2</v>
      </c>
      <c r="AH327" s="2">
        <f>(Table2[[#This Row],[Current Month High]]/Table2[[#This Row],[Close Price]])-1</f>
        <v>4.7076536665579649E-2</v>
      </c>
      <c r="AI327">
        <v>20.192607908303</v>
      </c>
      <c r="AJ327">
        <v>83.823735731139607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0.14000000000000001</v>
      </c>
      <c r="AM327" t="s">
        <v>10294</v>
      </c>
      <c r="AN327">
        <v>-2.08</v>
      </c>
      <c r="AO327" t="s">
        <v>10293</v>
      </c>
      <c r="AP327">
        <v>8.4922292042263994E-2</v>
      </c>
      <c r="AQ327">
        <f>(Table2[[#This Row],[Sharpe Ratio]]-AVERAGE(Table2[Sharpe Ratio]))/_xlfn.STDEV.P(Table2[Sharpe Ratio])</f>
        <v>0.35090795926869839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-2.8463797193523694</v>
      </c>
      <c r="AS327">
        <f>_xlfn.RANK.AVG(Table2[[#This Row],[1Y Return vs Nifty Z-Score]],Table2[1Y Return vs Nifty Z-Score])</f>
        <v>235</v>
      </c>
      <c r="AT327">
        <f>_xlfn.RANK.AVG(Table2[[#This Row],[6M Return vs Nifty Z-Score]],Table2[6M Return vs Nifty Z-Score])</f>
        <v>532</v>
      </c>
      <c r="AU327">
        <f>_xlfn.RANK.AVG(Table2[[#This Row],[Sharpe Ratio Z-Score]],Table2[Sharpe Ratio Z-Score])</f>
        <v>248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622</v>
      </c>
      <c r="B328" t="s">
        <v>623</v>
      </c>
      <c r="C328" t="s">
        <v>10254</v>
      </c>
      <c r="D328" t="s">
        <v>54</v>
      </c>
      <c r="E328">
        <v>29914.9887336299</v>
      </c>
      <c r="F328">
        <v>1927.35</v>
      </c>
      <c r="G328">
        <v>23.678041684676</v>
      </c>
      <c r="H328">
        <f>(Table2[[#This Row],[1Y Return vs Nifty]]-AVERAGE(Table2[1Y Return vs Nifty]))/_xlfn.STDEV.P(Table2[1Y Return vs Nifty])</f>
        <v>-0.21035065343137369</v>
      </c>
      <c r="I328">
        <v>3.9098194498521099</v>
      </c>
      <c r="J328">
        <f>(Table2[[#This Row],[1M Return vs Nifty]]-AVERAGE(Table2[1M Return vs Nifty]))/_xlfn.STDEV.P(Table2[1M Return vs Nifty])</f>
        <v>0.30103335666063119</v>
      </c>
      <c r="K328">
        <v>1.05101789434688</v>
      </c>
      <c r="L328">
        <f>(Table2[[#This Row],[6M Return vs Nifty]]-AVERAGE(Table2[6M Return vs Nifty]))/_xlfn.STDEV.P(Table2[6M Return vs Nifty])</f>
        <v>-0.1865257537679394</v>
      </c>
      <c r="M328">
        <v>2.1368754908689498</v>
      </c>
      <c r="N328">
        <f>(Table2[[#This Row],[1W Return vs Nifty]]-AVERAGE(Table2[1W Return vs Nifty]))/_xlfn.STDEV.P(Table2[1W Return vs Nifty])</f>
        <v>5.8738549839064207E-4</v>
      </c>
      <c r="O328">
        <v>1851.04</v>
      </c>
      <c r="P328">
        <v>1810.1105276677299</v>
      </c>
      <c r="Q328">
        <v>1653.7865729109501</v>
      </c>
      <c r="R328">
        <v>72.994244302638705</v>
      </c>
      <c r="S328" s="2">
        <f>(Table2[[#This Row],[Close Price]]-Table2[[#This Row],[20D EMA]])/Table2[[#This Row],[20D EMA]]</f>
        <v>4.122547324747166E-2</v>
      </c>
      <c r="T328" s="2">
        <f>(Table2[[#This Row],[Close Price]]-Table2[[#This Row],[50D EMA]])/Table2[[#This Row],[50D EMA]]</f>
        <v>6.4769233999942166E-2</v>
      </c>
      <c r="U328" s="2">
        <f>(Table2[[#This Row],[Close Price]]-Table2[[#This Row],[200D EMA]])/Table2[[#This Row],[200D EMA]]</f>
        <v>0.16541640352511203</v>
      </c>
      <c r="V328">
        <v>0.69084534687111698</v>
      </c>
      <c r="W328">
        <v>1894.25</v>
      </c>
      <c r="X328">
        <v>1962</v>
      </c>
      <c r="Y328">
        <v>1880.05</v>
      </c>
      <c r="Z328">
        <v>1963.2</v>
      </c>
      <c r="AA328">
        <v>1894.25</v>
      </c>
      <c r="AB328">
        <v>1962</v>
      </c>
      <c r="AC328" s="2">
        <f>(Table2[[#This Row],[Close Price]]/Table2[[#This Row],[Day Low]])-1</f>
        <v>1.7473934274778946E-2</v>
      </c>
      <c r="AD328" s="2">
        <f>(Table2[[#This Row],[Day High]]/Table2[[#This Row],[Close Price]])-1</f>
        <v>1.797805276675235E-2</v>
      </c>
      <c r="AE328" s="2">
        <f>(Table2[[#This Row],[Close Price]]/Table2[[#This Row],[Current Week Low]])-1</f>
        <v>2.5158905348261928E-2</v>
      </c>
      <c r="AF328" s="2">
        <f>(Table2[[#This Row],[Current Week High]]/Table2[[#This Row],[Close Price]])-1</f>
        <v>1.8600669312787144E-2</v>
      </c>
      <c r="AG328" s="2">
        <f>(Table2[[#This Row],[Close Price]]/Table2[[#This Row],[Current Month Low]])-1</f>
        <v>1.7473934274778946E-2</v>
      </c>
      <c r="AH328" s="2">
        <f>(Table2[[#This Row],[Current Month High]]/Table2[[#This Row],[Close Price]])-1</f>
        <v>1.797805276675235E-2</v>
      </c>
      <c r="AI328">
        <v>1.8600669312787099</v>
      </c>
      <c r="AJ328">
        <v>56.421701903177301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-0.08</v>
      </c>
      <c r="AM328" t="s">
        <v>10293</v>
      </c>
      <c r="AN328">
        <v>7.07</v>
      </c>
      <c r="AO328" t="s">
        <v>10294</v>
      </c>
      <c r="AP328">
        <v>7.0604168903291006E-2</v>
      </c>
      <c r="AQ328">
        <f>(Table2[[#This Row],[Sharpe Ratio]]-AVERAGE(Table2[Sharpe Ratio]))/_xlfn.STDEV.P(Table2[Sharpe Ratio])</f>
        <v>0.18488753293062618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8.9631867890334935E-2</v>
      </c>
      <c r="AS328">
        <f>_xlfn.RANK.AVG(Table2[[#This Row],[1Y Return vs Nifty Z-Score]],Table2[1Y Return vs Nifty Z-Score])</f>
        <v>355</v>
      </c>
      <c r="AT328">
        <f>_xlfn.RANK.AVG(Table2[[#This Row],[6M Return vs Nifty Z-Score]],Table2[6M Return vs Nifty Z-Score])</f>
        <v>379</v>
      </c>
      <c r="AU328">
        <f>_xlfn.RANK.AVG(Table2[[#This Row],[Sharpe Ratio Z-Score]],Table2[Sharpe Ratio Z-Score])</f>
        <v>281</v>
      </c>
      <c r="AV328">
        <f>(Table2[[#This Row],[Rank 1Y]]+Table2[[#This Row],[Rank 6M]]+Table2[[#This Row],[Rank Sharpe]])/3</f>
        <v>338.33333333333331</v>
      </c>
    </row>
    <row r="329" spans="1:48" x14ac:dyDescent="0.3">
      <c r="A329" t="s">
        <v>976</v>
      </c>
      <c r="B329" t="s">
        <v>977</v>
      </c>
      <c r="C329" t="s">
        <v>10253</v>
      </c>
      <c r="D329" t="s">
        <v>46</v>
      </c>
      <c r="E329">
        <v>14253.3945792799</v>
      </c>
      <c r="F329">
        <v>253.6</v>
      </c>
      <c r="G329">
        <v>44.189325339451599</v>
      </c>
      <c r="H329">
        <f>(Table2[[#This Row],[1Y Return vs Nifty]]-AVERAGE(Table2[1Y Return vs Nifty]))/_xlfn.STDEV.P(Table2[1Y Return vs Nifty])</f>
        <v>7.2990337121810328E-2</v>
      </c>
      <c r="I329">
        <v>-1.7090129213687599</v>
      </c>
      <c r="J329">
        <f>(Table2[[#This Row],[1M Return vs Nifty]]-AVERAGE(Table2[1M Return vs Nifty]))/_xlfn.STDEV.P(Table2[1M Return vs Nifty])</f>
        <v>-0.27252192598761643</v>
      </c>
      <c r="K329">
        <v>-16.070186829668302</v>
      </c>
      <c r="L329">
        <f>(Table2[[#This Row],[6M Return vs Nifty]]-AVERAGE(Table2[6M Return vs Nifty]))/_xlfn.STDEV.P(Table2[6M Return vs Nifty])</f>
        <v>-0.77474913662754108</v>
      </c>
      <c r="M329">
        <v>1.15212051152055</v>
      </c>
      <c r="N329">
        <f>(Table2[[#This Row],[1W Return vs Nifty]]-AVERAGE(Table2[1W Return vs Nifty]))/_xlfn.STDEV.P(Table2[1W Return vs Nifty])</f>
        <v>-0.2051447506312824</v>
      </c>
      <c r="O329">
        <v>262.2</v>
      </c>
      <c r="P329">
        <v>256.82908770128603</v>
      </c>
      <c r="Q329">
        <v>215.71625451364599</v>
      </c>
      <c r="R329">
        <v>36.885395394769098</v>
      </c>
      <c r="S329" s="2">
        <f>(Table2[[#This Row],[Close Price]]-Table2[[#This Row],[20D EMA]])/Table2[[#This Row],[20D EMA]]</f>
        <v>-3.2799389778794791E-2</v>
      </c>
      <c r="T329" s="2">
        <f>(Table2[[#This Row],[Close Price]]-Table2[[#This Row],[50D EMA]])/Table2[[#This Row],[50D EMA]]</f>
        <v>-1.2572904923611052E-2</v>
      </c>
      <c r="U329" s="2">
        <f>(Table2[[#This Row],[Close Price]]-Table2[[#This Row],[200D EMA]])/Table2[[#This Row],[200D EMA]]</f>
        <v>0.1756184093394664</v>
      </c>
      <c r="V329">
        <v>0.59462733939620405</v>
      </c>
      <c r="W329">
        <v>251.75</v>
      </c>
      <c r="X329">
        <v>256.89999999999998</v>
      </c>
      <c r="Y329">
        <v>251.75</v>
      </c>
      <c r="Z329">
        <v>268.39999999999998</v>
      </c>
      <c r="AA329">
        <v>251.75</v>
      </c>
      <c r="AB329">
        <v>266.75</v>
      </c>
      <c r="AC329" s="2">
        <f>(Table2[[#This Row],[Close Price]]/Table2[[#This Row],[Day Low]])-1</f>
        <v>7.3485600794438444E-3</v>
      </c>
      <c r="AD329" s="2">
        <f>(Table2[[#This Row],[Day High]]/Table2[[#This Row],[Close Price]])-1</f>
        <v>1.3012618296529999E-2</v>
      </c>
      <c r="AE329" s="2">
        <f>(Table2[[#This Row],[Close Price]]/Table2[[#This Row],[Current Week Low]])-1</f>
        <v>7.3485600794438444E-3</v>
      </c>
      <c r="AF329" s="2">
        <f>(Table2[[#This Row],[Current Week High]]/Table2[[#This Row],[Close Price]])-1</f>
        <v>5.835962145110396E-2</v>
      </c>
      <c r="AG329" s="2">
        <f>(Table2[[#This Row],[Close Price]]/Table2[[#This Row],[Current Month Low]])-1</f>
        <v>7.3485600794438444E-3</v>
      </c>
      <c r="AH329" s="2">
        <f>(Table2[[#This Row],[Current Month High]]/Table2[[#This Row],[Close Price]])-1</f>
        <v>5.1853312302839072E-2</v>
      </c>
      <c r="AI329">
        <v>19.8343848580441</v>
      </c>
      <c r="AJ329">
        <v>117.77586947187601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-7.0000000000000007E-2</v>
      </c>
      <c r="AM329" t="s">
        <v>10293</v>
      </c>
      <c r="AN329">
        <v>-9.9</v>
      </c>
      <c r="AO329" t="s">
        <v>10293</v>
      </c>
      <c r="AP329">
        <v>0.123403906797857</v>
      </c>
      <c r="AQ329">
        <f>(Table2[[#This Row],[Sharpe Ratio]]-AVERAGE(Table2[Sharpe Ratio]))/_xlfn.STDEV.P(Table2[Sharpe Ratio])</f>
        <v>0.79710708927277607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-0.38231838685185343</v>
      </c>
      <c r="AS329">
        <f>_xlfn.RANK.AVG(Table2[[#This Row],[1Y Return vs Nifty Z-Score]],Table2[1Y Return vs Nifty Z-Score])</f>
        <v>266</v>
      </c>
      <c r="AT329">
        <f>_xlfn.RANK.AVG(Table2[[#This Row],[6M Return vs Nifty Z-Score]],Table2[6M Return vs Nifty Z-Score])</f>
        <v>591</v>
      </c>
      <c r="AU329">
        <f>_xlfn.RANK.AVG(Table2[[#This Row],[Sharpe Ratio Z-Score]],Table2[Sharpe Ratio Z-Score])</f>
        <v>159</v>
      </c>
      <c r="AV329">
        <f>(Table2[[#This Row],[Rank 1Y]]+Table2[[#This Row],[Rank 6M]]+Table2[[#This Row],[Rank Sharpe]])/3</f>
        <v>338.66666666666669</v>
      </c>
    </row>
    <row r="330" spans="1:48" x14ac:dyDescent="0.3">
      <c r="A330" t="s">
        <v>350</v>
      </c>
      <c r="B330" t="s">
        <v>351</v>
      </c>
      <c r="C330" t="s">
        <v>10257</v>
      </c>
      <c r="D330" t="s">
        <v>352</v>
      </c>
      <c r="E330">
        <v>69135.922607350003</v>
      </c>
      <c r="F330">
        <v>235.91</v>
      </c>
      <c r="G330">
        <v>86.803925554051801</v>
      </c>
      <c r="H330">
        <f>(Table2[[#This Row],[1Y Return vs Nifty]]-AVERAGE(Table2[1Y Return vs Nifty]))/_xlfn.STDEV.P(Table2[1Y Return vs Nifty])</f>
        <v>0.6616645147138831</v>
      </c>
      <c r="I330">
        <v>-5.7821951874397204</v>
      </c>
      <c r="J330">
        <f>(Table2[[#This Row],[1M Return vs Nifty]]-AVERAGE(Table2[1M Return vs Nifty]))/_xlfn.STDEV.P(Table2[1M Return vs Nifty])</f>
        <v>-0.68830140676727647</v>
      </c>
      <c r="K330">
        <v>-12.9519809300477</v>
      </c>
      <c r="L330">
        <f>(Table2[[#This Row],[6M Return vs Nifty]]-AVERAGE(Table2[6M Return vs Nifty]))/_xlfn.STDEV.P(Table2[6M Return vs Nifty])</f>
        <v>-0.66761873007648564</v>
      </c>
      <c r="M330">
        <v>4.8717161569326803</v>
      </c>
      <c r="N330">
        <f>(Table2[[#This Row],[1W Return vs Nifty]]-AVERAGE(Table2[1W Return vs Nifty]))/_xlfn.STDEV.P(Table2[1W Return vs Nifty])</f>
        <v>0.57194231540784291</v>
      </c>
      <c r="O330">
        <v>242.04</v>
      </c>
      <c r="P330">
        <v>246.45316282705099</v>
      </c>
      <c r="Q330">
        <v>220.649088268545</v>
      </c>
      <c r="R330">
        <v>40.698460357551298</v>
      </c>
      <c r="S330" s="2">
        <f>(Table2[[#This Row],[Close Price]]-Table2[[#This Row],[20D EMA]])/Table2[[#This Row],[20D EMA]]</f>
        <v>-2.5326392331845957E-2</v>
      </c>
      <c r="T330" s="2">
        <f>(Table2[[#This Row],[Close Price]]-Table2[[#This Row],[50D EMA]])/Table2[[#This Row],[50D EMA]]</f>
        <v>-4.2779580128373837E-2</v>
      </c>
      <c r="U330" s="2">
        <f>(Table2[[#This Row],[Close Price]]-Table2[[#This Row],[200D EMA]])/Table2[[#This Row],[200D EMA]]</f>
        <v>6.9163719873981191E-2</v>
      </c>
      <c r="V330">
        <v>0.71541723010046998</v>
      </c>
      <c r="W330">
        <v>234.55</v>
      </c>
      <c r="X330">
        <v>240.25</v>
      </c>
      <c r="Y330">
        <v>234.55</v>
      </c>
      <c r="Z330">
        <v>249.14</v>
      </c>
      <c r="AA330">
        <v>234.55</v>
      </c>
      <c r="AB330">
        <v>249.14</v>
      </c>
      <c r="AC330" s="2">
        <f>(Table2[[#This Row],[Close Price]]/Table2[[#This Row],[Day Low]])-1</f>
        <v>5.7983372415262302E-3</v>
      </c>
      <c r="AD330" s="2">
        <f>(Table2[[#This Row],[Day High]]/Table2[[#This Row],[Close Price]])-1</f>
        <v>1.8396846254927768E-2</v>
      </c>
      <c r="AE330" s="2">
        <f>(Table2[[#This Row],[Close Price]]/Table2[[#This Row],[Current Week Low]])-1</f>
        <v>5.7983372415262302E-3</v>
      </c>
      <c r="AF330" s="2">
        <f>(Table2[[#This Row],[Current Week High]]/Table2[[#This Row],[Close Price]])-1</f>
        <v>5.6080708744860264E-2</v>
      </c>
      <c r="AG330" s="2">
        <f>(Table2[[#This Row],[Close Price]]/Table2[[#This Row],[Current Month Low]])-1</f>
        <v>5.7983372415262302E-3</v>
      </c>
      <c r="AH330" s="2">
        <f>(Table2[[#This Row],[Current Month High]]/Table2[[#This Row],[Close Price]])-1</f>
        <v>5.6080708744860264E-2</v>
      </c>
      <c r="AI330">
        <v>21.3810351405197</v>
      </c>
      <c r="AJ330">
        <v>112.723174030658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-0.11</v>
      </c>
      <c r="AM330" t="s">
        <v>10293</v>
      </c>
      <c r="AN330">
        <v>-4.38</v>
      </c>
      <c r="AO330" t="s">
        <v>10293</v>
      </c>
      <c r="AP330">
        <v>5.4538322783424999E-2</v>
      </c>
      <c r="AQ330">
        <f>(Table2[[#This Row],[Sharpe Ratio]]-AVERAGE(Table2[Sharpe Ratio]))/_xlfn.STDEV.P(Table2[Sharpe Ratio])</f>
        <v>-1.3979596869023877E-3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126</v>
      </c>
      <c r="AT330">
        <f>_xlfn.RANK.AVG(Table2[[#This Row],[6M Return vs Nifty Z-Score]],Table2[6M Return vs Nifty Z-Score])</f>
        <v>551</v>
      </c>
      <c r="AU330">
        <f>_xlfn.RANK.AVG(Table2[[#This Row],[Sharpe Ratio Z-Score]],Table2[Sharpe Ratio Z-Score])</f>
        <v>340</v>
      </c>
      <c r="AV330">
        <f>(Table2[[#This Row],[Rank 1Y]]+Table2[[#This Row],[Rank 6M]]+Table2[[#This Row],[Rank Sharpe]])/3</f>
        <v>339</v>
      </c>
    </row>
    <row r="331" spans="1:48" x14ac:dyDescent="0.3">
      <c r="A331" t="s">
        <v>1320</v>
      </c>
      <c r="B331" t="s">
        <v>1321</v>
      </c>
      <c r="C331" t="s">
        <v>10266</v>
      </c>
      <c r="D331" t="s">
        <v>696</v>
      </c>
      <c r="E331">
        <v>8426.9196022800006</v>
      </c>
      <c r="F331">
        <v>497.45</v>
      </c>
      <c r="G331">
        <v>21.0480945620731</v>
      </c>
      <c r="H331">
        <f>(Table2[[#This Row],[1Y Return vs Nifty]]-AVERAGE(Table2[1Y Return vs Nifty]))/_xlfn.STDEV.P(Table2[1Y Return vs Nifty])</f>
        <v>-0.24668050169259184</v>
      </c>
      <c r="I331">
        <v>-11.0090491646394</v>
      </c>
      <c r="J331">
        <f>(Table2[[#This Row],[1M Return vs Nifty]]-AVERAGE(Table2[1M Return vs Nifty]))/_xlfn.STDEV.P(Table2[1M Return vs Nifty])</f>
        <v>-1.2218445901533459</v>
      </c>
      <c r="K331">
        <v>6.1019909321062196</v>
      </c>
      <c r="L331">
        <f>(Table2[[#This Row],[6M Return vs Nifty]]-AVERAGE(Table2[6M Return vs Nifty]))/_xlfn.STDEV.P(Table2[6M Return vs Nifty])</f>
        <v>-1.299237834862664E-2</v>
      </c>
      <c r="M331">
        <v>-5.64995684686959</v>
      </c>
      <c r="N331">
        <f>(Table2[[#This Row],[1W Return vs Nifty]]-AVERAGE(Table2[1W Return vs Nifty]))/_xlfn.STDEV.P(Table2[1W Return vs Nifty])</f>
        <v>-1.6262148994584116</v>
      </c>
      <c r="O331">
        <v>529.91999999999996</v>
      </c>
      <c r="P331">
        <v>500.94309083188199</v>
      </c>
      <c r="Q331">
        <v>424.01130862034501</v>
      </c>
      <c r="R331">
        <v>31.484652459327101</v>
      </c>
      <c r="S331" s="2">
        <f>(Table2[[#This Row],[Close Price]]-Table2[[#This Row],[20D EMA]])/Table2[[#This Row],[20D EMA]]</f>
        <v>-6.1273399758454056E-2</v>
      </c>
      <c r="T331" s="2">
        <f>(Table2[[#This Row],[Close Price]]-Table2[[#This Row],[50D EMA]])/Table2[[#This Row],[50D EMA]]</f>
        <v>-6.973029263825683E-3</v>
      </c>
      <c r="U331" s="2">
        <f>(Table2[[#This Row],[Close Price]]-Table2[[#This Row],[200D EMA]])/Table2[[#This Row],[200D EMA]]</f>
        <v>0.17319984134057889</v>
      </c>
      <c r="V331">
        <v>0.40722233453896201</v>
      </c>
      <c r="W331">
        <v>484.1</v>
      </c>
      <c r="X331">
        <v>501.45</v>
      </c>
      <c r="Y331">
        <v>484.1</v>
      </c>
      <c r="Z331">
        <v>531</v>
      </c>
      <c r="AA331">
        <v>484.1</v>
      </c>
      <c r="AB331">
        <v>509.45</v>
      </c>
      <c r="AC331" s="2">
        <f>(Table2[[#This Row],[Close Price]]/Table2[[#This Row],[Day Low]])-1</f>
        <v>2.7576946911795019E-2</v>
      </c>
      <c r="AD331" s="2">
        <f>(Table2[[#This Row],[Day High]]/Table2[[#This Row],[Close Price]])-1</f>
        <v>8.0410091466478484E-3</v>
      </c>
      <c r="AE331" s="2">
        <f>(Table2[[#This Row],[Close Price]]/Table2[[#This Row],[Current Week Low]])-1</f>
        <v>2.7576946911795019E-2</v>
      </c>
      <c r="AF331" s="2">
        <f>(Table2[[#This Row],[Current Week High]]/Table2[[#This Row],[Close Price]])-1</f>
        <v>6.7443964217509311E-2</v>
      </c>
      <c r="AG331" s="2">
        <f>(Table2[[#This Row],[Close Price]]/Table2[[#This Row],[Current Month Low]])-1</f>
        <v>2.7576946911795019E-2</v>
      </c>
      <c r="AH331" s="2">
        <f>(Table2[[#This Row],[Current Month High]]/Table2[[#This Row],[Close Price]])-1</f>
        <v>2.4123027439943767E-2</v>
      </c>
      <c r="AI331">
        <v>28.404864810533699</v>
      </c>
      <c r="AJ331">
        <v>55.891570040739502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0.28000000000000003</v>
      </c>
      <c r="AM331" t="s">
        <v>10294</v>
      </c>
      <c r="AN331">
        <v>-14.31</v>
      </c>
      <c r="AO331" t="s">
        <v>10293</v>
      </c>
      <c r="AP331">
        <v>5.7990604888647997E-2</v>
      </c>
      <c r="AQ331">
        <f>(Table2[[#This Row],[Sharpe Ratio]]-AVERAGE(Table2[Sharpe Ratio]))/_xlfn.STDEV.P(Table2[Sharpe Ratio])</f>
        <v>3.8631682563368866E-2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-3.0691006870896071</v>
      </c>
      <c r="AS331">
        <f>_xlfn.RANK.AVG(Table2[[#This Row],[1Y Return vs Nifty Z-Score]],Table2[1Y Return vs Nifty Z-Score])</f>
        <v>372</v>
      </c>
      <c r="AT331">
        <f>_xlfn.RANK.AVG(Table2[[#This Row],[6M Return vs Nifty Z-Score]],Table2[6M Return vs Nifty Z-Score])</f>
        <v>321</v>
      </c>
      <c r="AU331">
        <f>_xlfn.RANK.AVG(Table2[[#This Row],[Sharpe Ratio Z-Score]],Table2[Sharpe Ratio Z-Score])</f>
        <v>326</v>
      </c>
      <c r="AV331">
        <f>(Table2[[#This Row],[Rank 1Y]]+Table2[[#This Row],[Rank 6M]]+Table2[[#This Row],[Rank Sharpe]])/3</f>
        <v>339.66666666666669</v>
      </c>
    </row>
    <row r="332" spans="1:48" x14ac:dyDescent="0.3">
      <c r="A332" t="s">
        <v>1314</v>
      </c>
      <c r="B332" t="s">
        <v>1315</v>
      </c>
      <c r="C332" t="s">
        <v>10262</v>
      </c>
      <c r="D332" t="s">
        <v>136</v>
      </c>
      <c r="E332">
        <v>8539.4257956050005</v>
      </c>
      <c r="F332">
        <v>582.95000000000005</v>
      </c>
      <c r="G332">
        <v>31.460190422435499</v>
      </c>
      <c r="H332">
        <f>(Table2[[#This Row],[1Y Return vs Nifty]]-AVERAGE(Table2[1Y Return vs Nifty]))/_xlfn.STDEV.P(Table2[1Y Return vs Nifty])</f>
        <v>-0.10284876475871613</v>
      </c>
      <c r="I332">
        <v>2.3196368611365301</v>
      </c>
      <c r="J332">
        <f>(Table2[[#This Row],[1M Return vs Nifty]]-AVERAGE(Table2[1M Return vs Nifty]))/_xlfn.STDEV.P(Table2[1M Return vs Nifty])</f>
        <v>0.13871179875038642</v>
      </c>
      <c r="K332">
        <v>11.5637053793542</v>
      </c>
      <c r="L332">
        <f>(Table2[[#This Row],[6M Return vs Nifty]]-AVERAGE(Table2[6M Return vs Nifty]))/_xlfn.STDEV.P(Table2[6M Return vs Nifty])</f>
        <v>0.1746526034245916</v>
      </c>
      <c r="M332">
        <v>2.30381662140887</v>
      </c>
      <c r="N332">
        <f>(Table2[[#This Row],[1W Return vs Nifty]]-AVERAGE(Table2[1W Return vs Nifty]))/_xlfn.STDEV.P(Table2[1W Return vs Nifty])</f>
        <v>3.5464239247945832E-2</v>
      </c>
      <c r="O332">
        <v>586.95000000000005</v>
      </c>
      <c r="P332">
        <v>554.63646110695595</v>
      </c>
      <c r="Q332">
        <v>479.24979630860599</v>
      </c>
      <c r="R332">
        <v>42.476490041739702</v>
      </c>
      <c r="S332" s="2">
        <f>(Table2[[#This Row],[Close Price]]-Table2[[#This Row],[20D EMA]])/Table2[[#This Row],[20D EMA]]</f>
        <v>-6.8148905358207676E-3</v>
      </c>
      <c r="T332" s="2">
        <f>(Table2[[#This Row],[Close Price]]-Table2[[#This Row],[50D EMA]])/Table2[[#This Row],[50D EMA]]</f>
        <v>5.1048823650243436E-2</v>
      </c>
      <c r="U332" s="2">
        <f>(Table2[[#This Row],[Close Price]]-Table2[[#This Row],[200D EMA]])/Table2[[#This Row],[200D EMA]]</f>
        <v>0.21638027702909612</v>
      </c>
      <c r="V332">
        <v>0.53673587479570295</v>
      </c>
      <c r="W332">
        <v>580.04999999999995</v>
      </c>
      <c r="X332">
        <v>590</v>
      </c>
      <c r="Y332">
        <v>580.04999999999995</v>
      </c>
      <c r="Z332">
        <v>612.4</v>
      </c>
      <c r="AA332">
        <v>580.04999999999995</v>
      </c>
      <c r="AB332">
        <v>607.1</v>
      </c>
      <c r="AC332" s="2">
        <f>(Table2[[#This Row],[Close Price]]/Table2[[#This Row],[Day Low]])-1</f>
        <v>4.9995690026722883E-3</v>
      </c>
      <c r="AD332" s="2">
        <f>(Table2[[#This Row],[Day High]]/Table2[[#This Row],[Close Price]])-1</f>
        <v>1.209366154901792E-2</v>
      </c>
      <c r="AE332" s="2">
        <f>(Table2[[#This Row],[Close Price]]/Table2[[#This Row],[Current Week Low]])-1</f>
        <v>4.9995690026722883E-3</v>
      </c>
      <c r="AF332" s="2">
        <f>(Table2[[#This Row],[Current Week High]]/Table2[[#This Row],[Close Price]])-1</f>
        <v>5.0518912428166862E-2</v>
      </c>
      <c r="AG332" s="2">
        <f>(Table2[[#This Row],[Close Price]]/Table2[[#This Row],[Current Month Low]])-1</f>
        <v>4.9995690026722883E-3</v>
      </c>
      <c r="AH332" s="2">
        <f>(Table2[[#This Row],[Current Month High]]/Table2[[#This Row],[Close Price]])-1</f>
        <v>4.1427223604082686E-2</v>
      </c>
      <c r="AI332">
        <v>19.907367698773399</v>
      </c>
      <c r="AJ332">
        <v>65.964412811387902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0.27</v>
      </c>
      <c r="AM332" t="s">
        <v>10294</v>
      </c>
      <c r="AN332">
        <v>-7.48</v>
      </c>
      <c r="AO332" t="s">
        <v>10293</v>
      </c>
      <c r="AP332">
        <v>2.1745626721152E-2</v>
      </c>
      <c r="AQ332">
        <f>(Table2[[#This Row],[Sharpe Ratio]]-AVERAGE(Table2[Sharpe Ratio]))/_xlfn.STDEV.P(Table2[Sharpe Ratio])</f>
        <v>-0.38163336681330673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-0.135653490149099</v>
      </c>
      <c r="AS332">
        <f>_xlfn.RANK.AVG(Table2[[#This Row],[1Y Return vs Nifty Z-Score]],Table2[1Y Return vs Nifty Z-Score])</f>
        <v>319</v>
      </c>
      <c r="AT332">
        <f>_xlfn.RANK.AVG(Table2[[#This Row],[6M Return vs Nifty Z-Score]],Table2[6M Return vs Nifty Z-Score])</f>
        <v>261</v>
      </c>
      <c r="AU332">
        <f>_xlfn.RANK.AVG(Table2[[#This Row],[Sharpe Ratio Z-Score]],Table2[Sharpe Ratio Z-Score])</f>
        <v>440</v>
      </c>
      <c r="AV332">
        <f>(Table2[[#This Row],[Rank 1Y]]+Table2[[#This Row],[Rank 6M]]+Table2[[#This Row],[Rank Sharpe]])/3</f>
        <v>340</v>
      </c>
    </row>
    <row r="333" spans="1:48" x14ac:dyDescent="0.3">
      <c r="A333" t="s">
        <v>860</v>
      </c>
      <c r="B333" t="s">
        <v>861</v>
      </c>
      <c r="C333" t="s">
        <v>10254</v>
      </c>
      <c r="D333" t="s">
        <v>862</v>
      </c>
      <c r="E333">
        <v>17744.1552891299</v>
      </c>
      <c r="F333">
        <v>1848.9</v>
      </c>
      <c r="G333">
        <v>19.636591974191099</v>
      </c>
      <c r="H333">
        <f>(Table2[[#This Row],[1Y Return vs Nifty]]-AVERAGE(Table2[1Y Return vs Nifty]))/_xlfn.STDEV.P(Table2[1Y Return vs Nifty])</f>
        <v>-0.26617886894011183</v>
      </c>
      <c r="I333">
        <v>-10.427535575026299</v>
      </c>
      <c r="J333">
        <f>(Table2[[#This Row],[1M Return vs Nifty]]-AVERAGE(Table2[1M Return vs Nifty]))/_xlfn.STDEV.P(Table2[1M Return vs Nifty])</f>
        <v>-1.1624852483508301</v>
      </c>
      <c r="K333">
        <v>8.5253411874977907</v>
      </c>
      <c r="L333">
        <f>(Table2[[#This Row],[6M Return vs Nifty]]-AVERAGE(Table2[6M Return vs Nifty]))/_xlfn.STDEV.P(Table2[6M Return vs Nifty])</f>
        <v>7.0265272503515913E-2</v>
      </c>
      <c r="M333">
        <v>-8.5787509480052702</v>
      </c>
      <c r="N333">
        <f>(Table2[[#This Row],[1W Return vs Nifty]]-AVERAGE(Table2[1W Return vs Nifty]))/_xlfn.STDEV.P(Table2[1W Return vs Nifty])</f>
        <v>-2.2380900149407692</v>
      </c>
      <c r="O333">
        <v>1981.2</v>
      </c>
      <c r="P333">
        <v>1932.0553103764701</v>
      </c>
      <c r="Q333">
        <v>1657.7413133923701</v>
      </c>
      <c r="R333">
        <v>14.980682080838699</v>
      </c>
      <c r="S333" s="2">
        <f>(Table2[[#This Row],[Close Price]]-Table2[[#This Row],[20D EMA]])/Table2[[#This Row],[20D EMA]]</f>
        <v>-6.6777710478497856E-2</v>
      </c>
      <c r="T333" s="2">
        <f>(Table2[[#This Row],[Close Price]]-Table2[[#This Row],[50D EMA]])/Table2[[#This Row],[50D EMA]]</f>
        <v>-4.3039818751496699E-2</v>
      </c>
      <c r="U333" s="2">
        <f>(Table2[[#This Row],[Close Price]]-Table2[[#This Row],[200D EMA]])/Table2[[#This Row],[200D EMA]]</f>
        <v>0.11531273610865528</v>
      </c>
      <c r="V333">
        <v>0.678793559331343</v>
      </c>
      <c r="W333">
        <v>1821.25</v>
      </c>
      <c r="X333">
        <v>1868</v>
      </c>
      <c r="Y333">
        <v>1821.25</v>
      </c>
      <c r="Z333">
        <v>2070</v>
      </c>
      <c r="AA333">
        <v>1821.25</v>
      </c>
      <c r="AB333">
        <v>1881.65</v>
      </c>
      <c r="AC333" s="2">
        <f>(Table2[[#This Row],[Close Price]]/Table2[[#This Row],[Day Low]])-1</f>
        <v>1.518188057652714E-2</v>
      </c>
      <c r="AD333" s="2">
        <f>(Table2[[#This Row],[Day High]]/Table2[[#This Row],[Close Price]])-1</f>
        <v>1.0330466764021828E-2</v>
      </c>
      <c r="AE333" s="2">
        <f>(Table2[[#This Row],[Close Price]]/Table2[[#This Row],[Current Week Low]])-1</f>
        <v>1.518188057652714E-2</v>
      </c>
      <c r="AF333" s="2">
        <f>(Table2[[#This Row],[Current Week High]]/Table2[[#This Row],[Close Price]])-1</f>
        <v>0.11958461788090213</v>
      </c>
      <c r="AG333" s="2">
        <f>(Table2[[#This Row],[Close Price]]/Table2[[#This Row],[Current Month Low]])-1</f>
        <v>1.518188057652714E-2</v>
      </c>
      <c r="AH333" s="2">
        <f>(Table2[[#This Row],[Current Month High]]/Table2[[#This Row],[Close Price]])-1</f>
        <v>1.7713234896424845E-2</v>
      </c>
      <c r="AI333">
        <v>20.969224944561599</v>
      </c>
      <c r="AJ333">
        <v>53.863437773062003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-0.05</v>
      </c>
      <c r="AM333" t="s">
        <v>10293</v>
      </c>
      <c r="AN333">
        <v>-13.08</v>
      </c>
      <c r="AO333" t="s">
        <v>10293</v>
      </c>
      <c r="AP333">
        <v>5.1560950039520999E-2</v>
      </c>
      <c r="AQ333">
        <f>(Table2[[#This Row],[Sharpe Ratio]]-AVERAGE(Table2[Sharpe Ratio]))/_xlfn.STDEV.P(Table2[Sharpe Ratio])</f>
        <v>-3.5920968569598269E-2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-3.6324098282977935</v>
      </c>
      <c r="AS333">
        <f>_xlfn.RANK.AVG(Table2[[#This Row],[1Y Return vs Nifty Z-Score]],Table2[1Y Return vs Nifty Z-Score])</f>
        <v>379</v>
      </c>
      <c r="AT333">
        <f>_xlfn.RANK.AVG(Table2[[#This Row],[6M Return vs Nifty Z-Score]],Table2[6M Return vs Nifty Z-Score])</f>
        <v>293</v>
      </c>
      <c r="AU333">
        <f>_xlfn.RANK.AVG(Table2[[#This Row],[Sharpe Ratio Z-Score]],Table2[Sharpe Ratio Z-Score])</f>
        <v>351</v>
      </c>
      <c r="AV333">
        <f>(Table2[[#This Row],[Rank 1Y]]+Table2[[#This Row],[Rank 6M]]+Table2[[#This Row],[Rank Sharpe]])/3</f>
        <v>341</v>
      </c>
    </row>
    <row r="334" spans="1:48" x14ac:dyDescent="0.3">
      <c r="A334" t="s">
        <v>189</v>
      </c>
      <c r="B334" t="s">
        <v>190</v>
      </c>
      <c r="C334" t="s">
        <v>10255</v>
      </c>
      <c r="D334" t="s">
        <v>191</v>
      </c>
      <c r="E334">
        <v>140752.86674093999</v>
      </c>
      <c r="F334">
        <v>1261.8</v>
      </c>
      <c r="G334">
        <v>33.278084462418299</v>
      </c>
      <c r="H334">
        <f>(Table2[[#This Row],[1Y Return vs Nifty]]-AVERAGE(Table2[1Y Return vs Nifty]))/_xlfn.STDEV.P(Table2[1Y Return vs Nifty])</f>
        <v>-7.7736543277174178E-2</v>
      </c>
      <c r="I334">
        <v>24.651209776949901</v>
      </c>
      <c r="J334">
        <f>(Table2[[#This Row],[1M Return vs Nifty]]-AVERAGE(Table2[1M Return vs Nifty]))/_xlfn.STDEV.P(Table2[1M Return vs Nifty])</f>
        <v>2.4182586457630619</v>
      </c>
      <c r="K334">
        <v>6.8324506158022897</v>
      </c>
      <c r="L334">
        <f>(Table2[[#This Row],[6M Return vs Nifty]]-AVERAGE(Table2[6M Return vs Nifty]))/_xlfn.STDEV.P(Table2[6M Return vs Nifty])</f>
        <v>1.2103604855380753E-2</v>
      </c>
      <c r="M334">
        <v>20.321340217083002</v>
      </c>
      <c r="N334">
        <f>(Table2[[#This Row],[1W Return vs Nifty]]-AVERAGE(Table2[1W Return vs Nifty]))/_xlfn.STDEV.P(Table2[1W Return vs Nifty])</f>
        <v>3.7996326819986077</v>
      </c>
      <c r="O334">
        <v>1085.48</v>
      </c>
      <c r="P334">
        <v>1054.3267873104201</v>
      </c>
      <c r="Q334">
        <v>1055.66504077063</v>
      </c>
      <c r="R334">
        <v>90.612784107594607</v>
      </c>
      <c r="S334" s="2">
        <f>(Table2[[#This Row],[Close Price]]-Table2[[#This Row],[20D EMA]])/Table2[[#This Row],[20D EMA]]</f>
        <v>0.16243505177433018</v>
      </c>
      <c r="T334" s="2">
        <f>(Table2[[#This Row],[Close Price]]-Table2[[#This Row],[50D EMA]])/Table2[[#This Row],[50D EMA]]</f>
        <v>0.1967826438507197</v>
      </c>
      <c r="U334" s="2">
        <f>(Table2[[#This Row],[Close Price]]-Table2[[#This Row],[200D EMA]])/Table2[[#This Row],[200D EMA]]</f>
        <v>0.19526549735784804</v>
      </c>
      <c r="V334">
        <v>2.2031993785621302</v>
      </c>
      <c r="W334">
        <v>1231.0999999999999</v>
      </c>
      <c r="X334">
        <v>1309</v>
      </c>
      <c r="Y334">
        <v>1047.8499999999999</v>
      </c>
      <c r="Z334">
        <v>1348</v>
      </c>
      <c r="AA334">
        <v>1119.95</v>
      </c>
      <c r="AB334">
        <v>1348</v>
      </c>
      <c r="AC334" s="2">
        <f>(Table2[[#This Row],[Close Price]]/Table2[[#This Row],[Day Low]])-1</f>
        <v>2.4937048168304887E-2</v>
      </c>
      <c r="AD334" s="2">
        <f>(Table2[[#This Row],[Day High]]/Table2[[#This Row],[Close Price]])-1</f>
        <v>3.7406879061657961E-2</v>
      </c>
      <c r="AE334" s="2">
        <f>(Table2[[#This Row],[Close Price]]/Table2[[#This Row],[Current Week Low]])-1</f>
        <v>0.20417998759364409</v>
      </c>
      <c r="AF334" s="2">
        <f>(Table2[[#This Row],[Current Week High]]/Table2[[#This Row],[Close Price]])-1</f>
        <v>6.8315105404977094E-2</v>
      </c>
      <c r="AG334" s="2">
        <f>(Table2[[#This Row],[Close Price]]/Table2[[#This Row],[Current Month Low]])-1</f>
        <v>0.12665744006428858</v>
      </c>
      <c r="AH334" s="2">
        <f>(Table2[[#This Row],[Current Month High]]/Table2[[#This Row],[Close Price]])-1</f>
        <v>6.8315105404977094E-2</v>
      </c>
      <c r="AI334">
        <v>6.8315105404976997</v>
      </c>
      <c r="AJ334">
        <v>83.935860058309004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0.11</v>
      </c>
      <c r="AM334" t="s">
        <v>10294</v>
      </c>
      <c r="AN334">
        <v>23.43</v>
      </c>
      <c r="AO334" t="s">
        <v>10294</v>
      </c>
      <c r="AP334">
        <v>3.1928124616158002E-2</v>
      </c>
      <c r="AQ334">
        <f>(Table2[[#This Row],[Sharpe Ratio]]-AVERAGE(Table2[Sharpe Ratio]))/_xlfn.STDEV.P(Table2[Sharpe Ratio])</f>
        <v>-0.26356603177873211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308</v>
      </c>
      <c r="AT334">
        <f>_xlfn.RANK.AVG(Table2[[#This Row],[6M Return vs Nifty Z-Score]],Table2[6M Return vs Nifty Z-Score])</f>
        <v>311</v>
      </c>
      <c r="AU334">
        <f>_xlfn.RANK.AVG(Table2[[#This Row],[Sharpe Ratio Z-Score]],Table2[Sharpe Ratio Z-Score])</f>
        <v>405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1362</v>
      </c>
      <c r="B335" t="s">
        <v>1363</v>
      </c>
      <c r="C335" t="s">
        <v>10254</v>
      </c>
      <c r="D335" t="s">
        <v>294</v>
      </c>
      <c r="E335">
        <v>8068.6759787499996</v>
      </c>
      <c r="F335">
        <v>786.25</v>
      </c>
      <c r="G335">
        <v>51.824263328371899</v>
      </c>
      <c r="H335">
        <f>(Table2[[#This Row],[1Y Return vs Nifty]]-AVERAGE(Table2[1Y Return vs Nifty]))/_xlfn.STDEV.P(Table2[1Y Return vs Nifty])</f>
        <v>0.17845867001618468</v>
      </c>
      <c r="I335">
        <v>-2.00218550197321</v>
      </c>
      <c r="J335">
        <f>(Table2[[#This Row],[1M Return vs Nifty]]-AVERAGE(Table2[1M Return vs Nifty]))/_xlfn.STDEV.P(Table2[1M Return vs Nifty])</f>
        <v>-0.30244819379986748</v>
      </c>
      <c r="K335">
        <v>8.0991316309493904</v>
      </c>
      <c r="L335">
        <f>(Table2[[#This Row],[6M Return vs Nifty]]-AVERAGE(Table2[6M Return vs Nifty]))/_xlfn.STDEV.P(Table2[6M Return vs Nifty])</f>
        <v>5.5622235918109303E-2</v>
      </c>
      <c r="M335">
        <v>2.50062650891297</v>
      </c>
      <c r="N335">
        <f>(Table2[[#This Row],[1W Return vs Nifty]]-AVERAGE(Table2[1W Return vs Nifty]))/_xlfn.STDEV.P(Table2[1W Return vs Nifty])</f>
        <v>7.6581186525989497E-2</v>
      </c>
      <c r="O335">
        <v>784.1</v>
      </c>
      <c r="P335">
        <v>773.09594354959904</v>
      </c>
      <c r="Q335">
        <v>679.804112595118</v>
      </c>
      <c r="R335">
        <v>51.267399195398703</v>
      </c>
      <c r="S335" s="2">
        <f>(Table2[[#This Row],[Close Price]]-Table2[[#This Row],[20D EMA]])/Table2[[#This Row],[20D EMA]]</f>
        <v>2.7419971942354003E-3</v>
      </c>
      <c r="T335" s="2">
        <f>(Table2[[#This Row],[Close Price]]-Table2[[#This Row],[50D EMA]])/Table2[[#This Row],[50D EMA]]</f>
        <v>1.7014778773777179E-2</v>
      </c>
      <c r="U335" s="2">
        <f>(Table2[[#This Row],[Close Price]]-Table2[[#This Row],[200D EMA]])/Table2[[#This Row],[200D EMA]]</f>
        <v>0.15658317658381057</v>
      </c>
      <c r="V335">
        <v>0.18112135572201299</v>
      </c>
      <c r="W335">
        <v>781.95</v>
      </c>
      <c r="X335">
        <v>795</v>
      </c>
      <c r="Y335">
        <v>775</v>
      </c>
      <c r="Z335">
        <v>804</v>
      </c>
      <c r="AA335">
        <v>781.95</v>
      </c>
      <c r="AB335">
        <v>797</v>
      </c>
      <c r="AC335" s="2">
        <f>(Table2[[#This Row],[Close Price]]/Table2[[#This Row],[Day Low]])-1</f>
        <v>5.4990728307435788E-3</v>
      </c>
      <c r="AD335" s="2">
        <f>(Table2[[#This Row],[Day High]]/Table2[[#This Row],[Close Price]])-1</f>
        <v>1.11287758346581E-2</v>
      </c>
      <c r="AE335" s="2">
        <f>(Table2[[#This Row],[Close Price]]/Table2[[#This Row],[Current Week Low]])-1</f>
        <v>1.4516129032257963E-2</v>
      </c>
      <c r="AF335" s="2">
        <f>(Table2[[#This Row],[Current Week High]]/Table2[[#This Row],[Close Price]])-1</f>
        <v>2.2575516693163822E-2</v>
      </c>
      <c r="AG335" s="2">
        <f>(Table2[[#This Row],[Close Price]]/Table2[[#This Row],[Current Month Low]])-1</f>
        <v>5.4990728307435788E-3</v>
      </c>
      <c r="AH335" s="2">
        <f>(Table2[[#This Row],[Current Month High]]/Table2[[#This Row],[Close Price]])-1</f>
        <v>1.3672496025437297E-2</v>
      </c>
      <c r="AI335">
        <v>11.923688394276599</v>
      </c>
      <c r="AJ335">
        <v>79.817038307604307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-0.16</v>
      </c>
      <c r="AM335" t="s">
        <v>10293</v>
      </c>
      <c r="AN335">
        <v>1.37</v>
      </c>
      <c r="AO335" t="s">
        <v>10294</v>
      </c>
      <c r="AP335">
        <v>7.2574302364680002E-3</v>
      </c>
      <c r="AQ335">
        <f>(Table2[[#This Row],[Sharpe Ratio]]-AVERAGE(Table2[Sharpe Ratio]))/_xlfn.STDEV.P(Table2[Sharpe Ratio])</f>
        <v>-0.54962581483953088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-0.54141191617911488</v>
      </c>
      <c r="AS335">
        <f>_xlfn.RANK.AVG(Table2[[#This Row],[1Y Return vs Nifty Z-Score]],Table2[1Y Return vs Nifty Z-Score])</f>
        <v>241</v>
      </c>
      <c r="AT335">
        <f>_xlfn.RANK.AVG(Table2[[#This Row],[6M Return vs Nifty Z-Score]],Table2[6M Return vs Nifty Z-Score])</f>
        <v>299</v>
      </c>
      <c r="AU335">
        <f>_xlfn.RANK.AVG(Table2[[#This Row],[Sharpe Ratio Z-Score]],Table2[Sharpe Ratio Z-Score])</f>
        <v>487</v>
      </c>
      <c r="AV335">
        <f>(Table2[[#This Row],[Rank 1Y]]+Table2[[#This Row],[Rank 6M]]+Table2[[#This Row],[Rank Sharpe]])/3</f>
        <v>342.33333333333331</v>
      </c>
    </row>
    <row r="336" spans="1:48" x14ac:dyDescent="0.3">
      <c r="A336" t="s">
        <v>44</v>
      </c>
      <c r="B336" t="s">
        <v>45</v>
      </c>
      <c r="C336" t="s">
        <v>10253</v>
      </c>
      <c r="D336" t="s">
        <v>46</v>
      </c>
      <c r="E336">
        <v>504031.88049299998</v>
      </c>
      <c r="F336">
        <v>3665.7</v>
      </c>
      <c r="G336">
        <v>13.212408987556699</v>
      </c>
      <c r="H336">
        <f>(Table2[[#This Row],[1Y Return vs Nifty]]-AVERAGE(Table2[1Y Return vs Nifty]))/_xlfn.STDEV.P(Table2[1Y Return vs Nifty])</f>
        <v>-0.35492194331635168</v>
      </c>
      <c r="I336">
        <v>4.20921794661957</v>
      </c>
      <c r="J336">
        <f>(Table2[[#This Row],[1M Return vs Nifty]]-AVERAGE(Table2[1M Return vs Nifty]))/_xlfn.STDEV.P(Table2[1M Return vs Nifty])</f>
        <v>0.3315951492347366</v>
      </c>
      <c r="K336">
        <v>-4.5252616953507001</v>
      </c>
      <c r="L336">
        <f>(Table2[[#This Row],[6M Return vs Nifty]]-AVERAGE(Table2[6M Return vs Nifty]))/_xlfn.STDEV.P(Table2[6M Return vs Nifty])</f>
        <v>-0.3781067842442592</v>
      </c>
      <c r="M336">
        <v>4.9819755452408598</v>
      </c>
      <c r="N336">
        <f>(Table2[[#This Row],[1W Return vs Nifty]]-AVERAGE(Table2[1W Return vs Nifty]))/_xlfn.STDEV.P(Table2[1W Return vs Nifty])</f>
        <v>0.59497738500454855</v>
      </c>
      <c r="O336">
        <v>3670.8</v>
      </c>
      <c r="P336">
        <v>3625.5729026763902</v>
      </c>
      <c r="Q336">
        <v>3394.4830049150401</v>
      </c>
      <c r="R336">
        <v>46.761767284729601</v>
      </c>
      <c r="S336" s="2">
        <f>(Table2[[#This Row],[Close Price]]-Table2[[#This Row],[20D EMA]])/Table2[[#This Row],[20D EMA]]</f>
        <v>-1.3893429225237995E-3</v>
      </c>
      <c r="T336" s="2">
        <f>(Table2[[#This Row],[Close Price]]-Table2[[#This Row],[50D EMA]])/Table2[[#This Row],[50D EMA]]</f>
        <v>1.1067794911526367E-2</v>
      </c>
      <c r="U336" s="2">
        <f>(Table2[[#This Row],[Close Price]]-Table2[[#This Row],[200D EMA]])/Table2[[#This Row],[200D EMA]]</f>
        <v>7.989935277102618E-2</v>
      </c>
      <c r="V336">
        <v>0.97473264524273096</v>
      </c>
      <c r="W336">
        <v>3657.1</v>
      </c>
      <c r="X336">
        <v>3748.9</v>
      </c>
      <c r="Y336">
        <v>3657.1</v>
      </c>
      <c r="Z336">
        <v>3838.95</v>
      </c>
      <c r="AA336">
        <v>3657.1</v>
      </c>
      <c r="AB336">
        <v>3838.95</v>
      </c>
      <c r="AC336" s="2">
        <f>(Table2[[#This Row],[Close Price]]/Table2[[#This Row],[Day Low]])-1</f>
        <v>2.3515900576960291E-3</v>
      </c>
      <c r="AD336" s="2">
        <f>(Table2[[#This Row],[Day High]]/Table2[[#This Row],[Close Price]])-1</f>
        <v>2.2696892817197334E-2</v>
      </c>
      <c r="AE336" s="2">
        <f>(Table2[[#This Row],[Close Price]]/Table2[[#This Row],[Current Week Low]])-1</f>
        <v>2.3515900576960291E-3</v>
      </c>
      <c r="AF336" s="2">
        <f>(Table2[[#This Row],[Current Week High]]/Table2[[#This Row],[Close Price]])-1</f>
        <v>4.7262460103118187E-2</v>
      </c>
      <c r="AG336" s="2">
        <f>(Table2[[#This Row],[Close Price]]/Table2[[#This Row],[Current Month Low]])-1</f>
        <v>2.3515900576960291E-3</v>
      </c>
      <c r="AH336" s="2">
        <f>(Table2[[#This Row],[Current Month High]]/Table2[[#This Row],[Close Price]])-1</f>
        <v>4.7262460103118187E-2</v>
      </c>
      <c r="AI336">
        <v>6.9345554737157897</v>
      </c>
      <c r="AJ336">
        <v>41.7352975292889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-0.03</v>
      </c>
      <c r="AM336" t="s">
        <v>10293</v>
      </c>
      <c r="AN336">
        <v>0.8</v>
      </c>
      <c r="AO336" t="s">
        <v>10294</v>
      </c>
      <c r="AP336">
        <v>0.120159787131873</v>
      </c>
      <c r="AQ336">
        <f>(Table2[[#This Row],[Sharpe Ratio]]-AVERAGE(Table2[Sharpe Ratio]))/_xlfn.STDEV.P(Table2[Sharpe Ratio])</f>
        <v>0.75949111650799517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0.95303492318666949</v>
      </c>
      <c r="AS336">
        <f>_xlfn.RANK.AVG(Table2[[#This Row],[1Y Return vs Nifty Z-Score]],Table2[1Y Return vs Nifty Z-Score])</f>
        <v>414</v>
      </c>
      <c r="AT336">
        <f>_xlfn.RANK.AVG(Table2[[#This Row],[6M Return vs Nifty Z-Score]],Table2[6M Return vs Nifty Z-Score])</f>
        <v>450</v>
      </c>
      <c r="AU336">
        <f>_xlfn.RANK.AVG(Table2[[#This Row],[Sharpe Ratio Z-Score]],Table2[Sharpe Ratio Z-Score])</f>
        <v>166</v>
      </c>
      <c r="AV336">
        <f>(Table2[[#This Row],[Rank 1Y]]+Table2[[#This Row],[Rank 6M]]+Table2[[#This Row],[Rank Sharpe]])/3</f>
        <v>343.33333333333331</v>
      </c>
    </row>
    <row r="337" spans="1:48" x14ac:dyDescent="0.3">
      <c r="A337" t="s">
        <v>1172</v>
      </c>
      <c r="B337" t="s">
        <v>1173</v>
      </c>
      <c r="C337" t="s">
        <v>10263</v>
      </c>
      <c r="D337" t="s">
        <v>551</v>
      </c>
      <c r="E337">
        <v>10114.709171160001</v>
      </c>
      <c r="F337">
        <v>640.20000000000005</v>
      </c>
      <c r="G337">
        <v>27.050623708309399</v>
      </c>
      <c r="H337">
        <f>(Table2[[#This Row],[1Y Return vs Nifty]]-AVERAGE(Table2[1Y Return vs Nifty]))/_xlfn.STDEV.P(Table2[1Y Return vs Nifty])</f>
        <v>-0.16376211478203076</v>
      </c>
      <c r="I337">
        <v>12.0721916415301</v>
      </c>
      <c r="J337">
        <f>(Table2[[#This Row],[1M Return vs Nifty]]-AVERAGE(Table2[1M Return vs Nifty]))/_xlfn.STDEV.P(Table2[1M Return vs Nifty])</f>
        <v>1.1342263370130323</v>
      </c>
      <c r="K337">
        <v>36.912759969145299</v>
      </c>
      <c r="L337">
        <f>(Table2[[#This Row],[6M Return vs Nifty]]-AVERAGE(Table2[6M Return vs Nifty]))/_xlfn.STDEV.P(Table2[6M Return vs Nifty])</f>
        <v>1.0455554915948815</v>
      </c>
      <c r="M337">
        <v>3.8382365754274401</v>
      </c>
      <c r="N337">
        <f>(Table2[[#This Row],[1W Return vs Nifty]]-AVERAGE(Table2[1W Return vs Nifty]))/_xlfn.STDEV.P(Table2[1W Return vs Nifty])</f>
        <v>0.35603077760565621</v>
      </c>
      <c r="O337">
        <v>586.33000000000004</v>
      </c>
      <c r="P337">
        <v>557.20932527093703</v>
      </c>
      <c r="Q337">
        <v>506.53491034191302</v>
      </c>
      <c r="R337">
        <v>82.184408376959595</v>
      </c>
      <c r="S337" s="2">
        <f>(Table2[[#This Row],[Close Price]]-Table2[[#This Row],[20D EMA]])/Table2[[#This Row],[20D EMA]]</f>
        <v>9.1876588269404605E-2</v>
      </c>
      <c r="T337" s="2">
        <f>(Table2[[#This Row],[Close Price]]-Table2[[#This Row],[50D EMA]])/Table2[[#This Row],[50D EMA]]</f>
        <v>0.14893985252079134</v>
      </c>
      <c r="U337" s="2">
        <f>(Table2[[#This Row],[Close Price]]-Table2[[#This Row],[200D EMA]])/Table2[[#This Row],[200D EMA]]</f>
        <v>0.26388129806860217</v>
      </c>
      <c r="V337">
        <v>1.60249624397077</v>
      </c>
      <c r="W337">
        <v>600.1</v>
      </c>
      <c r="X337">
        <v>650.5</v>
      </c>
      <c r="Y337">
        <v>597</v>
      </c>
      <c r="Z337">
        <v>650.5</v>
      </c>
      <c r="AA337">
        <v>600.1</v>
      </c>
      <c r="AB337">
        <v>650.5</v>
      </c>
      <c r="AC337" s="2">
        <f>(Table2[[#This Row],[Close Price]]/Table2[[#This Row],[Day Low]])-1</f>
        <v>6.6822196300616588E-2</v>
      </c>
      <c r="AD337" s="2">
        <f>(Table2[[#This Row],[Day High]]/Table2[[#This Row],[Close Price]])-1</f>
        <v>1.6088722274289147E-2</v>
      </c>
      <c r="AE337" s="2">
        <f>(Table2[[#This Row],[Close Price]]/Table2[[#This Row],[Current Week Low]])-1</f>
        <v>7.2361809045226266E-2</v>
      </c>
      <c r="AF337" s="2">
        <f>(Table2[[#This Row],[Current Week High]]/Table2[[#This Row],[Close Price]])-1</f>
        <v>1.6088722274289147E-2</v>
      </c>
      <c r="AG337" s="2">
        <f>(Table2[[#This Row],[Close Price]]/Table2[[#This Row],[Current Month Low]])-1</f>
        <v>6.6822196300616588E-2</v>
      </c>
      <c r="AH337" s="2">
        <f>(Table2[[#This Row],[Current Month High]]/Table2[[#This Row],[Close Price]])-1</f>
        <v>1.6088722274289147E-2</v>
      </c>
      <c r="AI337">
        <v>1.60887222742891</v>
      </c>
      <c r="AJ337">
        <v>57.626492675119998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7.0000000000000007E-2</v>
      </c>
      <c r="AM337" t="s">
        <v>10294</v>
      </c>
      <c r="AN337">
        <v>9.07</v>
      </c>
      <c r="AO337" t="s">
        <v>10294</v>
      </c>
      <c r="AP337">
        <v>-2.4890325093554998E-2</v>
      </c>
      <c r="AQ337">
        <f>(Table2[[#This Row],[Sharpe Ratio]]-AVERAGE(Table2[Sharpe Ratio]))/_xlfn.STDEV.P(Table2[Sharpe Ratio])</f>
        <v>-0.92238305361302542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1.4496674378185137</v>
      </c>
      <c r="AS337">
        <f>_xlfn.RANK.AVG(Table2[[#This Row],[1Y Return vs Nifty Z-Score]],Table2[1Y Return vs Nifty Z-Score])</f>
        <v>333</v>
      </c>
      <c r="AT337">
        <f>_xlfn.RANK.AVG(Table2[[#This Row],[6M Return vs Nifty Z-Score]],Table2[6M Return vs Nifty Z-Score])</f>
        <v>98</v>
      </c>
      <c r="AU337">
        <f>_xlfn.RANK.AVG(Table2[[#This Row],[Sharpe Ratio Z-Score]],Table2[Sharpe Ratio Z-Score])</f>
        <v>600</v>
      </c>
      <c r="AV337">
        <f>(Table2[[#This Row],[Rank 1Y]]+Table2[[#This Row],[Rank 6M]]+Table2[[#This Row],[Rank Sharpe]])/3</f>
        <v>343.66666666666669</v>
      </c>
    </row>
    <row r="338" spans="1:48" x14ac:dyDescent="0.3">
      <c r="A338" t="s">
        <v>1205</v>
      </c>
      <c r="B338" t="s">
        <v>1206</v>
      </c>
      <c r="C338" t="s">
        <v>10256</v>
      </c>
      <c r="D338" t="s">
        <v>201</v>
      </c>
      <c r="E338">
        <v>9698.8806719999993</v>
      </c>
      <c r="F338">
        <v>634.79999999999995</v>
      </c>
      <c r="G338">
        <v>59.0018170646754</v>
      </c>
      <c r="H338">
        <f>(Table2[[#This Row],[1Y Return vs Nifty]]-AVERAGE(Table2[1Y Return vs Nifty]))/_xlfn.STDEV.P(Table2[1Y Return vs Nifty])</f>
        <v>0.27760873880865833</v>
      </c>
      <c r="I338">
        <v>-9.5984855814193502</v>
      </c>
      <c r="J338">
        <f>(Table2[[#This Row],[1M Return vs Nifty]]-AVERAGE(Table2[1M Return vs Nifty]))/_xlfn.STDEV.P(Table2[1M Return vs Nifty])</f>
        <v>-1.0778580567926235</v>
      </c>
      <c r="K338">
        <v>-7.3664954095639104</v>
      </c>
      <c r="L338">
        <f>(Table2[[#This Row],[6M Return vs Nifty]]-AVERAGE(Table2[6M Return vs Nifty]))/_xlfn.STDEV.P(Table2[6M Return vs Nifty])</f>
        <v>-0.4757214167312484</v>
      </c>
      <c r="M338">
        <v>-0.114933597308637</v>
      </c>
      <c r="N338">
        <f>(Table2[[#This Row],[1W Return vs Nifty]]-AVERAGE(Table2[1W Return vs Nifty]))/_xlfn.STDEV.P(Table2[1W Return vs Nifty])</f>
        <v>-0.46985399695953395</v>
      </c>
      <c r="O338">
        <v>641.91</v>
      </c>
      <c r="P338">
        <v>624.44919645708205</v>
      </c>
      <c r="Q338">
        <v>543.579066463711</v>
      </c>
      <c r="R338">
        <v>45.674184785294202</v>
      </c>
      <c r="S338" s="2">
        <f>(Table2[[#This Row],[Close Price]]-Table2[[#This Row],[20D EMA]])/Table2[[#This Row],[20D EMA]]</f>
        <v>-1.1076319110155651E-2</v>
      </c>
      <c r="T338" s="2">
        <f>(Table2[[#This Row],[Close Price]]-Table2[[#This Row],[50D EMA]])/Table2[[#This Row],[50D EMA]]</f>
        <v>1.6575893766290248E-2</v>
      </c>
      <c r="U338" s="2">
        <f>(Table2[[#This Row],[Close Price]]-Table2[[#This Row],[200D EMA]])/Table2[[#This Row],[200D EMA]]</f>
        <v>0.16781539092322423</v>
      </c>
      <c r="V338">
        <v>0.33804563923088998</v>
      </c>
      <c r="W338">
        <v>618</v>
      </c>
      <c r="X338">
        <v>639.79999999999995</v>
      </c>
      <c r="Y338">
        <v>618</v>
      </c>
      <c r="Z338">
        <v>655.9</v>
      </c>
      <c r="AA338">
        <v>618</v>
      </c>
      <c r="AB338">
        <v>644</v>
      </c>
      <c r="AC338" s="2">
        <f>(Table2[[#This Row],[Close Price]]/Table2[[#This Row],[Day Low]])-1</f>
        <v>2.7184466019417375E-2</v>
      </c>
      <c r="AD338" s="2">
        <f>(Table2[[#This Row],[Day High]]/Table2[[#This Row],[Close Price]])-1</f>
        <v>7.8764965343414151E-3</v>
      </c>
      <c r="AE338" s="2">
        <f>(Table2[[#This Row],[Close Price]]/Table2[[#This Row],[Current Week Low]])-1</f>
        <v>2.7184466019417375E-2</v>
      </c>
      <c r="AF338" s="2">
        <f>(Table2[[#This Row],[Current Week High]]/Table2[[#This Row],[Close Price]])-1</f>
        <v>3.3238815374921238E-2</v>
      </c>
      <c r="AG338" s="2">
        <f>(Table2[[#This Row],[Close Price]]/Table2[[#This Row],[Current Month Low]])-1</f>
        <v>2.7184466019417375E-2</v>
      </c>
      <c r="AH338" s="2">
        <f>(Table2[[#This Row],[Current Month High]]/Table2[[#This Row],[Close Price]])-1</f>
        <v>1.449275362318847E-2</v>
      </c>
      <c r="AI338">
        <v>11.4996849401386</v>
      </c>
      <c r="AJ338">
        <v>90.430478476076104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0.03</v>
      </c>
      <c r="AM338" t="s">
        <v>10294</v>
      </c>
      <c r="AN338">
        <v>-4.78</v>
      </c>
      <c r="AO338" t="s">
        <v>10293</v>
      </c>
      <c r="AP338">
        <v>5.5667444579656999E-2</v>
      </c>
      <c r="AQ338">
        <f>(Table2[[#This Row],[Sharpe Ratio]]-AVERAGE(Table2[Sharpe Ratio]))/_xlfn.STDEV.P(Table2[Sharpe Ratio])</f>
        <v>1.1694348584130725E-2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-1.7341303830906167</v>
      </c>
      <c r="AS338">
        <f>_xlfn.RANK.AVG(Table2[[#This Row],[1Y Return vs Nifty Z-Score]],Table2[1Y Return vs Nifty Z-Score])</f>
        <v>216</v>
      </c>
      <c r="AT338">
        <f>_xlfn.RANK.AVG(Table2[[#This Row],[6M Return vs Nifty Z-Score]],Table2[6M Return vs Nifty Z-Score])</f>
        <v>482</v>
      </c>
      <c r="AU338">
        <f>_xlfn.RANK.AVG(Table2[[#This Row],[Sharpe Ratio Z-Score]],Table2[Sharpe Ratio Z-Score])</f>
        <v>336</v>
      </c>
      <c r="AV338">
        <f>(Table2[[#This Row],[Rank 1Y]]+Table2[[#This Row],[Rank 6M]]+Table2[[#This Row],[Rank Sharpe]])/3</f>
        <v>344.66666666666669</v>
      </c>
    </row>
    <row r="339" spans="1:48" x14ac:dyDescent="0.3">
      <c r="A339" t="s">
        <v>1699</v>
      </c>
      <c r="B339" t="s">
        <v>1700</v>
      </c>
      <c r="C339" t="s">
        <v>10260</v>
      </c>
      <c r="D339" t="s">
        <v>1701</v>
      </c>
      <c r="E339">
        <v>4735.1909657839997</v>
      </c>
      <c r="F339">
        <v>70.02</v>
      </c>
      <c r="G339">
        <v>33.827285699061498</v>
      </c>
      <c r="H339">
        <f>(Table2[[#This Row],[1Y Return vs Nifty]]-AVERAGE(Table2[1Y Return vs Nifty]))/_xlfn.STDEV.P(Table2[1Y Return vs Nifty])</f>
        <v>-7.0149927781888638E-2</v>
      </c>
      <c r="I339">
        <v>-10.875316803204599</v>
      </c>
      <c r="J339">
        <f>(Table2[[#This Row],[1M Return vs Nifty]]-AVERAGE(Table2[1M Return vs Nifty]))/_xlfn.STDEV.P(Table2[1M Return vs Nifty])</f>
        <v>-1.2081935507034383</v>
      </c>
      <c r="K339">
        <v>-4.5466751884138397</v>
      </c>
      <c r="L339">
        <f>(Table2[[#This Row],[6M Return vs Nifty]]-AVERAGE(Table2[6M Return vs Nifty]))/_xlfn.STDEV.P(Table2[6M Return vs Nifty])</f>
        <v>-0.37884247530873039</v>
      </c>
      <c r="M339">
        <v>-5.3234320910457402</v>
      </c>
      <c r="N339">
        <f>(Table2[[#This Row],[1W Return vs Nifty]]-AVERAGE(Table2[1W Return vs Nifty]))/_xlfn.STDEV.P(Table2[1W Return vs Nifty])</f>
        <v>-1.5579983004833948</v>
      </c>
      <c r="O339">
        <v>72.72</v>
      </c>
      <c r="P339">
        <v>71.209658087166204</v>
      </c>
      <c r="Q339">
        <v>63.319770273345597</v>
      </c>
      <c r="R339">
        <v>35.283328911013101</v>
      </c>
      <c r="S339" s="2">
        <f>(Table2[[#This Row],[Close Price]]-Table2[[#This Row],[20D EMA]])/Table2[[#This Row],[20D EMA]]</f>
        <v>-3.7128712871287169E-2</v>
      </c>
      <c r="T339" s="2">
        <f>(Table2[[#This Row],[Close Price]]-Table2[[#This Row],[50D EMA]])/Table2[[#This Row],[50D EMA]]</f>
        <v>-1.6706414819601764E-2</v>
      </c>
      <c r="U339" s="2">
        <f>(Table2[[#This Row],[Close Price]]-Table2[[#This Row],[200D EMA]])/Table2[[#This Row],[200D EMA]]</f>
        <v>0.10581576177124659</v>
      </c>
      <c r="V339">
        <v>0.85880287988842896</v>
      </c>
      <c r="W339">
        <v>68.05</v>
      </c>
      <c r="X339">
        <v>70.930000000000007</v>
      </c>
      <c r="Y339">
        <v>68.05</v>
      </c>
      <c r="Z339">
        <v>76.400000000000006</v>
      </c>
      <c r="AA339">
        <v>68.05</v>
      </c>
      <c r="AB339">
        <v>73.260000000000005</v>
      </c>
      <c r="AC339" s="2">
        <f>(Table2[[#This Row],[Close Price]]/Table2[[#This Row],[Day Low]])-1</f>
        <v>2.8949301983835385E-2</v>
      </c>
      <c r="AD339" s="2">
        <f>(Table2[[#This Row],[Day High]]/Table2[[#This Row],[Close Price]])-1</f>
        <v>1.2996286775207144E-2</v>
      </c>
      <c r="AE339" s="2">
        <f>(Table2[[#This Row],[Close Price]]/Table2[[#This Row],[Current Week Low]])-1</f>
        <v>2.8949301983835385E-2</v>
      </c>
      <c r="AF339" s="2">
        <f>(Table2[[#This Row],[Current Week High]]/Table2[[#This Row],[Close Price]])-1</f>
        <v>9.1116823764638921E-2</v>
      </c>
      <c r="AG339" s="2">
        <f>(Table2[[#This Row],[Close Price]]/Table2[[#This Row],[Current Month Low]])-1</f>
        <v>2.8949301983835385E-2</v>
      </c>
      <c r="AH339" s="2">
        <f>(Table2[[#This Row],[Current Month High]]/Table2[[#This Row],[Close Price]])-1</f>
        <v>4.6272493573265017E-2</v>
      </c>
      <c r="AI339">
        <v>20.2370751213939</v>
      </c>
      <c r="AJ339">
        <v>62.459396751740101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-0.08</v>
      </c>
      <c r="AM339" t="s">
        <v>10293</v>
      </c>
      <c r="AN339">
        <v>-1.52</v>
      </c>
      <c r="AO339" t="s">
        <v>10293</v>
      </c>
      <c r="AP339">
        <v>7.1613610817381004E-2</v>
      </c>
      <c r="AQ339">
        <f>(Table2[[#This Row],[Sharpe Ratio]]-AVERAGE(Table2[Sharpe Ratio]))/_xlfn.STDEV.P(Table2[Sharpe Ratio])</f>
        <v>0.19659213801846606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-3.0185921162589864</v>
      </c>
      <c r="AS339">
        <f>_xlfn.RANK.AVG(Table2[[#This Row],[1Y Return vs Nifty Z-Score]],Table2[1Y Return vs Nifty Z-Score])</f>
        <v>307</v>
      </c>
      <c r="AT339">
        <f>_xlfn.RANK.AVG(Table2[[#This Row],[6M Return vs Nifty Z-Score]],Table2[6M Return vs Nifty Z-Score])</f>
        <v>451</v>
      </c>
      <c r="AU339">
        <f>_xlfn.RANK.AVG(Table2[[#This Row],[Sharpe Ratio Z-Score]],Table2[Sharpe Ratio Z-Score])</f>
        <v>278</v>
      </c>
      <c r="AV339">
        <f>(Table2[[#This Row],[Rank 1Y]]+Table2[[#This Row],[Rank 6M]]+Table2[[#This Row],[Rank Sharpe]])/3</f>
        <v>345.33333333333331</v>
      </c>
    </row>
    <row r="340" spans="1:48" x14ac:dyDescent="0.3">
      <c r="A340" t="s">
        <v>1683</v>
      </c>
      <c r="B340" t="s">
        <v>1684</v>
      </c>
      <c r="C340" t="s">
        <v>10264</v>
      </c>
      <c r="D340" t="s">
        <v>121</v>
      </c>
      <c r="E340">
        <v>4850.5240917900001</v>
      </c>
      <c r="F340">
        <v>283.64999999999998</v>
      </c>
      <c r="G340">
        <v>66.308488179457697</v>
      </c>
      <c r="H340">
        <f>(Table2[[#This Row],[1Y Return vs Nifty]]-AVERAGE(Table2[1Y Return vs Nifty]))/_xlfn.STDEV.P(Table2[1Y Return vs Nifty])</f>
        <v>0.37854242322127357</v>
      </c>
      <c r="I340">
        <v>4.0235690647294504</v>
      </c>
      <c r="J340">
        <f>(Table2[[#This Row],[1M Return vs Nifty]]-AVERAGE(Table2[1M Return vs Nifty]))/_xlfn.STDEV.P(Table2[1M Return vs Nifty])</f>
        <v>0.31264461113518432</v>
      </c>
      <c r="K340">
        <v>-13.298340409433999</v>
      </c>
      <c r="L340">
        <f>(Table2[[#This Row],[6M Return vs Nifty]]-AVERAGE(Table2[6M Return vs Nifty]))/_xlfn.STDEV.P(Table2[6M Return vs Nifty])</f>
        <v>-0.67951840348932235</v>
      </c>
      <c r="M340">
        <v>0.662027575617813</v>
      </c>
      <c r="N340">
        <f>(Table2[[#This Row],[1W Return vs Nifty]]-AVERAGE(Table2[1W Return vs Nifty]))/_xlfn.STDEV.P(Table2[1W Return vs Nifty])</f>
        <v>-0.30753353638999925</v>
      </c>
      <c r="O340">
        <v>284.44</v>
      </c>
      <c r="P340">
        <v>278.941563746611</v>
      </c>
      <c r="Q340">
        <v>241.05414337299101</v>
      </c>
      <c r="R340">
        <v>47.433013395081502</v>
      </c>
      <c r="S340" s="2">
        <f>(Table2[[#This Row],[Close Price]]-Table2[[#This Row],[20D EMA]])/Table2[[#This Row],[20D EMA]]</f>
        <v>-2.7773871466742388E-3</v>
      </c>
      <c r="T340" s="2">
        <f>(Table2[[#This Row],[Close Price]]-Table2[[#This Row],[50D EMA]])/Table2[[#This Row],[50D EMA]]</f>
        <v>1.6879651028507532E-2</v>
      </c>
      <c r="U340" s="2">
        <f>(Table2[[#This Row],[Close Price]]-Table2[[#This Row],[200D EMA]])/Table2[[#This Row],[200D EMA]]</f>
        <v>0.17670659392524526</v>
      </c>
      <c r="V340">
        <v>0.60266424649137695</v>
      </c>
      <c r="W340">
        <v>281</v>
      </c>
      <c r="X340">
        <v>286.7</v>
      </c>
      <c r="Y340">
        <v>281</v>
      </c>
      <c r="Z340">
        <v>299.2</v>
      </c>
      <c r="AA340">
        <v>281</v>
      </c>
      <c r="AB340">
        <v>297.5</v>
      </c>
      <c r="AC340" s="2">
        <f>(Table2[[#This Row],[Close Price]]/Table2[[#This Row],[Day Low]])-1</f>
        <v>9.4306049822063809E-3</v>
      </c>
      <c r="AD340" s="2">
        <f>(Table2[[#This Row],[Day High]]/Table2[[#This Row],[Close Price]])-1</f>
        <v>1.0752688172043001E-2</v>
      </c>
      <c r="AE340" s="2">
        <f>(Table2[[#This Row],[Close Price]]/Table2[[#This Row],[Current Week Low]])-1</f>
        <v>9.4306049822063809E-3</v>
      </c>
      <c r="AF340" s="2">
        <f>(Table2[[#This Row],[Current Week High]]/Table2[[#This Row],[Close Price]])-1</f>
        <v>5.482108231976035E-2</v>
      </c>
      <c r="AG340" s="2">
        <f>(Table2[[#This Row],[Close Price]]/Table2[[#This Row],[Current Month Low]])-1</f>
        <v>9.4306049822063809E-3</v>
      </c>
      <c r="AH340" s="2">
        <f>(Table2[[#This Row],[Current Month High]]/Table2[[#This Row],[Close Price]])-1</f>
        <v>4.8827780715670732E-2</v>
      </c>
      <c r="AI340">
        <v>12.973735237087901</v>
      </c>
      <c r="AJ340">
        <v>119.20401854714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</v>
      </c>
      <c r="AM340">
        <v>0</v>
      </c>
      <c r="AN340">
        <v>-3.42</v>
      </c>
      <c r="AO340" t="s">
        <v>10293</v>
      </c>
      <c r="AP340">
        <v>6.6621229146051994E-2</v>
      </c>
      <c r="AQ340">
        <f>(Table2[[#This Row],[Sharpe Ratio]]-AVERAGE(Table2[Sharpe Ratio]))/_xlfn.STDEV.P(Table2[Sharpe Ratio])</f>
        <v>0.13870484891837589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-0.15716005660448773</v>
      </c>
      <c r="AS340">
        <f>_xlfn.RANK.AVG(Table2[[#This Row],[1Y Return vs Nifty Z-Score]],Table2[1Y Return vs Nifty Z-Score])</f>
        <v>186</v>
      </c>
      <c r="AT340">
        <f>_xlfn.RANK.AVG(Table2[[#This Row],[6M Return vs Nifty Z-Score]],Table2[6M Return vs Nifty Z-Score])</f>
        <v>556</v>
      </c>
      <c r="AU340">
        <f>_xlfn.RANK.AVG(Table2[[#This Row],[Sharpe Ratio Z-Score]],Table2[Sharpe Ratio Z-Score])</f>
        <v>296</v>
      </c>
      <c r="AV340">
        <f>(Table2[[#This Row],[Rank 1Y]]+Table2[[#This Row],[Rank 6M]]+Table2[[#This Row],[Rank Sharpe]])/3</f>
        <v>346</v>
      </c>
    </row>
    <row r="341" spans="1:48" x14ac:dyDescent="0.3">
      <c r="A341" t="s">
        <v>729</v>
      </c>
      <c r="B341" t="s">
        <v>730</v>
      </c>
      <c r="C341" t="s">
        <v>10254</v>
      </c>
      <c r="D341" t="s">
        <v>54</v>
      </c>
      <c r="E341">
        <v>22994.648225664001</v>
      </c>
      <c r="F341">
        <v>174.27</v>
      </c>
      <c r="G341">
        <v>42.691262306662999</v>
      </c>
      <c r="H341">
        <f>(Table2[[#This Row],[1Y Return vs Nifty]]-AVERAGE(Table2[1Y Return vs Nifty]))/_xlfn.STDEV.P(Table2[1Y Return vs Nifty])</f>
        <v>5.2296231830033423E-2</v>
      </c>
      <c r="I341">
        <v>6.61439933771792</v>
      </c>
      <c r="J341">
        <f>(Table2[[#This Row],[1M Return vs Nifty]]-AVERAGE(Table2[1M Return vs Nifty]))/_xlfn.STDEV.P(Table2[1M Return vs Nifty])</f>
        <v>0.5771095909286037</v>
      </c>
      <c r="K341">
        <v>13.498890325739801</v>
      </c>
      <c r="L341">
        <f>(Table2[[#This Row],[6M Return vs Nifty]]-AVERAGE(Table2[6M Return vs Nifty]))/_xlfn.STDEV.P(Table2[6M Return vs Nifty])</f>
        <v>0.24113863954010167</v>
      </c>
      <c r="M341">
        <v>3.69733063053858</v>
      </c>
      <c r="N341">
        <f>(Table2[[#This Row],[1W Return vs Nifty]]-AVERAGE(Table2[1W Return vs Nifty]))/_xlfn.STDEV.P(Table2[1W Return vs Nifty])</f>
        <v>0.3265931188547081</v>
      </c>
      <c r="O341">
        <v>163.44999999999999</v>
      </c>
      <c r="P341">
        <v>156.86563407015399</v>
      </c>
      <c r="Q341">
        <v>138.677596939587</v>
      </c>
      <c r="R341">
        <v>75.1257290471045</v>
      </c>
      <c r="S341" s="2">
        <f>(Table2[[#This Row],[Close Price]]-Table2[[#This Row],[20D EMA]])/Table2[[#This Row],[20D EMA]]</f>
        <v>6.619761394922008E-2</v>
      </c>
      <c r="T341" s="2">
        <f>(Table2[[#This Row],[Close Price]]-Table2[[#This Row],[50D EMA]])/Table2[[#This Row],[50D EMA]]</f>
        <v>0.11095078940019701</v>
      </c>
      <c r="U341" s="2">
        <f>(Table2[[#This Row],[Close Price]]-Table2[[#This Row],[200D EMA]])/Table2[[#This Row],[200D EMA]]</f>
        <v>0.2566557529542306</v>
      </c>
      <c r="V341">
        <v>1.1661908717024201</v>
      </c>
      <c r="W341">
        <v>170.25</v>
      </c>
      <c r="X341">
        <v>177.2</v>
      </c>
      <c r="Y341">
        <v>164.15</v>
      </c>
      <c r="Z341">
        <v>177.2</v>
      </c>
      <c r="AA341">
        <v>170.25</v>
      </c>
      <c r="AB341">
        <v>177.2</v>
      </c>
      <c r="AC341" s="2">
        <f>(Table2[[#This Row],[Close Price]]/Table2[[#This Row],[Day Low]])-1</f>
        <v>2.361233480176228E-2</v>
      </c>
      <c r="AD341" s="2">
        <f>(Table2[[#This Row],[Day High]]/Table2[[#This Row],[Close Price]])-1</f>
        <v>1.6812991335284133E-2</v>
      </c>
      <c r="AE341" s="2">
        <f>(Table2[[#This Row],[Close Price]]/Table2[[#This Row],[Current Week Low]])-1</f>
        <v>6.1650929028327806E-2</v>
      </c>
      <c r="AF341" s="2">
        <f>(Table2[[#This Row],[Current Week High]]/Table2[[#This Row],[Close Price]])-1</f>
        <v>1.6812991335284133E-2</v>
      </c>
      <c r="AG341" s="2">
        <f>(Table2[[#This Row],[Close Price]]/Table2[[#This Row],[Current Month Low]])-1</f>
        <v>2.361233480176228E-2</v>
      </c>
      <c r="AH341" s="2">
        <f>(Table2[[#This Row],[Current Month High]]/Table2[[#This Row],[Close Price]])-1</f>
        <v>1.6812991335284133E-2</v>
      </c>
      <c r="AI341">
        <v>1.68129913352841</v>
      </c>
      <c r="AJ341">
        <v>99.165714285714301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0.01</v>
      </c>
      <c r="AM341" t="s">
        <v>10294</v>
      </c>
      <c r="AN341">
        <v>14.07</v>
      </c>
      <c r="AO341" t="s">
        <v>10294</v>
      </c>
      <c r="AQ341">
        <f>(Table2[[#This Row],[Sharpe Ratio]]-AVERAGE(Table2[Sharpe Ratio]))/_xlfn.STDEV.P(Table2[Sharpe Ratio])</f>
        <v>-0.63377662498989373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0.56336095616355308</v>
      </c>
      <c r="AS341">
        <f>_xlfn.RANK.AVG(Table2[[#This Row],[1Y Return vs Nifty Z-Score]],Table2[1Y Return vs Nifty Z-Score])</f>
        <v>274</v>
      </c>
      <c r="AT341">
        <f>_xlfn.RANK.AVG(Table2[[#This Row],[6M Return vs Nifty Z-Score]],Table2[6M Return vs Nifty Z-Score])</f>
        <v>235</v>
      </c>
      <c r="AU341">
        <f>_xlfn.RANK.AVG(Table2[[#This Row],[Sharpe Ratio Z-Score]],Table2[Sharpe Ratio Z-Score])</f>
        <v>532.5</v>
      </c>
      <c r="AV341">
        <f>(Table2[[#This Row],[Rank 1Y]]+Table2[[#This Row],[Rank 6M]]+Table2[[#This Row],[Rank Sharpe]])/3</f>
        <v>347.16666666666669</v>
      </c>
    </row>
    <row r="342" spans="1:48" x14ac:dyDescent="0.3">
      <c r="A342" t="s">
        <v>878</v>
      </c>
      <c r="B342" t="s">
        <v>879</v>
      </c>
      <c r="C342" t="s">
        <v>10253</v>
      </c>
      <c r="D342" t="s">
        <v>584</v>
      </c>
      <c r="E342">
        <v>17364.214354619999</v>
      </c>
      <c r="F342">
        <v>722.6</v>
      </c>
      <c r="G342">
        <v>30.059180769246399</v>
      </c>
      <c r="H342">
        <f>(Table2[[#This Row],[1Y Return vs Nifty]]-AVERAGE(Table2[1Y Return vs Nifty]))/_xlfn.STDEV.P(Table2[1Y Return vs Nifty])</f>
        <v>-0.1222021835690863</v>
      </c>
      <c r="I342">
        <v>1.3170124408747901</v>
      </c>
      <c r="J342">
        <f>(Table2[[#This Row],[1M Return vs Nifty]]-AVERAGE(Table2[1M Return vs Nifty]))/_xlfn.STDEV.P(Table2[1M Return vs Nifty])</f>
        <v>3.6366596978811311E-2</v>
      </c>
      <c r="K342">
        <v>-9.9867269601865996</v>
      </c>
      <c r="L342">
        <f>(Table2[[#This Row],[6M Return vs Nifty]]-AVERAGE(Table2[6M Return vs Nifty]))/_xlfn.STDEV.P(Table2[6M Return vs Nifty])</f>
        <v>-0.56574320500067121</v>
      </c>
      <c r="M342">
        <v>5.6911358974196498</v>
      </c>
      <c r="N342">
        <f>(Table2[[#This Row],[1W Return vs Nifty]]-AVERAGE(Table2[1W Return vs Nifty]))/_xlfn.STDEV.P(Table2[1W Return vs Nifty])</f>
        <v>0.74313309599039401</v>
      </c>
      <c r="O342">
        <v>720.19</v>
      </c>
      <c r="P342">
        <v>710.38310024198597</v>
      </c>
      <c r="Q342">
        <v>635.82260699263304</v>
      </c>
      <c r="R342">
        <v>50.598096840090797</v>
      </c>
      <c r="S342" s="2">
        <f>(Table2[[#This Row],[Close Price]]-Table2[[#This Row],[20D EMA]])/Table2[[#This Row],[20D EMA]]</f>
        <v>3.3463391604992682E-3</v>
      </c>
      <c r="T342" s="2">
        <f>(Table2[[#This Row],[Close Price]]-Table2[[#This Row],[50D EMA]])/Table2[[#This Row],[50D EMA]]</f>
        <v>1.7197621612693868E-2</v>
      </c>
      <c r="U342" s="2">
        <f>(Table2[[#This Row],[Close Price]]-Table2[[#This Row],[200D EMA]])/Table2[[#This Row],[200D EMA]]</f>
        <v>0.13648050895487021</v>
      </c>
      <c r="V342">
        <v>1.7718555069816899</v>
      </c>
      <c r="W342">
        <v>703.7</v>
      </c>
      <c r="X342">
        <v>729</v>
      </c>
      <c r="Y342">
        <v>701.2</v>
      </c>
      <c r="Z342">
        <v>771</v>
      </c>
      <c r="AA342">
        <v>703.7</v>
      </c>
      <c r="AB342">
        <v>733.8</v>
      </c>
      <c r="AC342" s="2">
        <f>(Table2[[#This Row],[Close Price]]/Table2[[#This Row],[Day Low]])-1</f>
        <v>2.6858036094926874E-2</v>
      </c>
      <c r="AD342" s="2">
        <f>(Table2[[#This Row],[Day High]]/Table2[[#This Row],[Close Price]])-1</f>
        <v>8.8569056185994199E-3</v>
      </c>
      <c r="AE342" s="2">
        <f>(Table2[[#This Row],[Close Price]]/Table2[[#This Row],[Current Week Low]])-1</f>
        <v>3.0519110096976609E-2</v>
      </c>
      <c r="AF342" s="2">
        <f>(Table2[[#This Row],[Current Week High]]/Table2[[#This Row],[Close Price]])-1</f>
        <v>6.6980348740658613E-2</v>
      </c>
      <c r="AG342" s="2">
        <f>(Table2[[#This Row],[Close Price]]/Table2[[#This Row],[Current Month Low]])-1</f>
        <v>2.6858036094926874E-2</v>
      </c>
      <c r="AH342" s="2">
        <f>(Table2[[#This Row],[Current Month High]]/Table2[[#This Row],[Close Price]])-1</f>
        <v>1.5499584832548985E-2</v>
      </c>
      <c r="AI342">
        <v>14.302518682535201</v>
      </c>
      <c r="AJ342">
        <v>67.152440434883104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-0.02</v>
      </c>
      <c r="AM342" t="s">
        <v>10293</v>
      </c>
      <c r="AN342">
        <v>-2.73</v>
      </c>
      <c r="AO342" t="s">
        <v>10293</v>
      </c>
      <c r="AP342">
        <v>9.7343231973698E-2</v>
      </c>
      <c r="AQ342">
        <f>(Table2[[#This Row],[Sharpe Ratio]]-AVERAGE(Table2[Sharpe Ratio]))/_xlfn.STDEV.P(Table2[Sharpe Ratio])</f>
        <v>0.49493030932959969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0.58648461372904748</v>
      </c>
      <c r="AS342">
        <f>_xlfn.RANK.AVG(Table2[[#This Row],[1Y Return vs Nifty Z-Score]],Table2[1Y Return vs Nifty Z-Score])</f>
        <v>325</v>
      </c>
      <c r="AT342">
        <f>_xlfn.RANK.AVG(Table2[[#This Row],[6M Return vs Nifty Z-Score]],Table2[6M Return vs Nifty Z-Score])</f>
        <v>509</v>
      </c>
      <c r="AU342">
        <f>_xlfn.RANK.AVG(Table2[[#This Row],[Sharpe Ratio Z-Score]],Table2[Sharpe Ratio Z-Score])</f>
        <v>213</v>
      </c>
      <c r="AV342">
        <f>(Table2[[#This Row],[Rank 1Y]]+Table2[[#This Row],[Rank 6M]]+Table2[[#This Row],[Rank Sharpe]])/3</f>
        <v>349</v>
      </c>
    </row>
    <row r="343" spans="1:48" x14ac:dyDescent="0.3">
      <c r="A343" t="s">
        <v>963</v>
      </c>
      <c r="B343" t="s">
        <v>964</v>
      </c>
      <c r="C343" t="s">
        <v>10259</v>
      </c>
      <c r="D343" t="s">
        <v>782</v>
      </c>
      <c r="E343">
        <v>14712.834782399999</v>
      </c>
      <c r="F343">
        <v>357.6</v>
      </c>
      <c r="G343">
        <v>23.6934373626476</v>
      </c>
      <c r="H343">
        <f>(Table2[[#This Row],[1Y Return vs Nifty]]-AVERAGE(Table2[1Y Return vs Nifty]))/_xlfn.STDEV.P(Table2[1Y Return vs Nifty])</f>
        <v>-0.21013797894838512</v>
      </c>
      <c r="I343">
        <v>-5.4320780012875902</v>
      </c>
      <c r="J343">
        <f>(Table2[[#This Row],[1M Return vs Nifty]]-AVERAGE(Table2[1M Return vs Nifty]))/_xlfn.STDEV.P(Table2[1M Return vs Nifty])</f>
        <v>-0.6525623869146765</v>
      </c>
      <c r="K343">
        <v>-26.192674730588799</v>
      </c>
      <c r="L343">
        <f>(Table2[[#This Row],[6M Return vs Nifty]]-AVERAGE(Table2[6M Return vs Nifty]))/_xlfn.STDEV.P(Table2[6M Return vs Nifty])</f>
        <v>-1.1225216311461672</v>
      </c>
      <c r="M343">
        <v>8.6071080809231795</v>
      </c>
      <c r="N343">
        <f>(Table2[[#This Row],[1W Return vs Nifty]]-AVERAGE(Table2[1W Return vs Nifty]))/_xlfn.STDEV.P(Table2[1W Return vs Nifty])</f>
        <v>1.3523294938637418</v>
      </c>
      <c r="O343">
        <v>355.6</v>
      </c>
      <c r="P343">
        <v>350.73232565960501</v>
      </c>
      <c r="Q343">
        <v>323.16963806382302</v>
      </c>
      <c r="R343">
        <v>52.407129465678999</v>
      </c>
      <c r="S343" s="2">
        <f>(Table2[[#This Row],[Close Price]]-Table2[[#This Row],[20D EMA]])/Table2[[#This Row],[20D EMA]]</f>
        <v>5.6242969628796397E-3</v>
      </c>
      <c r="T343" s="2">
        <f>(Table2[[#This Row],[Close Price]]-Table2[[#This Row],[50D EMA]])/Table2[[#This Row],[50D EMA]]</f>
        <v>1.9580956296170637E-2</v>
      </c>
      <c r="U343" s="2">
        <f>(Table2[[#This Row],[Close Price]]-Table2[[#This Row],[200D EMA]])/Table2[[#This Row],[200D EMA]]</f>
        <v>0.10653959370210803</v>
      </c>
      <c r="V343">
        <v>0.69672503788045503</v>
      </c>
      <c r="W343">
        <v>355.3</v>
      </c>
      <c r="X343">
        <v>362</v>
      </c>
      <c r="Y343">
        <v>352</v>
      </c>
      <c r="Z343">
        <v>369.45</v>
      </c>
      <c r="AA343">
        <v>355.3</v>
      </c>
      <c r="AB343">
        <v>369.45</v>
      </c>
      <c r="AC343" s="2">
        <f>(Table2[[#This Row],[Close Price]]/Table2[[#This Row],[Day Low]])-1</f>
        <v>6.4734027582324938E-3</v>
      </c>
      <c r="AD343" s="2">
        <f>(Table2[[#This Row],[Day High]]/Table2[[#This Row],[Close Price]])-1</f>
        <v>1.230425055928408E-2</v>
      </c>
      <c r="AE343" s="2">
        <f>(Table2[[#This Row],[Close Price]]/Table2[[#This Row],[Current Week Low]])-1</f>
        <v>1.5909090909090873E-2</v>
      </c>
      <c r="AF343" s="2">
        <f>(Table2[[#This Row],[Current Week High]]/Table2[[#This Row],[Close Price]])-1</f>
        <v>3.3137583892617339E-2</v>
      </c>
      <c r="AG343" s="2">
        <f>(Table2[[#This Row],[Close Price]]/Table2[[#This Row],[Current Month Low]])-1</f>
        <v>6.4734027582324938E-3</v>
      </c>
      <c r="AH343" s="2">
        <f>(Table2[[#This Row],[Current Month High]]/Table2[[#This Row],[Close Price]])-1</f>
        <v>3.3137583892617339E-2</v>
      </c>
      <c r="AI343">
        <v>20.232102908277302</v>
      </c>
      <c r="AJ343">
        <v>55.6135770234986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-0.01</v>
      </c>
      <c r="AM343" t="s">
        <v>10293</v>
      </c>
      <c r="AN343">
        <v>-1.73</v>
      </c>
      <c r="AO343" t="s">
        <v>10293</v>
      </c>
      <c r="AP343">
        <v>0.19661258430061401</v>
      </c>
      <c r="AQ343">
        <f>(Table2[[#This Row],[Sharpe Ratio]]-AVERAGE(Table2[Sharpe Ratio]))/_xlfn.STDEV.P(Table2[Sharpe Ratio])</f>
        <v>1.6459708497450825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1.0130783465995954</v>
      </c>
      <c r="AS343">
        <f>_xlfn.RANK.AVG(Table2[[#This Row],[1Y Return vs Nifty Z-Score]],Table2[1Y Return vs Nifty Z-Score])</f>
        <v>354</v>
      </c>
      <c r="AT343">
        <f>_xlfn.RANK.AVG(Table2[[#This Row],[6M Return vs Nifty Z-Score]],Table2[6M Return vs Nifty Z-Score])</f>
        <v>663</v>
      </c>
      <c r="AU343">
        <f>_xlfn.RANK.AVG(Table2[[#This Row],[Sharpe Ratio Z-Score]],Table2[Sharpe Ratio Z-Score])</f>
        <v>36</v>
      </c>
      <c r="AV343">
        <f>(Table2[[#This Row],[Rank 1Y]]+Table2[[#This Row],[Rank 6M]]+Table2[[#This Row],[Rank Sharpe]])/3</f>
        <v>351</v>
      </c>
    </row>
    <row r="344" spans="1:48" x14ac:dyDescent="0.3">
      <c r="A344" t="s">
        <v>228</v>
      </c>
      <c r="B344" t="s">
        <v>229</v>
      </c>
      <c r="C344" t="s">
        <v>10261</v>
      </c>
      <c r="D344" t="s">
        <v>230</v>
      </c>
      <c r="E344">
        <v>114067.92478650001</v>
      </c>
      <c r="F344">
        <v>1819.5</v>
      </c>
      <c r="G344">
        <v>13.4941737960739</v>
      </c>
      <c r="H344">
        <f>(Table2[[#This Row],[1Y Return vs Nifty]]-AVERAGE(Table2[1Y Return vs Nifty]))/_xlfn.STDEV.P(Table2[1Y Return vs Nifty])</f>
        <v>-0.35102967010264158</v>
      </c>
      <c r="I344">
        <v>-2.0010356724940301</v>
      </c>
      <c r="J344">
        <f>(Table2[[#This Row],[1M Return vs Nifty]]-AVERAGE(Table2[1M Return vs Nifty]))/_xlfn.STDEV.P(Table2[1M Return vs Nifty])</f>
        <v>-0.30233082230195518</v>
      </c>
      <c r="K344">
        <v>22.547164699650299</v>
      </c>
      <c r="L344">
        <f>(Table2[[#This Row],[6M Return vs Nifty]]-AVERAGE(Table2[6M Return vs Nifty]))/_xlfn.STDEV.P(Table2[6M Return vs Nifty])</f>
        <v>0.55200499778170165</v>
      </c>
      <c r="M344">
        <v>0.35493497228263199</v>
      </c>
      <c r="N344">
        <f>(Table2[[#This Row],[1W Return vs Nifty]]-AVERAGE(Table2[1W Return vs Nifty]))/_xlfn.STDEV.P(Table2[1W Return vs Nifty])</f>
        <v>-0.37169042678274833</v>
      </c>
      <c r="O344">
        <v>1837.49</v>
      </c>
      <c r="P344">
        <v>1814.8021409052201</v>
      </c>
      <c r="Q344">
        <v>1601.88924915181</v>
      </c>
      <c r="R344">
        <v>44.6961647377967</v>
      </c>
      <c r="S344" s="2">
        <f>(Table2[[#This Row],[Close Price]]-Table2[[#This Row],[20D EMA]])/Table2[[#This Row],[20D EMA]]</f>
        <v>-9.790529472269242E-3</v>
      </c>
      <c r="T344" s="2">
        <f>(Table2[[#This Row],[Close Price]]-Table2[[#This Row],[50D EMA]])/Table2[[#This Row],[50D EMA]]</f>
        <v>2.5886343138413043E-3</v>
      </c>
      <c r="U344" s="2">
        <f>(Table2[[#This Row],[Close Price]]-Table2[[#This Row],[200D EMA]])/Table2[[#This Row],[200D EMA]]</f>
        <v>0.1358463145710064</v>
      </c>
      <c r="V344">
        <v>0.76448844197506105</v>
      </c>
      <c r="W344">
        <v>1807.4</v>
      </c>
      <c r="X344">
        <v>1839</v>
      </c>
      <c r="Y344">
        <v>1807.4</v>
      </c>
      <c r="Z344">
        <v>1865</v>
      </c>
      <c r="AA344">
        <v>1807.4</v>
      </c>
      <c r="AB344">
        <v>1865</v>
      </c>
      <c r="AC344" s="2">
        <f>(Table2[[#This Row],[Close Price]]/Table2[[#This Row],[Day Low]])-1</f>
        <v>6.6946995684407096E-3</v>
      </c>
      <c r="AD344" s="2">
        <f>(Table2[[#This Row],[Day High]]/Table2[[#This Row],[Close Price]])-1</f>
        <v>1.0717230008244094E-2</v>
      </c>
      <c r="AE344" s="2">
        <f>(Table2[[#This Row],[Close Price]]/Table2[[#This Row],[Current Week Low]])-1</f>
        <v>6.6946995684407096E-3</v>
      </c>
      <c r="AF344" s="2">
        <f>(Table2[[#This Row],[Current Week High]]/Table2[[#This Row],[Close Price]])-1</f>
        <v>2.5006870019236072E-2</v>
      </c>
      <c r="AG344" s="2">
        <f>(Table2[[#This Row],[Close Price]]/Table2[[#This Row],[Current Month Low]])-1</f>
        <v>6.6946995684407096E-3</v>
      </c>
      <c r="AH344" s="2">
        <f>(Table2[[#This Row],[Current Month High]]/Table2[[#This Row],[Close Price]])-1</f>
        <v>2.5006870019236072E-2</v>
      </c>
      <c r="AI344">
        <v>9.1178895300906895</v>
      </c>
      <c r="AJ344">
        <v>47.5848643387273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-0.06</v>
      </c>
      <c r="AM344" t="s">
        <v>10293</v>
      </c>
      <c r="AN344">
        <v>-2.98</v>
      </c>
      <c r="AO344" t="s">
        <v>10293</v>
      </c>
      <c r="AP344">
        <v>1.2237821583929999E-2</v>
      </c>
      <c r="AQ344">
        <f>(Table2[[#This Row],[Sharpe Ratio]]-AVERAGE(Table2[Sharpe Ratio]))/_xlfn.STDEV.P(Table2[Sharpe Ratio])</f>
        <v>-0.49187755504244446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-0.96492347644808785</v>
      </c>
      <c r="AS344">
        <f>_xlfn.RANK.AVG(Table2[[#This Row],[1Y Return vs Nifty Z-Score]],Table2[1Y Return vs Nifty Z-Score])</f>
        <v>412</v>
      </c>
      <c r="AT344">
        <f>_xlfn.RANK.AVG(Table2[[#This Row],[6M Return vs Nifty Z-Score]],Table2[6M Return vs Nifty Z-Score])</f>
        <v>168</v>
      </c>
      <c r="AU344">
        <f>_xlfn.RANK.AVG(Table2[[#This Row],[Sharpe Ratio Z-Score]],Table2[Sharpe Ratio Z-Score])</f>
        <v>474</v>
      </c>
      <c r="AV344">
        <f>(Table2[[#This Row],[Rank 1Y]]+Table2[[#This Row],[Rank 6M]]+Table2[[#This Row],[Rank Sharpe]])/3</f>
        <v>351.33333333333331</v>
      </c>
    </row>
    <row r="345" spans="1:48" x14ac:dyDescent="0.3">
      <c r="A345" t="s">
        <v>838</v>
      </c>
      <c r="B345" t="s">
        <v>839</v>
      </c>
      <c r="C345" t="s">
        <v>10252</v>
      </c>
      <c r="D345" t="s">
        <v>124</v>
      </c>
      <c r="E345">
        <v>18509.502656500001</v>
      </c>
      <c r="F345">
        <v>739.25</v>
      </c>
      <c r="G345">
        <v>24.7167773931527</v>
      </c>
      <c r="H345">
        <f>(Table2[[#This Row],[1Y Return vs Nifty]]-AVERAGE(Table2[1Y Return vs Nifty]))/_xlfn.STDEV.P(Table2[1Y Return vs Nifty])</f>
        <v>-0.19600165365562214</v>
      </c>
      <c r="I345">
        <v>-3.4091931561967899</v>
      </c>
      <c r="J345">
        <f>(Table2[[#This Row],[1M Return vs Nifty]]-AVERAGE(Table2[1M Return vs Nifty]))/_xlfn.STDEV.P(Table2[1M Return vs Nifty])</f>
        <v>-0.4460717475011336</v>
      </c>
      <c r="K345">
        <v>21.905686600782399</v>
      </c>
      <c r="L345">
        <f>(Table2[[#This Row],[6M Return vs Nifty]]-AVERAGE(Table2[6M Return vs Nifty]))/_xlfn.STDEV.P(Table2[6M Return vs Nifty])</f>
        <v>0.52996610370684993</v>
      </c>
      <c r="M345">
        <v>1.14073024143973</v>
      </c>
      <c r="N345">
        <f>(Table2[[#This Row],[1W Return vs Nifty]]-AVERAGE(Table2[1W Return vs Nifty]))/_xlfn.STDEV.P(Table2[1W Return vs Nifty])</f>
        <v>-0.20752437261234774</v>
      </c>
      <c r="O345">
        <v>711.5</v>
      </c>
      <c r="P345">
        <v>677.93584210530696</v>
      </c>
      <c r="Q345">
        <v>578.16928393992396</v>
      </c>
      <c r="R345">
        <v>70.100444592833995</v>
      </c>
      <c r="S345" s="2">
        <f>(Table2[[#This Row],[Close Price]]-Table2[[#This Row],[20D EMA]])/Table2[[#This Row],[20D EMA]]</f>
        <v>3.9002108222066061E-2</v>
      </c>
      <c r="T345" s="2">
        <f>(Table2[[#This Row],[Close Price]]-Table2[[#This Row],[50D EMA]])/Table2[[#This Row],[50D EMA]]</f>
        <v>9.0442419601660218E-2</v>
      </c>
      <c r="U345" s="2">
        <f>(Table2[[#This Row],[Close Price]]-Table2[[#This Row],[200D EMA]])/Table2[[#This Row],[200D EMA]]</f>
        <v>0.27860476254012401</v>
      </c>
      <c r="V345">
        <v>1.24523859773557</v>
      </c>
      <c r="W345">
        <v>698.5</v>
      </c>
      <c r="X345">
        <v>777</v>
      </c>
      <c r="Y345">
        <v>698.5</v>
      </c>
      <c r="Z345">
        <v>777</v>
      </c>
      <c r="AA345">
        <v>698.5</v>
      </c>
      <c r="AB345">
        <v>777</v>
      </c>
      <c r="AC345" s="2">
        <f>(Table2[[#This Row],[Close Price]]/Table2[[#This Row],[Day Low]])-1</f>
        <v>5.8339298496778769E-2</v>
      </c>
      <c r="AD345" s="2">
        <f>(Table2[[#This Row],[Day High]]/Table2[[#This Row],[Close Price]])-1</f>
        <v>5.1065268853567769E-2</v>
      </c>
      <c r="AE345" s="2">
        <f>(Table2[[#This Row],[Close Price]]/Table2[[#This Row],[Current Week Low]])-1</f>
        <v>5.8339298496778769E-2</v>
      </c>
      <c r="AF345" s="2">
        <f>(Table2[[#This Row],[Current Week High]]/Table2[[#This Row],[Close Price]])-1</f>
        <v>5.1065268853567769E-2</v>
      </c>
      <c r="AG345" s="2">
        <f>(Table2[[#This Row],[Close Price]]/Table2[[#This Row],[Current Month Low]])-1</f>
        <v>5.8339298496778769E-2</v>
      </c>
      <c r="AH345" s="2">
        <f>(Table2[[#This Row],[Current Month High]]/Table2[[#This Row],[Close Price]])-1</f>
        <v>5.1065268853567769E-2</v>
      </c>
      <c r="AI345">
        <v>5.1065268853567698</v>
      </c>
      <c r="AJ345">
        <v>64.204797867614303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0.26</v>
      </c>
      <c r="AM345" t="s">
        <v>10294</v>
      </c>
      <c r="AN345">
        <v>4.38</v>
      </c>
      <c r="AO345" t="s">
        <v>10294</v>
      </c>
      <c r="AQ345">
        <f>(Table2[[#This Row],[Sharpe Ratio]]-AVERAGE(Table2[Sharpe Ratio]))/_xlfn.STDEV.P(Table2[Sharpe Ratio])</f>
        <v>-0.63377662498989373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-0.95340829505214719</v>
      </c>
      <c r="AS345">
        <f>_xlfn.RANK.AVG(Table2[[#This Row],[1Y Return vs Nifty Z-Score]],Table2[1Y Return vs Nifty Z-Score])</f>
        <v>348</v>
      </c>
      <c r="AT345">
        <f>_xlfn.RANK.AVG(Table2[[#This Row],[6M Return vs Nifty Z-Score]],Table2[6M Return vs Nifty Z-Score])</f>
        <v>174</v>
      </c>
      <c r="AU345">
        <f>_xlfn.RANK.AVG(Table2[[#This Row],[Sharpe Ratio Z-Score]],Table2[Sharpe Ratio Z-Score])</f>
        <v>532.5</v>
      </c>
      <c r="AV345">
        <f>(Table2[[#This Row],[Rank 1Y]]+Table2[[#This Row],[Rank 6M]]+Table2[[#This Row],[Rank Sharpe]])/3</f>
        <v>351.5</v>
      </c>
    </row>
    <row r="346" spans="1:48" x14ac:dyDescent="0.3">
      <c r="A346" t="s">
        <v>202</v>
      </c>
      <c r="B346" t="s">
        <v>203</v>
      </c>
      <c r="C346" t="s">
        <v>10256</v>
      </c>
      <c r="D346" t="s">
        <v>204</v>
      </c>
      <c r="E346">
        <v>129516.55012504999</v>
      </c>
      <c r="F346">
        <v>4726.7</v>
      </c>
      <c r="G346">
        <v>15.242861875029799</v>
      </c>
      <c r="H346">
        <f>(Table2[[#This Row],[1Y Return vs Nifty]]-AVERAGE(Table2[1Y Return vs Nifty]))/_xlfn.STDEV.P(Table2[1Y Return vs Nifty])</f>
        <v>-0.32687345341726859</v>
      </c>
      <c r="I346">
        <v>3.6722238632031301</v>
      </c>
      <c r="J346">
        <f>(Table2[[#This Row],[1M Return vs Nifty]]-AVERAGE(Table2[1M Return vs Nifty]))/_xlfn.STDEV.P(Table2[1M Return vs Nifty])</f>
        <v>0.27678023877898456</v>
      </c>
      <c r="K346">
        <v>10.451275250693101</v>
      </c>
      <c r="L346">
        <f>(Table2[[#This Row],[6M Return vs Nifty]]-AVERAGE(Table2[6M Return vs Nifty]))/_xlfn.STDEV.P(Table2[6M Return vs Nifty])</f>
        <v>0.13643348134621736</v>
      </c>
      <c r="M346">
        <v>2.3717807570782998</v>
      </c>
      <c r="N346">
        <f>(Table2[[#This Row],[1W Return vs Nifty]]-AVERAGE(Table2[1W Return vs Nifty]))/_xlfn.STDEV.P(Table2[1W Return vs Nifty])</f>
        <v>4.9663108108432011E-2</v>
      </c>
      <c r="O346">
        <v>4876.28</v>
      </c>
      <c r="P346">
        <v>4776.5642292390203</v>
      </c>
      <c r="Q346">
        <v>4266.4170197212497</v>
      </c>
      <c r="R346">
        <v>28.779240015332999</v>
      </c>
      <c r="S346" s="2">
        <f>(Table2[[#This Row],[Close Price]]-Table2[[#This Row],[20D EMA]])/Table2[[#This Row],[20D EMA]]</f>
        <v>-3.0675022763253942E-2</v>
      </c>
      <c r="T346" s="2">
        <f>(Table2[[#This Row],[Close Price]]-Table2[[#This Row],[50D EMA]])/Table2[[#This Row],[50D EMA]]</f>
        <v>-1.0439350722802819E-2</v>
      </c>
      <c r="U346" s="2">
        <f>(Table2[[#This Row],[Close Price]]-Table2[[#This Row],[200D EMA]])/Table2[[#This Row],[200D EMA]]</f>
        <v>0.10788513597032835</v>
      </c>
      <c r="V346">
        <v>1.10194170435716</v>
      </c>
      <c r="W346">
        <v>4691.55</v>
      </c>
      <c r="X346">
        <v>4884</v>
      </c>
      <c r="Y346">
        <v>4691.55</v>
      </c>
      <c r="Z346">
        <v>5047.95</v>
      </c>
      <c r="AA346">
        <v>4691.55</v>
      </c>
      <c r="AB346">
        <v>5023</v>
      </c>
      <c r="AC346" s="2">
        <f>(Table2[[#This Row],[Close Price]]/Table2[[#This Row],[Day Low]])-1</f>
        <v>7.4921934115590449E-3</v>
      </c>
      <c r="AD346" s="2">
        <f>(Table2[[#This Row],[Day High]]/Table2[[#This Row],[Close Price]])-1</f>
        <v>3.3279031882708976E-2</v>
      </c>
      <c r="AE346" s="2">
        <f>(Table2[[#This Row],[Close Price]]/Table2[[#This Row],[Current Week Low]])-1</f>
        <v>7.4921934115590449E-3</v>
      </c>
      <c r="AF346" s="2">
        <f>(Table2[[#This Row],[Current Week High]]/Table2[[#This Row],[Close Price]])-1</f>
        <v>6.7964964986142462E-2</v>
      </c>
      <c r="AG346" s="2">
        <f>(Table2[[#This Row],[Close Price]]/Table2[[#This Row],[Current Month Low]])-1</f>
        <v>7.4921934115590449E-3</v>
      </c>
      <c r="AH346" s="2">
        <f>(Table2[[#This Row],[Current Month High]]/Table2[[#This Row],[Close Price]])-1</f>
        <v>6.268644085725783E-2</v>
      </c>
      <c r="AI346">
        <v>7.0281591808238204</v>
      </c>
      <c r="AJ346">
        <v>44.331124614491998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</v>
      </c>
      <c r="AM346" t="s">
        <v>10293</v>
      </c>
      <c r="AN346">
        <v>-3.85</v>
      </c>
      <c r="AO346" t="s">
        <v>10293</v>
      </c>
      <c r="AP346">
        <v>4.2385224812168998E-2</v>
      </c>
      <c r="AQ346">
        <f>(Table2[[#This Row],[Sharpe Ratio]]-AVERAGE(Table2[Sharpe Ratio]))/_xlfn.STDEV.P(Table2[Sharpe Ratio])</f>
        <v>-0.14231464876218608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-6.3112739458207473E-3</v>
      </c>
      <c r="AS346">
        <f>_xlfn.RANK.AVG(Table2[[#This Row],[1Y Return vs Nifty Z-Score]],Table2[1Y Return vs Nifty Z-Score])</f>
        <v>403</v>
      </c>
      <c r="AT346">
        <f>_xlfn.RANK.AVG(Table2[[#This Row],[6M Return vs Nifty Z-Score]],Table2[6M Return vs Nifty Z-Score])</f>
        <v>273</v>
      </c>
      <c r="AU346">
        <f>_xlfn.RANK.AVG(Table2[[#This Row],[Sharpe Ratio Z-Score]],Table2[Sharpe Ratio Z-Score])</f>
        <v>379</v>
      </c>
      <c r="AV346">
        <f>(Table2[[#This Row],[Rank 1Y]]+Table2[[#This Row],[Rank 6M]]+Table2[[#This Row],[Rank Sharpe]])/3</f>
        <v>351.66666666666669</v>
      </c>
    </row>
    <row r="347" spans="1:48" x14ac:dyDescent="0.3">
      <c r="A347" t="s">
        <v>1293</v>
      </c>
      <c r="B347" t="s">
        <v>1294</v>
      </c>
      <c r="C347" t="s">
        <v>10252</v>
      </c>
      <c r="D347" t="s">
        <v>1005</v>
      </c>
      <c r="E347">
        <v>8709.9501467199898</v>
      </c>
      <c r="F347">
        <v>397.9</v>
      </c>
      <c r="G347">
        <v>9.4258528661860108</v>
      </c>
      <c r="H347">
        <f>(Table2[[#This Row],[1Y Return vs Nifty]]-AVERAGE(Table2[1Y Return vs Nifty]))/_xlfn.STDEV.P(Table2[1Y Return vs Nifty])</f>
        <v>-0.40722908217085213</v>
      </c>
      <c r="I347">
        <v>2.1301393696514999</v>
      </c>
      <c r="J347">
        <f>(Table2[[#This Row],[1M Return vs Nifty]]-AVERAGE(Table2[1M Return vs Nifty]))/_xlfn.STDEV.P(Table2[1M Return vs Nifty])</f>
        <v>0.11936840494378054</v>
      </c>
      <c r="K347">
        <v>4.6519180378743901</v>
      </c>
      <c r="L347">
        <f>(Table2[[#This Row],[6M Return vs Nifty]]-AVERAGE(Table2[6M Return vs Nifty]))/_xlfn.STDEV.P(Table2[6M Return vs Nifty])</f>
        <v>-6.2811698716990688E-2</v>
      </c>
      <c r="M347">
        <v>2.3837151764203699</v>
      </c>
      <c r="N347">
        <f>(Table2[[#This Row],[1W Return vs Nifty]]-AVERAGE(Table2[1W Return vs Nifty]))/_xlfn.STDEV.P(Table2[1W Return vs Nifty])</f>
        <v>5.2156412164976108E-2</v>
      </c>
      <c r="O347">
        <v>406.31</v>
      </c>
      <c r="P347">
        <v>389.696432696611</v>
      </c>
      <c r="Q347">
        <v>355.47513701365199</v>
      </c>
      <c r="R347">
        <v>39.800414718600599</v>
      </c>
      <c r="S347" s="2">
        <f>(Table2[[#This Row],[Close Price]]-Table2[[#This Row],[20D EMA]])/Table2[[#This Row],[20D EMA]]</f>
        <v>-2.0698481455046699E-2</v>
      </c>
      <c r="T347" s="2">
        <f>(Table2[[#This Row],[Close Price]]-Table2[[#This Row],[50D EMA]])/Table2[[#This Row],[50D EMA]]</f>
        <v>2.1051173721612366E-2</v>
      </c>
      <c r="U347" s="2">
        <f>(Table2[[#This Row],[Close Price]]-Table2[[#This Row],[200D EMA]])/Table2[[#This Row],[200D EMA]]</f>
        <v>0.11934692069538091</v>
      </c>
      <c r="V347">
        <v>0.68672789757859798</v>
      </c>
      <c r="W347">
        <v>393</v>
      </c>
      <c r="X347">
        <v>407.95</v>
      </c>
      <c r="Y347">
        <v>393</v>
      </c>
      <c r="Z347">
        <v>429.6</v>
      </c>
      <c r="AA347">
        <v>393</v>
      </c>
      <c r="AB347">
        <v>426.35</v>
      </c>
      <c r="AC347" s="2">
        <f>(Table2[[#This Row],[Close Price]]/Table2[[#This Row],[Day Low]])-1</f>
        <v>1.2468193384223891E-2</v>
      </c>
      <c r="AD347" s="2">
        <f>(Table2[[#This Row],[Day High]]/Table2[[#This Row],[Close Price]])-1</f>
        <v>2.5257602412666502E-2</v>
      </c>
      <c r="AE347" s="2">
        <f>(Table2[[#This Row],[Close Price]]/Table2[[#This Row],[Current Week Low]])-1</f>
        <v>1.2468193384223891E-2</v>
      </c>
      <c r="AF347" s="2">
        <f>(Table2[[#This Row],[Current Week High]]/Table2[[#This Row],[Close Price]])-1</f>
        <v>7.9668258356371036E-2</v>
      </c>
      <c r="AG347" s="2">
        <f>(Table2[[#This Row],[Close Price]]/Table2[[#This Row],[Current Month Low]])-1</f>
        <v>1.2468193384223891E-2</v>
      </c>
      <c r="AH347" s="2">
        <f>(Table2[[#This Row],[Current Month High]]/Table2[[#This Row],[Close Price]])-1</f>
        <v>7.150037697914069E-2</v>
      </c>
      <c r="AI347">
        <v>9.2862528273435601</v>
      </c>
      <c r="AJ347">
        <v>48.7476635514018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-0.01</v>
      </c>
      <c r="AM347" t="s">
        <v>10293</v>
      </c>
      <c r="AN347">
        <v>-5.37</v>
      </c>
      <c r="AO347" t="s">
        <v>10293</v>
      </c>
      <c r="AP347">
        <v>7.1330220000457994E-2</v>
      </c>
      <c r="AQ347">
        <f>(Table2[[#This Row],[Sharpe Ratio]]-AVERAGE(Table2[Sharpe Ratio]))/_xlfn.STDEV.P(Table2[Sharpe Ratio])</f>
        <v>0.1933061860966119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-0.10520977768247428</v>
      </c>
      <c r="AS347">
        <f>_xlfn.RANK.AVG(Table2[[#This Row],[1Y Return vs Nifty Z-Score]],Table2[1Y Return vs Nifty Z-Score])</f>
        <v>437</v>
      </c>
      <c r="AT347">
        <f>_xlfn.RANK.AVG(Table2[[#This Row],[6M Return vs Nifty Z-Score]],Table2[6M Return vs Nifty Z-Score])</f>
        <v>339</v>
      </c>
      <c r="AU347">
        <f>_xlfn.RANK.AVG(Table2[[#This Row],[Sharpe Ratio Z-Score]],Table2[Sharpe Ratio Z-Score])</f>
        <v>279</v>
      </c>
      <c r="AV347">
        <f>(Table2[[#This Row],[Rank 1Y]]+Table2[[#This Row],[Rank 6M]]+Table2[[#This Row],[Rank Sharpe]])/3</f>
        <v>351.66666666666669</v>
      </c>
    </row>
    <row r="348" spans="1:48" x14ac:dyDescent="0.3">
      <c r="A348" t="s">
        <v>468</v>
      </c>
      <c r="B348" t="s">
        <v>469</v>
      </c>
      <c r="C348" t="s">
        <v>10250</v>
      </c>
      <c r="D348" t="s">
        <v>51</v>
      </c>
      <c r="E348">
        <v>46540.897503749999</v>
      </c>
      <c r="F348">
        <v>4223.7</v>
      </c>
      <c r="G348">
        <v>37.537704539783398</v>
      </c>
      <c r="H348">
        <f>(Table2[[#This Row],[1Y Return vs Nifty]]-AVERAGE(Table2[1Y Return vs Nifty]))/_xlfn.STDEV.P(Table2[1Y Return vs Nifty])</f>
        <v>-1.8894542336884337E-2</v>
      </c>
      <c r="I348">
        <v>-9.1699957740608102</v>
      </c>
      <c r="J348">
        <f>(Table2[[#This Row],[1M Return vs Nifty]]-AVERAGE(Table2[1M Return vs Nifty]))/_xlfn.STDEV.P(Table2[1M Return vs Nifty])</f>
        <v>-1.0341189707451035</v>
      </c>
      <c r="K348">
        <v>3.8951852767024402</v>
      </c>
      <c r="L348">
        <f>(Table2[[#This Row],[6M Return vs Nifty]]-AVERAGE(Table2[6M Return vs Nifty]))/_xlfn.STDEV.P(Table2[6M Return vs Nifty])</f>
        <v>-8.8810330931982512E-2</v>
      </c>
      <c r="M348">
        <v>-2.4812648516101001</v>
      </c>
      <c r="N348">
        <f>(Table2[[#This Row],[1W Return vs Nifty]]-AVERAGE(Table2[1W Return vs Nifty]))/_xlfn.STDEV.P(Table2[1W Return vs Nifty])</f>
        <v>-0.96422101611386035</v>
      </c>
      <c r="O348">
        <v>4403.9399999999996</v>
      </c>
      <c r="P348">
        <v>4458.9873679178099</v>
      </c>
      <c r="Q348">
        <v>4016.6514258846</v>
      </c>
      <c r="R348">
        <v>33.495513226173998</v>
      </c>
      <c r="S348" s="2">
        <f>(Table2[[#This Row],[Close Price]]-Table2[[#This Row],[20D EMA]])/Table2[[#This Row],[20D EMA]]</f>
        <v>-4.0926988106104942E-2</v>
      </c>
      <c r="T348" s="2">
        <f>(Table2[[#This Row],[Close Price]]-Table2[[#This Row],[50D EMA]])/Table2[[#This Row],[50D EMA]]</f>
        <v>-5.2766995845444843E-2</v>
      </c>
      <c r="U348" s="2">
        <f>(Table2[[#This Row],[Close Price]]-Table2[[#This Row],[200D EMA]])/Table2[[#This Row],[200D EMA]]</f>
        <v>5.1547558441619269E-2</v>
      </c>
      <c r="V348">
        <v>0.25955372029290702</v>
      </c>
      <c r="W348">
        <v>4200</v>
      </c>
      <c r="X348">
        <v>4405.1000000000004</v>
      </c>
      <c r="Y348">
        <v>4200</v>
      </c>
      <c r="Z348">
        <v>4418</v>
      </c>
      <c r="AA348">
        <v>4200</v>
      </c>
      <c r="AB348">
        <v>4405.1000000000004</v>
      </c>
      <c r="AC348" s="2">
        <f>(Table2[[#This Row],[Close Price]]/Table2[[#This Row],[Day Low]])-1</f>
        <v>5.6428571428570606E-3</v>
      </c>
      <c r="AD348" s="2">
        <f>(Table2[[#This Row],[Day High]]/Table2[[#This Row],[Close Price]])-1</f>
        <v>4.2948126050619262E-2</v>
      </c>
      <c r="AE348" s="2">
        <f>(Table2[[#This Row],[Close Price]]/Table2[[#This Row],[Current Week Low]])-1</f>
        <v>5.6428571428570606E-3</v>
      </c>
      <c r="AF348" s="2">
        <f>(Table2[[#This Row],[Current Week High]]/Table2[[#This Row],[Close Price]])-1</f>
        <v>4.6002320240547512E-2</v>
      </c>
      <c r="AG348" s="2">
        <f>(Table2[[#This Row],[Close Price]]/Table2[[#This Row],[Current Month Low]])-1</f>
        <v>5.6428571428570606E-3</v>
      </c>
      <c r="AH348" s="2">
        <f>(Table2[[#This Row],[Current Month High]]/Table2[[#This Row],[Close Price]])-1</f>
        <v>4.2948126050619262E-2</v>
      </c>
      <c r="AI348">
        <v>18.332267916755399</v>
      </c>
      <c r="AJ348">
        <v>69.415587020175593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-0.19</v>
      </c>
      <c r="AM348" t="s">
        <v>10293</v>
      </c>
      <c r="AN348">
        <v>0.13</v>
      </c>
      <c r="AO348" t="s">
        <v>10294</v>
      </c>
      <c r="AP348">
        <v>2.7154966123191002E-2</v>
      </c>
      <c r="AQ348">
        <f>(Table2[[#This Row],[Sharpe Ratio]]-AVERAGE(Table2[Sharpe Ratio]))/_xlfn.STDEV.P(Table2[Sharpe Ratio])</f>
        <v>-0.31891140074155361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291</v>
      </c>
      <c r="AT348">
        <f>_xlfn.RANK.AVG(Table2[[#This Row],[6M Return vs Nifty Z-Score]],Table2[6M Return vs Nifty Z-Score])</f>
        <v>349</v>
      </c>
      <c r="AU348">
        <f>_xlfn.RANK.AVG(Table2[[#This Row],[Sharpe Ratio Z-Score]],Table2[Sharpe Ratio Z-Score])</f>
        <v>422</v>
      </c>
      <c r="AV348">
        <f>(Table2[[#This Row],[Rank 1Y]]+Table2[[#This Row],[Rank 6M]]+Table2[[#This Row],[Rank Sharpe]])/3</f>
        <v>354</v>
      </c>
    </row>
    <row r="349" spans="1:48" x14ac:dyDescent="0.3">
      <c r="A349" t="s">
        <v>1480</v>
      </c>
      <c r="B349" t="s">
        <v>1481</v>
      </c>
      <c r="C349" t="s">
        <v>10259</v>
      </c>
      <c r="D349" t="s">
        <v>89</v>
      </c>
      <c r="E349">
        <v>6748.6604837599998</v>
      </c>
      <c r="F349">
        <v>3412.4</v>
      </c>
      <c r="G349">
        <v>23.4467904031556</v>
      </c>
      <c r="H349">
        <f>(Table2[[#This Row],[1Y Return vs Nifty]]-AVERAGE(Table2[1Y Return vs Nifty]))/_xlfn.STDEV.P(Table2[1Y Return vs Nifty])</f>
        <v>-0.21354513741762718</v>
      </c>
      <c r="I349">
        <v>12.202638934517401</v>
      </c>
      <c r="J349">
        <f>(Table2[[#This Row],[1M Return vs Nifty]]-AVERAGE(Table2[1M Return vs Nifty]))/_xlfn.STDEV.P(Table2[1M Return vs Nifty])</f>
        <v>1.1475420455191705</v>
      </c>
      <c r="K349">
        <v>50.579080228135403</v>
      </c>
      <c r="L349">
        <f>(Table2[[#This Row],[6M Return vs Nifty]]-AVERAGE(Table2[6M Return vs Nifty]))/_xlfn.STDEV.P(Table2[6M Return vs Nifty])</f>
        <v>1.5150813960839573</v>
      </c>
      <c r="M349">
        <v>1.12906909810915</v>
      </c>
      <c r="N349">
        <f>(Table2[[#This Row],[1W Return vs Nifty]]-AVERAGE(Table2[1W Return vs Nifty]))/_xlfn.STDEV.P(Table2[1W Return vs Nifty])</f>
        <v>-0.20996058464216855</v>
      </c>
      <c r="O349">
        <v>3300.8</v>
      </c>
      <c r="P349">
        <v>2979.94218510576</v>
      </c>
      <c r="Q349">
        <v>2429.2632963559299</v>
      </c>
      <c r="R349">
        <v>61.268502490999303</v>
      </c>
      <c r="S349" s="2">
        <f>(Table2[[#This Row],[Close Price]]-Table2[[#This Row],[20D EMA]])/Table2[[#This Row],[20D EMA]]</f>
        <v>3.3809985458070742E-2</v>
      </c>
      <c r="T349" s="2">
        <f>(Table2[[#This Row],[Close Price]]-Table2[[#This Row],[50D EMA]])/Table2[[#This Row],[50D EMA]]</f>
        <v>0.14512288763712772</v>
      </c>
      <c r="U349" s="2">
        <f>(Table2[[#This Row],[Close Price]]-Table2[[#This Row],[200D EMA]])/Table2[[#This Row],[200D EMA]]</f>
        <v>0.40470570033262598</v>
      </c>
      <c r="V349">
        <v>0.53171358888629805</v>
      </c>
      <c r="W349">
        <v>3334.25</v>
      </c>
      <c r="X349">
        <v>3484.55</v>
      </c>
      <c r="Y349">
        <v>3334.25</v>
      </c>
      <c r="Z349">
        <v>3504.25</v>
      </c>
      <c r="AA349">
        <v>3334.25</v>
      </c>
      <c r="AB349">
        <v>3492.2</v>
      </c>
      <c r="AC349" s="2">
        <f>(Table2[[#This Row],[Close Price]]/Table2[[#This Row],[Day Low]])-1</f>
        <v>2.3438554397540612E-2</v>
      </c>
      <c r="AD349" s="2">
        <f>(Table2[[#This Row],[Day High]]/Table2[[#This Row],[Close Price]])-1</f>
        <v>2.1143476731918964E-2</v>
      </c>
      <c r="AE349" s="2">
        <f>(Table2[[#This Row],[Close Price]]/Table2[[#This Row],[Current Week Low]])-1</f>
        <v>2.3438554397540612E-2</v>
      </c>
      <c r="AF349" s="2">
        <f>(Table2[[#This Row],[Current Week High]]/Table2[[#This Row],[Close Price]])-1</f>
        <v>2.6916539678818463E-2</v>
      </c>
      <c r="AG349" s="2">
        <f>(Table2[[#This Row],[Close Price]]/Table2[[#This Row],[Current Month Low]])-1</f>
        <v>2.3438554397540612E-2</v>
      </c>
      <c r="AH349" s="2">
        <f>(Table2[[#This Row],[Current Month High]]/Table2[[#This Row],[Close Price]])-1</f>
        <v>2.3385300668151476E-2</v>
      </c>
      <c r="AI349">
        <v>5.6704958387058904</v>
      </c>
      <c r="AJ349">
        <v>113.94357366771099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0.41</v>
      </c>
      <c r="AM349" t="s">
        <v>10294</v>
      </c>
      <c r="AN349">
        <v>4.67</v>
      </c>
      <c r="AO349" t="s">
        <v>10294</v>
      </c>
      <c r="AP349">
        <v>-5.2416322395433999E-2</v>
      </c>
      <c r="AQ349">
        <f>(Table2[[#This Row],[Sharpe Ratio]]-AVERAGE(Table2[Sharpe Ratio]))/_xlfn.STDEV.P(Table2[Sharpe Ratio])</f>
        <v>-1.2415504307254397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0.99756728881789236</v>
      </c>
      <c r="AS349">
        <f>_xlfn.RANK.AVG(Table2[[#This Row],[1Y Return vs Nifty Z-Score]],Table2[1Y Return vs Nifty Z-Score])</f>
        <v>356</v>
      </c>
      <c r="AT349">
        <f>_xlfn.RANK.AVG(Table2[[#This Row],[6M Return vs Nifty Z-Score]],Table2[6M Return vs Nifty Z-Score])</f>
        <v>57</v>
      </c>
      <c r="AU349">
        <f>_xlfn.RANK.AVG(Table2[[#This Row],[Sharpe Ratio Z-Score]],Table2[Sharpe Ratio Z-Score])</f>
        <v>650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1777</v>
      </c>
      <c r="B350" t="s">
        <v>1778</v>
      </c>
      <c r="C350" t="s">
        <v>10263</v>
      </c>
      <c r="D350" t="s">
        <v>551</v>
      </c>
      <c r="E350">
        <v>4280.1621698700001</v>
      </c>
      <c r="F350">
        <v>373.65</v>
      </c>
      <c r="G350">
        <v>1.2459101175554499</v>
      </c>
      <c r="H350">
        <f>(Table2[[#This Row],[1Y Return vs Nifty]]-AVERAGE(Table2[1Y Return vs Nifty]))/_xlfn.STDEV.P(Table2[1Y Return vs Nifty])</f>
        <v>-0.52022606081317568</v>
      </c>
      <c r="I350">
        <v>-5.16629254976987</v>
      </c>
      <c r="J350">
        <f>(Table2[[#This Row],[1M Return vs Nifty]]-AVERAGE(Table2[1M Return vs Nifty]))/_xlfn.STDEV.P(Table2[1M Return vs Nifty])</f>
        <v>-0.62543172351388965</v>
      </c>
      <c r="K350">
        <v>0.27706966450397902</v>
      </c>
      <c r="L350">
        <f>(Table2[[#This Row],[6M Return vs Nifty]]-AVERAGE(Table2[6M Return vs Nifty]))/_xlfn.STDEV.P(Table2[6M Return vs Nifty])</f>
        <v>-0.21311584793799659</v>
      </c>
      <c r="M350">
        <v>2.1482980931143998</v>
      </c>
      <c r="N350">
        <f>(Table2[[#This Row],[1W Return vs Nifty]]-AVERAGE(Table2[1W Return vs Nifty]))/_xlfn.STDEV.P(Table2[1W Return vs Nifty])</f>
        <v>2.9737622209241917E-3</v>
      </c>
      <c r="O350">
        <v>374.09</v>
      </c>
      <c r="P350">
        <v>372.73219456482502</v>
      </c>
      <c r="Q350">
        <v>356.91978001692001</v>
      </c>
      <c r="R350">
        <v>48.822712735745199</v>
      </c>
      <c r="S350" s="2">
        <f>(Table2[[#This Row],[Close Price]]-Table2[[#This Row],[20D EMA]])/Table2[[#This Row],[20D EMA]]</f>
        <v>-1.1761875484509016E-3</v>
      </c>
      <c r="T350" s="2">
        <f>(Table2[[#This Row],[Close Price]]-Table2[[#This Row],[50D EMA]])/Table2[[#This Row],[50D EMA]]</f>
        <v>2.4623723106251072E-3</v>
      </c>
      <c r="U350" s="2">
        <f>(Table2[[#This Row],[Close Price]]-Table2[[#This Row],[200D EMA]])/Table2[[#This Row],[200D EMA]]</f>
        <v>4.687389413466201E-2</v>
      </c>
      <c r="V350">
        <v>0.70780435024716903</v>
      </c>
      <c r="W350">
        <v>367.05</v>
      </c>
      <c r="X350">
        <v>376.85</v>
      </c>
      <c r="Y350">
        <v>367.05</v>
      </c>
      <c r="Z350">
        <v>392</v>
      </c>
      <c r="AA350">
        <v>367.05</v>
      </c>
      <c r="AB350">
        <v>384.3</v>
      </c>
      <c r="AC350" s="2">
        <f>(Table2[[#This Row],[Close Price]]/Table2[[#This Row],[Day Low]])-1</f>
        <v>1.798120147118909E-2</v>
      </c>
      <c r="AD350" s="2">
        <f>(Table2[[#This Row],[Day High]]/Table2[[#This Row],[Close Price]])-1</f>
        <v>8.5641643249030341E-3</v>
      </c>
      <c r="AE350" s="2">
        <f>(Table2[[#This Row],[Close Price]]/Table2[[#This Row],[Current Week Low]])-1</f>
        <v>1.798120147118909E-2</v>
      </c>
      <c r="AF350" s="2">
        <f>(Table2[[#This Row],[Current Week High]]/Table2[[#This Row],[Close Price]])-1</f>
        <v>4.9110129800615576E-2</v>
      </c>
      <c r="AG350" s="2">
        <f>(Table2[[#This Row],[Close Price]]/Table2[[#This Row],[Current Month Low]])-1</f>
        <v>1.798120147118909E-2</v>
      </c>
      <c r="AH350" s="2">
        <f>(Table2[[#This Row],[Current Month High]]/Table2[[#This Row],[Close Price]])-1</f>
        <v>2.8502609393817879E-2</v>
      </c>
      <c r="AI350">
        <v>22.8020875150542</v>
      </c>
      <c r="AJ350">
        <v>35.872727272727197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-0.05</v>
      </c>
      <c r="AM350" t="s">
        <v>10293</v>
      </c>
      <c r="AN350">
        <v>0.04</v>
      </c>
      <c r="AO350" t="s">
        <v>10294</v>
      </c>
      <c r="AP350">
        <v>0.110743490591116</v>
      </c>
      <c r="AQ350">
        <f>(Table2[[#This Row],[Sharpe Ratio]]-AVERAGE(Table2[Sharpe Ratio]))/_xlfn.STDEV.P(Table2[Sharpe Ratio])</f>
        <v>0.65030798188562289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-0.70549188815851493</v>
      </c>
      <c r="AS350">
        <f>_xlfn.RANK.AVG(Table2[[#This Row],[1Y Return vs Nifty Z-Score]],Table2[1Y Return vs Nifty Z-Score])</f>
        <v>484</v>
      </c>
      <c r="AT350">
        <f>_xlfn.RANK.AVG(Table2[[#This Row],[6M Return vs Nifty Z-Score]],Table2[6M Return vs Nifty Z-Score])</f>
        <v>396</v>
      </c>
      <c r="AU350">
        <f>_xlfn.RANK.AVG(Table2[[#This Row],[Sharpe Ratio Z-Score]],Table2[Sharpe Ratio Z-Score])</f>
        <v>186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1643</v>
      </c>
      <c r="B351" t="s">
        <v>1644</v>
      </c>
      <c r="C351" t="s">
        <v>10253</v>
      </c>
      <c r="D351" t="s">
        <v>46</v>
      </c>
      <c r="E351">
        <v>5201.2519605150001</v>
      </c>
      <c r="F351">
        <v>751.65</v>
      </c>
      <c r="G351">
        <v>37.709996532254003</v>
      </c>
      <c r="H351">
        <f>(Table2[[#This Row],[1Y Return vs Nifty]]-AVERAGE(Table2[1Y Return vs Nifty]))/_xlfn.STDEV.P(Table2[1Y Return vs Nifty])</f>
        <v>-1.651451656021205E-2</v>
      </c>
      <c r="I351">
        <v>25.504004840036501</v>
      </c>
      <c r="J351">
        <f>(Table2[[#This Row],[1M Return vs Nifty]]-AVERAGE(Table2[1M Return vs Nifty]))/_xlfn.STDEV.P(Table2[1M Return vs Nifty])</f>
        <v>2.5053096700924082</v>
      </c>
      <c r="K351">
        <v>-18.402786249062899</v>
      </c>
      <c r="L351">
        <f>(Table2[[#This Row],[6M Return vs Nifty]]-AVERAGE(Table2[6M Return vs Nifty]))/_xlfn.STDEV.P(Table2[6M Return vs Nifty])</f>
        <v>-0.85488891320576643</v>
      </c>
      <c r="M351">
        <v>-3.55543316433427</v>
      </c>
      <c r="N351">
        <f>(Table2[[#This Row],[1W Return vs Nifty]]-AVERAGE(Table2[1W Return vs Nifty]))/_xlfn.STDEV.P(Table2[1W Return vs Nifty])</f>
        <v>-1.1886331248861124</v>
      </c>
      <c r="O351">
        <v>693.34</v>
      </c>
      <c r="P351">
        <v>631.76821480334399</v>
      </c>
      <c r="Q351">
        <v>591.02567236248797</v>
      </c>
      <c r="R351">
        <v>63.775508371309598</v>
      </c>
      <c r="S351" s="2">
        <f>(Table2[[#This Row],[Close Price]]-Table2[[#This Row],[20D EMA]])/Table2[[#This Row],[20D EMA]]</f>
        <v>8.4100152883145277E-2</v>
      </c>
      <c r="T351" s="2">
        <f>(Table2[[#This Row],[Close Price]]-Table2[[#This Row],[50D EMA]])/Table2[[#This Row],[50D EMA]]</f>
        <v>0.18975596173981724</v>
      </c>
      <c r="U351" s="2">
        <f>(Table2[[#This Row],[Close Price]]-Table2[[#This Row],[200D EMA]])/Table2[[#This Row],[200D EMA]]</f>
        <v>0.27177216684252231</v>
      </c>
      <c r="V351">
        <v>1.48144297347934</v>
      </c>
      <c r="W351">
        <v>726.05</v>
      </c>
      <c r="X351">
        <v>761.1</v>
      </c>
      <c r="Y351">
        <v>712.95</v>
      </c>
      <c r="Z351">
        <v>771.7</v>
      </c>
      <c r="AA351">
        <v>726.05</v>
      </c>
      <c r="AB351">
        <v>771.7</v>
      </c>
      <c r="AC351" s="2">
        <f>(Table2[[#This Row],[Close Price]]/Table2[[#This Row],[Day Low]])-1</f>
        <v>3.525927966393505E-2</v>
      </c>
      <c r="AD351" s="2">
        <f>(Table2[[#This Row],[Day High]]/Table2[[#This Row],[Close Price]])-1</f>
        <v>1.2572340850129704E-2</v>
      </c>
      <c r="AE351" s="2">
        <f>(Table2[[#This Row],[Close Price]]/Table2[[#This Row],[Current Week Low]])-1</f>
        <v>5.4281506416999692E-2</v>
      </c>
      <c r="AF351" s="2">
        <f>(Table2[[#This Row],[Current Week High]]/Table2[[#This Row],[Close Price]])-1</f>
        <v>2.6674649105301818E-2</v>
      </c>
      <c r="AG351" s="2">
        <f>(Table2[[#This Row],[Close Price]]/Table2[[#This Row],[Current Month Low]])-1</f>
        <v>3.525927966393505E-2</v>
      </c>
      <c r="AH351" s="2">
        <f>(Table2[[#This Row],[Current Month High]]/Table2[[#This Row],[Close Price]])-1</f>
        <v>2.6674649105301818E-2</v>
      </c>
      <c r="AI351">
        <v>34.244661744162798</v>
      </c>
      <c r="AJ351">
        <v>76.133567662565895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0.37</v>
      </c>
      <c r="AM351" t="s">
        <v>10294</v>
      </c>
      <c r="AN351">
        <v>15.23</v>
      </c>
      <c r="AO351" t="s">
        <v>10294</v>
      </c>
      <c r="AP351">
        <v>0.11844808028201401</v>
      </c>
      <c r="AQ351">
        <f>(Table2[[#This Row],[Sharpe Ratio]]-AVERAGE(Table2[Sharpe Ratio]))/_xlfn.STDEV.P(Table2[Sharpe Ratio])</f>
        <v>0.73964366176681651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1.1849167772071341</v>
      </c>
      <c r="AS351">
        <f>_xlfn.RANK.AVG(Table2[[#This Row],[1Y Return vs Nifty Z-Score]],Table2[1Y Return vs Nifty Z-Score])</f>
        <v>289</v>
      </c>
      <c r="AT351">
        <f>_xlfn.RANK.AVG(Table2[[#This Row],[6M Return vs Nifty Z-Score]],Table2[6M Return vs Nifty Z-Score])</f>
        <v>611</v>
      </c>
      <c r="AU351">
        <f>_xlfn.RANK.AVG(Table2[[#This Row],[Sharpe Ratio Z-Score]],Table2[Sharpe Ratio Z-Score])</f>
        <v>167</v>
      </c>
      <c r="AV351">
        <f>(Table2[[#This Row],[Rank 1Y]]+Table2[[#This Row],[Rank 6M]]+Table2[[#This Row],[Rank Sharpe]])/3</f>
        <v>355.66666666666669</v>
      </c>
    </row>
    <row r="352" spans="1:48" x14ac:dyDescent="0.3">
      <c r="A352" t="s">
        <v>1443</v>
      </c>
      <c r="B352" t="s">
        <v>1444</v>
      </c>
      <c r="C352" t="s">
        <v>10263</v>
      </c>
      <c r="D352" t="s">
        <v>379</v>
      </c>
      <c r="E352">
        <v>7176.5703139679899</v>
      </c>
      <c r="F352">
        <v>88.08</v>
      </c>
      <c r="G352">
        <v>8.0938136476097107</v>
      </c>
      <c r="H352">
        <f>(Table2[[#This Row],[1Y Return vs Nifty]]-AVERAGE(Table2[1Y Return vs Nifty]))/_xlfn.STDEV.P(Table2[1Y Return vs Nifty])</f>
        <v>-0.42562974972532885</v>
      </c>
      <c r="I352">
        <v>3.4233188316894001</v>
      </c>
      <c r="J352">
        <f>(Table2[[#This Row],[1M Return vs Nifty]]-AVERAGE(Table2[1M Return vs Nifty]))/_xlfn.STDEV.P(Table2[1M Return vs Nifty])</f>
        <v>0.25137268321038714</v>
      </c>
      <c r="K352">
        <v>3.1724129994747101</v>
      </c>
      <c r="L352">
        <f>(Table2[[#This Row],[6M Return vs Nifty]]-AVERAGE(Table2[6M Return vs Nifty]))/_xlfn.STDEV.P(Table2[6M Return vs Nifty])</f>
        <v>-0.11364220233363051</v>
      </c>
      <c r="M352">
        <v>6.5070102745797396</v>
      </c>
      <c r="N352">
        <f>(Table2[[#This Row],[1W Return vs Nifty]]-AVERAGE(Table2[1W Return vs Nifty]))/_xlfn.STDEV.P(Table2[1W Return vs Nifty])</f>
        <v>0.91358318961437057</v>
      </c>
      <c r="O352">
        <v>87.11</v>
      </c>
      <c r="P352">
        <v>82.566239273761894</v>
      </c>
      <c r="Q352">
        <v>74.164689999924903</v>
      </c>
      <c r="R352">
        <v>50.351971016047699</v>
      </c>
      <c r="S352" s="2">
        <f>(Table2[[#This Row],[Close Price]]-Table2[[#This Row],[20D EMA]])/Table2[[#This Row],[20D EMA]]</f>
        <v>1.1135346114108585E-2</v>
      </c>
      <c r="T352" s="2">
        <f>(Table2[[#This Row],[Close Price]]-Table2[[#This Row],[50D EMA]])/Table2[[#This Row],[50D EMA]]</f>
        <v>6.6779845790921E-2</v>
      </c>
      <c r="U352" s="2">
        <f>(Table2[[#This Row],[Close Price]]-Table2[[#This Row],[200D EMA]])/Table2[[#This Row],[200D EMA]]</f>
        <v>0.18762715788455647</v>
      </c>
      <c r="V352">
        <v>1.1367377527296301</v>
      </c>
      <c r="W352">
        <v>87.24</v>
      </c>
      <c r="X352">
        <v>90.4</v>
      </c>
      <c r="Y352">
        <v>85.21</v>
      </c>
      <c r="Z352">
        <v>98.35</v>
      </c>
      <c r="AA352">
        <v>87.24</v>
      </c>
      <c r="AB352">
        <v>94.29</v>
      </c>
      <c r="AC352" s="2">
        <f>(Table2[[#This Row],[Close Price]]/Table2[[#This Row],[Day Low]])-1</f>
        <v>9.6286107290233236E-3</v>
      </c>
      <c r="AD352" s="2">
        <f>(Table2[[#This Row],[Day High]]/Table2[[#This Row],[Close Price]])-1</f>
        <v>2.6339691189827485E-2</v>
      </c>
      <c r="AE352" s="2">
        <f>(Table2[[#This Row],[Close Price]]/Table2[[#This Row],[Current Week Low]])-1</f>
        <v>3.3681492782537292E-2</v>
      </c>
      <c r="AF352" s="2">
        <f>(Table2[[#This Row],[Current Week High]]/Table2[[#This Row],[Close Price]])-1</f>
        <v>0.11659854677565851</v>
      </c>
      <c r="AG352" s="2">
        <f>(Table2[[#This Row],[Close Price]]/Table2[[#This Row],[Current Month Low]])-1</f>
        <v>9.6286107290233236E-3</v>
      </c>
      <c r="AH352" s="2">
        <f>(Table2[[#This Row],[Current Month High]]/Table2[[#This Row],[Close Price]])-1</f>
        <v>7.0504087193460574E-2</v>
      </c>
      <c r="AI352">
        <v>11.6598546775658</v>
      </c>
      <c r="AJ352">
        <v>50.1790281329923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0.13</v>
      </c>
      <c r="AM352" t="s">
        <v>10294</v>
      </c>
      <c r="AN352">
        <v>-3.05</v>
      </c>
      <c r="AO352" t="s">
        <v>10293</v>
      </c>
      <c r="AP352">
        <v>7.4893263911904998E-2</v>
      </c>
      <c r="AQ352">
        <f>(Table2[[#This Row],[Sharpe Ratio]]-AVERAGE(Table2[Sharpe Ratio]))/_xlfn.STDEV.P(Table2[Sharpe Ratio])</f>
        <v>0.23462012532580992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0.86030404609160827</v>
      </c>
      <c r="AS352">
        <f>_xlfn.RANK.AVG(Table2[[#This Row],[1Y Return vs Nifty Z-Score]],Table2[1Y Return vs Nifty Z-Score])</f>
        <v>444</v>
      </c>
      <c r="AT352">
        <f>_xlfn.RANK.AVG(Table2[[#This Row],[6M Return vs Nifty Z-Score]],Table2[6M Return vs Nifty Z-Score])</f>
        <v>356</v>
      </c>
      <c r="AU352">
        <f>_xlfn.RANK.AVG(Table2[[#This Row],[Sharpe Ratio Z-Score]],Table2[Sharpe Ratio Z-Score])</f>
        <v>267</v>
      </c>
      <c r="AV352">
        <f>(Table2[[#This Row],[Rank 1Y]]+Table2[[#This Row],[Rank 6M]]+Table2[[#This Row],[Rank Sharpe]])/3</f>
        <v>355.66666666666669</v>
      </c>
    </row>
    <row r="353" spans="1:48" x14ac:dyDescent="0.3">
      <c r="A353" t="s">
        <v>749</v>
      </c>
      <c r="B353" t="s">
        <v>750</v>
      </c>
      <c r="C353" t="s">
        <v>10260</v>
      </c>
      <c r="D353" t="s">
        <v>286</v>
      </c>
      <c r="E353">
        <v>21764.375304360001</v>
      </c>
      <c r="F353">
        <v>688.35</v>
      </c>
      <c r="G353">
        <v>2.7432377214523802</v>
      </c>
      <c r="H353">
        <f>(Table2[[#This Row],[1Y Return vs Nifty]]-AVERAGE(Table2[1Y Return vs Nifty]))/_xlfn.STDEV.P(Table2[1Y Return vs Nifty])</f>
        <v>-0.49954211466863468</v>
      </c>
      <c r="I353">
        <v>-6.3588233820988798</v>
      </c>
      <c r="J353">
        <f>(Table2[[#This Row],[1M Return vs Nifty]]-AVERAGE(Table2[1M Return vs Nifty]))/_xlfn.STDEV.P(Table2[1M Return vs Nifty])</f>
        <v>-0.74716206060429813</v>
      </c>
      <c r="K353">
        <v>0.371940964140623</v>
      </c>
      <c r="L353">
        <f>(Table2[[#This Row],[6M Return vs Nifty]]-AVERAGE(Table2[6M Return vs Nifty]))/_xlfn.STDEV.P(Table2[6M Return vs Nifty])</f>
        <v>-0.20985640926483606</v>
      </c>
      <c r="M353">
        <v>1.02490764629438</v>
      </c>
      <c r="N353">
        <f>(Table2[[#This Row],[1W Return vs Nifty]]-AVERAGE(Table2[1W Return vs Nifty]))/_xlfn.STDEV.P(Table2[1W Return vs Nifty])</f>
        <v>-0.23172169114441762</v>
      </c>
      <c r="O353">
        <v>699.21</v>
      </c>
      <c r="P353">
        <v>685.36566361821497</v>
      </c>
      <c r="Q353">
        <v>619.05804269384703</v>
      </c>
      <c r="R353">
        <v>43.346757952278402</v>
      </c>
      <c r="S353" s="2">
        <f>(Table2[[#This Row],[Close Price]]-Table2[[#This Row],[20D EMA]])/Table2[[#This Row],[20D EMA]]</f>
        <v>-1.5531814476337599E-2</v>
      </c>
      <c r="T353" s="2">
        <f>(Table2[[#This Row],[Close Price]]-Table2[[#This Row],[50D EMA]])/Table2[[#This Row],[50D EMA]]</f>
        <v>4.3543710171151636E-3</v>
      </c>
      <c r="U353" s="2">
        <f>(Table2[[#This Row],[Close Price]]-Table2[[#This Row],[200D EMA]])/Table2[[#This Row],[200D EMA]]</f>
        <v>0.11193127708126892</v>
      </c>
      <c r="V353">
        <v>1.1084112726222899</v>
      </c>
      <c r="W353">
        <v>681</v>
      </c>
      <c r="X353">
        <v>699</v>
      </c>
      <c r="Y353">
        <v>681</v>
      </c>
      <c r="Z353">
        <v>738</v>
      </c>
      <c r="AA353">
        <v>681</v>
      </c>
      <c r="AB353">
        <v>738</v>
      </c>
      <c r="AC353" s="2">
        <f>(Table2[[#This Row],[Close Price]]/Table2[[#This Row],[Day Low]])-1</f>
        <v>1.0792951541850337E-2</v>
      </c>
      <c r="AD353" s="2">
        <f>(Table2[[#This Row],[Day High]]/Table2[[#This Row],[Close Price]])-1</f>
        <v>1.5471780344301633E-2</v>
      </c>
      <c r="AE353" s="2">
        <f>(Table2[[#This Row],[Close Price]]/Table2[[#This Row],[Current Week Low]])-1</f>
        <v>1.0792951541850337E-2</v>
      </c>
      <c r="AF353" s="2">
        <f>(Table2[[#This Row],[Current Week High]]/Table2[[#This Row],[Close Price]])-1</f>
        <v>7.2129004140335518E-2</v>
      </c>
      <c r="AG353" s="2">
        <f>(Table2[[#This Row],[Close Price]]/Table2[[#This Row],[Current Month Low]])-1</f>
        <v>1.0792951541850337E-2</v>
      </c>
      <c r="AH353" s="2">
        <f>(Table2[[#This Row],[Current Month High]]/Table2[[#This Row],[Close Price]])-1</f>
        <v>7.2129004140335518E-2</v>
      </c>
      <c r="AI353">
        <v>16.067407568823999</v>
      </c>
      <c r="AJ353">
        <v>48.671706263498898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</v>
      </c>
      <c r="AM353" t="s">
        <v>10295</v>
      </c>
      <c r="AN353">
        <v>-1.92</v>
      </c>
      <c r="AO353" t="s">
        <v>10293</v>
      </c>
      <c r="AP353">
        <v>0.106867805818622</v>
      </c>
      <c r="AQ353">
        <f>(Table2[[#This Row],[Sharpe Ratio]]-AVERAGE(Table2[Sharpe Ratio]))/_xlfn.STDEV.P(Table2[Sharpe Ratio])</f>
        <v>0.60536893281919735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-1.0829133428629891</v>
      </c>
      <c r="AS353">
        <f>_xlfn.RANK.AVG(Table2[[#This Row],[1Y Return vs Nifty Z-Score]],Table2[1Y Return vs Nifty Z-Score])</f>
        <v>476</v>
      </c>
      <c r="AT353">
        <f>_xlfn.RANK.AVG(Table2[[#This Row],[6M Return vs Nifty Z-Score]],Table2[6M Return vs Nifty Z-Score])</f>
        <v>395</v>
      </c>
      <c r="AU353">
        <f>_xlfn.RANK.AVG(Table2[[#This Row],[Sharpe Ratio Z-Score]],Table2[Sharpe Ratio Z-Score])</f>
        <v>198</v>
      </c>
      <c r="AV353">
        <f>(Table2[[#This Row],[Rank 1Y]]+Table2[[#This Row],[Rank 6M]]+Table2[[#This Row],[Rank Sharpe]])/3</f>
        <v>356.33333333333331</v>
      </c>
    </row>
    <row r="354" spans="1:48" x14ac:dyDescent="0.3">
      <c r="A354" t="s">
        <v>856</v>
      </c>
      <c r="B354" t="s">
        <v>857</v>
      </c>
      <c r="C354" t="s">
        <v>626</v>
      </c>
      <c r="D354" t="s">
        <v>626</v>
      </c>
      <c r="E354">
        <v>17804.472762426001</v>
      </c>
      <c r="F354">
        <v>185.07</v>
      </c>
      <c r="G354">
        <v>42.351473214059602</v>
      </c>
      <c r="H354">
        <f>(Table2[[#This Row],[1Y Return vs Nifty]]-AVERAGE(Table2[1Y Return vs Nifty]))/_xlfn.STDEV.P(Table2[1Y Return vs Nifty])</f>
        <v>4.7602416479525206E-2</v>
      </c>
      <c r="I354">
        <v>17.564039411439801</v>
      </c>
      <c r="J354">
        <f>(Table2[[#This Row],[1M Return vs Nifty]]-AVERAGE(Table2[1M Return vs Nifty]))/_xlfn.STDEV.P(Table2[1M Return vs Nifty])</f>
        <v>1.6948193733999315</v>
      </c>
      <c r="K354">
        <v>5.3399852767024303</v>
      </c>
      <c r="L354">
        <f>(Table2[[#This Row],[6M Return vs Nifty]]-AVERAGE(Table2[6M Return vs Nifty]))/_xlfn.STDEV.P(Table2[6M Return vs Nifty])</f>
        <v>-3.9172168357857265E-2</v>
      </c>
      <c r="M354">
        <v>3.9964335145030798</v>
      </c>
      <c r="N354">
        <f>(Table2[[#This Row],[1W Return vs Nifty]]-AVERAGE(Table2[1W Return vs Nifty]))/_xlfn.STDEV.P(Table2[1W Return vs Nifty])</f>
        <v>0.38908082039573433</v>
      </c>
      <c r="O354">
        <v>174.9</v>
      </c>
      <c r="P354">
        <v>162.64415600882899</v>
      </c>
      <c r="Q354">
        <v>145.91802118684501</v>
      </c>
      <c r="R354">
        <v>64.050529806456794</v>
      </c>
      <c r="S354" s="2">
        <f>(Table2[[#This Row],[Close Price]]-Table2[[#This Row],[20D EMA]])/Table2[[#This Row],[20D EMA]]</f>
        <v>5.8147512864493926E-2</v>
      </c>
      <c r="T354" s="2">
        <f>(Table2[[#This Row],[Close Price]]-Table2[[#This Row],[50D EMA]])/Table2[[#This Row],[50D EMA]]</f>
        <v>0.13788287597590437</v>
      </c>
      <c r="U354" s="2">
        <f>(Table2[[#This Row],[Close Price]]-Table2[[#This Row],[200D EMA]])/Table2[[#This Row],[200D EMA]]</f>
        <v>0.26831489691750743</v>
      </c>
      <c r="V354">
        <v>1.8676538793014299</v>
      </c>
      <c r="W354">
        <v>182.5</v>
      </c>
      <c r="X354">
        <v>187</v>
      </c>
      <c r="Y354">
        <v>182.25</v>
      </c>
      <c r="Z354">
        <v>191</v>
      </c>
      <c r="AA354">
        <v>182.25</v>
      </c>
      <c r="AB354">
        <v>190.6</v>
      </c>
      <c r="AC354" s="2">
        <f>(Table2[[#This Row],[Close Price]]/Table2[[#This Row],[Day Low]])-1</f>
        <v>1.4082191780821818E-2</v>
      </c>
      <c r="AD354" s="2">
        <f>(Table2[[#This Row],[Day High]]/Table2[[#This Row],[Close Price]])-1</f>
        <v>1.042848651861461E-2</v>
      </c>
      <c r="AE354" s="2">
        <f>(Table2[[#This Row],[Close Price]]/Table2[[#This Row],[Current Week Low]])-1</f>
        <v>1.5473251028806478E-2</v>
      </c>
      <c r="AF354" s="2">
        <f>(Table2[[#This Row],[Current Week High]]/Table2[[#This Row],[Close Price]])-1</f>
        <v>3.204193008051015E-2</v>
      </c>
      <c r="AG354" s="2">
        <f>(Table2[[#This Row],[Close Price]]/Table2[[#This Row],[Current Month Low]])-1</f>
        <v>1.5473251028806478E-2</v>
      </c>
      <c r="AH354" s="2">
        <f>(Table2[[#This Row],[Current Month High]]/Table2[[#This Row],[Close Price]])-1</f>
        <v>2.9880585724320508E-2</v>
      </c>
      <c r="AI354">
        <v>3.2041930080510101</v>
      </c>
      <c r="AJ354">
        <v>70.650069156293199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0.16</v>
      </c>
      <c r="AM354" t="s">
        <v>10294</v>
      </c>
      <c r="AN354">
        <v>6.2</v>
      </c>
      <c r="AO354" t="s">
        <v>10294</v>
      </c>
      <c r="AP354">
        <v>1.4025942025247999E-2</v>
      </c>
      <c r="AQ354">
        <f>(Table2[[#This Row],[Sharpe Ratio]]-AVERAGE(Table2[Sharpe Ratio]))/_xlfn.STDEV.P(Table2[Sharpe Ratio])</f>
        <v>-0.47114407516313045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1.6211863667542032</v>
      </c>
      <c r="AS354">
        <f>_xlfn.RANK.AVG(Table2[[#This Row],[1Y Return vs Nifty Z-Score]],Table2[1Y Return vs Nifty Z-Score])</f>
        <v>275</v>
      </c>
      <c r="AT354">
        <f>_xlfn.RANK.AVG(Table2[[#This Row],[6M Return vs Nifty Z-Score]],Table2[6M Return vs Nifty Z-Score])</f>
        <v>329</v>
      </c>
      <c r="AU354">
        <f>_xlfn.RANK.AVG(Table2[[#This Row],[Sharpe Ratio Z-Score]],Table2[Sharpe Ratio Z-Score])</f>
        <v>470</v>
      </c>
      <c r="AV354">
        <f>(Table2[[#This Row],[Rank 1Y]]+Table2[[#This Row],[Rank 6M]]+Table2[[#This Row],[Rank Sharpe]])/3</f>
        <v>358</v>
      </c>
    </row>
    <row r="355" spans="1:48" x14ac:dyDescent="0.3">
      <c r="A355" t="s">
        <v>1219</v>
      </c>
      <c r="B355" t="s">
        <v>1220</v>
      </c>
      <c r="C355" t="s">
        <v>10252</v>
      </c>
      <c r="D355" t="s">
        <v>396</v>
      </c>
      <c r="E355">
        <v>9540.60024075</v>
      </c>
      <c r="F355">
        <v>700.25</v>
      </c>
      <c r="G355">
        <v>45.339785667422397</v>
      </c>
      <c r="H355">
        <f>(Table2[[#This Row],[1Y Return vs Nifty]]-AVERAGE(Table2[1Y Return vs Nifty]))/_xlfn.STDEV.P(Table2[1Y Return vs Nifty])</f>
        <v>8.8882690540826662E-2</v>
      </c>
      <c r="I355">
        <v>10.614698894923</v>
      </c>
      <c r="J355">
        <f>(Table2[[#This Row],[1M Return vs Nifty]]-AVERAGE(Table2[1M Return vs Nifty]))/_xlfn.STDEV.P(Table2[1M Return vs Nifty])</f>
        <v>0.98544940098630962</v>
      </c>
      <c r="K355">
        <v>13.844061273801699</v>
      </c>
      <c r="L355">
        <f>(Table2[[#This Row],[6M Return vs Nifty]]-AVERAGE(Table2[6M Return vs Nifty]))/_xlfn.STDEV.P(Table2[6M Return vs Nifty])</f>
        <v>0.25299747926585026</v>
      </c>
      <c r="M355">
        <v>1.2032502478417699</v>
      </c>
      <c r="N355">
        <f>(Table2[[#This Row],[1W Return vs Nifty]]-AVERAGE(Table2[1W Return vs Nifty]))/_xlfn.STDEV.P(Table2[1W Return vs Nifty])</f>
        <v>-0.19446287534889303</v>
      </c>
      <c r="O355">
        <v>659.42</v>
      </c>
      <c r="P355">
        <v>617.41413695903805</v>
      </c>
      <c r="Q355">
        <v>529.22382094852503</v>
      </c>
      <c r="R355">
        <v>61.974330909346001</v>
      </c>
      <c r="S355" s="2">
        <f>(Table2[[#This Row],[Close Price]]-Table2[[#This Row],[20D EMA]])/Table2[[#This Row],[20D EMA]]</f>
        <v>6.1918049194746964E-2</v>
      </c>
      <c r="T355" s="2">
        <f>(Table2[[#This Row],[Close Price]]-Table2[[#This Row],[50D EMA]])/Table2[[#This Row],[50D EMA]]</f>
        <v>0.13416580230727312</v>
      </c>
      <c r="U355" s="2">
        <f>(Table2[[#This Row],[Close Price]]-Table2[[#This Row],[200D EMA]])/Table2[[#This Row],[200D EMA]]</f>
        <v>0.3231641741767135</v>
      </c>
      <c r="V355">
        <v>3.0233391679594499</v>
      </c>
      <c r="W355">
        <v>693.2</v>
      </c>
      <c r="X355">
        <v>708.5</v>
      </c>
      <c r="Y355">
        <v>677</v>
      </c>
      <c r="Z355">
        <v>719.8</v>
      </c>
      <c r="AA355">
        <v>678.5</v>
      </c>
      <c r="AB355">
        <v>719</v>
      </c>
      <c r="AC355" s="2">
        <f>(Table2[[#This Row],[Close Price]]/Table2[[#This Row],[Day Low]])-1</f>
        <v>1.0170225043277581E-2</v>
      </c>
      <c r="AD355" s="2">
        <f>(Table2[[#This Row],[Day High]]/Table2[[#This Row],[Close Price]])-1</f>
        <v>1.1781506604783942E-2</v>
      </c>
      <c r="AE355" s="2">
        <f>(Table2[[#This Row],[Close Price]]/Table2[[#This Row],[Current Week Low]])-1</f>
        <v>3.4342688330871507E-2</v>
      </c>
      <c r="AF355" s="2">
        <f>(Table2[[#This Row],[Current Week High]]/Table2[[#This Row],[Close Price]])-1</f>
        <v>2.7918600499821533E-2</v>
      </c>
      <c r="AG355" s="2">
        <f>(Table2[[#This Row],[Close Price]]/Table2[[#This Row],[Current Month Low]])-1</f>
        <v>3.2056005895357398E-2</v>
      </c>
      <c r="AH355" s="2">
        <f>(Table2[[#This Row],[Current Month High]]/Table2[[#This Row],[Close Price]])-1</f>
        <v>2.6776151374509061E-2</v>
      </c>
      <c r="AI355">
        <v>9.1610139235987091</v>
      </c>
      <c r="AJ355">
        <v>81.458927183208004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0.19</v>
      </c>
      <c r="AM355" t="s">
        <v>10294</v>
      </c>
      <c r="AN355">
        <v>17.5</v>
      </c>
      <c r="AO355" t="s">
        <v>10294</v>
      </c>
      <c r="AP355">
        <v>-2.2052414682895E-2</v>
      </c>
      <c r="AQ355">
        <f>(Table2[[#This Row],[Sharpe Ratio]]-AVERAGE(Table2[Sharpe Ratio]))/_xlfn.STDEV.P(Table2[Sharpe Ratio])</f>
        <v>-0.88947712790516609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0.2433895675389274</v>
      </c>
      <c r="AS355">
        <f>_xlfn.RANK.AVG(Table2[[#This Row],[1Y Return vs Nifty Z-Score]],Table2[1Y Return vs Nifty Z-Score])</f>
        <v>260</v>
      </c>
      <c r="AT355">
        <f>_xlfn.RANK.AVG(Table2[[#This Row],[6M Return vs Nifty Z-Score]],Table2[6M Return vs Nifty Z-Score])</f>
        <v>230</v>
      </c>
      <c r="AU355">
        <f>_xlfn.RANK.AVG(Table2[[#This Row],[Sharpe Ratio Z-Score]],Table2[Sharpe Ratio Z-Score])</f>
        <v>595</v>
      </c>
      <c r="AV355">
        <f>(Table2[[#This Row],[Rank 1Y]]+Table2[[#This Row],[Rank 6M]]+Table2[[#This Row],[Rank Sharpe]])/3</f>
        <v>361.66666666666669</v>
      </c>
    </row>
    <row r="356" spans="1:48" x14ac:dyDescent="0.3">
      <c r="A356" t="s">
        <v>951</v>
      </c>
      <c r="B356" t="s">
        <v>952</v>
      </c>
      <c r="C356" t="s">
        <v>626</v>
      </c>
      <c r="D356" t="s">
        <v>626</v>
      </c>
      <c r="E356">
        <v>15223.607346000001</v>
      </c>
      <c r="F356">
        <v>526.45000000000005</v>
      </c>
      <c r="G356">
        <v>22.3399499257198</v>
      </c>
      <c r="H356">
        <f>(Table2[[#This Row],[1Y Return vs Nifty]]-AVERAGE(Table2[1Y Return vs Nifty]))/_xlfn.STDEV.P(Table2[1Y Return vs Nifty])</f>
        <v>-0.22883493022335441</v>
      </c>
      <c r="I356">
        <v>6.0898202824667296</v>
      </c>
      <c r="J356">
        <f>(Table2[[#This Row],[1M Return vs Nifty]]-AVERAGE(Table2[1M Return vs Nifty]))/_xlfn.STDEV.P(Table2[1M Return vs Nifty])</f>
        <v>0.52356197312690511</v>
      </c>
      <c r="K356">
        <v>11.587274334021201</v>
      </c>
      <c r="L356">
        <f>(Table2[[#This Row],[6M Return vs Nifty]]-AVERAGE(Table2[6M Return vs Nifty]))/_xlfn.STDEV.P(Table2[6M Return vs Nifty])</f>
        <v>0.17546234844359962</v>
      </c>
      <c r="M356">
        <v>-3.1556909187502402</v>
      </c>
      <c r="N356">
        <f>(Table2[[#This Row],[1W Return vs Nifty]]-AVERAGE(Table2[1W Return vs Nifty]))/_xlfn.STDEV.P(Table2[1W Return vs Nifty])</f>
        <v>-1.1051201416466756</v>
      </c>
      <c r="O356">
        <v>532.83000000000004</v>
      </c>
      <c r="P356">
        <v>505.54111256261501</v>
      </c>
      <c r="Q356">
        <v>445.13309394420497</v>
      </c>
      <c r="R356">
        <v>41.875886551687998</v>
      </c>
      <c r="S356" s="2">
        <f>(Table2[[#This Row],[Close Price]]-Table2[[#This Row],[20D EMA]])/Table2[[#This Row],[20D EMA]]</f>
        <v>-1.1973800274008586E-2</v>
      </c>
      <c r="T356" s="2">
        <f>(Table2[[#This Row],[Close Price]]-Table2[[#This Row],[50D EMA]])/Table2[[#This Row],[50D EMA]]</f>
        <v>4.1359420466115529E-2</v>
      </c>
      <c r="U356" s="2">
        <f>(Table2[[#This Row],[Close Price]]-Table2[[#This Row],[200D EMA]])/Table2[[#This Row],[200D EMA]]</f>
        <v>0.18267998304791894</v>
      </c>
      <c r="V356">
        <v>0.83796432673990795</v>
      </c>
      <c r="W356">
        <v>523</v>
      </c>
      <c r="X356">
        <v>540.20000000000005</v>
      </c>
      <c r="Y356">
        <v>523</v>
      </c>
      <c r="Z356">
        <v>592</v>
      </c>
      <c r="AA356">
        <v>523</v>
      </c>
      <c r="AB356">
        <v>554.75</v>
      </c>
      <c r="AC356" s="2">
        <f>(Table2[[#This Row],[Close Price]]/Table2[[#This Row],[Day Low]])-1</f>
        <v>6.5965583173996922E-3</v>
      </c>
      <c r="AD356" s="2">
        <f>(Table2[[#This Row],[Day High]]/Table2[[#This Row],[Close Price]])-1</f>
        <v>2.6118339823345105E-2</v>
      </c>
      <c r="AE356" s="2">
        <f>(Table2[[#This Row],[Close Price]]/Table2[[#This Row],[Current Week Low]])-1</f>
        <v>6.5965583173996922E-3</v>
      </c>
      <c r="AF356" s="2">
        <f>(Table2[[#This Row],[Current Week High]]/Table2[[#This Row],[Close Price]])-1</f>
        <v>0.12451324912147399</v>
      </c>
      <c r="AG356" s="2">
        <f>(Table2[[#This Row],[Close Price]]/Table2[[#This Row],[Current Month Low]])-1</f>
        <v>6.5965583173996922E-3</v>
      </c>
      <c r="AH356" s="2">
        <f>(Table2[[#This Row],[Current Month High]]/Table2[[#This Row],[Close Price]])-1</f>
        <v>5.3756292145502815E-2</v>
      </c>
      <c r="AI356">
        <v>12.4513249121473</v>
      </c>
      <c r="AJ356">
        <v>57.431220095693803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0.02</v>
      </c>
      <c r="AM356" t="s">
        <v>10294</v>
      </c>
      <c r="AN356">
        <v>-5.7</v>
      </c>
      <c r="AO356" t="s">
        <v>10293</v>
      </c>
      <c r="AP356">
        <v>1.6410454412115999E-2</v>
      </c>
      <c r="AQ356">
        <f>(Table2[[#This Row],[Sharpe Ratio]]-AVERAGE(Table2[Sharpe Ratio]))/_xlfn.STDEV.P(Table2[Sharpe Ratio])</f>
        <v>-0.44349535617714225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-1.0784261064766676</v>
      </c>
      <c r="AS356">
        <f>_xlfn.RANK.AVG(Table2[[#This Row],[1Y Return vs Nifty Z-Score]],Table2[1Y Return vs Nifty Z-Score])</f>
        <v>362</v>
      </c>
      <c r="AT356">
        <f>_xlfn.RANK.AVG(Table2[[#This Row],[6M Return vs Nifty Z-Score]],Table2[6M Return vs Nifty Z-Score])</f>
        <v>260</v>
      </c>
      <c r="AU356">
        <f>_xlfn.RANK.AVG(Table2[[#This Row],[Sharpe Ratio Z-Score]],Table2[Sharpe Ratio Z-Score])</f>
        <v>464</v>
      </c>
      <c r="AV356">
        <f>(Table2[[#This Row],[Rank 1Y]]+Table2[[#This Row],[Rank 6M]]+Table2[[#This Row],[Rank Sharpe]])/3</f>
        <v>362</v>
      </c>
    </row>
    <row r="357" spans="1:48" x14ac:dyDescent="0.3">
      <c r="A357" t="s">
        <v>995</v>
      </c>
      <c r="B357" t="s">
        <v>996</v>
      </c>
      <c r="C357" t="s">
        <v>10256</v>
      </c>
      <c r="D357" t="s">
        <v>230</v>
      </c>
      <c r="E357">
        <v>13769.454035434999</v>
      </c>
      <c r="F357">
        <v>1677.55</v>
      </c>
      <c r="G357">
        <v>21.772199552880799</v>
      </c>
      <c r="H357">
        <f>(Table2[[#This Row],[1Y Return vs Nifty]]-AVERAGE(Table2[1Y Return vs Nifty]))/_xlfn.STDEV.P(Table2[1Y Return vs Nifty])</f>
        <v>-0.2366777817842165</v>
      </c>
      <c r="I357">
        <v>-10.6306263530627</v>
      </c>
      <c r="J357">
        <f>(Table2[[#This Row],[1M Return vs Nifty]]-AVERAGE(Table2[1M Return vs Nifty]))/_xlfn.STDEV.P(Table2[1M Return vs Nifty])</f>
        <v>-1.1832162082556923</v>
      </c>
      <c r="K357">
        <v>-19.211214969568498</v>
      </c>
      <c r="L357">
        <f>(Table2[[#This Row],[6M Return vs Nifty]]-AVERAGE(Table2[6M Return vs Nifty]))/_xlfn.STDEV.P(Table2[6M Return vs Nifty])</f>
        <v>-0.88266363376089474</v>
      </c>
      <c r="M357">
        <v>-0.29503830604652698</v>
      </c>
      <c r="N357">
        <f>(Table2[[#This Row],[1W Return vs Nifty]]-AVERAGE(Table2[1W Return vs Nifty]))/_xlfn.STDEV.P(Table2[1W Return vs Nifty])</f>
        <v>-0.50748094704632252</v>
      </c>
      <c r="O357">
        <v>1741.79</v>
      </c>
      <c r="P357">
        <v>1759.7248223532599</v>
      </c>
      <c r="Q357">
        <v>1607.22978390863</v>
      </c>
      <c r="R357">
        <v>24.0988006269084</v>
      </c>
      <c r="S357" s="2">
        <f>(Table2[[#This Row],[Close Price]]-Table2[[#This Row],[20D EMA]])/Table2[[#This Row],[20D EMA]]</f>
        <v>-3.688159881501215E-2</v>
      </c>
      <c r="T357" s="2">
        <f>(Table2[[#This Row],[Close Price]]-Table2[[#This Row],[50D EMA]])/Table2[[#This Row],[50D EMA]]</f>
        <v>-4.6697541177698747E-2</v>
      </c>
      <c r="U357" s="2">
        <f>(Table2[[#This Row],[Close Price]]-Table2[[#This Row],[200D EMA]])/Table2[[#This Row],[200D EMA]]</f>
        <v>4.3752434652099263E-2</v>
      </c>
      <c r="V357">
        <v>0.49816029706466902</v>
      </c>
      <c r="W357">
        <v>1657.4</v>
      </c>
      <c r="X357">
        <v>1689.7</v>
      </c>
      <c r="Y357">
        <v>1657.4</v>
      </c>
      <c r="Z357">
        <v>1757</v>
      </c>
      <c r="AA357">
        <v>1657.4</v>
      </c>
      <c r="AB357">
        <v>1717.95</v>
      </c>
      <c r="AC357" s="2">
        <f>(Table2[[#This Row],[Close Price]]/Table2[[#This Row],[Day Low]])-1</f>
        <v>1.2157596235066848E-2</v>
      </c>
      <c r="AD357" s="2">
        <f>(Table2[[#This Row],[Day High]]/Table2[[#This Row],[Close Price]])-1</f>
        <v>7.2427051354655436E-3</v>
      </c>
      <c r="AE357" s="2">
        <f>(Table2[[#This Row],[Close Price]]/Table2[[#This Row],[Current Week Low]])-1</f>
        <v>1.2157596235066848E-2</v>
      </c>
      <c r="AF357" s="2">
        <f>(Table2[[#This Row],[Current Week High]]/Table2[[#This Row],[Close Price]])-1</f>
        <v>4.7360734404339633E-2</v>
      </c>
      <c r="AG357" s="2">
        <f>(Table2[[#This Row],[Close Price]]/Table2[[#This Row],[Current Month Low]])-1</f>
        <v>1.2157596235066848E-2</v>
      </c>
      <c r="AH357" s="2">
        <f>(Table2[[#This Row],[Current Month High]]/Table2[[#This Row],[Close Price]])-1</f>
        <v>2.4082739709695655E-2</v>
      </c>
      <c r="AI357">
        <v>32.452087866233398</v>
      </c>
      <c r="AJ357">
        <v>65.602171767028594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-0.13</v>
      </c>
      <c r="AM357" t="s">
        <v>10293</v>
      </c>
      <c r="AN357">
        <v>-7.47</v>
      </c>
      <c r="AO357" t="s">
        <v>10293</v>
      </c>
      <c r="AP357">
        <v>0.14969593715211099</v>
      </c>
      <c r="AQ357">
        <f>(Table2[[#This Row],[Sharpe Ratio]]-AVERAGE(Table2[Sharpe Ratio]))/_xlfn.STDEV.P(Table2[Sharpe Ratio])</f>
        <v>1.101966465487072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367</v>
      </c>
      <c r="AT357">
        <f>_xlfn.RANK.AVG(Table2[[#This Row],[6M Return vs Nifty Z-Score]],Table2[6M Return vs Nifty Z-Score])</f>
        <v>617</v>
      </c>
      <c r="AU357">
        <f>_xlfn.RANK.AVG(Table2[[#This Row],[Sharpe Ratio Z-Score]],Table2[Sharpe Ratio Z-Score])</f>
        <v>102</v>
      </c>
      <c r="AV357">
        <f>(Table2[[#This Row],[Rank 1Y]]+Table2[[#This Row],[Rank 6M]]+Table2[[#This Row],[Rank Sharpe]])/3</f>
        <v>362</v>
      </c>
    </row>
    <row r="358" spans="1:48" x14ac:dyDescent="0.3">
      <c r="A358" t="s">
        <v>1253</v>
      </c>
      <c r="B358" t="s">
        <v>1254</v>
      </c>
      <c r="C358" t="s">
        <v>10257</v>
      </c>
      <c r="D358" t="s">
        <v>133</v>
      </c>
      <c r="E358">
        <v>9140.7701438000004</v>
      </c>
      <c r="F358">
        <v>259.39999999999998</v>
      </c>
      <c r="G358">
        <v>11.1774680051216</v>
      </c>
      <c r="H358">
        <f>(Table2[[#This Row],[1Y Return vs Nifty]]-AVERAGE(Table2[1Y Return vs Nifty]))/_xlfn.STDEV.P(Table2[1Y Return vs Nifty])</f>
        <v>-0.38303243134746939</v>
      </c>
      <c r="I358">
        <v>13.682035680583301</v>
      </c>
      <c r="J358">
        <f>(Table2[[#This Row],[1M Return vs Nifty]]-AVERAGE(Table2[1M Return vs Nifty]))/_xlfn.STDEV.P(Table2[1M Return vs Nifty])</f>
        <v>1.2985548828454347</v>
      </c>
      <c r="K358">
        <v>-8.2119720221249004</v>
      </c>
      <c r="L358">
        <f>(Table2[[#This Row],[6M Return vs Nifty]]-AVERAGE(Table2[6M Return vs Nifty]))/_xlfn.STDEV.P(Table2[6M Return vs Nifty])</f>
        <v>-0.50476897040436819</v>
      </c>
      <c r="M358">
        <v>-2.09883929875667</v>
      </c>
      <c r="N358">
        <f>(Table2[[#This Row],[1W Return vs Nifty]]-AVERAGE(Table2[1W Return vs Nifty]))/_xlfn.STDEV.P(Table2[1W Return vs Nifty])</f>
        <v>-0.88432578577832333</v>
      </c>
      <c r="O358">
        <v>266.48</v>
      </c>
      <c r="P358">
        <v>255.116396718441</v>
      </c>
      <c r="Q358">
        <v>229.834042263188</v>
      </c>
      <c r="R358">
        <v>35.062776482406498</v>
      </c>
      <c r="S358" s="2">
        <f>(Table2[[#This Row],[Close Price]]-Table2[[#This Row],[20D EMA]])/Table2[[#This Row],[20D EMA]]</f>
        <v>-2.6568598018613179E-2</v>
      </c>
      <c r="T358" s="2">
        <f>(Table2[[#This Row],[Close Price]]-Table2[[#This Row],[50D EMA]])/Table2[[#This Row],[50D EMA]]</f>
        <v>1.6790779960280552E-2</v>
      </c>
      <c r="U358" s="2">
        <f>(Table2[[#This Row],[Close Price]]-Table2[[#This Row],[200D EMA]])/Table2[[#This Row],[200D EMA]]</f>
        <v>0.12864046355219805</v>
      </c>
      <c r="V358">
        <v>0.68427134655420596</v>
      </c>
      <c r="W358">
        <v>256.8</v>
      </c>
      <c r="X358">
        <v>271.25</v>
      </c>
      <c r="Y358">
        <v>256.8</v>
      </c>
      <c r="Z358">
        <v>282.39</v>
      </c>
      <c r="AA358">
        <v>256.8</v>
      </c>
      <c r="AB358">
        <v>274.85000000000002</v>
      </c>
      <c r="AC358" s="2">
        <f>(Table2[[#This Row],[Close Price]]/Table2[[#This Row],[Day Low]])-1</f>
        <v>1.0124610591900174E-2</v>
      </c>
      <c r="AD358" s="2">
        <f>(Table2[[#This Row],[Day High]]/Table2[[#This Row],[Close Price]])-1</f>
        <v>4.5682343870470321E-2</v>
      </c>
      <c r="AE358" s="2">
        <f>(Table2[[#This Row],[Close Price]]/Table2[[#This Row],[Current Week Low]])-1</f>
        <v>1.0124610591900174E-2</v>
      </c>
      <c r="AF358" s="2">
        <f>(Table2[[#This Row],[Current Week High]]/Table2[[#This Row],[Close Price]])-1</f>
        <v>8.8627602158828145E-2</v>
      </c>
      <c r="AG358" s="2">
        <f>(Table2[[#This Row],[Close Price]]/Table2[[#This Row],[Current Month Low]])-1</f>
        <v>1.0124610591900174E-2</v>
      </c>
      <c r="AH358" s="2">
        <f>(Table2[[#This Row],[Current Month High]]/Table2[[#This Row],[Close Price]])-1</f>
        <v>5.9560524286816019E-2</v>
      </c>
      <c r="AI358">
        <v>15.265998457979901</v>
      </c>
      <c r="AJ358">
        <v>49.812301472711397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-0.02</v>
      </c>
      <c r="AM358" t="s">
        <v>10293</v>
      </c>
      <c r="AN358">
        <v>-9.17</v>
      </c>
      <c r="AO358" t="s">
        <v>10293</v>
      </c>
      <c r="AP358">
        <v>0.11734562312157901</v>
      </c>
      <c r="AQ358">
        <f>(Table2[[#This Row],[Sharpe Ratio]]-AVERAGE(Table2[Sharpe Ratio]))/_xlfn.STDEV.P(Table2[Sharpe Ratio])</f>
        <v>0.72686053327865019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0.25328822859392419</v>
      </c>
      <c r="AS358">
        <f>_xlfn.RANK.AVG(Table2[[#This Row],[1Y Return vs Nifty Z-Score]],Table2[1Y Return vs Nifty Z-Score])</f>
        <v>430</v>
      </c>
      <c r="AT358">
        <f>_xlfn.RANK.AVG(Table2[[#This Row],[6M Return vs Nifty Z-Score]],Table2[6M Return vs Nifty Z-Score])</f>
        <v>489</v>
      </c>
      <c r="AU358">
        <f>_xlfn.RANK.AVG(Table2[[#This Row],[Sharpe Ratio Z-Score]],Table2[Sharpe Ratio Z-Score])</f>
        <v>170</v>
      </c>
      <c r="AV358">
        <f>(Table2[[#This Row],[Rank 1Y]]+Table2[[#This Row],[Rank 6M]]+Table2[[#This Row],[Rank Sharpe]])/3</f>
        <v>363</v>
      </c>
    </row>
    <row r="359" spans="1:48" x14ac:dyDescent="0.3">
      <c r="A359" t="s">
        <v>1391</v>
      </c>
      <c r="B359" t="s">
        <v>1392</v>
      </c>
      <c r="C359" t="s">
        <v>626</v>
      </c>
      <c r="D359" t="s">
        <v>626</v>
      </c>
      <c r="E359">
        <v>7737.7430298199997</v>
      </c>
      <c r="F359">
        <v>585.4</v>
      </c>
      <c r="G359">
        <v>54.999563280608797</v>
      </c>
      <c r="H359">
        <f>(Table2[[#This Row],[1Y Return vs Nifty]]-AVERAGE(Table2[1Y Return vs Nifty]))/_xlfn.STDEV.P(Table2[1Y Return vs Nifty])</f>
        <v>0.22232197223134406</v>
      </c>
      <c r="I359">
        <v>2.0564601697487701</v>
      </c>
      <c r="J359">
        <f>(Table2[[#This Row],[1M Return vs Nifty]]-AVERAGE(Table2[1M Return vs Nifty]))/_xlfn.STDEV.P(Table2[1M Return vs Nifty])</f>
        <v>0.11184743056092583</v>
      </c>
      <c r="K359">
        <v>-12.993656108504901</v>
      </c>
      <c r="L359">
        <f>(Table2[[#This Row],[6M Return vs Nifty]]-AVERAGE(Table2[6M Return vs Nifty]))/_xlfn.STDEV.P(Table2[6M Return vs Nifty])</f>
        <v>-0.66905054021184296</v>
      </c>
      <c r="M359">
        <v>13.734264419480899</v>
      </c>
      <c r="N359">
        <f>(Table2[[#This Row],[1W Return vs Nifty]]-AVERAGE(Table2[1W Return vs Nifty]))/_xlfn.STDEV.P(Table2[1W Return vs Nifty])</f>
        <v>2.423480031736863</v>
      </c>
      <c r="O359">
        <v>544.25</v>
      </c>
      <c r="P359">
        <v>520.08049555439197</v>
      </c>
      <c r="Q359">
        <v>493.45128734441198</v>
      </c>
      <c r="R359">
        <v>70.6205228759937</v>
      </c>
      <c r="S359" s="2">
        <f>(Table2[[#This Row],[Close Price]]-Table2[[#This Row],[20D EMA]])/Table2[[#This Row],[20D EMA]]</f>
        <v>7.5608635737253058E-2</v>
      </c>
      <c r="T359" s="2">
        <f>(Table2[[#This Row],[Close Price]]-Table2[[#This Row],[50D EMA]])/Table2[[#This Row],[50D EMA]]</f>
        <v>0.1255949896294018</v>
      </c>
      <c r="U359" s="2">
        <f>(Table2[[#This Row],[Close Price]]-Table2[[#This Row],[200D EMA]])/Table2[[#This Row],[200D EMA]]</f>
        <v>0.18633797299511545</v>
      </c>
      <c r="V359">
        <v>1.8373276150245199</v>
      </c>
      <c r="W359">
        <v>576</v>
      </c>
      <c r="X359">
        <v>597</v>
      </c>
      <c r="Y359">
        <v>549.54999999999995</v>
      </c>
      <c r="Z359">
        <v>597.95000000000005</v>
      </c>
      <c r="AA359">
        <v>571.45000000000005</v>
      </c>
      <c r="AB359">
        <v>597.95000000000005</v>
      </c>
      <c r="AC359" s="2">
        <f>(Table2[[#This Row],[Close Price]]/Table2[[#This Row],[Day Low]])-1</f>
        <v>1.6319444444444331E-2</v>
      </c>
      <c r="AD359" s="2">
        <f>(Table2[[#This Row],[Day High]]/Table2[[#This Row],[Close Price]])-1</f>
        <v>1.9815510761872268E-2</v>
      </c>
      <c r="AE359" s="2">
        <f>(Table2[[#This Row],[Close Price]]/Table2[[#This Row],[Current Week Low]])-1</f>
        <v>6.5235192430170175E-2</v>
      </c>
      <c r="AF359" s="2">
        <f>(Table2[[#This Row],[Current Week High]]/Table2[[#This Row],[Close Price]])-1</f>
        <v>2.1438332763922263E-2</v>
      </c>
      <c r="AG359" s="2">
        <f>(Table2[[#This Row],[Close Price]]/Table2[[#This Row],[Current Month Low]])-1</f>
        <v>2.441158456557857E-2</v>
      </c>
      <c r="AH359" s="2">
        <f>(Table2[[#This Row],[Current Month High]]/Table2[[#This Row],[Close Price]])-1</f>
        <v>2.1438332763922263E-2</v>
      </c>
      <c r="AI359">
        <v>13.768363512128399</v>
      </c>
      <c r="AJ359">
        <v>85.282481405285594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0.17</v>
      </c>
      <c r="AM359" t="s">
        <v>10294</v>
      </c>
      <c r="AN359">
        <v>12.19</v>
      </c>
      <c r="AO359" t="s">
        <v>10294</v>
      </c>
      <c r="AP359">
        <v>6.1538992958527002E-2</v>
      </c>
      <c r="AQ359">
        <f>(Table2[[#This Row],[Sharpe Ratio]]-AVERAGE(Table2[Sharpe Ratio]))/_xlfn.STDEV.P(Table2[Sharpe Ratio])</f>
        <v>7.9775685478858313E-2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2.168374579796148</v>
      </c>
      <c r="AS359">
        <f>_xlfn.RANK.AVG(Table2[[#This Row],[1Y Return vs Nifty Z-Score]],Table2[1Y Return vs Nifty Z-Score])</f>
        <v>229</v>
      </c>
      <c r="AT359">
        <f>_xlfn.RANK.AVG(Table2[[#This Row],[6M Return vs Nifty Z-Score]],Table2[6M Return vs Nifty Z-Score])</f>
        <v>552</v>
      </c>
      <c r="AU359">
        <f>_xlfn.RANK.AVG(Table2[[#This Row],[Sharpe Ratio Z-Score]],Table2[Sharpe Ratio Z-Score])</f>
        <v>308</v>
      </c>
      <c r="AV359">
        <f>(Table2[[#This Row],[Rank 1Y]]+Table2[[#This Row],[Rank 6M]]+Table2[[#This Row],[Rank Sharpe]])/3</f>
        <v>363</v>
      </c>
    </row>
    <row r="360" spans="1:48" x14ac:dyDescent="0.3">
      <c r="A360" t="s">
        <v>1229</v>
      </c>
      <c r="B360" t="s">
        <v>1230</v>
      </c>
      <c r="C360" t="s">
        <v>10249</v>
      </c>
      <c r="D360" t="s">
        <v>304</v>
      </c>
      <c r="E360">
        <v>9447.8959213500002</v>
      </c>
      <c r="F360">
        <v>801.75</v>
      </c>
      <c r="G360">
        <v>44.4914108842556</v>
      </c>
      <c r="H360">
        <f>(Table2[[#This Row],[1Y Return vs Nifty]]-AVERAGE(Table2[1Y Return vs Nifty]))/_xlfn.STDEV.P(Table2[1Y Return vs Nifty])</f>
        <v>7.7163319122214552E-2</v>
      </c>
      <c r="I360">
        <v>4.6658908628484603</v>
      </c>
      <c r="J360">
        <f>(Table2[[#This Row],[1M Return vs Nifty]]-AVERAGE(Table2[1M Return vs Nifty]))/_xlfn.STDEV.P(Table2[1M Return vs Nifty])</f>
        <v>0.37821109116726814</v>
      </c>
      <c r="K360">
        <v>-18.116366171671402</v>
      </c>
      <c r="L360">
        <f>(Table2[[#This Row],[6M Return vs Nifty]]-AVERAGE(Table2[6M Return vs Nifty]))/_xlfn.STDEV.P(Table2[6M Return vs Nifty])</f>
        <v>-0.84504854335107882</v>
      </c>
      <c r="M360">
        <v>-1.4679128890122699</v>
      </c>
      <c r="N360">
        <f>(Table2[[#This Row],[1W Return vs Nifty]]-AVERAGE(Table2[1W Return vs Nifty]))/_xlfn.STDEV.P(Table2[1W Return vs Nifty])</f>
        <v>-0.75251448170832091</v>
      </c>
      <c r="O360">
        <v>802.3</v>
      </c>
      <c r="P360">
        <v>775.729345691616</v>
      </c>
      <c r="Q360">
        <v>707.15551508887597</v>
      </c>
      <c r="R360">
        <v>44.778486225515799</v>
      </c>
      <c r="S360" s="2">
        <f>(Table2[[#This Row],[Close Price]]-Table2[[#This Row],[20D EMA]])/Table2[[#This Row],[20D EMA]]</f>
        <v>-6.8552910382644217E-4</v>
      </c>
      <c r="T360" s="2">
        <f>(Table2[[#This Row],[Close Price]]-Table2[[#This Row],[50D EMA]])/Table2[[#This Row],[50D EMA]]</f>
        <v>3.3543470352001177E-2</v>
      </c>
      <c r="U360" s="2">
        <f>(Table2[[#This Row],[Close Price]]-Table2[[#This Row],[200D EMA]])/Table2[[#This Row],[200D EMA]]</f>
        <v>0.13376758420562598</v>
      </c>
      <c r="V360">
        <v>0.63090593892099001</v>
      </c>
      <c r="W360">
        <v>794.6</v>
      </c>
      <c r="X360">
        <v>814.55</v>
      </c>
      <c r="Y360">
        <v>794.6</v>
      </c>
      <c r="Z360">
        <v>859</v>
      </c>
      <c r="AA360">
        <v>794.6</v>
      </c>
      <c r="AB360">
        <v>836.95</v>
      </c>
      <c r="AC360" s="2">
        <f>(Table2[[#This Row],[Close Price]]/Table2[[#This Row],[Day Low]])-1</f>
        <v>8.9982381072237771E-3</v>
      </c>
      <c r="AD360" s="2">
        <f>(Table2[[#This Row],[Day High]]/Table2[[#This Row],[Close Price]])-1</f>
        <v>1.5965076395385136E-2</v>
      </c>
      <c r="AE360" s="2">
        <f>(Table2[[#This Row],[Close Price]]/Table2[[#This Row],[Current Week Low]])-1</f>
        <v>8.9982381072237771E-3</v>
      </c>
      <c r="AF360" s="2">
        <f>(Table2[[#This Row],[Current Week High]]/Table2[[#This Row],[Close Price]])-1</f>
        <v>7.140629872154669E-2</v>
      </c>
      <c r="AG360" s="2">
        <f>(Table2[[#This Row],[Close Price]]/Table2[[#This Row],[Current Month Low]])-1</f>
        <v>8.9982381072237771E-3</v>
      </c>
      <c r="AH360" s="2">
        <f>(Table2[[#This Row],[Current Month High]]/Table2[[#This Row],[Close Price]])-1</f>
        <v>4.3903960087309013E-2</v>
      </c>
      <c r="AI360">
        <v>14.9610227627065</v>
      </c>
      <c r="AJ360">
        <v>80.067377877596797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-0.05</v>
      </c>
      <c r="AM360" t="s">
        <v>10293</v>
      </c>
      <c r="AN360">
        <v>-1.31</v>
      </c>
      <c r="AO360" t="s">
        <v>10293</v>
      </c>
      <c r="AP360">
        <v>9.4478698096108996E-2</v>
      </c>
      <c r="AQ360">
        <f>(Table2[[#This Row],[Sharpe Ratio]]-AVERAGE(Table2[Sharpe Ratio]))/_xlfn.STDEV.P(Table2[Sharpe Ratio])</f>
        <v>0.46171568119704059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-0.68047293357287642</v>
      </c>
      <c r="AS360">
        <f>_xlfn.RANK.AVG(Table2[[#This Row],[1Y Return vs Nifty Z-Score]],Table2[1Y Return vs Nifty Z-Score])</f>
        <v>264</v>
      </c>
      <c r="AT360">
        <f>_xlfn.RANK.AVG(Table2[[#This Row],[6M Return vs Nifty Z-Score]],Table2[6M Return vs Nifty Z-Score])</f>
        <v>609</v>
      </c>
      <c r="AU360">
        <f>_xlfn.RANK.AVG(Table2[[#This Row],[Sharpe Ratio Z-Score]],Table2[Sharpe Ratio Z-Score])</f>
        <v>220</v>
      </c>
      <c r="AV360">
        <f>(Table2[[#This Row],[Rank 1Y]]+Table2[[#This Row],[Rank 6M]]+Table2[[#This Row],[Rank Sharpe]])/3</f>
        <v>364.33333333333331</v>
      </c>
    </row>
    <row r="361" spans="1:48" x14ac:dyDescent="0.3">
      <c r="A361" t="s">
        <v>609</v>
      </c>
      <c r="B361" t="s">
        <v>610</v>
      </c>
      <c r="C361" t="s">
        <v>10264</v>
      </c>
      <c r="D361" t="s">
        <v>170</v>
      </c>
      <c r="E361">
        <v>31176.357864540001</v>
      </c>
      <c r="F361">
        <v>925.8</v>
      </c>
      <c r="G361">
        <v>67.706624953288497</v>
      </c>
      <c r="H361">
        <f>(Table2[[#This Row],[1Y Return vs Nifty]]-AVERAGE(Table2[1Y Return vs Nifty]))/_xlfn.STDEV.P(Table2[1Y Return vs Nifty])</f>
        <v>0.39785615633976695</v>
      </c>
      <c r="I361">
        <v>4.3841841317818702</v>
      </c>
      <c r="J361">
        <f>(Table2[[#This Row],[1M Return vs Nifty]]-AVERAGE(Table2[1M Return vs Nifty]))/_xlfn.STDEV.P(Table2[1M Return vs Nifty])</f>
        <v>0.34945522640996007</v>
      </c>
      <c r="K361">
        <v>-7.1537961835859498</v>
      </c>
      <c r="L361">
        <f>(Table2[[#This Row],[6M Return vs Nifty]]-AVERAGE(Table2[6M Return vs Nifty]))/_xlfn.STDEV.P(Table2[6M Return vs Nifty])</f>
        <v>-0.46841383176551976</v>
      </c>
      <c r="M361">
        <v>7.3312667187304301</v>
      </c>
      <c r="N361">
        <f>(Table2[[#This Row],[1W Return vs Nifty]]-AVERAGE(Table2[1W Return vs Nifty]))/_xlfn.STDEV.P(Table2[1W Return vs Nifty])</f>
        <v>1.0857844402096977</v>
      </c>
      <c r="O361">
        <v>898.92</v>
      </c>
      <c r="P361">
        <v>872.46007827453798</v>
      </c>
      <c r="Q361">
        <v>781.45723954692005</v>
      </c>
      <c r="R361">
        <v>61.938951099785299</v>
      </c>
      <c r="S361" s="2">
        <f>(Table2[[#This Row],[Close Price]]-Table2[[#This Row],[20D EMA]])/Table2[[#This Row],[20D EMA]]</f>
        <v>2.9902549726338268E-2</v>
      </c>
      <c r="T361" s="2">
        <f>(Table2[[#This Row],[Close Price]]-Table2[[#This Row],[50D EMA]])/Table2[[#This Row],[50D EMA]]</f>
        <v>6.1137378149097893E-2</v>
      </c>
      <c r="U361" s="2">
        <f>(Table2[[#This Row],[Close Price]]-Table2[[#This Row],[200D EMA]])/Table2[[#This Row],[200D EMA]]</f>
        <v>0.18470973605256788</v>
      </c>
      <c r="V361">
        <v>0.71792286160661201</v>
      </c>
      <c r="W361">
        <v>915.85</v>
      </c>
      <c r="X361">
        <v>959.7</v>
      </c>
      <c r="Y361">
        <v>893</v>
      </c>
      <c r="Z361">
        <v>966.75</v>
      </c>
      <c r="AA361">
        <v>908.8</v>
      </c>
      <c r="AB361">
        <v>966.75</v>
      </c>
      <c r="AC361" s="2">
        <f>(Table2[[#This Row],[Close Price]]/Table2[[#This Row],[Day Low]])-1</f>
        <v>1.0864224490910068E-2</v>
      </c>
      <c r="AD361" s="2">
        <f>(Table2[[#This Row],[Day High]]/Table2[[#This Row],[Close Price]])-1</f>
        <v>3.6616979909267711E-2</v>
      </c>
      <c r="AE361" s="2">
        <f>(Table2[[#This Row],[Close Price]]/Table2[[#This Row],[Current Week Low]])-1</f>
        <v>3.6730123180291008E-2</v>
      </c>
      <c r="AF361" s="2">
        <f>(Table2[[#This Row],[Current Week High]]/Table2[[#This Row],[Close Price]])-1</f>
        <v>4.4232015554115378E-2</v>
      </c>
      <c r="AG361" s="2">
        <f>(Table2[[#This Row],[Close Price]]/Table2[[#This Row],[Current Month Low]])-1</f>
        <v>1.8705985915492995E-2</v>
      </c>
      <c r="AH361" s="2">
        <f>(Table2[[#This Row],[Current Month High]]/Table2[[#This Row],[Close Price]])-1</f>
        <v>4.4232015554115378E-2</v>
      </c>
      <c r="AI361">
        <v>6.9345430978613196</v>
      </c>
      <c r="AJ361">
        <v>97.609391675560204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0.06</v>
      </c>
      <c r="AM361" t="s">
        <v>10294</v>
      </c>
      <c r="AN361">
        <v>2.75</v>
      </c>
      <c r="AO361" t="s">
        <v>10294</v>
      </c>
      <c r="AP361">
        <v>2.3784848011864999E-2</v>
      </c>
      <c r="AQ361">
        <f>(Table2[[#This Row],[Sharpe Ratio]]-AVERAGE(Table2[Sharpe Ratio]))/_xlfn.STDEV.P(Table2[Sharpe Ratio])</f>
        <v>-0.35798834121911216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1.0066936499747927</v>
      </c>
      <c r="AS361">
        <f>_xlfn.RANK.AVG(Table2[[#This Row],[1Y Return vs Nifty Z-Score]],Table2[1Y Return vs Nifty Z-Score])</f>
        <v>183</v>
      </c>
      <c r="AT361">
        <f>_xlfn.RANK.AVG(Table2[[#This Row],[6M Return vs Nifty Z-Score]],Table2[6M Return vs Nifty Z-Score])</f>
        <v>480</v>
      </c>
      <c r="AU361">
        <f>_xlfn.RANK.AVG(Table2[[#This Row],[Sharpe Ratio Z-Score]],Table2[Sharpe Ratio Z-Score])</f>
        <v>432</v>
      </c>
      <c r="AV361">
        <f>(Table2[[#This Row],[Rank 1Y]]+Table2[[#This Row],[Rank 6M]]+Table2[[#This Row],[Rank Sharpe]])/3</f>
        <v>365</v>
      </c>
    </row>
    <row r="362" spans="1:48" x14ac:dyDescent="0.3">
      <c r="A362" t="s">
        <v>690</v>
      </c>
      <c r="B362" t="s">
        <v>691</v>
      </c>
      <c r="C362" t="s">
        <v>10260</v>
      </c>
      <c r="D362" t="s">
        <v>417</v>
      </c>
      <c r="E362">
        <v>25256.60082</v>
      </c>
      <c r="F362">
        <v>3603.35</v>
      </c>
      <c r="G362">
        <v>11.795067793789499</v>
      </c>
      <c r="H362">
        <f>(Table2[[#This Row],[1Y Return vs Nifty]]-AVERAGE(Table2[1Y Return vs Nifty]))/_xlfn.STDEV.P(Table2[1Y Return vs Nifty])</f>
        <v>-0.37450096452989373</v>
      </c>
      <c r="I362">
        <v>-3.6248864189631602</v>
      </c>
      <c r="J362">
        <f>(Table2[[#This Row],[1M Return vs Nifty]]-AVERAGE(Table2[1M Return vs Nifty]))/_xlfn.STDEV.P(Table2[1M Return vs Nifty])</f>
        <v>-0.46808913512154554</v>
      </c>
      <c r="K362">
        <v>-5.0372753228146996</v>
      </c>
      <c r="L362">
        <f>(Table2[[#This Row],[6M Return vs Nifty]]-AVERAGE(Table2[6M Return vs Nifty]))/_xlfn.STDEV.P(Table2[6M Return vs Nifty])</f>
        <v>-0.39569774194098245</v>
      </c>
      <c r="M362">
        <v>2.3948201537791198</v>
      </c>
      <c r="N362">
        <f>(Table2[[#This Row],[1W Return vs Nifty]]-AVERAGE(Table2[1W Return vs Nifty]))/_xlfn.STDEV.P(Table2[1W Return vs Nifty])</f>
        <v>5.4476431623216373E-2</v>
      </c>
      <c r="O362">
        <v>3588.94</v>
      </c>
      <c r="P362">
        <v>3496.91610772595</v>
      </c>
      <c r="Q362">
        <v>3174.8029607026001</v>
      </c>
      <c r="R362">
        <v>51.599457183537801</v>
      </c>
      <c r="S362" s="2">
        <f>(Table2[[#This Row],[Close Price]]-Table2[[#This Row],[20D EMA]])/Table2[[#This Row],[20D EMA]]</f>
        <v>4.0151130974604909E-3</v>
      </c>
      <c r="T362" s="2">
        <f>(Table2[[#This Row],[Close Price]]-Table2[[#This Row],[50D EMA]])/Table2[[#This Row],[50D EMA]]</f>
        <v>3.043650147594304E-2</v>
      </c>
      <c r="U362" s="2">
        <f>(Table2[[#This Row],[Close Price]]-Table2[[#This Row],[200D EMA]])/Table2[[#This Row],[200D EMA]]</f>
        <v>0.13498382249289581</v>
      </c>
      <c r="V362">
        <v>0.77213217941714996</v>
      </c>
      <c r="W362">
        <v>3550</v>
      </c>
      <c r="X362">
        <v>3620</v>
      </c>
      <c r="Y362">
        <v>3520.3</v>
      </c>
      <c r="Z362">
        <v>3738.55</v>
      </c>
      <c r="AA362">
        <v>3550</v>
      </c>
      <c r="AB362">
        <v>3738.55</v>
      </c>
      <c r="AC362" s="2">
        <f>(Table2[[#This Row],[Close Price]]/Table2[[#This Row],[Day Low]])-1</f>
        <v>1.5028169014084547E-2</v>
      </c>
      <c r="AD362" s="2">
        <f>(Table2[[#This Row],[Day High]]/Table2[[#This Row],[Close Price]])-1</f>
        <v>4.6207001817752946E-3</v>
      </c>
      <c r="AE362" s="2">
        <f>(Table2[[#This Row],[Close Price]]/Table2[[#This Row],[Current Week Low]])-1</f>
        <v>2.3591739340397044E-2</v>
      </c>
      <c r="AF362" s="2">
        <f>(Table2[[#This Row],[Current Week High]]/Table2[[#This Row],[Close Price]])-1</f>
        <v>3.7520640515076309E-2</v>
      </c>
      <c r="AG362" s="2">
        <f>(Table2[[#This Row],[Close Price]]/Table2[[#This Row],[Current Month Low]])-1</f>
        <v>1.5028169014084547E-2</v>
      </c>
      <c r="AH362" s="2">
        <f>(Table2[[#This Row],[Current Month High]]/Table2[[#This Row],[Close Price]])-1</f>
        <v>3.7520640515076309E-2</v>
      </c>
      <c r="AI362">
        <v>9.3093926485076501</v>
      </c>
      <c r="AJ362">
        <v>44.576403795614503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0.15</v>
      </c>
      <c r="AM362" t="s">
        <v>10294</v>
      </c>
      <c r="AN362">
        <v>-1.1599999999999999</v>
      </c>
      <c r="AO362" t="s">
        <v>10293</v>
      </c>
      <c r="AP362">
        <v>9.6966673241864004E-2</v>
      </c>
      <c r="AQ362">
        <f>(Table2[[#This Row],[Sharpe Ratio]]-AVERAGE(Table2[Sharpe Ratio]))/_xlfn.STDEV.P(Table2[Sharpe Ratio])</f>
        <v>0.490564063796326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-0.69324734617287931</v>
      </c>
      <c r="AS362">
        <f>_xlfn.RANK.AVG(Table2[[#This Row],[1Y Return vs Nifty Z-Score]],Table2[1Y Return vs Nifty Z-Score])</f>
        <v>424</v>
      </c>
      <c r="AT362">
        <f>_xlfn.RANK.AVG(Table2[[#This Row],[6M Return vs Nifty Z-Score]],Table2[6M Return vs Nifty Z-Score])</f>
        <v>458</v>
      </c>
      <c r="AU362">
        <f>_xlfn.RANK.AVG(Table2[[#This Row],[Sharpe Ratio Z-Score]],Table2[Sharpe Ratio Z-Score])</f>
        <v>214</v>
      </c>
      <c r="AV362">
        <f>(Table2[[#This Row],[Rank 1Y]]+Table2[[#This Row],[Rank 6M]]+Table2[[#This Row],[Rank Sharpe]])/3</f>
        <v>365.33333333333331</v>
      </c>
    </row>
    <row r="363" spans="1:48" x14ac:dyDescent="0.3">
      <c r="A363" t="s">
        <v>1957</v>
      </c>
      <c r="B363" t="s">
        <v>1958</v>
      </c>
      <c r="C363" t="s">
        <v>10254</v>
      </c>
      <c r="D363" t="s">
        <v>54</v>
      </c>
      <c r="E363">
        <v>3398.7886440000002</v>
      </c>
      <c r="F363">
        <v>422.3</v>
      </c>
      <c r="G363">
        <v>26.783354732100999</v>
      </c>
      <c r="H363">
        <f>(Table2[[#This Row],[1Y Return vs Nifty]]-AVERAGE(Table2[1Y Return vs Nifty]))/_xlfn.STDEV.P(Table2[1Y Return vs Nifty])</f>
        <v>-0.16745414389817978</v>
      </c>
      <c r="I363">
        <v>-3.4077724802584801</v>
      </c>
      <c r="J363">
        <f>(Table2[[#This Row],[1M Return vs Nifty]]-AVERAGE(Table2[1M Return vs Nifty]))/_xlfn.STDEV.P(Table2[1M Return vs Nifty])</f>
        <v>-0.44592672872578765</v>
      </c>
      <c r="K363">
        <v>29.684703450836</v>
      </c>
      <c r="L363">
        <f>(Table2[[#This Row],[6M Return vs Nifty]]-AVERAGE(Table2[6M Return vs Nifty]))/_xlfn.STDEV.P(Table2[6M Return vs Nifty])</f>
        <v>0.79722531125794549</v>
      </c>
      <c r="M363">
        <v>4.3579968037767198</v>
      </c>
      <c r="N363">
        <f>(Table2[[#This Row],[1W Return vs Nifty]]-AVERAGE(Table2[1W Return vs Nifty]))/_xlfn.STDEV.P(Table2[1W Return vs Nifty])</f>
        <v>0.46461756751384142</v>
      </c>
      <c r="O363">
        <v>397.78</v>
      </c>
      <c r="P363">
        <v>390.251346148332</v>
      </c>
      <c r="Q363">
        <v>348.18244784152103</v>
      </c>
      <c r="R363">
        <v>70.781193351638905</v>
      </c>
      <c r="S363" s="2">
        <f>(Table2[[#This Row],[Close Price]]-Table2[[#This Row],[20D EMA]])/Table2[[#This Row],[20D EMA]]</f>
        <v>6.1642113731208308E-2</v>
      </c>
      <c r="T363" s="2">
        <f>(Table2[[#This Row],[Close Price]]-Table2[[#This Row],[50D EMA]])/Table2[[#This Row],[50D EMA]]</f>
        <v>8.2123109037237046E-2</v>
      </c>
      <c r="U363" s="2">
        <f>(Table2[[#This Row],[Close Price]]-Table2[[#This Row],[200D EMA]])/Table2[[#This Row],[200D EMA]]</f>
        <v>0.21286986928248142</v>
      </c>
      <c r="V363">
        <v>1.0012045246850201</v>
      </c>
      <c r="W363">
        <v>390</v>
      </c>
      <c r="X363">
        <v>429.25</v>
      </c>
      <c r="Y363">
        <v>390</v>
      </c>
      <c r="Z363">
        <v>429.25</v>
      </c>
      <c r="AA363">
        <v>390</v>
      </c>
      <c r="AB363">
        <v>429.25</v>
      </c>
      <c r="AC363" s="2">
        <f>(Table2[[#This Row],[Close Price]]/Table2[[#This Row],[Day Low]])-1</f>
        <v>8.2820512820512837E-2</v>
      </c>
      <c r="AD363" s="2">
        <f>(Table2[[#This Row],[Day High]]/Table2[[#This Row],[Close Price]])-1</f>
        <v>1.6457494672034167E-2</v>
      </c>
      <c r="AE363" s="2">
        <f>(Table2[[#This Row],[Close Price]]/Table2[[#This Row],[Current Week Low]])-1</f>
        <v>8.2820512820512837E-2</v>
      </c>
      <c r="AF363" s="2">
        <f>(Table2[[#This Row],[Current Week High]]/Table2[[#This Row],[Close Price]])-1</f>
        <v>1.6457494672034167E-2</v>
      </c>
      <c r="AG363" s="2">
        <f>(Table2[[#This Row],[Close Price]]/Table2[[#This Row],[Current Month Low]])-1</f>
        <v>8.2820512820512837E-2</v>
      </c>
      <c r="AH363" s="2">
        <f>(Table2[[#This Row],[Current Month High]]/Table2[[#This Row],[Close Price]])-1</f>
        <v>1.6457494672034167E-2</v>
      </c>
      <c r="AI363">
        <v>1.6457494672034101</v>
      </c>
      <c r="AJ363">
        <v>79.778629203916495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-0.04</v>
      </c>
      <c r="AM363" t="s">
        <v>10293</v>
      </c>
      <c r="AN363">
        <v>2.87</v>
      </c>
      <c r="AO363" t="s">
        <v>10294</v>
      </c>
      <c r="AP363">
        <v>-4.0450579392613997E-2</v>
      </c>
      <c r="AQ363">
        <f>(Table2[[#This Row],[Sharpe Ratio]]-AVERAGE(Table2[Sharpe Ratio]))/_xlfn.STDEV.P(Table2[Sharpe Ratio])</f>
        <v>-1.10280614591253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-0.45434413976471044</v>
      </c>
      <c r="AS363">
        <f>_xlfn.RANK.AVG(Table2[[#This Row],[1Y Return vs Nifty Z-Score]],Table2[1Y Return vs Nifty Z-Score])</f>
        <v>334</v>
      </c>
      <c r="AT363">
        <f>_xlfn.RANK.AVG(Table2[[#This Row],[6M Return vs Nifty Z-Score]],Table2[6M Return vs Nifty Z-Score])</f>
        <v>133</v>
      </c>
      <c r="AU363">
        <f>_xlfn.RANK.AVG(Table2[[#This Row],[Sharpe Ratio Z-Score]],Table2[Sharpe Ratio Z-Score])</f>
        <v>633</v>
      </c>
      <c r="AV363">
        <f>(Table2[[#This Row],[Rank 1Y]]+Table2[[#This Row],[Rank 6M]]+Table2[[#This Row],[Rank Sharpe]])/3</f>
        <v>366.66666666666669</v>
      </c>
    </row>
    <row r="364" spans="1:48" x14ac:dyDescent="0.3">
      <c r="A364" t="s">
        <v>1502</v>
      </c>
      <c r="B364" t="s">
        <v>1503</v>
      </c>
      <c r="C364" t="s">
        <v>10263</v>
      </c>
      <c r="D364" t="s">
        <v>379</v>
      </c>
      <c r="E364">
        <v>6604.1635044000004</v>
      </c>
      <c r="F364">
        <v>339.6</v>
      </c>
      <c r="G364">
        <v>32.627291498936799</v>
      </c>
      <c r="H364">
        <f>(Table2[[#This Row],[1Y Return vs Nifty]]-AVERAGE(Table2[1Y Return vs Nifty]))/_xlfn.STDEV.P(Table2[1Y Return vs Nifty])</f>
        <v>-8.6726537566242365E-2</v>
      </c>
      <c r="I364">
        <v>1.38409888392373</v>
      </c>
      <c r="J364">
        <f>(Table2[[#This Row],[1M Return vs Nifty]]-AVERAGE(Table2[1M Return vs Nifty]))/_xlfn.STDEV.P(Table2[1M Return vs Nifty])</f>
        <v>4.3214600489626102E-2</v>
      </c>
      <c r="K364">
        <v>20.176189986278501</v>
      </c>
      <c r="L364">
        <f>(Table2[[#This Row],[6M Return vs Nifty]]-AVERAGE(Table2[6M Return vs Nifty]))/_xlfn.STDEV.P(Table2[6M Return vs Nifty])</f>
        <v>0.47054678330115757</v>
      </c>
      <c r="M364">
        <v>-1.72722126927746</v>
      </c>
      <c r="N364">
        <f>(Table2[[#This Row],[1W Return vs Nifty]]-AVERAGE(Table2[1W Return vs Nifty]))/_xlfn.STDEV.P(Table2[1W Return vs Nifty])</f>
        <v>-0.80668843168274285</v>
      </c>
      <c r="O364">
        <v>334.52</v>
      </c>
      <c r="P364">
        <v>318.55055257132602</v>
      </c>
      <c r="Q364">
        <v>275.30773804229199</v>
      </c>
      <c r="R364">
        <v>54.384551512181098</v>
      </c>
      <c r="S364" s="2">
        <f>(Table2[[#This Row],[Close Price]]-Table2[[#This Row],[20D EMA]])/Table2[[#This Row],[20D EMA]]</f>
        <v>1.5185938060504727E-2</v>
      </c>
      <c r="T364" s="2">
        <f>(Table2[[#This Row],[Close Price]]-Table2[[#This Row],[50D EMA]])/Table2[[#This Row],[50D EMA]]</f>
        <v>6.6078828803666445E-2</v>
      </c>
      <c r="U364" s="2">
        <f>(Table2[[#This Row],[Close Price]]-Table2[[#This Row],[200D EMA]])/Table2[[#This Row],[200D EMA]]</f>
        <v>0.23352871377640552</v>
      </c>
      <c r="V364">
        <v>0.74832115800738397</v>
      </c>
      <c r="W364">
        <v>322.3</v>
      </c>
      <c r="X364">
        <v>341.2</v>
      </c>
      <c r="Y364">
        <v>322.3</v>
      </c>
      <c r="Z364">
        <v>348.25</v>
      </c>
      <c r="AA364">
        <v>322.3</v>
      </c>
      <c r="AB364">
        <v>341.2</v>
      </c>
      <c r="AC364" s="2">
        <f>(Table2[[#This Row],[Close Price]]/Table2[[#This Row],[Day Low]])-1</f>
        <v>5.3676698727893379E-2</v>
      </c>
      <c r="AD364" s="2">
        <f>(Table2[[#This Row],[Day High]]/Table2[[#This Row],[Close Price]])-1</f>
        <v>4.7114252061246642E-3</v>
      </c>
      <c r="AE364" s="2">
        <f>(Table2[[#This Row],[Close Price]]/Table2[[#This Row],[Current Week Low]])-1</f>
        <v>5.3676698727893379E-2</v>
      </c>
      <c r="AF364" s="2">
        <f>(Table2[[#This Row],[Current Week High]]/Table2[[#This Row],[Close Price]])-1</f>
        <v>2.5471142520612444E-2</v>
      </c>
      <c r="AG364" s="2">
        <f>(Table2[[#This Row],[Close Price]]/Table2[[#This Row],[Current Month Low]])-1</f>
        <v>5.3676698727893379E-2</v>
      </c>
      <c r="AH364" s="2">
        <f>(Table2[[#This Row],[Current Month High]]/Table2[[#This Row],[Close Price]])-1</f>
        <v>4.7114252061246642E-3</v>
      </c>
      <c r="AI364">
        <v>5.3297997644287296</v>
      </c>
      <c r="AJ364">
        <v>65.577766942954597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0.13</v>
      </c>
      <c r="AM364" t="s">
        <v>10294</v>
      </c>
      <c r="AN364">
        <v>-3.56</v>
      </c>
      <c r="AO364" t="s">
        <v>10293</v>
      </c>
      <c r="AP364">
        <v>-2.9125903891401999E-2</v>
      </c>
      <c r="AQ364">
        <f>(Table2[[#This Row],[Sharpe Ratio]]-AVERAGE(Table2[Sharpe Ratio]))/_xlfn.STDEV.P(Table2[Sharpe Ratio])</f>
        <v>-0.97149511885941342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-1.3511487043176147</v>
      </c>
      <c r="AS364">
        <f>_xlfn.RANK.AVG(Table2[[#This Row],[1Y Return vs Nifty Z-Score]],Table2[1Y Return vs Nifty Z-Score])</f>
        <v>312</v>
      </c>
      <c r="AT364">
        <f>_xlfn.RANK.AVG(Table2[[#This Row],[6M Return vs Nifty Z-Score]],Table2[6M Return vs Nifty Z-Score])</f>
        <v>185</v>
      </c>
      <c r="AU364">
        <f>_xlfn.RANK.AVG(Table2[[#This Row],[Sharpe Ratio Z-Score]],Table2[Sharpe Ratio Z-Score])</f>
        <v>612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1227</v>
      </c>
      <c r="B365" t="s">
        <v>1228</v>
      </c>
      <c r="C365" t="s">
        <v>10248</v>
      </c>
      <c r="D365" t="s">
        <v>1209</v>
      </c>
      <c r="E365">
        <v>9449.0674094699898</v>
      </c>
      <c r="F365">
        <v>583.15</v>
      </c>
      <c r="G365">
        <v>133.16028407619399</v>
      </c>
      <c r="H365">
        <f>(Table2[[#This Row],[1Y Return vs Nifty]]-AVERAGE(Table2[1Y Return vs Nifty]))/_xlfn.STDEV.P(Table2[1Y Return vs Nifty])</f>
        <v>1.3020269982703028</v>
      </c>
      <c r="I365">
        <v>4.2685324562931397</v>
      </c>
      <c r="J365">
        <f>(Table2[[#This Row],[1M Return vs Nifty]]-AVERAGE(Table2[1M Return vs Nifty]))/_xlfn.STDEV.P(Table2[1M Return vs Nifty])</f>
        <v>0.33764981470851269</v>
      </c>
      <c r="K365">
        <v>-9.6819185629712301</v>
      </c>
      <c r="L365">
        <f>(Table2[[#This Row],[6M Return vs Nifty]]-AVERAGE(Table2[6M Return vs Nifty]))/_xlfn.STDEV.P(Table2[6M Return vs Nifty])</f>
        <v>-0.55527107821846255</v>
      </c>
      <c r="M365">
        <v>4.6811347309921398</v>
      </c>
      <c r="N365">
        <f>(Table2[[#This Row],[1W Return vs Nifty]]-AVERAGE(Table2[1W Return vs Nifty]))/_xlfn.STDEV.P(Table2[1W Return vs Nifty])</f>
        <v>0.53212660014095448</v>
      </c>
      <c r="O365">
        <v>564.46</v>
      </c>
      <c r="P365">
        <v>547.89624788421202</v>
      </c>
      <c r="Q365">
        <v>449.35288185993699</v>
      </c>
      <c r="R365">
        <v>61.998882095349003</v>
      </c>
      <c r="S365" s="2">
        <f>(Table2[[#This Row],[Close Price]]-Table2[[#This Row],[20D EMA]])/Table2[[#This Row],[20D EMA]]</f>
        <v>3.3111292208482336E-2</v>
      </c>
      <c r="T365" s="2">
        <f>(Table2[[#This Row],[Close Price]]-Table2[[#This Row],[50D EMA]])/Table2[[#This Row],[50D EMA]]</f>
        <v>6.4343846580307673E-2</v>
      </c>
      <c r="U365" s="2">
        <f>(Table2[[#This Row],[Close Price]]-Table2[[#This Row],[200D EMA]])/Table2[[#This Row],[200D EMA]]</f>
        <v>0.29775511305559504</v>
      </c>
      <c r="V365">
        <v>0.83964432785089205</v>
      </c>
      <c r="W365">
        <v>577.1</v>
      </c>
      <c r="X365">
        <v>593.25</v>
      </c>
      <c r="Y365">
        <v>562.6</v>
      </c>
      <c r="Z365">
        <v>614.65</v>
      </c>
      <c r="AA365">
        <v>577.04999999999995</v>
      </c>
      <c r="AB365">
        <v>614.65</v>
      </c>
      <c r="AC365" s="2">
        <f>(Table2[[#This Row],[Close Price]]/Table2[[#This Row],[Day Low]])-1</f>
        <v>1.048345174146581E-2</v>
      </c>
      <c r="AD365" s="2">
        <f>(Table2[[#This Row],[Day High]]/Table2[[#This Row],[Close Price]])-1</f>
        <v>1.7319729057703848E-2</v>
      </c>
      <c r="AE365" s="2">
        <f>(Table2[[#This Row],[Close Price]]/Table2[[#This Row],[Current Week Low]])-1</f>
        <v>3.6526839672947009E-2</v>
      </c>
      <c r="AF365" s="2">
        <f>(Table2[[#This Row],[Current Week High]]/Table2[[#This Row],[Close Price]])-1</f>
        <v>5.4016976764125868E-2</v>
      </c>
      <c r="AG365" s="2">
        <f>(Table2[[#This Row],[Close Price]]/Table2[[#This Row],[Current Month Low]])-1</f>
        <v>1.0571007711636771E-2</v>
      </c>
      <c r="AH365" s="2">
        <f>(Table2[[#This Row],[Current Month High]]/Table2[[#This Row],[Close Price]])-1</f>
        <v>5.4016976764125868E-2</v>
      </c>
      <c r="AI365">
        <v>8.8570693646574608</v>
      </c>
      <c r="AJ365">
        <v>195.765004226542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0.13</v>
      </c>
      <c r="AM365" t="s">
        <v>10294</v>
      </c>
      <c r="AN365">
        <v>5.33</v>
      </c>
      <c r="AO365" t="s">
        <v>10294</v>
      </c>
      <c r="AQ365">
        <f>(Table2[[#This Row],[Sharpe Ratio]]-AVERAGE(Table2[Sharpe Ratio]))/_xlfn.STDEV.P(Table2[Sharpe Ratio])</f>
        <v>-0.63377662498989373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0.9827557099114137</v>
      </c>
      <c r="AS365">
        <f>_xlfn.RANK.AVG(Table2[[#This Row],[1Y Return vs Nifty Z-Score]],Table2[1Y Return vs Nifty Z-Score])</f>
        <v>71</v>
      </c>
      <c r="AT365">
        <f>_xlfn.RANK.AVG(Table2[[#This Row],[6M Return vs Nifty Z-Score]],Table2[6M Return vs Nifty Z-Score])</f>
        <v>506</v>
      </c>
      <c r="AU365">
        <f>_xlfn.RANK.AVG(Table2[[#This Row],[Sharpe Ratio Z-Score]],Table2[Sharpe Ratio Z-Score])</f>
        <v>532.5</v>
      </c>
      <c r="AV365">
        <f>(Table2[[#This Row],[Rank 1Y]]+Table2[[#This Row],[Rank 6M]]+Table2[[#This Row],[Rank Sharpe]])/3</f>
        <v>369.83333333333331</v>
      </c>
    </row>
    <row r="366" spans="1:48" x14ac:dyDescent="0.3">
      <c r="A366" t="s">
        <v>1037</v>
      </c>
      <c r="B366" t="s">
        <v>1038</v>
      </c>
      <c r="C366" t="s">
        <v>10250</v>
      </c>
      <c r="D366" t="s">
        <v>24</v>
      </c>
      <c r="E366">
        <v>12879.430087248</v>
      </c>
      <c r="F366">
        <v>116.96</v>
      </c>
      <c r="G366">
        <v>45.541478214783297</v>
      </c>
      <c r="H366">
        <f>(Table2[[#This Row],[1Y Return vs Nifty]]-AVERAGE(Table2[1Y Return vs Nifty]))/_xlfn.STDEV.P(Table2[1Y Return vs Nifty])</f>
        <v>9.1668852885333399E-2</v>
      </c>
      <c r="I366">
        <v>-9.3666261709884999</v>
      </c>
      <c r="J366">
        <f>(Table2[[#This Row],[1M Return vs Nifty]]-AVERAGE(Table2[1M Return vs Nifty]))/_xlfn.STDEV.P(Table2[1M Return vs Nifty])</f>
        <v>-1.0541904723376299</v>
      </c>
      <c r="K366">
        <v>-28.839685040300399</v>
      </c>
      <c r="L366">
        <f>(Table2[[#This Row],[6M Return vs Nifty]]-AVERAGE(Table2[6M Return vs Nifty]))/_xlfn.STDEV.P(Table2[6M Return vs Nifty])</f>
        <v>-1.2134634418388932</v>
      </c>
      <c r="M366">
        <v>1.26324860055901</v>
      </c>
      <c r="N366">
        <f>(Table2[[#This Row],[1W Return vs Nifty]]-AVERAGE(Table2[1W Return vs Nifty]))/_xlfn.STDEV.P(Table2[1W Return vs Nifty])</f>
        <v>-0.18192819461344048</v>
      </c>
      <c r="O366">
        <v>111.79</v>
      </c>
      <c r="P366">
        <v>116.387735604751</v>
      </c>
      <c r="Q366">
        <v>116.7039531157</v>
      </c>
      <c r="R366">
        <v>68.7675130093306</v>
      </c>
      <c r="S366" s="2">
        <f>(Table2[[#This Row],[Close Price]]-Table2[[#This Row],[20D EMA]])/Table2[[#This Row],[20D EMA]]</f>
        <v>4.6247428213614702E-2</v>
      </c>
      <c r="T366" s="2">
        <f>(Table2[[#This Row],[Close Price]]-Table2[[#This Row],[50D EMA]])/Table2[[#This Row],[50D EMA]]</f>
        <v>4.9168788470323422E-3</v>
      </c>
      <c r="U366" s="2">
        <f>(Table2[[#This Row],[Close Price]]-Table2[[#This Row],[200D EMA]])/Table2[[#This Row],[200D EMA]]</f>
        <v>2.1939863857580451E-3</v>
      </c>
      <c r="V366">
        <v>1.7884805558085599</v>
      </c>
      <c r="W366">
        <v>107.71</v>
      </c>
      <c r="X366">
        <v>123.7</v>
      </c>
      <c r="Y366">
        <v>107.71</v>
      </c>
      <c r="Z366">
        <v>123.7</v>
      </c>
      <c r="AA366">
        <v>107.71</v>
      </c>
      <c r="AB366">
        <v>123.7</v>
      </c>
      <c r="AC366" s="2">
        <f>(Table2[[#This Row],[Close Price]]/Table2[[#This Row],[Day Low]])-1</f>
        <v>8.5878748491319268E-2</v>
      </c>
      <c r="AD366" s="2">
        <f>(Table2[[#This Row],[Day High]]/Table2[[#This Row],[Close Price]])-1</f>
        <v>5.7626538987688214E-2</v>
      </c>
      <c r="AE366" s="2">
        <f>(Table2[[#This Row],[Close Price]]/Table2[[#This Row],[Current Week Low]])-1</f>
        <v>8.5878748491319268E-2</v>
      </c>
      <c r="AF366" s="2">
        <f>(Table2[[#This Row],[Current Week High]]/Table2[[#This Row],[Close Price]])-1</f>
        <v>5.7626538987688214E-2</v>
      </c>
      <c r="AG366" s="2">
        <f>(Table2[[#This Row],[Close Price]]/Table2[[#This Row],[Current Month Low]])-1</f>
        <v>8.5878748491319268E-2</v>
      </c>
      <c r="AH366" s="2">
        <f>(Table2[[#This Row],[Current Month High]]/Table2[[#This Row],[Close Price]])-1</f>
        <v>5.7626538987688214E-2</v>
      </c>
      <c r="AI366">
        <v>30.386456908344702</v>
      </c>
      <c r="AJ366">
        <v>76.012039127163206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-0.16</v>
      </c>
      <c r="AM366" t="s">
        <v>10293</v>
      </c>
      <c r="AN366">
        <v>2.68</v>
      </c>
      <c r="AO366" t="s">
        <v>10294</v>
      </c>
      <c r="AP366">
        <v>0.113367203458638</v>
      </c>
      <c r="AQ366">
        <f>(Table2[[#This Row],[Sharpe Ratio]]-AVERAGE(Table2[Sharpe Ratio]))/_xlfn.STDEV.P(Table2[Sharpe Ratio])</f>
        <v>0.68073026032441075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258</v>
      </c>
      <c r="AT366">
        <f>_xlfn.RANK.AVG(Table2[[#This Row],[6M Return vs Nifty Z-Score]],Table2[6M Return vs Nifty Z-Score])</f>
        <v>679</v>
      </c>
      <c r="AU366">
        <f>_xlfn.RANK.AVG(Table2[[#This Row],[Sharpe Ratio Z-Score]],Table2[Sharpe Ratio Z-Score])</f>
        <v>179</v>
      </c>
      <c r="AV366">
        <f>(Table2[[#This Row],[Rank 1Y]]+Table2[[#This Row],[Rank 6M]]+Table2[[#This Row],[Rank Sharpe]])/3</f>
        <v>372</v>
      </c>
    </row>
    <row r="367" spans="1:48" x14ac:dyDescent="0.3">
      <c r="A367" t="s">
        <v>268</v>
      </c>
      <c r="B367" t="s">
        <v>269</v>
      </c>
      <c r="C367" t="s">
        <v>10250</v>
      </c>
      <c r="D367" t="s">
        <v>32</v>
      </c>
      <c r="E367">
        <v>101733.12046999999</v>
      </c>
      <c r="F367">
        <v>133.27000000000001</v>
      </c>
      <c r="G367">
        <v>25.116678936128</v>
      </c>
      <c r="H367">
        <f>(Table2[[#This Row],[1Y Return vs Nifty]]-AVERAGE(Table2[1Y Return vs Nifty]))/_xlfn.STDEV.P(Table2[1Y Return vs Nifty])</f>
        <v>-0.1904774504308285</v>
      </c>
      <c r="I367">
        <v>-2.95830898097786</v>
      </c>
      <c r="J367">
        <f>(Table2[[#This Row],[1M Return vs Nifty]]-AVERAGE(Table2[1M Return vs Nifty]))/_xlfn.STDEV.P(Table2[1M Return vs Nifty])</f>
        <v>-0.40004670466770154</v>
      </c>
      <c r="K367">
        <v>-23.541642680286799</v>
      </c>
      <c r="L367">
        <f>(Table2[[#This Row],[6M Return vs Nifty]]-AVERAGE(Table2[6M Return vs Nifty]))/_xlfn.STDEV.P(Table2[6M Return vs Nifty])</f>
        <v>-1.0314416478252175</v>
      </c>
      <c r="M367">
        <v>3.0735518544218601</v>
      </c>
      <c r="N367">
        <f>(Table2[[#This Row],[1W Return vs Nifty]]-AVERAGE(Table2[1W Return vs Nifty]))/_xlfn.STDEV.P(Table2[1W Return vs Nifty])</f>
        <v>0.19627507754075491</v>
      </c>
      <c r="O367">
        <v>136.16999999999999</v>
      </c>
      <c r="P367">
        <v>139.70276512978899</v>
      </c>
      <c r="Q367">
        <v>131.236860890141</v>
      </c>
      <c r="R367">
        <v>39.567106698782403</v>
      </c>
      <c r="S367" s="2">
        <f>(Table2[[#This Row],[Close Price]]-Table2[[#This Row],[20D EMA]])/Table2[[#This Row],[20D EMA]]</f>
        <v>-2.1296908276419016E-2</v>
      </c>
      <c r="T367" s="2">
        <f>(Table2[[#This Row],[Close Price]]-Table2[[#This Row],[50D EMA]])/Table2[[#This Row],[50D EMA]]</f>
        <v>-4.6046083080837387E-2</v>
      </c>
      <c r="U367" s="2">
        <f>(Table2[[#This Row],[Close Price]]-Table2[[#This Row],[200D EMA]])/Table2[[#This Row],[200D EMA]]</f>
        <v>1.549213457308277E-2</v>
      </c>
      <c r="V367">
        <v>0.58945573994463296</v>
      </c>
      <c r="W367">
        <v>131.79</v>
      </c>
      <c r="X367">
        <v>134.4</v>
      </c>
      <c r="Y367">
        <v>131.79</v>
      </c>
      <c r="Z367">
        <v>137.46</v>
      </c>
      <c r="AA367">
        <v>131.79</v>
      </c>
      <c r="AB367">
        <v>136.09</v>
      </c>
      <c r="AC367" s="2">
        <f>(Table2[[#This Row],[Close Price]]/Table2[[#This Row],[Day Low]])-1</f>
        <v>1.1229987100690675E-2</v>
      </c>
      <c r="AD367" s="2">
        <f>(Table2[[#This Row],[Day High]]/Table2[[#This Row],[Close Price]])-1</f>
        <v>8.4790275380806079E-3</v>
      </c>
      <c r="AE367" s="2">
        <f>(Table2[[#This Row],[Close Price]]/Table2[[#This Row],[Current Week Low]])-1</f>
        <v>1.1229987100690675E-2</v>
      </c>
      <c r="AF367" s="2">
        <f>(Table2[[#This Row],[Current Week High]]/Table2[[#This Row],[Close Price]])-1</f>
        <v>3.1439933968635092E-2</v>
      </c>
      <c r="AG367" s="2">
        <f>(Table2[[#This Row],[Close Price]]/Table2[[#This Row],[Current Month Low]])-1</f>
        <v>1.1229987100690675E-2</v>
      </c>
      <c r="AH367" s="2">
        <f>(Table2[[#This Row],[Current Month High]]/Table2[[#This Row],[Close Price]])-1</f>
        <v>2.1160051024236459E-2</v>
      </c>
      <c r="AI367">
        <v>29.436482329106301</v>
      </c>
      <c r="AJ367">
        <v>57.065409546258103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-0.11</v>
      </c>
      <c r="AM367" t="s">
        <v>10293</v>
      </c>
      <c r="AN367">
        <v>-4.57</v>
      </c>
      <c r="AO367" t="s">
        <v>10293</v>
      </c>
      <c r="AP367">
        <v>0.13802517244990201</v>
      </c>
      <c r="AQ367">
        <f>(Table2[[#This Row],[Sharpe Ratio]]-AVERAGE(Table2[Sharpe Ratio]))/_xlfn.STDEV.P(Table2[Sharpe Ratio])</f>
        <v>0.96664249091682408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344</v>
      </c>
      <c r="AT367">
        <f>_xlfn.RANK.AVG(Table2[[#This Row],[6M Return vs Nifty Z-Score]],Table2[6M Return vs Nifty Z-Score])</f>
        <v>648</v>
      </c>
      <c r="AU367">
        <f>_xlfn.RANK.AVG(Table2[[#This Row],[Sharpe Ratio Z-Score]],Table2[Sharpe Ratio Z-Score])</f>
        <v>125</v>
      </c>
      <c r="AV367">
        <f>(Table2[[#This Row],[Rank 1Y]]+Table2[[#This Row],[Rank 6M]]+Table2[[#This Row],[Rank Sharpe]])/3</f>
        <v>372.33333333333331</v>
      </c>
    </row>
    <row r="368" spans="1:48" x14ac:dyDescent="0.3">
      <c r="A368" t="s">
        <v>654</v>
      </c>
      <c r="B368" t="s">
        <v>655</v>
      </c>
      <c r="C368" t="s">
        <v>10261</v>
      </c>
      <c r="D368" t="s">
        <v>349</v>
      </c>
      <c r="E368">
        <v>27038.290050449999</v>
      </c>
      <c r="F368">
        <v>2131.15</v>
      </c>
      <c r="G368">
        <v>20.062084700943199</v>
      </c>
      <c r="H368">
        <f>(Table2[[#This Row],[1Y Return vs Nifty]]-AVERAGE(Table2[1Y Return vs Nifty]))/_xlfn.STDEV.P(Table2[1Y Return vs Nifty])</f>
        <v>-0.26030115145054628</v>
      </c>
      <c r="I368">
        <v>6.3161915311100501</v>
      </c>
      <c r="J368">
        <f>(Table2[[#This Row],[1M Return vs Nifty]]-AVERAGE(Table2[1M Return vs Nifty]))/_xlfn.STDEV.P(Table2[1M Return vs Nifty])</f>
        <v>0.54666934080067053</v>
      </c>
      <c r="K368">
        <v>45.133231014748098</v>
      </c>
      <c r="L368">
        <f>(Table2[[#This Row],[6M Return vs Nifty]]-AVERAGE(Table2[6M Return vs Nifty]))/_xlfn.STDEV.P(Table2[6M Return vs Nifty])</f>
        <v>1.3279814870250615</v>
      </c>
      <c r="M368">
        <v>5.29055231650326</v>
      </c>
      <c r="N368">
        <f>(Table2[[#This Row],[1W Return vs Nifty]]-AVERAGE(Table2[1W Return vs Nifty]))/_xlfn.STDEV.P(Table2[1W Return vs Nifty])</f>
        <v>0.65944434342888447</v>
      </c>
      <c r="O368">
        <v>2046.19</v>
      </c>
      <c r="P368">
        <v>1883.04931013441</v>
      </c>
      <c r="Q368">
        <v>1602.4128799422001</v>
      </c>
      <c r="R368">
        <v>67.124592456585205</v>
      </c>
      <c r="S368" s="2">
        <f>(Table2[[#This Row],[Close Price]]-Table2[[#This Row],[20D EMA]])/Table2[[#This Row],[20D EMA]]</f>
        <v>4.1521070868296706E-2</v>
      </c>
      <c r="T368" s="2">
        <f>(Table2[[#This Row],[Close Price]]-Table2[[#This Row],[50D EMA]])/Table2[[#This Row],[50D EMA]]</f>
        <v>0.13175474934741935</v>
      </c>
      <c r="U368" s="2">
        <f>(Table2[[#This Row],[Close Price]]-Table2[[#This Row],[200D EMA]])/Table2[[#This Row],[200D EMA]]</f>
        <v>0.3299630991963019</v>
      </c>
      <c r="V368">
        <v>1.4044498511414201</v>
      </c>
      <c r="W368">
        <v>2083</v>
      </c>
      <c r="X368">
        <v>2144</v>
      </c>
      <c r="Y368">
        <v>2080</v>
      </c>
      <c r="Z368">
        <v>2200</v>
      </c>
      <c r="AA368">
        <v>2083</v>
      </c>
      <c r="AB368">
        <v>2150.5</v>
      </c>
      <c r="AC368" s="2">
        <f>(Table2[[#This Row],[Close Price]]/Table2[[#This Row],[Day Low]])-1</f>
        <v>2.3115698511761984E-2</v>
      </c>
      <c r="AD368" s="2">
        <f>(Table2[[#This Row],[Day High]]/Table2[[#This Row],[Close Price]])-1</f>
        <v>6.0296084273747663E-3</v>
      </c>
      <c r="AE368" s="2">
        <f>(Table2[[#This Row],[Close Price]]/Table2[[#This Row],[Current Week Low]])-1</f>
        <v>2.4591346153846283E-2</v>
      </c>
      <c r="AF368" s="2">
        <f>(Table2[[#This Row],[Current Week High]]/Table2[[#This Row],[Close Price]])-1</f>
        <v>3.2306501184806269E-2</v>
      </c>
      <c r="AG368" s="2">
        <f>(Table2[[#This Row],[Close Price]]/Table2[[#This Row],[Current Month Low]])-1</f>
        <v>2.3115698511761984E-2</v>
      </c>
      <c r="AH368" s="2">
        <f>(Table2[[#This Row],[Current Month High]]/Table2[[#This Row],[Close Price]])-1</f>
        <v>9.0796049081480756E-3</v>
      </c>
      <c r="AI368">
        <v>3.2306501184806198</v>
      </c>
      <c r="AJ368">
        <v>79.677092993845406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0.28000000000000003</v>
      </c>
      <c r="AM368" t="s">
        <v>10294</v>
      </c>
      <c r="AN368">
        <v>3.74</v>
      </c>
      <c r="AO368" t="s">
        <v>10294</v>
      </c>
      <c r="AP368">
        <v>-6.2455697144631998E-2</v>
      </c>
      <c r="AQ368">
        <f>(Table2[[#This Row],[Sharpe Ratio]]-AVERAGE(Table2[Sharpe Ratio]))/_xlfn.STDEV.P(Table2[Sharpe Ratio])</f>
        <v>-1.3579582350062096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0.91583578479786076</v>
      </c>
      <c r="AS368">
        <f>_xlfn.RANK.AVG(Table2[[#This Row],[1Y Return vs Nifty Z-Score]],Table2[1Y Return vs Nifty Z-Score])</f>
        <v>376</v>
      </c>
      <c r="AT368">
        <f>_xlfn.RANK.AVG(Table2[[#This Row],[6M Return vs Nifty Z-Score]],Table2[6M Return vs Nifty Z-Score])</f>
        <v>73</v>
      </c>
      <c r="AU368">
        <f>_xlfn.RANK.AVG(Table2[[#This Row],[Sharpe Ratio Z-Score]],Table2[Sharpe Ratio Z-Score])</f>
        <v>670</v>
      </c>
      <c r="AV368">
        <f>(Table2[[#This Row],[Rank 1Y]]+Table2[[#This Row],[Rank 6M]]+Table2[[#This Row],[Rank Sharpe]])/3</f>
        <v>373</v>
      </c>
    </row>
    <row r="369" spans="1:48" x14ac:dyDescent="0.3">
      <c r="A369" t="s">
        <v>785</v>
      </c>
      <c r="B369" t="s">
        <v>786</v>
      </c>
      <c r="C369" t="s">
        <v>10260</v>
      </c>
      <c r="D369" t="s">
        <v>133</v>
      </c>
      <c r="E369">
        <v>20210.6234352299</v>
      </c>
      <c r="F369">
        <v>726.9</v>
      </c>
      <c r="G369">
        <v>58.188681723149699</v>
      </c>
      <c r="H369">
        <f>(Table2[[#This Row],[1Y Return vs Nifty]]-AVERAGE(Table2[1Y Return vs Nifty]))/_xlfn.STDEV.P(Table2[1Y Return vs Nifty])</f>
        <v>0.26637616180375445</v>
      </c>
      <c r="I369">
        <v>0.26995293627600803</v>
      </c>
      <c r="J369">
        <f>(Table2[[#This Row],[1M Return vs Nifty]]-AVERAGE(Table2[1M Return vs Nifty]))/_xlfn.STDEV.P(Table2[1M Return vs Nifty])</f>
        <v>-7.0514418583359786E-2</v>
      </c>
      <c r="K369">
        <v>-10.049593910934901</v>
      </c>
      <c r="L369">
        <f>(Table2[[#This Row],[6M Return vs Nifty]]-AVERAGE(Table2[6M Return vs Nifty]))/_xlfn.STDEV.P(Table2[6M Return vs Nifty])</f>
        <v>-0.56790308866746508</v>
      </c>
      <c r="M369">
        <v>8.7806473428770495</v>
      </c>
      <c r="N369">
        <f>(Table2[[#This Row],[1W Return vs Nifty]]-AVERAGE(Table2[1W Return vs Nifty]))/_xlfn.STDEV.P(Table2[1W Return vs Nifty])</f>
        <v>1.3885848099706586</v>
      </c>
      <c r="O369">
        <v>701</v>
      </c>
      <c r="P369">
        <v>676.183318151408</v>
      </c>
      <c r="Q369">
        <v>598.69412722296295</v>
      </c>
      <c r="R369">
        <v>63.682079302699698</v>
      </c>
      <c r="S369" s="2">
        <f>(Table2[[#This Row],[Close Price]]-Table2[[#This Row],[20D EMA]])/Table2[[#This Row],[20D EMA]]</f>
        <v>3.6947218259629072E-2</v>
      </c>
      <c r="T369" s="2">
        <f>(Table2[[#This Row],[Close Price]]-Table2[[#This Row],[50D EMA]])/Table2[[#This Row],[50D EMA]]</f>
        <v>7.5004337562252194E-2</v>
      </c>
      <c r="U369" s="2">
        <f>(Table2[[#This Row],[Close Price]]-Table2[[#This Row],[200D EMA]])/Table2[[#This Row],[200D EMA]]</f>
        <v>0.21414252612050624</v>
      </c>
      <c r="V369">
        <v>1.2128697798257599</v>
      </c>
      <c r="W369">
        <v>720</v>
      </c>
      <c r="X369">
        <v>738.4</v>
      </c>
      <c r="Y369">
        <v>686.95</v>
      </c>
      <c r="Z369">
        <v>769.95</v>
      </c>
      <c r="AA369">
        <v>720</v>
      </c>
      <c r="AB369">
        <v>769.95</v>
      </c>
      <c r="AC369" s="2">
        <f>(Table2[[#This Row],[Close Price]]/Table2[[#This Row],[Day Low]])-1</f>
        <v>9.5833333333332771E-3</v>
      </c>
      <c r="AD369" s="2">
        <f>(Table2[[#This Row],[Day High]]/Table2[[#This Row],[Close Price]])-1</f>
        <v>1.5820608061631658E-2</v>
      </c>
      <c r="AE369" s="2">
        <f>(Table2[[#This Row],[Close Price]]/Table2[[#This Row],[Current Week Low]])-1</f>
        <v>5.8155615401412009E-2</v>
      </c>
      <c r="AF369" s="2">
        <f>(Table2[[#This Row],[Current Week High]]/Table2[[#This Row],[Close Price]])-1</f>
        <v>5.9224102352455787E-2</v>
      </c>
      <c r="AG369" s="2">
        <f>(Table2[[#This Row],[Close Price]]/Table2[[#This Row],[Current Month Low]])-1</f>
        <v>9.5833333333332771E-3</v>
      </c>
      <c r="AH369" s="2">
        <f>(Table2[[#This Row],[Current Month High]]/Table2[[#This Row],[Close Price]])-1</f>
        <v>5.9224102352455787E-2</v>
      </c>
      <c r="AI369">
        <v>5.9224102352455699</v>
      </c>
      <c r="AJ369">
        <v>88.267288267288194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0.21</v>
      </c>
      <c r="AM369" t="s">
        <v>10294</v>
      </c>
      <c r="AN369">
        <v>4.7</v>
      </c>
      <c r="AO369" t="s">
        <v>10294</v>
      </c>
      <c r="AP369">
        <v>4.1019253082656998E-2</v>
      </c>
      <c r="AQ369">
        <f>(Table2[[#This Row],[Sharpe Ratio]]-AVERAGE(Table2[Sharpe Ratio]))/_xlfn.STDEV.P(Table2[Sharpe Ratio])</f>
        <v>-0.15815326159559984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0.85839020292798829</v>
      </c>
      <c r="AS369">
        <f>_xlfn.RANK.AVG(Table2[[#This Row],[1Y Return vs Nifty Z-Score]],Table2[1Y Return vs Nifty Z-Score])</f>
        <v>225</v>
      </c>
      <c r="AT369">
        <f>_xlfn.RANK.AVG(Table2[[#This Row],[6M Return vs Nifty Z-Score]],Table2[6M Return vs Nifty Z-Score])</f>
        <v>510</v>
      </c>
      <c r="AU369">
        <f>_xlfn.RANK.AVG(Table2[[#This Row],[Sharpe Ratio Z-Score]],Table2[Sharpe Ratio Z-Score])</f>
        <v>384</v>
      </c>
      <c r="AV369">
        <f>(Table2[[#This Row],[Rank 1Y]]+Table2[[#This Row],[Rank 6M]]+Table2[[#This Row],[Rank Sharpe]])/3</f>
        <v>373</v>
      </c>
    </row>
    <row r="370" spans="1:48" x14ac:dyDescent="0.3">
      <c r="A370" t="s">
        <v>773</v>
      </c>
      <c r="B370" t="s">
        <v>774</v>
      </c>
      <c r="C370" t="s">
        <v>10249</v>
      </c>
      <c r="D370" t="s">
        <v>775</v>
      </c>
      <c r="E370">
        <v>20787.838131724999</v>
      </c>
      <c r="F370">
        <v>1482.95</v>
      </c>
      <c r="G370">
        <v>5.9276480115604597</v>
      </c>
      <c r="H370">
        <f>(Table2[[#This Row],[1Y Return vs Nifty]]-AVERAGE(Table2[1Y Return vs Nifty]))/_xlfn.STDEV.P(Table2[1Y Return vs Nifty])</f>
        <v>-0.45555296308197135</v>
      </c>
      <c r="I370">
        <v>4.0844387824845896</v>
      </c>
      <c r="J370">
        <f>(Table2[[#This Row],[1M Return vs Nifty]]-AVERAGE(Table2[1M Return vs Nifty]))/_xlfn.STDEV.P(Table2[1M Return vs Nifty])</f>
        <v>0.31885802806333202</v>
      </c>
      <c r="K370">
        <v>7.4014423870551296</v>
      </c>
      <c r="L370">
        <f>(Table2[[#This Row],[6M Return vs Nifty]]-AVERAGE(Table2[6M Return vs Nifty]))/_xlfn.STDEV.P(Table2[6M Return vs Nifty])</f>
        <v>3.1652127865339323E-2</v>
      </c>
      <c r="M370">
        <v>2.8738140590305798</v>
      </c>
      <c r="N370">
        <f>(Table2[[#This Row],[1W Return vs Nifty]]-AVERAGE(Table2[1W Return vs Nifty]))/_xlfn.STDEV.P(Table2[1W Return vs Nifty])</f>
        <v>0.1545464402924619</v>
      </c>
      <c r="O370">
        <v>1421.77</v>
      </c>
      <c r="P370">
        <v>1335.7366308753899</v>
      </c>
      <c r="Q370">
        <v>1197.69598706529</v>
      </c>
      <c r="R370">
        <v>62.703938187691897</v>
      </c>
      <c r="S370" s="2">
        <f>(Table2[[#This Row],[Close Price]]-Table2[[#This Row],[20D EMA]])/Table2[[#This Row],[20D EMA]]</f>
        <v>4.3030869971936433E-2</v>
      </c>
      <c r="T370" s="2">
        <f>(Table2[[#This Row],[Close Price]]-Table2[[#This Row],[50D EMA]])/Table2[[#This Row],[50D EMA]]</f>
        <v>0.11021137380063631</v>
      </c>
      <c r="U370" s="2">
        <f>(Table2[[#This Row],[Close Price]]-Table2[[#This Row],[200D EMA]])/Table2[[#This Row],[200D EMA]]</f>
        <v>0.23816896442449217</v>
      </c>
      <c r="V370">
        <v>0.90962894082092904</v>
      </c>
      <c r="W370">
        <v>1428.3</v>
      </c>
      <c r="X370">
        <v>1498</v>
      </c>
      <c r="Y370">
        <v>1428.3</v>
      </c>
      <c r="Z370">
        <v>1546.95</v>
      </c>
      <c r="AA370">
        <v>1428.3</v>
      </c>
      <c r="AB370">
        <v>1546.95</v>
      </c>
      <c r="AC370" s="2">
        <f>(Table2[[#This Row],[Close Price]]/Table2[[#This Row],[Day Low]])-1</f>
        <v>3.8262269831268014E-2</v>
      </c>
      <c r="AD370" s="2">
        <f>(Table2[[#This Row],[Day High]]/Table2[[#This Row],[Close Price]])-1</f>
        <v>1.0148690110927561E-2</v>
      </c>
      <c r="AE370" s="2">
        <f>(Table2[[#This Row],[Close Price]]/Table2[[#This Row],[Current Week Low]])-1</f>
        <v>3.8262269831268014E-2</v>
      </c>
      <c r="AF370" s="2">
        <f>(Table2[[#This Row],[Current Week High]]/Table2[[#This Row],[Close Price]])-1</f>
        <v>4.3157220405273256E-2</v>
      </c>
      <c r="AG370" s="2">
        <f>(Table2[[#This Row],[Close Price]]/Table2[[#This Row],[Current Month Low]])-1</f>
        <v>3.8262269831268014E-2</v>
      </c>
      <c r="AH370" s="2">
        <f>(Table2[[#This Row],[Current Month High]]/Table2[[#This Row],[Close Price]])-1</f>
        <v>4.3157220405273256E-2</v>
      </c>
      <c r="AI370">
        <v>4.3157220405273202</v>
      </c>
      <c r="AJ370">
        <v>50.073369427718397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0.13</v>
      </c>
      <c r="AM370" t="s">
        <v>10294</v>
      </c>
      <c r="AN370">
        <v>5.35</v>
      </c>
      <c r="AO370" t="s">
        <v>10294</v>
      </c>
      <c r="AP370">
        <v>4.8700690331979997E-2</v>
      </c>
      <c r="AQ370">
        <f>(Table2[[#This Row],[Sharpe Ratio]]-AVERAGE(Table2[Sharpe Ratio]))/_xlfn.STDEV.P(Table2[Sharpe Ratio])</f>
        <v>-6.9086037166544823E-2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-1.9582404027382927E-2</v>
      </c>
      <c r="AS370">
        <f>_xlfn.RANK.AVG(Table2[[#This Row],[1Y Return vs Nifty Z-Score]],Table2[1Y Return vs Nifty Z-Score])</f>
        <v>460</v>
      </c>
      <c r="AT370">
        <f>_xlfn.RANK.AVG(Table2[[#This Row],[6M Return vs Nifty Z-Score]],Table2[6M Return vs Nifty Z-Score])</f>
        <v>306</v>
      </c>
      <c r="AU370">
        <f>_xlfn.RANK.AVG(Table2[[#This Row],[Sharpe Ratio Z-Score]],Table2[Sharpe Ratio Z-Score])</f>
        <v>357</v>
      </c>
      <c r="AV370">
        <f>(Table2[[#This Row],[Rank 1Y]]+Table2[[#This Row],[Rank 6M]]+Table2[[#This Row],[Rank Sharpe]])/3</f>
        <v>374.33333333333331</v>
      </c>
    </row>
    <row r="371" spans="1:48" x14ac:dyDescent="0.3">
      <c r="A371" t="s">
        <v>624</v>
      </c>
      <c r="B371" t="s">
        <v>625</v>
      </c>
      <c r="C371" t="s">
        <v>626</v>
      </c>
      <c r="D371" t="s">
        <v>626</v>
      </c>
      <c r="E371">
        <v>29546.402160000001</v>
      </c>
      <c r="F371">
        <v>864.4</v>
      </c>
      <c r="G371">
        <v>12.587350565684901</v>
      </c>
      <c r="H371">
        <f>(Table2[[#This Row],[1Y Return vs Nifty]]-AVERAGE(Table2[1Y Return vs Nifty]))/_xlfn.STDEV.P(Table2[1Y Return vs Nifty])</f>
        <v>-0.36355644300869688</v>
      </c>
      <c r="I371">
        <v>-8.7445095613655894</v>
      </c>
      <c r="J371">
        <f>(Table2[[#This Row],[1M Return vs Nifty]]-AVERAGE(Table2[1M Return vs Nifty]))/_xlfn.STDEV.P(Table2[1M Return vs Nifty])</f>
        <v>-0.99068648355518674</v>
      </c>
      <c r="K371">
        <v>-3.6455263859542701</v>
      </c>
      <c r="L371">
        <f>(Table2[[#This Row],[6M Return vs Nifty]]-AVERAGE(Table2[6M Return vs Nifty]))/_xlfn.STDEV.P(Table2[6M Return vs Nifty])</f>
        <v>-0.34788222422901921</v>
      </c>
      <c r="M371">
        <v>0.61108897923234495</v>
      </c>
      <c r="N371">
        <f>(Table2[[#This Row],[1W Return vs Nifty]]-AVERAGE(Table2[1W Return vs Nifty]))/_xlfn.STDEV.P(Table2[1W Return vs Nifty])</f>
        <v>-0.31817547927488204</v>
      </c>
      <c r="O371">
        <v>864.46</v>
      </c>
      <c r="P371">
        <v>855.71377208314902</v>
      </c>
      <c r="Q371">
        <v>803.84948380168998</v>
      </c>
      <c r="R371">
        <v>49.604298395904799</v>
      </c>
      <c r="S371" s="2">
        <f>(Table2[[#This Row],[Close Price]]-Table2[[#This Row],[20D EMA]])/Table2[[#This Row],[20D EMA]]</f>
        <v>-6.9407491381971538E-5</v>
      </c>
      <c r="T371" s="2">
        <f>(Table2[[#This Row],[Close Price]]-Table2[[#This Row],[50D EMA]])/Table2[[#This Row],[50D EMA]]</f>
        <v>1.0150856746999882E-2</v>
      </c>
      <c r="U371" s="2">
        <f>(Table2[[#This Row],[Close Price]]-Table2[[#This Row],[200D EMA]])/Table2[[#This Row],[200D EMA]]</f>
        <v>7.532568897344448E-2</v>
      </c>
      <c r="V371">
        <v>0.49385963975243302</v>
      </c>
      <c r="W371">
        <v>840</v>
      </c>
      <c r="X371">
        <v>868.5</v>
      </c>
      <c r="Y371">
        <v>840</v>
      </c>
      <c r="Z371">
        <v>900</v>
      </c>
      <c r="AA371">
        <v>840</v>
      </c>
      <c r="AB371">
        <v>878.5</v>
      </c>
      <c r="AC371" s="2">
        <f>(Table2[[#This Row],[Close Price]]/Table2[[#This Row],[Day Low]])-1</f>
        <v>2.9047619047618989E-2</v>
      </c>
      <c r="AD371" s="2">
        <f>(Table2[[#This Row],[Day High]]/Table2[[#This Row],[Close Price]])-1</f>
        <v>4.7431744562702605E-3</v>
      </c>
      <c r="AE371" s="2">
        <f>(Table2[[#This Row],[Close Price]]/Table2[[#This Row],[Current Week Low]])-1</f>
        <v>2.9047619047618989E-2</v>
      </c>
      <c r="AF371" s="2">
        <f>(Table2[[#This Row],[Current Week High]]/Table2[[#This Row],[Close Price]])-1</f>
        <v>4.1184636742249037E-2</v>
      </c>
      <c r="AG371" s="2">
        <f>(Table2[[#This Row],[Close Price]]/Table2[[#This Row],[Current Month Low]])-1</f>
        <v>2.9047619047618989E-2</v>
      </c>
      <c r="AH371" s="2">
        <f>(Table2[[#This Row],[Current Month High]]/Table2[[#This Row],[Close Price]])-1</f>
        <v>1.6311892642295156E-2</v>
      </c>
      <c r="AI371">
        <v>8.0518278574734001</v>
      </c>
      <c r="AJ371">
        <v>40.552845528455201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-7.0000000000000007E-2</v>
      </c>
      <c r="AM371" t="s">
        <v>10293</v>
      </c>
      <c r="AN371">
        <v>-0.76</v>
      </c>
      <c r="AO371" t="s">
        <v>10293</v>
      </c>
      <c r="AP371">
        <v>7.2277222084357995E-2</v>
      </c>
      <c r="AQ371">
        <f>(Table2[[#This Row],[Sharpe Ratio]]-AVERAGE(Table2[Sharpe Ratio]))/_xlfn.STDEV.P(Table2[Sharpe Ratio])</f>
        <v>0.20428679355375648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-1.8160138365140284</v>
      </c>
      <c r="AS371">
        <f>_xlfn.RANK.AVG(Table2[[#This Row],[1Y Return vs Nifty Z-Score]],Table2[1Y Return vs Nifty Z-Score])</f>
        <v>421</v>
      </c>
      <c r="AT371">
        <f>_xlfn.RANK.AVG(Table2[[#This Row],[6M Return vs Nifty Z-Score]],Table2[6M Return vs Nifty Z-Score])</f>
        <v>430</v>
      </c>
      <c r="AU371">
        <f>_xlfn.RANK.AVG(Table2[[#This Row],[Sharpe Ratio Z-Score]],Table2[Sharpe Ratio Z-Score])</f>
        <v>275</v>
      </c>
      <c r="AV371">
        <f>(Table2[[#This Row],[Rank 1Y]]+Table2[[#This Row],[Rank 6M]]+Table2[[#This Row],[Rank Sharpe]])/3</f>
        <v>375.33333333333331</v>
      </c>
    </row>
    <row r="372" spans="1:48" x14ac:dyDescent="0.3">
      <c r="A372" t="s">
        <v>482</v>
      </c>
      <c r="B372" t="s">
        <v>483</v>
      </c>
      <c r="C372" t="s">
        <v>10264</v>
      </c>
      <c r="D372" t="s">
        <v>484</v>
      </c>
      <c r="E372">
        <v>44399.30201775</v>
      </c>
      <c r="F372">
        <v>39413.25</v>
      </c>
      <c r="G372">
        <v>12.8461978744654</v>
      </c>
      <c r="H372">
        <f>(Table2[[#This Row],[1Y Return vs Nifty]]-AVERAGE(Table2[1Y Return vs Nifty]))/_xlfn.STDEV.P(Table2[1Y Return vs Nifty])</f>
        <v>-0.35998075003373203</v>
      </c>
      <c r="I372">
        <v>0.22896539897280199</v>
      </c>
      <c r="J372">
        <f>(Table2[[#This Row],[1M Return vs Nifty]]-AVERAGE(Table2[1M Return vs Nifty]))/_xlfn.STDEV.P(Table2[1M Return vs Nifty])</f>
        <v>-7.4698316053482747E-2</v>
      </c>
      <c r="K372">
        <v>6.8060125658033401</v>
      </c>
      <c r="L372">
        <f>(Table2[[#This Row],[6M Return vs Nifty]]-AVERAGE(Table2[6M Return vs Nifty]))/_xlfn.STDEV.P(Table2[6M Return vs Nifty])</f>
        <v>1.1195287978310764E-2</v>
      </c>
      <c r="M372">
        <v>4.0274667575528804</v>
      </c>
      <c r="N372">
        <f>(Table2[[#This Row],[1W Return vs Nifty]]-AVERAGE(Table2[1W Return vs Nifty]))/_xlfn.STDEV.P(Table2[1W Return vs Nifty])</f>
        <v>0.39556419495850259</v>
      </c>
      <c r="O372">
        <v>38580.21</v>
      </c>
      <c r="P372">
        <v>36868.930239938403</v>
      </c>
      <c r="Q372">
        <v>32890.084434886798</v>
      </c>
      <c r="R372">
        <v>62.270837235851303</v>
      </c>
      <c r="S372" s="2">
        <f>(Table2[[#This Row],[Close Price]]-Table2[[#This Row],[20D EMA]])/Table2[[#This Row],[20D EMA]]</f>
        <v>2.1592417459625049E-2</v>
      </c>
      <c r="T372" s="2">
        <f>(Table2[[#This Row],[Close Price]]-Table2[[#This Row],[50D EMA]])/Table2[[#This Row],[50D EMA]]</f>
        <v>6.9009861243694376E-2</v>
      </c>
      <c r="U372" s="2">
        <f>(Table2[[#This Row],[Close Price]]-Table2[[#This Row],[200D EMA]])/Table2[[#This Row],[200D EMA]]</f>
        <v>0.19833228394494554</v>
      </c>
      <c r="V372">
        <v>0.62029077070030103</v>
      </c>
      <c r="W372">
        <v>38899.800000000003</v>
      </c>
      <c r="X372">
        <v>39949</v>
      </c>
      <c r="Y372">
        <v>38500</v>
      </c>
      <c r="Z372">
        <v>40642.949999999997</v>
      </c>
      <c r="AA372">
        <v>38899.800000000003</v>
      </c>
      <c r="AB372">
        <v>39949</v>
      </c>
      <c r="AC372" s="2">
        <f>(Table2[[#This Row],[Close Price]]/Table2[[#This Row],[Day Low]])-1</f>
        <v>1.3199296654481385E-2</v>
      </c>
      <c r="AD372" s="2">
        <f>(Table2[[#This Row],[Day High]]/Table2[[#This Row],[Close Price]])-1</f>
        <v>1.3593144437467064E-2</v>
      </c>
      <c r="AE372" s="2">
        <f>(Table2[[#This Row],[Close Price]]/Table2[[#This Row],[Current Week Low]])-1</f>
        <v>2.3720779220779198E-2</v>
      </c>
      <c r="AF372" s="2">
        <f>(Table2[[#This Row],[Current Week High]]/Table2[[#This Row],[Close Price]])-1</f>
        <v>3.1200167456375549E-2</v>
      </c>
      <c r="AG372" s="2">
        <f>(Table2[[#This Row],[Close Price]]/Table2[[#This Row],[Current Month Low]])-1</f>
        <v>1.3199296654481385E-2</v>
      </c>
      <c r="AH372" s="2">
        <f>(Table2[[#This Row],[Current Month High]]/Table2[[#This Row],[Close Price]])-1</f>
        <v>1.3593144437467064E-2</v>
      </c>
      <c r="AI372">
        <v>3.6618396097759001</v>
      </c>
      <c r="AJ372">
        <v>48.014308246958002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</v>
      </c>
      <c r="AM372">
        <v>0</v>
      </c>
      <c r="AN372">
        <v>1.65</v>
      </c>
      <c r="AO372" t="s">
        <v>10294</v>
      </c>
      <c r="AP372">
        <v>3.4751700790450001E-2</v>
      </c>
      <c r="AQ372">
        <f>(Table2[[#This Row],[Sharpe Ratio]]-AVERAGE(Table2[Sharpe Ratio]))/_xlfn.STDEV.P(Table2[Sharpe Ratio])</f>
        <v>-0.2308263133321142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-0.25874589648251567</v>
      </c>
      <c r="AS372">
        <f>_xlfn.RANK.AVG(Table2[[#This Row],[1Y Return vs Nifty Z-Score]],Table2[1Y Return vs Nifty Z-Score])</f>
        <v>416</v>
      </c>
      <c r="AT372">
        <f>_xlfn.RANK.AVG(Table2[[#This Row],[6M Return vs Nifty Z-Score]],Table2[6M Return vs Nifty Z-Score])</f>
        <v>313</v>
      </c>
      <c r="AU372">
        <f>_xlfn.RANK.AVG(Table2[[#This Row],[Sharpe Ratio Z-Score]],Table2[Sharpe Ratio Z-Score])</f>
        <v>399</v>
      </c>
      <c r="AV372">
        <f>(Table2[[#This Row],[Rank 1Y]]+Table2[[#This Row],[Rank 6M]]+Table2[[#This Row],[Rank Sharpe]])/3</f>
        <v>376</v>
      </c>
    </row>
    <row r="373" spans="1:48" x14ac:dyDescent="0.3">
      <c r="A373" t="s">
        <v>1221</v>
      </c>
      <c r="B373" t="s">
        <v>1222</v>
      </c>
      <c r="C373" t="s">
        <v>10263</v>
      </c>
      <c r="D373" t="s">
        <v>297</v>
      </c>
      <c r="E373">
        <v>9519.4591735049999</v>
      </c>
      <c r="F373">
        <v>771.45</v>
      </c>
      <c r="G373">
        <v>27.197432256658601</v>
      </c>
      <c r="H373">
        <f>(Table2[[#This Row],[1Y Return vs Nifty]]-AVERAGE(Table2[1Y Return vs Nifty]))/_xlfn.STDEV.P(Table2[1Y Return vs Nifty])</f>
        <v>-0.16173411496441559</v>
      </c>
      <c r="I373">
        <v>12.249851807063999</v>
      </c>
      <c r="J373">
        <f>(Table2[[#This Row],[1M Return vs Nifty]]-AVERAGE(Table2[1M Return vs Nifty]))/_xlfn.STDEV.P(Table2[1M Return vs Nifty])</f>
        <v>1.152361408452437</v>
      </c>
      <c r="K373">
        <v>11.4330817978098</v>
      </c>
      <c r="L373">
        <f>(Table2[[#This Row],[6M Return vs Nifty]]-AVERAGE(Table2[6M Return vs Nifty]))/_xlfn.STDEV.P(Table2[6M Return vs Nifty])</f>
        <v>0.17016484416606759</v>
      </c>
      <c r="M373">
        <v>8.6175709900940198</v>
      </c>
      <c r="N373">
        <f>(Table2[[#This Row],[1W Return vs Nifty]]-AVERAGE(Table2[1W Return vs Nifty]))/_xlfn.STDEV.P(Table2[1W Return vs Nifty])</f>
        <v>1.3545153743101368</v>
      </c>
      <c r="O373">
        <v>733.47</v>
      </c>
      <c r="P373">
        <v>700.48714502270604</v>
      </c>
      <c r="Q373">
        <v>651.668065281238</v>
      </c>
      <c r="R373">
        <v>63.271267563135197</v>
      </c>
      <c r="S373" s="2">
        <f>(Table2[[#This Row],[Close Price]]-Table2[[#This Row],[20D EMA]])/Table2[[#This Row],[20D EMA]]</f>
        <v>5.1781258947196228E-2</v>
      </c>
      <c r="T373" s="2">
        <f>(Table2[[#This Row],[Close Price]]-Table2[[#This Row],[50D EMA]])/Table2[[#This Row],[50D EMA]]</f>
        <v>0.10130500678209271</v>
      </c>
      <c r="U373" s="2">
        <f>(Table2[[#This Row],[Close Price]]-Table2[[#This Row],[200D EMA]])/Table2[[#This Row],[200D EMA]]</f>
        <v>0.18380820098506467</v>
      </c>
      <c r="V373">
        <v>0.91707030607596096</v>
      </c>
      <c r="W373">
        <v>762.4</v>
      </c>
      <c r="X373">
        <v>799</v>
      </c>
      <c r="Y373">
        <v>732.75</v>
      </c>
      <c r="Z373">
        <v>806.9</v>
      </c>
      <c r="AA373">
        <v>762.4</v>
      </c>
      <c r="AB373">
        <v>806.9</v>
      </c>
      <c r="AC373" s="2">
        <f>(Table2[[#This Row],[Close Price]]/Table2[[#This Row],[Day Low]])-1</f>
        <v>1.1870409233998069E-2</v>
      </c>
      <c r="AD373" s="2">
        <f>(Table2[[#This Row],[Day High]]/Table2[[#This Row],[Close Price]])-1</f>
        <v>3.5711970963769435E-2</v>
      </c>
      <c r="AE373" s="2">
        <f>(Table2[[#This Row],[Close Price]]/Table2[[#This Row],[Current Week Low]])-1</f>
        <v>5.2814738996929345E-2</v>
      </c>
      <c r="AF373" s="2">
        <f>(Table2[[#This Row],[Current Week High]]/Table2[[#This Row],[Close Price]])-1</f>
        <v>4.5952427247391237E-2</v>
      </c>
      <c r="AG373" s="2">
        <f>(Table2[[#This Row],[Close Price]]/Table2[[#This Row],[Current Month Low]])-1</f>
        <v>1.1870409233998069E-2</v>
      </c>
      <c r="AH373" s="2">
        <f>(Table2[[#This Row],[Current Month High]]/Table2[[#This Row],[Close Price]])-1</f>
        <v>4.5952427247391237E-2</v>
      </c>
      <c r="AI373">
        <v>8.5877244150625405</v>
      </c>
      <c r="AJ373">
        <v>56.116563796418099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0.15</v>
      </c>
      <c r="AM373" t="s">
        <v>10294</v>
      </c>
      <c r="AN373">
        <v>9.85</v>
      </c>
      <c r="AO373" t="s">
        <v>10294</v>
      </c>
      <c r="AQ373">
        <f>(Table2[[#This Row],[Sharpe Ratio]]-AVERAGE(Table2[Sharpe Ratio]))/_xlfn.STDEV.P(Table2[Sharpe Ratio])</f>
        <v>-0.63377662498989373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1.8815308869743319</v>
      </c>
      <c r="AS373">
        <f>_xlfn.RANK.AVG(Table2[[#This Row],[1Y Return vs Nifty Z-Score]],Table2[1Y Return vs Nifty Z-Score])</f>
        <v>332</v>
      </c>
      <c r="AT373">
        <f>_xlfn.RANK.AVG(Table2[[#This Row],[6M Return vs Nifty Z-Score]],Table2[6M Return vs Nifty Z-Score])</f>
        <v>265</v>
      </c>
      <c r="AU373">
        <f>_xlfn.RANK.AVG(Table2[[#This Row],[Sharpe Ratio Z-Score]],Table2[Sharpe Ratio Z-Score])</f>
        <v>532.5</v>
      </c>
      <c r="AV373">
        <f>(Table2[[#This Row],[Rank 1Y]]+Table2[[#This Row],[Rank 6M]]+Table2[[#This Row],[Rank Sharpe]])/3</f>
        <v>376.5</v>
      </c>
    </row>
    <row r="374" spans="1:48" x14ac:dyDescent="0.3">
      <c r="A374" t="s">
        <v>1167</v>
      </c>
      <c r="B374" t="s">
        <v>1168</v>
      </c>
      <c r="C374" t="s">
        <v>10258</v>
      </c>
      <c r="D374" t="s">
        <v>1169</v>
      </c>
      <c r="E374">
        <v>10284.896917599999</v>
      </c>
      <c r="F374">
        <v>692</v>
      </c>
      <c r="G374">
        <v>34.739078220478603</v>
      </c>
      <c r="H374">
        <f>(Table2[[#This Row],[1Y Return vs Nifty]]-AVERAGE(Table2[1Y Return vs Nifty]))/_xlfn.STDEV.P(Table2[1Y Return vs Nifty])</f>
        <v>-5.75545095454899E-2</v>
      </c>
      <c r="I374">
        <v>7.5950107788090504</v>
      </c>
      <c r="J374">
        <f>(Table2[[#This Row],[1M Return vs Nifty]]-AVERAGE(Table2[1M Return vs Nifty]))/_xlfn.STDEV.P(Table2[1M Return vs Nifty])</f>
        <v>0.67720776704502739</v>
      </c>
      <c r="K374">
        <v>27.004519149956099</v>
      </c>
      <c r="L374">
        <f>(Table2[[#This Row],[6M Return vs Nifty]]-AVERAGE(Table2[6M Return vs Nifty]))/_xlfn.STDEV.P(Table2[6M Return vs Nifty])</f>
        <v>0.70514376083179964</v>
      </c>
      <c r="M374">
        <v>-1.5055073461763699</v>
      </c>
      <c r="N374">
        <f>(Table2[[#This Row],[1W Return vs Nifty]]-AVERAGE(Table2[1W Return vs Nifty]))/_xlfn.STDEV.P(Table2[1W Return vs Nifty])</f>
        <v>-0.76036860597395661</v>
      </c>
      <c r="O374">
        <v>667.85</v>
      </c>
      <c r="P374">
        <v>636.64395888309502</v>
      </c>
      <c r="Q374">
        <v>561.29658451036801</v>
      </c>
      <c r="R374">
        <v>58.395796044572201</v>
      </c>
      <c r="S374" s="2">
        <f>(Table2[[#This Row],[Close Price]]-Table2[[#This Row],[20D EMA]])/Table2[[#This Row],[20D EMA]]</f>
        <v>3.6160814554166316E-2</v>
      </c>
      <c r="T374" s="2">
        <f>(Table2[[#This Row],[Close Price]]-Table2[[#This Row],[50D EMA]])/Table2[[#This Row],[50D EMA]]</f>
        <v>8.6949762649157311E-2</v>
      </c>
      <c r="U374" s="2">
        <f>(Table2[[#This Row],[Close Price]]-Table2[[#This Row],[200D EMA]])/Table2[[#This Row],[200D EMA]]</f>
        <v>0.23285980905023251</v>
      </c>
      <c r="V374">
        <v>2.53134671700243</v>
      </c>
      <c r="W374">
        <v>688.2</v>
      </c>
      <c r="X374">
        <v>710</v>
      </c>
      <c r="Y374">
        <v>688.2</v>
      </c>
      <c r="Z374">
        <v>752.6</v>
      </c>
      <c r="AA374">
        <v>688.2</v>
      </c>
      <c r="AB374">
        <v>729.4</v>
      </c>
      <c r="AC374" s="2">
        <f>(Table2[[#This Row],[Close Price]]/Table2[[#This Row],[Day Low]])-1</f>
        <v>5.5216506829409706E-3</v>
      </c>
      <c r="AD374" s="2">
        <f>(Table2[[#This Row],[Day High]]/Table2[[#This Row],[Close Price]])-1</f>
        <v>2.6011560693641522E-2</v>
      </c>
      <c r="AE374" s="2">
        <f>(Table2[[#This Row],[Close Price]]/Table2[[#This Row],[Current Week Low]])-1</f>
        <v>5.5216506829409706E-3</v>
      </c>
      <c r="AF374" s="2">
        <f>(Table2[[#This Row],[Current Week High]]/Table2[[#This Row],[Close Price]])-1</f>
        <v>8.7572254335260169E-2</v>
      </c>
      <c r="AG374" s="2">
        <f>(Table2[[#This Row],[Close Price]]/Table2[[#This Row],[Current Month Low]])-1</f>
        <v>5.5216506829409706E-3</v>
      </c>
      <c r="AH374" s="2">
        <f>(Table2[[#This Row],[Current Month High]]/Table2[[#This Row],[Close Price]])-1</f>
        <v>5.4046242774566489E-2</v>
      </c>
      <c r="AI374">
        <v>8.7572254335260098</v>
      </c>
      <c r="AJ374">
        <v>74.000502891626795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-0.09</v>
      </c>
      <c r="AM374" t="s">
        <v>10293</v>
      </c>
      <c r="AN374">
        <v>10.61</v>
      </c>
      <c r="AO374" t="s">
        <v>10294</v>
      </c>
      <c r="AP374">
        <v>-7.4037106028906993E-2</v>
      </c>
      <c r="AQ374">
        <f>(Table2[[#This Row],[Sharpe Ratio]]-AVERAGE(Table2[Sharpe Ratio]))/_xlfn.STDEV.P(Table2[Sharpe Ratio])</f>
        <v>-1.4922461177056723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-0.92781770534829178</v>
      </c>
      <c r="AS374">
        <f>_xlfn.RANK.AVG(Table2[[#This Row],[1Y Return vs Nifty Z-Score]],Table2[1Y Return vs Nifty Z-Score])</f>
        <v>301</v>
      </c>
      <c r="AT374">
        <f>_xlfn.RANK.AVG(Table2[[#This Row],[6M Return vs Nifty Z-Score]],Table2[6M Return vs Nifty Z-Score])</f>
        <v>143</v>
      </c>
      <c r="AU374">
        <f>_xlfn.RANK.AVG(Table2[[#This Row],[Sharpe Ratio Z-Score]],Table2[Sharpe Ratio Z-Score])</f>
        <v>686</v>
      </c>
      <c r="AV374">
        <f>(Table2[[#This Row],[Rank 1Y]]+Table2[[#This Row],[Rank 6M]]+Table2[[#This Row],[Rank Sharpe]])/3</f>
        <v>376.66666666666669</v>
      </c>
    </row>
    <row r="375" spans="1:48" x14ac:dyDescent="0.3">
      <c r="A375" t="s">
        <v>638</v>
      </c>
      <c r="B375" t="s">
        <v>639</v>
      </c>
      <c r="C375" t="s">
        <v>10261</v>
      </c>
      <c r="D375" t="s">
        <v>349</v>
      </c>
      <c r="E375">
        <v>28151.498077665001</v>
      </c>
      <c r="F375">
        <v>437.55</v>
      </c>
      <c r="G375">
        <v>25.844804828061299</v>
      </c>
      <c r="H375">
        <f>(Table2[[#This Row],[1Y Return vs Nifty]]-AVERAGE(Table2[1Y Return vs Nifty]))/_xlfn.STDEV.P(Table2[1Y Return vs Nifty])</f>
        <v>-0.18041918616321076</v>
      </c>
      <c r="I375">
        <v>5.27752816975865</v>
      </c>
      <c r="J375">
        <f>(Table2[[#This Row],[1M Return vs Nifty]]-AVERAGE(Table2[1M Return vs Nifty]))/_xlfn.STDEV.P(Table2[1M Return vs Nifty])</f>
        <v>0.44064538093891026</v>
      </c>
      <c r="K375">
        <v>30.589766557490599</v>
      </c>
      <c r="L375">
        <f>(Table2[[#This Row],[6M Return vs Nifty]]-AVERAGE(Table2[6M Return vs Nifty]))/_xlfn.STDEV.P(Table2[6M Return vs Nifty])</f>
        <v>0.82832004383544011</v>
      </c>
      <c r="M375">
        <v>0.70504949026602404</v>
      </c>
      <c r="N375">
        <f>(Table2[[#This Row],[1W Return vs Nifty]]-AVERAGE(Table2[1W Return vs Nifty]))/_xlfn.STDEV.P(Table2[1W Return vs Nifty])</f>
        <v>-0.29854552354763569</v>
      </c>
      <c r="O375">
        <v>434.72</v>
      </c>
      <c r="P375">
        <v>412.72963474931299</v>
      </c>
      <c r="Q375">
        <v>350.123160949507</v>
      </c>
      <c r="R375">
        <v>49.051109654211103</v>
      </c>
      <c r="S375" s="2">
        <f>(Table2[[#This Row],[Close Price]]-Table2[[#This Row],[20D EMA]])/Table2[[#This Row],[20D EMA]]</f>
        <v>6.5099374309900253E-3</v>
      </c>
      <c r="T375" s="2">
        <f>(Table2[[#This Row],[Close Price]]-Table2[[#This Row],[50D EMA]])/Table2[[#This Row],[50D EMA]]</f>
        <v>6.0137104682978747E-2</v>
      </c>
      <c r="U375" s="2">
        <f>(Table2[[#This Row],[Close Price]]-Table2[[#This Row],[200D EMA]])/Table2[[#This Row],[200D EMA]]</f>
        <v>0.24970310108419613</v>
      </c>
      <c r="V375">
        <v>1.3847452231177499</v>
      </c>
      <c r="W375">
        <v>436.5</v>
      </c>
      <c r="X375">
        <v>452.15</v>
      </c>
      <c r="Y375">
        <v>427.1</v>
      </c>
      <c r="Z375">
        <v>470.7</v>
      </c>
      <c r="AA375">
        <v>436.5</v>
      </c>
      <c r="AB375">
        <v>470.7</v>
      </c>
      <c r="AC375" s="2">
        <f>(Table2[[#This Row],[Close Price]]/Table2[[#This Row],[Day Low]])-1</f>
        <v>2.405498281786933E-3</v>
      </c>
      <c r="AD375" s="2">
        <f>(Table2[[#This Row],[Day High]]/Table2[[#This Row],[Close Price]])-1</f>
        <v>3.3367615129699324E-2</v>
      </c>
      <c r="AE375" s="2">
        <f>(Table2[[#This Row],[Close Price]]/Table2[[#This Row],[Current Week Low]])-1</f>
        <v>2.4467337859986005E-2</v>
      </c>
      <c r="AF375" s="2">
        <f>(Table2[[#This Row],[Current Week High]]/Table2[[#This Row],[Close Price]])-1</f>
        <v>7.5762769969146326E-2</v>
      </c>
      <c r="AG375" s="2">
        <f>(Table2[[#This Row],[Close Price]]/Table2[[#This Row],[Current Month Low]])-1</f>
        <v>2.405498281786933E-3</v>
      </c>
      <c r="AH375" s="2">
        <f>(Table2[[#This Row],[Current Month High]]/Table2[[#This Row],[Close Price]])-1</f>
        <v>7.5762769969146326E-2</v>
      </c>
      <c r="AI375">
        <v>7.57627699691463</v>
      </c>
      <c r="AJ375">
        <v>67.483253588516703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0.15</v>
      </c>
      <c r="AM375" t="s">
        <v>10294</v>
      </c>
      <c r="AN375">
        <v>1.46</v>
      </c>
      <c r="AO375" t="s">
        <v>10294</v>
      </c>
      <c r="AP375">
        <v>-5.8859850435326003E-2</v>
      </c>
      <c r="AQ375">
        <f>(Table2[[#This Row],[Sharpe Ratio]]-AVERAGE(Table2[Sharpe Ratio]))/_xlfn.STDEV.P(Table2[Sharpe Ratio])</f>
        <v>-1.3162639432382903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-0.52626322817478655</v>
      </c>
      <c r="AS375">
        <f>_xlfn.RANK.AVG(Table2[[#This Row],[1Y Return vs Nifty Z-Score]],Table2[1Y Return vs Nifty Z-Score])</f>
        <v>339</v>
      </c>
      <c r="AT375">
        <f>_xlfn.RANK.AVG(Table2[[#This Row],[6M Return vs Nifty Z-Score]],Table2[6M Return vs Nifty Z-Score])</f>
        <v>129</v>
      </c>
      <c r="AU375">
        <f>_xlfn.RANK.AVG(Table2[[#This Row],[Sharpe Ratio Z-Score]],Table2[Sharpe Ratio Z-Score])</f>
        <v>664</v>
      </c>
      <c r="AV375">
        <f>(Table2[[#This Row],[Rank 1Y]]+Table2[[#This Row],[Rank 6M]]+Table2[[#This Row],[Rank Sharpe]])/3</f>
        <v>377.33333333333331</v>
      </c>
    </row>
    <row r="376" spans="1:48" x14ac:dyDescent="0.3">
      <c r="A376" t="s">
        <v>255</v>
      </c>
      <c r="B376" t="s">
        <v>256</v>
      </c>
      <c r="C376" t="s">
        <v>10250</v>
      </c>
      <c r="D376" t="s">
        <v>257</v>
      </c>
      <c r="E376">
        <v>105000.97494460001</v>
      </c>
      <c r="F376">
        <v>9434.6</v>
      </c>
      <c r="G376">
        <v>-2.6850752374144801E-2</v>
      </c>
      <c r="H376">
        <f>(Table2[[#This Row],[1Y Return vs Nifty]]-AVERAGE(Table2[1Y Return vs Nifty]))/_xlfn.STDEV.P(Table2[1Y Return vs Nifty])</f>
        <v>-0.53780786269807235</v>
      </c>
      <c r="I376">
        <v>4.7808903698744096</v>
      </c>
      <c r="J376">
        <f>(Table2[[#This Row],[1M Return vs Nifty]]-AVERAGE(Table2[1M Return vs Nifty]))/_xlfn.STDEV.P(Table2[1M Return vs Nifty])</f>
        <v>0.38994993126766181</v>
      </c>
      <c r="K376">
        <v>-1.60383084937524</v>
      </c>
      <c r="L376">
        <f>(Table2[[#This Row],[6M Return vs Nifty]]-AVERAGE(Table2[6M Return vs Nifty]))/_xlfn.STDEV.P(Table2[6M Return vs Nifty])</f>
        <v>-0.27773686502942307</v>
      </c>
      <c r="M376">
        <v>0.236549443374243</v>
      </c>
      <c r="N376">
        <f>(Table2[[#This Row],[1W Return vs Nifty]]-AVERAGE(Table2[1W Return vs Nifty]))/_xlfn.STDEV.P(Table2[1W Return vs Nifty])</f>
        <v>-0.39642318595628401</v>
      </c>
      <c r="O376">
        <v>9495.6200000000008</v>
      </c>
      <c r="P376">
        <v>9106.4471576271899</v>
      </c>
      <c r="Q376">
        <v>8290.1217197425503</v>
      </c>
      <c r="R376">
        <v>42.019367020747801</v>
      </c>
      <c r="S376" s="2">
        <f>(Table2[[#This Row],[Close Price]]-Table2[[#This Row],[20D EMA]])/Table2[[#This Row],[20D EMA]]</f>
        <v>-6.4261206745847487E-3</v>
      </c>
      <c r="T376" s="2">
        <f>(Table2[[#This Row],[Close Price]]-Table2[[#This Row],[50D EMA]])/Table2[[#This Row],[50D EMA]]</f>
        <v>3.6035221716293933E-2</v>
      </c>
      <c r="U376" s="2">
        <f>(Table2[[#This Row],[Close Price]]-Table2[[#This Row],[200D EMA]])/Table2[[#This Row],[200D EMA]]</f>
        <v>0.1380532540954045</v>
      </c>
      <c r="V376">
        <v>0.61715280994166599</v>
      </c>
      <c r="W376">
        <v>9348</v>
      </c>
      <c r="X376">
        <v>9558.25</v>
      </c>
      <c r="Y376">
        <v>9348</v>
      </c>
      <c r="Z376">
        <v>9850</v>
      </c>
      <c r="AA376">
        <v>9348</v>
      </c>
      <c r="AB376">
        <v>9850</v>
      </c>
      <c r="AC376" s="2">
        <f>(Table2[[#This Row],[Close Price]]/Table2[[#This Row],[Day Low]])-1</f>
        <v>9.2640136927686356E-3</v>
      </c>
      <c r="AD376" s="2">
        <f>(Table2[[#This Row],[Day High]]/Table2[[#This Row],[Close Price]])-1</f>
        <v>1.3106014033451352E-2</v>
      </c>
      <c r="AE376" s="2">
        <f>(Table2[[#This Row],[Close Price]]/Table2[[#This Row],[Current Week Low]])-1</f>
        <v>9.2640136927686356E-3</v>
      </c>
      <c r="AF376" s="2">
        <f>(Table2[[#This Row],[Current Week High]]/Table2[[#This Row],[Close Price]])-1</f>
        <v>4.4029423610963958E-2</v>
      </c>
      <c r="AG376" s="2">
        <f>(Table2[[#This Row],[Close Price]]/Table2[[#This Row],[Current Month Low]])-1</f>
        <v>9.2640136927686356E-3</v>
      </c>
      <c r="AH376" s="2">
        <f>(Table2[[#This Row],[Current Month High]]/Table2[[#This Row],[Close Price]])-1</f>
        <v>4.4029423610963958E-2</v>
      </c>
      <c r="AI376">
        <v>6.7877811459945203</v>
      </c>
      <c r="AJ376">
        <v>42.346746329908399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0.01</v>
      </c>
      <c r="AM376" t="s">
        <v>10294</v>
      </c>
      <c r="AN376">
        <v>-3.7</v>
      </c>
      <c r="AO376" t="s">
        <v>10293</v>
      </c>
      <c r="AP376">
        <v>9.2658676125487005E-2</v>
      </c>
      <c r="AQ376">
        <f>(Table2[[#This Row],[Sharpe Ratio]]-AVERAGE(Table2[Sharpe Ratio]))/_xlfn.STDEV.P(Table2[Sharpe Ratio])</f>
        <v>0.44061229910048222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-0.3814056833156354</v>
      </c>
      <c r="AS376">
        <f>_xlfn.RANK.AVG(Table2[[#This Row],[1Y Return vs Nifty Z-Score]],Table2[1Y Return vs Nifty Z-Score])</f>
        <v>496</v>
      </c>
      <c r="AT376">
        <f>_xlfn.RANK.AVG(Table2[[#This Row],[6M Return vs Nifty Z-Score]],Table2[6M Return vs Nifty Z-Score])</f>
        <v>412</v>
      </c>
      <c r="AU376">
        <f>_xlfn.RANK.AVG(Table2[[#This Row],[Sharpe Ratio Z-Score]],Table2[Sharpe Ratio Z-Score])</f>
        <v>227</v>
      </c>
      <c r="AV376">
        <f>(Table2[[#This Row],[Rank 1Y]]+Table2[[#This Row],[Rank 6M]]+Table2[[#This Row],[Rank Sharpe]])/3</f>
        <v>378.33333333333331</v>
      </c>
    </row>
    <row r="377" spans="1:48" x14ac:dyDescent="0.3">
      <c r="A377" t="s">
        <v>1658</v>
      </c>
      <c r="B377" t="s">
        <v>1659</v>
      </c>
      <c r="C377" t="s">
        <v>10256</v>
      </c>
      <c r="D377" t="s">
        <v>201</v>
      </c>
      <c r="E377">
        <v>5027.3794293929996</v>
      </c>
      <c r="F377">
        <v>197.71</v>
      </c>
      <c r="G377">
        <v>1.7563621469948301</v>
      </c>
      <c r="H377">
        <f>(Table2[[#This Row],[1Y Return vs Nifty]]-AVERAGE(Table2[1Y Return vs Nifty]))/_xlfn.STDEV.P(Table2[1Y Return vs Nifty])</f>
        <v>-0.51317472331107039</v>
      </c>
      <c r="I377">
        <v>-11.3812796621818</v>
      </c>
      <c r="J377">
        <f>(Table2[[#This Row],[1M Return vs Nifty]]-AVERAGE(Table2[1M Return vs Nifty]))/_xlfn.STDEV.P(Table2[1M Return vs Nifty])</f>
        <v>-1.2598408773039875</v>
      </c>
      <c r="K377">
        <v>10.851298129367001</v>
      </c>
      <c r="L377">
        <f>(Table2[[#This Row],[6M Return vs Nifty]]-AVERAGE(Table2[6M Return vs Nifty]))/_xlfn.STDEV.P(Table2[6M Return vs Nifty])</f>
        <v>0.15017683730204845</v>
      </c>
      <c r="M377">
        <v>-2.04036113775329</v>
      </c>
      <c r="N377">
        <f>(Table2[[#This Row],[1W Return vs Nifty]]-AVERAGE(Table2[1W Return vs Nifty]))/_xlfn.STDEV.P(Table2[1W Return vs Nifty])</f>
        <v>-0.87210869905882171</v>
      </c>
      <c r="O377">
        <v>206.95</v>
      </c>
      <c r="P377">
        <v>198.42259185811201</v>
      </c>
      <c r="Q377">
        <v>170.86090308557499</v>
      </c>
      <c r="R377">
        <v>31.878338435726</v>
      </c>
      <c r="S377" s="2">
        <f>(Table2[[#This Row],[Close Price]]-Table2[[#This Row],[20D EMA]])/Table2[[#This Row],[20D EMA]]</f>
        <v>-4.4648465812998216E-2</v>
      </c>
      <c r="T377" s="2">
        <f>(Table2[[#This Row],[Close Price]]-Table2[[#This Row],[50D EMA]])/Table2[[#This Row],[50D EMA]]</f>
        <v>-3.5912838928218727E-3</v>
      </c>
      <c r="U377" s="2">
        <f>(Table2[[#This Row],[Close Price]]-Table2[[#This Row],[200D EMA]])/Table2[[#This Row],[200D EMA]]</f>
        <v>0.15714008547044703</v>
      </c>
      <c r="V377">
        <v>0.52963055749700705</v>
      </c>
      <c r="W377">
        <v>191.6</v>
      </c>
      <c r="X377">
        <v>200</v>
      </c>
      <c r="Y377">
        <v>191.6</v>
      </c>
      <c r="Z377">
        <v>220</v>
      </c>
      <c r="AA377">
        <v>191.6</v>
      </c>
      <c r="AB377">
        <v>220</v>
      </c>
      <c r="AC377" s="2">
        <f>(Table2[[#This Row],[Close Price]]/Table2[[#This Row],[Day Low]])-1</f>
        <v>3.1889352818371686E-2</v>
      </c>
      <c r="AD377" s="2">
        <f>(Table2[[#This Row],[Day High]]/Table2[[#This Row],[Close Price]])-1</f>
        <v>1.1582621010570948E-2</v>
      </c>
      <c r="AE377" s="2">
        <f>(Table2[[#This Row],[Close Price]]/Table2[[#This Row],[Current Week Low]])-1</f>
        <v>3.1889352818371686E-2</v>
      </c>
      <c r="AF377" s="2">
        <f>(Table2[[#This Row],[Current Week High]]/Table2[[#This Row],[Close Price]])-1</f>
        <v>0.11274088311162811</v>
      </c>
      <c r="AG377" s="2">
        <f>(Table2[[#This Row],[Close Price]]/Table2[[#This Row],[Current Month Low]])-1</f>
        <v>3.1889352818371686E-2</v>
      </c>
      <c r="AH377" s="2">
        <f>(Table2[[#This Row],[Current Month High]]/Table2[[#This Row],[Close Price]])-1</f>
        <v>0.11274088311162811</v>
      </c>
      <c r="AI377">
        <v>14.157098781042899</v>
      </c>
      <c r="AJ377">
        <v>56.8504561681872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0.06</v>
      </c>
      <c r="AM377" t="s">
        <v>10294</v>
      </c>
      <c r="AN377">
        <v>-5.92</v>
      </c>
      <c r="AO377" t="s">
        <v>10293</v>
      </c>
      <c r="AP377">
        <v>4.1065920861304998E-2</v>
      </c>
      <c r="AQ377">
        <f>(Table2[[#This Row],[Sharpe Ratio]]-AVERAGE(Table2[Sharpe Ratio]))/_xlfn.STDEV.P(Table2[Sharpe Ratio])</f>
        <v>-0.15761214287269246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-2.6525596052445235</v>
      </c>
      <c r="AS377">
        <f>_xlfn.RANK.AVG(Table2[[#This Row],[1Y Return vs Nifty Z-Score]],Table2[1Y Return vs Nifty Z-Score])</f>
        <v>480</v>
      </c>
      <c r="AT377">
        <f>_xlfn.RANK.AVG(Table2[[#This Row],[6M Return vs Nifty Z-Score]],Table2[6M Return vs Nifty Z-Score])</f>
        <v>272</v>
      </c>
      <c r="AU377">
        <f>_xlfn.RANK.AVG(Table2[[#This Row],[Sharpe Ratio Z-Score]],Table2[Sharpe Ratio Z-Score])</f>
        <v>383</v>
      </c>
      <c r="AV377">
        <f>(Table2[[#This Row],[Rank 1Y]]+Table2[[#This Row],[Rank 6M]]+Table2[[#This Row],[Rank Sharpe]])/3</f>
        <v>378.33333333333331</v>
      </c>
    </row>
    <row r="378" spans="1:48" x14ac:dyDescent="0.3">
      <c r="A378" t="s">
        <v>328</v>
      </c>
      <c r="B378" t="s">
        <v>329</v>
      </c>
      <c r="C378" t="s">
        <v>10250</v>
      </c>
      <c r="D378" t="s">
        <v>24</v>
      </c>
      <c r="E378">
        <v>79758.633228599996</v>
      </c>
      <c r="F378">
        <v>25.45</v>
      </c>
      <c r="G378">
        <v>23.120796917981998</v>
      </c>
      <c r="H378">
        <f>(Table2[[#This Row],[1Y Return vs Nifty]]-AVERAGE(Table2[1Y Return vs Nifty]))/_xlfn.STDEV.P(Table2[1Y Return vs Nifty])</f>
        <v>-0.21804838151280925</v>
      </c>
      <c r="I378">
        <v>6.7395581980209398</v>
      </c>
      <c r="J378">
        <f>(Table2[[#This Row],[1M Return vs Nifty]]-AVERAGE(Table2[1M Return vs Nifty]))/_xlfn.STDEV.P(Table2[1M Return vs Nifty])</f>
        <v>0.5898854704627059</v>
      </c>
      <c r="K378">
        <v>-5.7208484785718099</v>
      </c>
      <c r="L378">
        <f>(Table2[[#This Row],[6M Return vs Nifty]]-AVERAGE(Table2[6M Return vs Nifty]))/_xlfn.STDEV.P(Table2[6M Return vs Nifty])</f>
        <v>-0.41918287167297269</v>
      </c>
      <c r="M378">
        <v>6.7823957685831804</v>
      </c>
      <c r="N378">
        <f>(Table2[[#This Row],[1W Return vs Nifty]]-AVERAGE(Table2[1W Return vs Nifty]))/_xlfn.STDEV.P(Table2[1W Return vs Nifty])</f>
        <v>0.97111592326750884</v>
      </c>
      <c r="O378">
        <v>25.31</v>
      </c>
      <c r="P378">
        <v>24.721700968963201</v>
      </c>
      <c r="Q378">
        <v>22.917955968522801</v>
      </c>
      <c r="R378">
        <v>49.749413024911</v>
      </c>
      <c r="S378" s="2">
        <f>(Table2[[#This Row],[Close Price]]-Table2[[#This Row],[20D EMA]])/Table2[[#This Row],[20D EMA]]</f>
        <v>5.5314105096799914E-3</v>
      </c>
      <c r="T378" s="2">
        <f>(Table2[[#This Row],[Close Price]]-Table2[[#This Row],[50D EMA]])/Table2[[#This Row],[50D EMA]]</f>
        <v>2.9459907793203188E-2</v>
      </c>
      <c r="U378" s="2">
        <f>(Table2[[#This Row],[Close Price]]-Table2[[#This Row],[200D EMA]])/Table2[[#This Row],[200D EMA]]</f>
        <v>0.11048297827934102</v>
      </c>
      <c r="V378">
        <v>1.0060467283016301</v>
      </c>
      <c r="W378">
        <v>25.35</v>
      </c>
      <c r="X378">
        <v>26.02</v>
      </c>
      <c r="Y378">
        <v>24.8</v>
      </c>
      <c r="Z378">
        <v>27.2</v>
      </c>
      <c r="AA378">
        <v>25.35</v>
      </c>
      <c r="AB378">
        <v>26.94</v>
      </c>
      <c r="AC378" s="2">
        <f>(Table2[[#This Row],[Close Price]]/Table2[[#This Row],[Day Low]])-1</f>
        <v>3.9447731755424265E-3</v>
      </c>
      <c r="AD378" s="2">
        <f>(Table2[[#This Row],[Day High]]/Table2[[#This Row],[Close Price]])-1</f>
        <v>2.2396856581532454E-2</v>
      </c>
      <c r="AE378" s="2">
        <f>(Table2[[#This Row],[Close Price]]/Table2[[#This Row],[Current Week Low]])-1</f>
        <v>2.620967741935476E-2</v>
      </c>
      <c r="AF378" s="2">
        <f>(Table2[[#This Row],[Current Week High]]/Table2[[#This Row],[Close Price]])-1</f>
        <v>6.8762278978389046E-2</v>
      </c>
      <c r="AG378" s="2">
        <f>(Table2[[#This Row],[Close Price]]/Table2[[#This Row],[Current Month Low]])-1</f>
        <v>3.9447731755424265E-3</v>
      </c>
      <c r="AH378" s="2">
        <f>(Table2[[#This Row],[Current Month High]]/Table2[[#This Row],[Close Price]])-1</f>
        <v>5.8546168958742761E-2</v>
      </c>
      <c r="AI378">
        <v>29.076620825147302</v>
      </c>
      <c r="AJ378">
        <v>62.101910828025403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10294</v>
      </c>
      <c r="AN378">
        <v>-2.83</v>
      </c>
      <c r="AO378" t="s">
        <v>10293</v>
      </c>
      <c r="AP378">
        <v>6.0692763748573998E-2</v>
      </c>
      <c r="AQ378">
        <f>(Table2[[#This Row],[Sharpe Ratio]]-AVERAGE(Table2[Sharpe Ratio]))/_xlfn.STDEV.P(Table2[Sharpe Ratio])</f>
        <v>6.9963552083125768E-2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0.99373369262755862</v>
      </c>
      <c r="AS378">
        <f>_xlfn.RANK.AVG(Table2[[#This Row],[1Y Return vs Nifty Z-Score]],Table2[1Y Return vs Nifty Z-Score])</f>
        <v>358</v>
      </c>
      <c r="AT378">
        <f>_xlfn.RANK.AVG(Table2[[#This Row],[6M Return vs Nifty Z-Score]],Table2[6M Return vs Nifty Z-Score])</f>
        <v>466</v>
      </c>
      <c r="AU378">
        <f>_xlfn.RANK.AVG(Table2[[#This Row],[Sharpe Ratio Z-Score]],Table2[Sharpe Ratio Z-Score])</f>
        <v>312</v>
      </c>
      <c r="AV378">
        <f>(Table2[[#This Row],[Rank 1Y]]+Table2[[#This Row],[Rank 6M]]+Table2[[#This Row],[Rank Sharpe]])/3</f>
        <v>378.66666666666669</v>
      </c>
    </row>
    <row r="379" spans="1:48" x14ac:dyDescent="0.3">
      <c r="A379" t="s">
        <v>1869</v>
      </c>
      <c r="B379" t="s">
        <v>1870</v>
      </c>
      <c r="C379" t="s">
        <v>626</v>
      </c>
      <c r="D379" t="s">
        <v>463</v>
      </c>
      <c r="E379">
        <v>3785.8558348000001</v>
      </c>
      <c r="F379">
        <v>598</v>
      </c>
      <c r="G379">
        <v>11.0127056372912</v>
      </c>
      <c r="H379">
        <f>(Table2[[#This Row],[1Y Return vs Nifty]]-AVERAGE(Table2[1Y Return vs Nifty]))/_xlfn.STDEV.P(Table2[1Y Return vs Nifty])</f>
        <v>-0.38530844358018429</v>
      </c>
      <c r="I379">
        <v>7.6327734039985904</v>
      </c>
      <c r="J379">
        <f>(Table2[[#This Row],[1M Return vs Nifty]]-AVERAGE(Table2[1M Return vs Nifty]))/_xlfn.STDEV.P(Table2[1M Return vs Nifty])</f>
        <v>0.68106247416799859</v>
      </c>
      <c r="K379">
        <v>31.935204680049502</v>
      </c>
      <c r="L379">
        <f>(Table2[[#This Row],[6M Return vs Nifty]]-AVERAGE(Table2[6M Return vs Nifty]))/_xlfn.STDEV.P(Table2[6M Return vs Nifty])</f>
        <v>0.8745444875376861</v>
      </c>
      <c r="M379">
        <v>3.3646349824940001</v>
      </c>
      <c r="N379">
        <f>(Table2[[#This Row],[1W Return vs Nifty]]-AVERAGE(Table2[1W Return vs Nifty]))/_xlfn.STDEV.P(Table2[1W Return vs Nifty])</f>
        <v>0.25708731508761534</v>
      </c>
      <c r="O379">
        <v>570.38</v>
      </c>
      <c r="P379">
        <v>537.26076118399601</v>
      </c>
      <c r="Q379">
        <v>462.39590676578803</v>
      </c>
      <c r="R379">
        <v>70.040232927918296</v>
      </c>
      <c r="S379" s="2">
        <f>(Table2[[#This Row],[Close Price]]-Table2[[#This Row],[20D EMA]])/Table2[[#This Row],[20D EMA]]</f>
        <v>4.8423857779024519E-2</v>
      </c>
      <c r="T379" s="2">
        <f>(Table2[[#This Row],[Close Price]]-Table2[[#This Row],[50D EMA]])/Table2[[#This Row],[50D EMA]]</f>
        <v>0.11305355463173791</v>
      </c>
      <c r="U379" s="2">
        <f>(Table2[[#This Row],[Close Price]]-Table2[[#This Row],[200D EMA]])/Table2[[#This Row],[200D EMA]]</f>
        <v>0.29326404332315581</v>
      </c>
      <c r="V379">
        <v>1.1632351651598101</v>
      </c>
      <c r="W379">
        <v>585</v>
      </c>
      <c r="X379">
        <v>610.65</v>
      </c>
      <c r="Y379">
        <v>585</v>
      </c>
      <c r="Z379">
        <v>618.9</v>
      </c>
      <c r="AA379">
        <v>585</v>
      </c>
      <c r="AB379">
        <v>614.15</v>
      </c>
      <c r="AC379" s="2">
        <f>(Table2[[#This Row],[Close Price]]/Table2[[#This Row],[Day Low]])-1</f>
        <v>2.2222222222222143E-2</v>
      </c>
      <c r="AD379" s="2">
        <f>(Table2[[#This Row],[Day High]]/Table2[[#This Row],[Close Price]])-1</f>
        <v>2.1153846153846079E-2</v>
      </c>
      <c r="AE379" s="2">
        <f>(Table2[[#This Row],[Close Price]]/Table2[[#This Row],[Current Week Low]])-1</f>
        <v>2.2222222222222143E-2</v>
      </c>
      <c r="AF379" s="2">
        <f>(Table2[[#This Row],[Current Week High]]/Table2[[#This Row],[Close Price]])-1</f>
        <v>3.4949832775919676E-2</v>
      </c>
      <c r="AG379" s="2">
        <f>(Table2[[#This Row],[Close Price]]/Table2[[#This Row],[Current Month Low]])-1</f>
        <v>2.2222222222222143E-2</v>
      </c>
      <c r="AH379" s="2">
        <f>(Table2[[#This Row],[Current Month High]]/Table2[[#This Row],[Close Price]])-1</f>
        <v>2.7006688963210568E-2</v>
      </c>
      <c r="AI379">
        <v>3.49498327759196</v>
      </c>
      <c r="AJ379">
        <v>81.762917933130694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0.16</v>
      </c>
      <c r="AM379" t="s">
        <v>10294</v>
      </c>
      <c r="AN379">
        <v>10.42</v>
      </c>
      <c r="AO379" t="s">
        <v>10294</v>
      </c>
      <c r="AP379">
        <v>-1.9200182406347001E-2</v>
      </c>
      <c r="AQ379">
        <f>(Table2[[#This Row],[Sharpe Ratio]]-AVERAGE(Table2[Sharpe Ratio]))/_xlfn.STDEV.P(Table2[Sharpe Ratio])</f>
        <v>-0.8564051383733261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0.57098069483978975</v>
      </c>
      <c r="AS379">
        <f>_xlfn.RANK.AVG(Table2[[#This Row],[1Y Return vs Nifty Z-Score]],Table2[1Y Return vs Nifty Z-Score])</f>
        <v>431</v>
      </c>
      <c r="AT379">
        <f>_xlfn.RANK.AVG(Table2[[#This Row],[6M Return vs Nifty Z-Score]],Table2[6M Return vs Nifty Z-Score])</f>
        <v>116</v>
      </c>
      <c r="AU379">
        <f>_xlfn.RANK.AVG(Table2[[#This Row],[Sharpe Ratio Z-Score]],Table2[Sharpe Ratio Z-Score])</f>
        <v>589</v>
      </c>
      <c r="AV379">
        <f>(Table2[[#This Row],[Rank 1Y]]+Table2[[#This Row],[Rank 6M]]+Table2[[#This Row],[Rank Sharpe]])/3</f>
        <v>378.66666666666669</v>
      </c>
    </row>
    <row r="380" spans="1:48" x14ac:dyDescent="0.3">
      <c r="A380" t="s">
        <v>949</v>
      </c>
      <c r="B380" t="s">
        <v>950</v>
      </c>
      <c r="C380" t="s">
        <v>10254</v>
      </c>
      <c r="D380" t="s">
        <v>54</v>
      </c>
      <c r="E380">
        <v>15254.0083968</v>
      </c>
      <c r="F380">
        <v>1121</v>
      </c>
      <c r="G380">
        <v>13.627547460600599</v>
      </c>
      <c r="H380">
        <f>(Table2[[#This Row],[1Y Return vs Nifty]]-AVERAGE(Table2[1Y Return vs Nifty]))/_xlfn.STDEV.P(Table2[1Y Return vs Nifty])</f>
        <v>-0.34918725853753685</v>
      </c>
      <c r="I380">
        <v>4.2417040831299504</v>
      </c>
      <c r="J380">
        <f>(Table2[[#This Row],[1M Return vs Nifty]]-AVERAGE(Table2[1M Return vs Nifty]))/_xlfn.STDEV.P(Table2[1M Return vs Nifty])</f>
        <v>0.3349112465975615</v>
      </c>
      <c r="K380">
        <v>12.560786980642799</v>
      </c>
      <c r="L380">
        <f>(Table2[[#This Row],[6M Return vs Nifty]]-AVERAGE(Table2[6M Return vs Nifty]))/_xlfn.STDEV.P(Table2[6M Return vs Nifty])</f>
        <v>0.2089087624946587</v>
      </c>
      <c r="M380">
        <v>4.9078937900412702</v>
      </c>
      <c r="N380">
        <f>(Table2[[#This Row],[1W Return vs Nifty]]-AVERAGE(Table2[1W Return vs Nifty]))/_xlfn.STDEV.P(Table2[1W Return vs Nifty])</f>
        <v>0.57950044092701591</v>
      </c>
      <c r="O380">
        <v>1067.27</v>
      </c>
      <c r="P380">
        <v>1018.59991583468</v>
      </c>
      <c r="Q380">
        <v>915.89287375343895</v>
      </c>
      <c r="R380">
        <v>74.190628415951707</v>
      </c>
      <c r="S380" s="2">
        <f>(Table2[[#This Row],[Close Price]]-Table2[[#This Row],[20D EMA]])/Table2[[#This Row],[20D EMA]]</f>
        <v>5.0343399514649542E-2</v>
      </c>
      <c r="T380" s="2">
        <f>(Table2[[#This Row],[Close Price]]-Table2[[#This Row],[50D EMA]])/Table2[[#This Row],[50D EMA]]</f>
        <v>0.10053023034211564</v>
      </c>
      <c r="U380" s="2">
        <f>(Table2[[#This Row],[Close Price]]-Table2[[#This Row],[200D EMA]])/Table2[[#This Row],[200D EMA]]</f>
        <v>0.22394226674786477</v>
      </c>
      <c r="V380">
        <v>0.87870488163220195</v>
      </c>
      <c r="W380">
        <v>1095</v>
      </c>
      <c r="X380">
        <v>1137.9000000000001</v>
      </c>
      <c r="Y380">
        <v>1031.7</v>
      </c>
      <c r="Z380">
        <v>1142.8</v>
      </c>
      <c r="AA380">
        <v>1095</v>
      </c>
      <c r="AB380">
        <v>1142.8</v>
      </c>
      <c r="AC380" s="2">
        <f>(Table2[[#This Row],[Close Price]]/Table2[[#This Row],[Day Low]])-1</f>
        <v>2.3744292237442899E-2</v>
      </c>
      <c r="AD380" s="2">
        <f>(Table2[[#This Row],[Day High]]/Table2[[#This Row],[Close Price]])-1</f>
        <v>1.5075825156110723E-2</v>
      </c>
      <c r="AE380" s="2">
        <f>(Table2[[#This Row],[Close Price]]/Table2[[#This Row],[Current Week Low]])-1</f>
        <v>8.6556169429097496E-2</v>
      </c>
      <c r="AF380" s="2">
        <f>(Table2[[#This Row],[Current Week High]]/Table2[[#This Row],[Close Price]])-1</f>
        <v>1.9446922390722543E-2</v>
      </c>
      <c r="AG380" s="2">
        <f>(Table2[[#This Row],[Close Price]]/Table2[[#This Row],[Current Month Low]])-1</f>
        <v>2.3744292237442899E-2</v>
      </c>
      <c r="AH380" s="2">
        <f>(Table2[[#This Row],[Current Month High]]/Table2[[#This Row],[Close Price]])-1</f>
        <v>1.9446922390722543E-2</v>
      </c>
      <c r="AI380">
        <v>1.9446922390722501</v>
      </c>
      <c r="AJ380">
        <v>42.602722299961798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0.09</v>
      </c>
      <c r="AM380" t="s">
        <v>10294</v>
      </c>
      <c r="AN380">
        <v>10.39</v>
      </c>
      <c r="AO380" t="s">
        <v>10294</v>
      </c>
      <c r="AP380">
        <v>8.3659289568500002E-3</v>
      </c>
      <c r="AQ380">
        <f>(Table2[[#This Row],[Sharpe Ratio]]-AVERAGE(Table2[Sharpe Ratio]))/_xlfn.STDEV.P(Table2[Sharpe Ratio])</f>
        <v>-0.53677263370910044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0.2373605577725989</v>
      </c>
      <c r="AS380">
        <f>_xlfn.RANK.AVG(Table2[[#This Row],[1Y Return vs Nifty Z-Score]],Table2[1Y Return vs Nifty Z-Score])</f>
        <v>411</v>
      </c>
      <c r="AT380">
        <f>_xlfn.RANK.AVG(Table2[[#This Row],[6M Return vs Nifty Z-Score]],Table2[6M Return vs Nifty Z-Score])</f>
        <v>247</v>
      </c>
      <c r="AU380">
        <f>_xlfn.RANK.AVG(Table2[[#This Row],[Sharpe Ratio Z-Score]],Table2[Sharpe Ratio Z-Score])</f>
        <v>483</v>
      </c>
      <c r="AV380">
        <f>(Table2[[#This Row],[Rank 1Y]]+Table2[[#This Row],[Rank 6M]]+Table2[[#This Row],[Rank Sharpe]])/3</f>
        <v>380.33333333333331</v>
      </c>
    </row>
    <row r="381" spans="1:48" x14ac:dyDescent="0.3">
      <c r="A381" t="s">
        <v>970</v>
      </c>
      <c r="B381" t="s">
        <v>971</v>
      </c>
      <c r="C381" t="s">
        <v>10252</v>
      </c>
      <c r="D381" t="s">
        <v>124</v>
      </c>
      <c r="E381">
        <v>14387.864079839999</v>
      </c>
      <c r="F381">
        <v>2261.1</v>
      </c>
      <c r="G381">
        <v>26.637114199112801</v>
      </c>
      <c r="H381">
        <f>(Table2[[#This Row],[1Y Return vs Nifty]]-AVERAGE(Table2[1Y Return vs Nifty]))/_xlfn.STDEV.P(Table2[1Y Return vs Nifty])</f>
        <v>-0.1694742972037119</v>
      </c>
      <c r="I381">
        <v>19.077551059375001</v>
      </c>
      <c r="J381">
        <f>(Table2[[#This Row],[1M Return vs Nifty]]-AVERAGE(Table2[1M Return vs Nifty]))/_xlfn.STDEV.P(Table2[1M Return vs Nifty])</f>
        <v>1.8493145680722491</v>
      </c>
      <c r="K381">
        <v>28.333273663779</v>
      </c>
      <c r="L381">
        <f>(Table2[[#This Row],[6M Return vs Nifty]]-AVERAGE(Table2[6M Return vs Nifty]))/_xlfn.STDEV.P(Table2[6M Return vs Nifty])</f>
        <v>0.75079501538484794</v>
      </c>
      <c r="M381">
        <v>-1.6831560492258999</v>
      </c>
      <c r="N381">
        <f>(Table2[[#This Row],[1W Return vs Nifty]]-AVERAGE(Table2[1W Return vs Nifty]))/_xlfn.STDEV.P(Table2[1W Return vs Nifty])</f>
        <v>-0.79748245452055555</v>
      </c>
      <c r="O381">
        <v>2234.3000000000002</v>
      </c>
      <c r="P381">
        <v>2050.3059598864202</v>
      </c>
      <c r="Q381">
        <v>1760.7623827759501</v>
      </c>
      <c r="R381">
        <v>45.499303849604701</v>
      </c>
      <c r="S381" s="2">
        <f>(Table2[[#This Row],[Close Price]]-Table2[[#This Row],[20D EMA]])/Table2[[#This Row],[20D EMA]]</f>
        <v>1.1994808217338641E-2</v>
      </c>
      <c r="T381" s="2">
        <f>(Table2[[#This Row],[Close Price]]-Table2[[#This Row],[50D EMA]])/Table2[[#This Row],[50D EMA]]</f>
        <v>0.10281101661785981</v>
      </c>
      <c r="U381" s="2">
        <f>(Table2[[#This Row],[Close Price]]-Table2[[#This Row],[200D EMA]])/Table2[[#This Row],[200D EMA]]</f>
        <v>0.284159647047455</v>
      </c>
      <c r="V381">
        <v>1.4641264684341899</v>
      </c>
      <c r="W381">
        <v>2236</v>
      </c>
      <c r="X381">
        <v>2379</v>
      </c>
      <c r="Y381">
        <v>2236</v>
      </c>
      <c r="Z381">
        <v>2484</v>
      </c>
      <c r="AA381">
        <v>2236</v>
      </c>
      <c r="AB381">
        <v>2425</v>
      </c>
      <c r="AC381" s="2">
        <f>(Table2[[#This Row],[Close Price]]/Table2[[#This Row],[Day Low]])-1</f>
        <v>1.1225402504472237E-2</v>
      </c>
      <c r="AD381" s="2">
        <f>(Table2[[#This Row],[Day High]]/Table2[[#This Row],[Close Price]])-1</f>
        <v>5.2142762372296758E-2</v>
      </c>
      <c r="AE381" s="2">
        <f>(Table2[[#This Row],[Close Price]]/Table2[[#This Row],[Current Week Low]])-1</f>
        <v>1.1225402504472237E-2</v>
      </c>
      <c r="AF381" s="2">
        <f>(Table2[[#This Row],[Current Week High]]/Table2[[#This Row],[Close Price]])-1</f>
        <v>9.8580337004113172E-2</v>
      </c>
      <c r="AG381" s="2">
        <f>(Table2[[#This Row],[Close Price]]/Table2[[#This Row],[Current Month Low]])-1</f>
        <v>1.1225402504472237E-2</v>
      </c>
      <c r="AH381" s="2">
        <f>(Table2[[#This Row],[Current Month High]]/Table2[[#This Row],[Close Price]])-1</f>
        <v>7.2486842687187636E-2</v>
      </c>
      <c r="AI381">
        <v>9.8580337004113101</v>
      </c>
      <c r="AJ381">
        <v>58.668116908178597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0.13</v>
      </c>
      <c r="AM381" t="s">
        <v>10294</v>
      </c>
      <c r="AN381">
        <v>5.69</v>
      </c>
      <c r="AO381" t="s">
        <v>10294</v>
      </c>
      <c r="AP381">
        <v>-6.3086465360731994E-2</v>
      </c>
      <c r="AQ381">
        <f>(Table2[[#This Row],[Sharpe Ratio]]-AVERAGE(Table2[Sharpe Ratio]))/_xlfn.STDEV.P(Table2[Sharpe Ratio])</f>
        <v>-1.3652720712640067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0.26788076046882281</v>
      </c>
      <c r="AS381">
        <f>_xlfn.RANK.AVG(Table2[[#This Row],[1Y Return vs Nifty Z-Score]],Table2[1Y Return vs Nifty Z-Score])</f>
        <v>335</v>
      </c>
      <c r="AT381">
        <f>_xlfn.RANK.AVG(Table2[[#This Row],[6M Return vs Nifty Z-Score]],Table2[6M Return vs Nifty Z-Score])</f>
        <v>136</v>
      </c>
      <c r="AU381">
        <f>_xlfn.RANK.AVG(Table2[[#This Row],[Sharpe Ratio Z-Score]],Table2[Sharpe Ratio Z-Score])</f>
        <v>672</v>
      </c>
      <c r="AV381">
        <f>(Table2[[#This Row],[Rank 1Y]]+Table2[[#This Row],[Rank 6M]]+Table2[[#This Row],[Rank Sharpe]])/3</f>
        <v>381</v>
      </c>
    </row>
    <row r="382" spans="1:48" x14ac:dyDescent="0.3">
      <c r="A382" t="s">
        <v>64</v>
      </c>
      <c r="B382" t="s">
        <v>65</v>
      </c>
      <c r="C382" t="s">
        <v>10256</v>
      </c>
      <c r="D382" t="s">
        <v>63</v>
      </c>
      <c r="E382">
        <v>400121.29177536</v>
      </c>
      <c r="F382">
        <v>12726.4</v>
      </c>
      <c r="G382">
        <v>5.2427958138755804</v>
      </c>
      <c r="H382">
        <f>(Table2[[#This Row],[1Y Return vs Nifty]]-AVERAGE(Table2[1Y Return vs Nifty]))/_xlfn.STDEV.P(Table2[1Y Return vs Nifty])</f>
        <v>-0.46501344850748383</v>
      </c>
      <c r="I382">
        <v>7.6154421699159203</v>
      </c>
      <c r="J382">
        <f>(Table2[[#This Row],[1M Return vs Nifty]]-AVERAGE(Table2[1M Return vs Nifty]))/_xlfn.STDEV.P(Table2[1M Return vs Nifty])</f>
        <v>0.67929334844824185</v>
      </c>
      <c r="K382">
        <v>6.3307792685094402</v>
      </c>
      <c r="L382">
        <f>(Table2[[#This Row],[6M Return vs Nifty]]-AVERAGE(Table2[6M Return vs Nifty]))/_xlfn.STDEV.P(Table2[6M Return vs Nifty])</f>
        <v>-5.1320290702166196E-3</v>
      </c>
      <c r="M382">
        <v>7.6872057235458398</v>
      </c>
      <c r="N382">
        <f>(Table2[[#This Row],[1W Return vs Nifty]]-AVERAGE(Table2[1W Return vs Nifty]))/_xlfn.STDEV.P(Table2[1W Return vs Nifty])</f>
        <v>1.1601461782341129</v>
      </c>
      <c r="O382">
        <v>12695.53</v>
      </c>
      <c r="P382">
        <v>12550.4090760093</v>
      </c>
      <c r="Q382">
        <v>11648.1408779553</v>
      </c>
      <c r="R382">
        <v>48.618654713423702</v>
      </c>
      <c r="S382" s="2">
        <f>(Table2[[#This Row],[Close Price]]-Table2[[#This Row],[20D EMA]])/Table2[[#This Row],[20D EMA]]</f>
        <v>2.4315644955349622E-3</v>
      </c>
      <c r="T382" s="2">
        <f>(Table2[[#This Row],[Close Price]]-Table2[[#This Row],[50D EMA]])/Table2[[#This Row],[50D EMA]]</f>
        <v>1.4022724113998339E-2</v>
      </c>
      <c r="U382" s="2">
        <f>(Table2[[#This Row],[Close Price]]-Table2[[#This Row],[200D EMA]])/Table2[[#This Row],[200D EMA]]</f>
        <v>9.2569203389818167E-2</v>
      </c>
      <c r="V382">
        <v>1.0670080567474201</v>
      </c>
      <c r="W382">
        <v>12673.05</v>
      </c>
      <c r="X382">
        <v>13174.9</v>
      </c>
      <c r="Y382">
        <v>12603</v>
      </c>
      <c r="Z382">
        <v>13680</v>
      </c>
      <c r="AA382">
        <v>12673.05</v>
      </c>
      <c r="AB382">
        <v>13680</v>
      </c>
      <c r="AC382" s="2">
        <f>(Table2[[#This Row],[Close Price]]/Table2[[#This Row],[Day Low]])-1</f>
        <v>4.2097206276310306E-3</v>
      </c>
      <c r="AD382" s="2">
        <f>(Table2[[#This Row],[Day High]]/Table2[[#This Row],[Close Price]])-1</f>
        <v>3.5241702288156818E-2</v>
      </c>
      <c r="AE382" s="2">
        <f>(Table2[[#This Row],[Close Price]]/Table2[[#This Row],[Current Week Low]])-1</f>
        <v>9.7913195270966646E-3</v>
      </c>
      <c r="AF382" s="2">
        <f>(Table2[[#This Row],[Current Week High]]/Table2[[#This Row],[Close Price]])-1</f>
        <v>7.4930852401307479E-2</v>
      </c>
      <c r="AG382" s="2">
        <f>(Table2[[#This Row],[Close Price]]/Table2[[#This Row],[Current Month Low]])-1</f>
        <v>4.2097206276310306E-3</v>
      </c>
      <c r="AH382" s="2">
        <f>(Table2[[#This Row],[Current Month High]]/Table2[[#This Row],[Close Price]])-1</f>
        <v>7.4930852401307479E-2</v>
      </c>
      <c r="AI382">
        <v>7.49308524013074</v>
      </c>
      <c r="AJ382">
        <v>37.521004090056898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-0.12</v>
      </c>
      <c r="AM382" t="s">
        <v>10293</v>
      </c>
      <c r="AN382">
        <v>0.69</v>
      </c>
      <c r="AO382" t="s">
        <v>10294</v>
      </c>
      <c r="AP382">
        <v>4.7666223332352001E-2</v>
      </c>
      <c r="AQ382">
        <f>(Table2[[#This Row],[Sharpe Ratio]]-AVERAGE(Table2[Sharpe Ratio]))/_xlfn.STDEV.P(Table2[Sharpe Ratio])</f>
        <v>-8.1080811247194684E-2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1.2882132378574596</v>
      </c>
      <c r="AS382">
        <f>_xlfn.RANK.AVG(Table2[[#This Row],[1Y Return vs Nifty Z-Score]],Table2[1Y Return vs Nifty Z-Score])</f>
        <v>466</v>
      </c>
      <c r="AT382">
        <f>_xlfn.RANK.AVG(Table2[[#This Row],[6M Return vs Nifty Z-Score]],Table2[6M Return vs Nifty Z-Score])</f>
        <v>318</v>
      </c>
      <c r="AU382">
        <f>_xlfn.RANK.AVG(Table2[[#This Row],[Sharpe Ratio Z-Score]],Table2[Sharpe Ratio Z-Score])</f>
        <v>360</v>
      </c>
      <c r="AV382">
        <f>(Table2[[#This Row],[Rank 1Y]]+Table2[[#This Row],[Rank 6M]]+Table2[[#This Row],[Rank Sharpe]])/3</f>
        <v>381.33333333333331</v>
      </c>
    </row>
    <row r="383" spans="1:48" x14ac:dyDescent="0.3">
      <c r="A383" t="s">
        <v>314</v>
      </c>
      <c r="B383" t="s">
        <v>315</v>
      </c>
      <c r="C383" t="s">
        <v>10250</v>
      </c>
      <c r="D383" t="s">
        <v>257</v>
      </c>
      <c r="E383">
        <v>88075.584306000004</v>
      </c>
      <c r="F383">
        <v>4123.8</v>
      </c>
      <c r="G383">
        <v>41.299722913425398</v>
      </c>
      <c r="H383">
        <f>(Table2[[#This Row],[1Y Return vs Nifty]]-AVERAGE(Table2[1Y Return vs Nifty]))/_xlfn.STDEV.P(Table2[1Y Return vs Nifty])</f>
        <v>3.307363432176294E-2</v>
      </c>
      <c r="I383">
        <v>-0.41685226435410999</v>
      </c>
      <c r="J383">
        <f>(Table2[[#This Row],[1M Return vs Nifty]]-AVERAGE(Table2[1M Return vs Nifty]))/_xlfn.STDEV.P(Table2[1M Return vs Nifty])</f>
        <v>-0.14062164459517654</v>
      </c>
      <c r="K383">
        <v>2.5098032169017799</v>
      </c>
      <c r="L383">
        <f>(Table2[[#This Row],[6M Return vs Nifty]]-AVERAGE(Table2[6M Return vs Nifty]))/_xlfn.STDEV.P(Table2[6M Return vs Nifty])</f>
        <v>-0.13640710551092919</v>
      </c>
      <c r="M383">
        <v>3.4265748750581202</v>
      </c>
      <c r="N383">
        <f>(Table2[[#This Row],[1W Return vs Nifty]]-AVERAGE(Table2[1W Return vs Nifty]))/_xlfn.STDEV.P(Table2[1W Return vs Nifty])</f>
        <v>0.27002761666120151</v>
      </c>
      <c r="O383">
        <v>4100.96</v>
      </c>
      <c r="P383">
        <v>4018.09594943805</v>
      </c>
      <c r="Q383">
        <v>3557.9493498183401</v>
      </c>
      <c r="R383">
        <v>51.884245098357802</v>
      </c>
      <c r="S383" s="2">
        <f>(Table2[[#This Row],[Close Price]]-Table2[[#This Row],[20D EMA]])/Table2[[#This Row],[20D EMA]]</f>
        <v>5.569427646209703E-3</v>
      </c>
      <c r="T383" s="2">
        <f>(Table2[[#This Row],[Close Price]]-Table2[[#This Row],[50D EMA]])/Table2[[#This Row],[50D EMA]]</f>
        <v>2.6307000104547888E-2</v>
      </c>
      <c r="U383" s="2">
        <f>(Table2[[#This Row],[Close Price]]-Table2[[#This Row],[200D EMA]])/Table2[[#This Row],[200D EMA]]</f>
        <v>0.15903842200860757</v>
      </c>
      <c r="V383">
        <v>1.3127226429212999</v>
      </c>
      <c r="W383">
        <v>4100</v>
      </c>
      <c r="X383">
        <v>4160</v>
      </c>
      <c r="Y383">
        <v>4092.8</v>
      </c>
      <c r="Z383">
        <v>4216.95</v>
      </c>
      <c r="AA383">
        <v>4100</v>
      </c>
      <c r="AB383">
        <v>4211.95</v>
      </c>
      <c r="AC383" s="2">
        <f>(Table2[[#This Row],[Close Price]]/Table2[[#This Row],[Day Low]])-1</f>
        <v>5.804878048780493E-3</v>
      </c>
      <c r="AD383" s="2">
        <f>(Table2[[#This Row],[Day High]]/Table2[[#This Row],[Close Price]])-1</f>
        <v>8.7783112663077922E-3</v>
      </c>
      <c r="AE383" s="2">
        <f>(Table2[[#This Row],[Close Price]]/Table2[[#This Row],[Current Week Low]])-1</f>
        <v>7.5742767787334575E-3</v>
      </c>
      <c r="AF383" s="2">
        <f>(Table2[[#This Row],[Current Week High]]/Table2[[#This Row],[Close Price]])-1</f>
        <v>2.2588389349628812E-2</v>
      </c>
      <c r="AG383" s="2">
        <f>(Table2[[#This Row],[Close Price]]/Table2[[#This Row],[Current Month Low]])-1</f>
        <v>5.804878048780493E-3</v>
      </c>
      <c r="AH383" s="2">
        <f>(Table2[[#This Row],[Current Month High]]/Table2[[#This Row],[Close Price]])-1</f>
        <v>2.1375915417818359E-2</v>
      </c>
      <c r="AI383">
        <v>4.1854600126097097</v>
      </c>
      <c r="AJ383">
        <v>73.886276907507707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-0.01</v>
      </c>
      <c r="AM383" t="s">
        <v>10293</v>
      </c>
      <c r="AN383">
        <v>0.88</v>
      </c>
      <c r="AO383" t="s">
        <v>10294</v>
      </c>
      <c r="AP383">
        <v>3.9935550074069997E-3</v>
      </c>
      <c r="AQ383">
        <f>(Table2[[#This Row],[Sharpe Ratio]]-AVERAGE(Table2[Sharpe Ratio]))/_xlfn.STDEV.P(Table2[Sharpe Ratio])</f>
        <v>-0.5874708558259466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-0.56139835494908796</v>
      </c>
      <c r="AS383">
        <f>_xlfn.RANK.AVG(Table2[[#This Row],[1Y Return vs Nifty Z-Score]],Table2[1Y Return vs Nifty Z-Score])</f>
        <v>282</v>
      </c>
      <c r="AT383">
        <f>_xlfn.RANK.AVG(Table2[[#This Row],[6M Return vs Nifty Z-Score]],Table2[6M Return vs Nifty Z-Score])</f>
        <v>366</v>
      </c>
      <c r="AU383">
        <f>_xlfn.RANK.AVG(Table2[[#This Row],[Sharpe Ratio Z-Score]],Table2[Sharpe Ratio Z-Score])</f>
        <v>497</v>
      </c>
      <c r="AV383">
        <f>(Table2[[#This Row],[Rank 1Y]]+Table2[[#This Row],[Rank 6M]]+Table2[[#This Row],[Rank Sharpe]])/3</f>
        <v>381.66666666666669</v>
      </c>
    </row>
    <row r="384" spans="1:48" x14ac:dyDescent="0.3">
      <c r="A384" t="s">
        <v>552</v>
      </c>
      <c r="B384" t="s">
        <v>553</v>
      </c>
      <c r="C384" t="s">
        <v>10256</v>
      </c>
      <c r="D384" t="s">
        <v>201</v>
      </c>
      <c r="E384">
        <v>35740.319734079902</v>
      </c>
      <c r="F384">
        <v>2540.85</v>
      </c>
      <c r="G384">
        <v>23.930286877107701</v>
      </c>
      <c r="H384">
        <f>(Table2[[#This Row],[1Y Return vs Nifty]]-AVERAGE(Table2[1Y Return vs Nifty]))/_xlfn.STDEV.P(Table2[1Y Return vs Nifty])</f>
        <v>-0.20686616148592513</v>
      </c>
      <c r="I384">
        <v>-8.1128438700261505</v>
      </c>
      <c r="J384">
        <f>(Table2[[#This Row],[1M Return vs Nifty]]-AVERAGE(Table2[1M Return vs Nifty]))/_xlfn.STDEV.P(Table2[1M Return vs Nifty])</f>
        <v>-0.92620775021709423</v>
      </c>
      <c r="K384">
        <v>6.2371453058233897</v>
      </c>
      <c r="L384">
        <f>(Table2[[#This Row],[6M Return vs Nifty]]-AVERAGE(Table2[6M Return vs Nifty]))/_xlfn.STDEV.P(Table2[6M Return vs Nifty])</f>
        <v>-8.3489572694620401E-3</v>
      </c>
      <c r="M384">
        <v>0.31087279511263499</v>
      </c>
      <c r="N384">
        <f>(Table2[[#This Row],[1W Return vs Nifty]]-AVERAGE(Table2[1W Return vs Nifty]))/_xlfn.STDEV.P(Table2[1W Return vs Nifty])</f>
        <v>-0.38089576823500054</v>
      </c>
      <c r="O384">
        <v>2584.92</v>
      </c>
      <c r="P384">
        <v>2493.3756086302901</v>
      </c>
      <c r="Q384">
        <v>2092.2720397851299</v>
      </c>
      <c r="R384">
        <v>37.736137088021302</v>
      </c>
      <c r="S384" s="2">
        <f>(Table2[[#This Row],[Close Price]]-Table2[[#This Row],[20D EMA]])/Table2[[#This Row],[20D EMA]]</f>
        <v>-1.7048883524441824E-2</v>
      </c>
      <c r="T384" s="2">
        <f>(Table2[[#This Row],[Close Price]]-Table2[[#This Row],[50D EMA]])/Table2[[#This Row],[50D EMA]]</f>
        <v>1.904020846493696E-2</v>
      </c>
      <c r="U384" s="2">
        <f>(Table2[[#This Row],[Close Price]]-Table2[[#This Row],[200D EMA]])/Table2[[#This Row],[200D EMA]]</f>
        <v>0.2143975313367652</v>
      </c>
      <c r="V384">
        <v>0.53311736844562896</v>
      </c>
      <c r="W384">
        <v>2510.1</v>
      </c>
      <c r="X384">
        <v>2566</v>
      </c>
      <c r="Y384">
        <v>2510.1</v>
      </c>
      <c r="Z384">
        <v>2651</v>
      </c>
      <c r="AA384">
        <v>2510.1</v>
      </c>
      <c r="AB384">
        <v>2628.1</v>
      </c>
      <c r="AC384" s="2">
        <f>(Table2[[#This Row],[Close Price]]/Table2[[#This Row],[Day Low]])-1</f>
        <v>1.225050794789051E-2</v>
      </c>
      <c r="AD384" s="2">
        <f>(Table2[[#This Row],[Day High]]/Table2[[#This Row],[Close Price]])-1</f>
        <v>9.8982623925065738E-3</v>
      </c>
      <c r="AE384" s="2">
        <f>(Table2[[#This Row],[Close Price]]/Table2[[#This Row],[Current Week Low]])-1</f>
        <v>1.225050794789051E-2</v>
      </c>
      <c r="AF384" s="2">
        <f>(Table2[[#This Row],[Current Week High]]/Table2[[#This Row],[Close Price]])-1</f>
        <v>4.3351634295609731E-2</v>
      </c>
      <c r="AG384" s="2">
        <f>(Table2[[#This Row],[Close Price]]/Table2[[#This Row],[Current Month Low]])-1</f>
        <v>1.225050794789051E-2</v>
      </c>
      <c r="AH384" s="2">
        <f>(Table2[[#This Row],[Current Month High]]/Table2[[#This Row],[Close Price]])-1</f>
        <v>3.4338902335832477E-2</v>
      </c>
      <c r="AI384">
        <v>20.4833028317295</v>
      </c>
      <c r="AJ384">
        <v>64.984903087562003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</v>
      </c>
      <c r="AM384" t="s">
        <v>10294</v>
      </c>
      <c r="AN384">
        <v>-1.42</v>
      </c>
      <c r="AO384" t="s">
        <v>10293</v>
      </c>
      <c r="AP384">
        <v>1.1360979189214001E-2</v>
      </c>
      <c r="AQ384">
        <f>(Table2[[#This Row],[Sharpe Ratio]]-AVERAGE(Table2[Sharpe Ratio]))/_xlfn.STDEV.P(Table2[Sharpe Ratio])</f>
        <v>-0.50204465213953564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-2.0243632893470176</v>
      </c>
      <c r="AS384">
        <f>_xlfn.RANK.AVG(Table2[[#This Row],[1Y Return vs Nifty Z-Score]],Table2[1Y Return vs Nifty Z-Score])</f>
        <v>352</v>
      </c>
      <c r="AT384">
        <f>_xlfn.RANK.AVG(Table2[[#This Row],[6M Return vs Nifty Z-Score]],Table2[6M Return vs Nifty Z-Score])</f>
        <v>319</v>
      </c>
      <c r="AU384">
        <f>_xlfn.RANK.AVG(Table2[[#This Row],[Sharpe Ratio Z-Score]],Table2[Sharpe Ratio Z-Score])</f>
        <v>477</v>
      </c>
      <c r="AV384">
        <f>(Table2[[#This Row],[Rank 1Y]]+Table2[[#This Row],[Rank 6M]]+Table2[[#This Row],[Rank Sharpe]])/3</f>
        <v>382.66666666666669</v>
      </c>
    </row>
    <row r="385" spans="1:48" x14ac:dyDescent="0.3">
      <c r="A385" t="s">
        <v>1528</v>
      </c>
      <c r="B385" t="s">
        <v>1529</v>
      </c>
      <c r="C385" t="s">
        <v>10255</v>
      </c>
      <c r="D385" t="s">
        <v>877</v>
      </c>
      <c r="E385">
        <v>6447.3572397010003</v>
      </c>
      <c r="F385">
        <v>217.81</v>
      </c>
      <c r="G385">
        <v>59.022072639178099</v>
      </c>
      <c r="H385">
        <f>(Table2[[#This Row],[1Y Return vs Nifty]]-AVERAGE(Table2[1Y Return vs Nifty]))/_xlfn.STDEV.P(Table2[1Y Return vs Nifty])</f>
        <v>0.27788854745644531</v>
      </c>
      <c r="I385">
        <v>4.9219766747299198</v>
      </c>
      <c r="J385">
        <f>(Table2[[#This Row],[1M Return vs Nifty]]-AVERAGE(Table2[1M Return vs Nifty]))/_xlfn.STDEV.P(Table2[1M Return vs Nifty])</f>
        <v>0.4043516414652587</v>
      </c>
      <c r="K385">
        <v>-23.838421280674599</v>
      </c>
      <c r="L385">
        <f>(Table2[[#This Row],[6M Return vs Nifty]]-AVERAGE(Table2[6M Return vs Nifty]))/_xlfn.STDEV.P(Table2[6M Return vs Nifty])</f>
        <v>-1.0416378994964322</v>
      </c>
      <c r="M385">
        <v>1.6310062041130899</v>
      </c>
      <c r="N385">
        <f>(Table2[[#This Row],[1W Return vs Nifty]]-AVERAGE(Table2[1W Return vs Nifty]))/_xlfn.STDEV.P(Table2[1W Return vs Nifty])</f>
        <v>-0.10509734943490348</v>
      </c>
      <c r="O385">
        <v>220.04</v>
      </c>
      <c r="P385">
        <v>216.35746925488201</v>
      </c>
      <c r="Q385">
        <v>193.495496908955</v>
      </c>
      <c r="R385">
        <v>41.2672329303604</v>
      </c>
      <c r="S385" s="2">
        <f>(Table2[[#This Row],[Close Price]]-Table2[[#This Row],[20D EMA]])/Table2[[#This Row],[20D EMA]]</f>
        <v>-1.0134520996182466E-2</v>
      </c>
      <c r="T385" s="2">
        <f>(Table2[[#This Row],[Close Price]]-Table2[[#This Row],[50D EMA]])/Table2[[#This Row],[50D EMA]]</f>
        <v>6.7135687532323147E-3</v>
      </c>
      <c r="U385" s="2">
        <f>(Table2[[#This Row],[Close Price]]-Table2[[#This Row],[200D EMA]])/Table2[[#This Row],[200D EMA]]</f>
        <v>0.12565927103970614</v>
      </c>
      <c r="V385">
        <v>0.82582001876934397</v>
      </c>
      <c r="W385">
        <v>216.55</v>
      </c>
      <c r="X385">
        <v>223.3</v>
      </c>
      <c r="Y385">
        <v>216.55</v>
      </c>
      <c r="Z385">
        <v>231.73</v>
      </c>
      <c r="AA385">
        <v>216.55</v>
      </c>
      <c r="AB385">
        <v>228.4</v>
      </c>
      <c r="AC385" s="2">
        <f>(Table2[[#This Row],[Close Price]]/Table2[[#This Row],[Day Low]])-1</f>
        <v>5.81851766335717E-3</v>
      </c>
      <c r="AD385" s="2">
        <f>(Table2[[#This Row],[Day High]]/Table2[[#This Row],[Close Price]])-1</f>
        <v>2.520545429502774E-2</v>
      </c>
      <c r="AE385" s="2">
        <f>(Table2[[#This Row],[Close Price]]/Table2[[#This Row],[Current Week Low]])-1</f>
        <v>5.81851766335717E-3</v>
      </c>
      <c r="AF385" s="2">
        <f>(Table2[[#This Row],[Current Week High]]/Table2[[#This Row],[Close Price]])-1</f>
        <v>6.3908911436573179E-2</v>
      </c>
      <c r="AG385" s="2">
        <f>(Table2[[#This Row],[Close Price]]/Table2[[#This Row],[Current Month Low]])-1</f>
        <v>5.81851766335717E-3</v>
      </c>
      <c r="AH385" s="2">
        <f>(Table2[[#This Row],[Current Month High]]/Table2[[#This Row],[Close Price]])-1</f>
        <v>4.8620357192048047E-2</v>
      </c>
      <c r="AI385">
        <v>16.890868187870101</v>
      </c>
      <c r="AJ385">
        <v>88.989154013015195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-0.11</v>
      </c>
      <c r="AM385" t="s">
        <v>10293</v>
      </c>
      <c r="AN385">
        <v>-1.1100000000000001</v>
      </c>
      <c r="AO385" t="s">
        <v>10293</v>
      </c>
      <c r="AP385">
        <v>7.0528287935025996E-2</v>
      </c>
      <c r="AQ385">
        <f>(Table2[[#This Row],[Sharpe Ratio]]-AVERAGE(Table2[Sharpe Ratio]))/_xlfn.STDEV.P(Table2[Sharpe Ratio])</f>
        <v>0.18400768362495759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-0.28048737638467403</v>
      </c>
      <c r="AS385">
        <f>_xlfn.RANK.AVG(Table2[[#This Row],[1Y Return vs Nifty Z-Score]],Table2[1Y Return vs Nifty Z-Score])</f>
        <v>215</v>
      </c>
      <c r="AT385">
        <f>_xlfn.RANK.AVG(Table2[[#This Row],[6M Return vs Nifty Z-Score]],Table2[6M Return vs Nifty Z-Score])</f>
        <v>651</v>
      </c>
      <c r="AU385">
        <f>_xlfn.RANK.AVG(Table2[[#This Row],[Sharpe Ratio Z-Score]],Table2[Sharpe Ratio Z-Score])</f>
        <v>282</v>
      </c>
      <c r="AV385">
        <f>(Table2[[#This Row],[Rank 1Y]]+Table2[[#This Row],[Rank 6M]]+Table2[[#This Row],[Rank Sharpe]])/3</f>
        <v>382.66666666666669</v>
      </c>
    </row>
    <row r="386" spans="1:48" x14ac:dyDescent="0.3">
      <c r="A386" t="s">
        <v>1445</v>
      </c>
      <c r="B386" t="s">
        <v>1446</v>
      </c>
      <c r="C386" t="s">
        <v>10256</v>
      </c>
      <c r="D386" t="s">
        <v>201</v>
      </c>
      <c r="E386">
        <v>7157.7399992350001</v>
      </c>
      <c r="F386">
        <v>516.95000000000005</v>
      </c>
      <c r="G386">
        <v>-4.7203989663121897</v>
      </c>
      <c r="H386">
        <f>(Table2[[#This Row],[1Y Return vs Nifty]]-AVERAGE(Table2[1Y Return vs Nifty]))/_xlfn.STDEV.P(Table2[1Y Return vs Nifty])</f>
        <v>-0.60264410710526728</v>
      </c>
      <c r="I386">
        <v>-3.1404670557865302</v>
      </c>
      <c r="J386">
        <f>(Table2[[#This Row],[1M Return vs Nifty]]-AVERAGE(Table2[1M Return vs Nifty]))/_xlfn.STDEV.P(Table2[1M Return vs Nifty])</f>
        <v>-0.4186409105775758</v>
      </c>
      <c r="K386">
        <v>19.6166230173956</v>
      </c>
      <c r="L386">
        <f>(Table2[[#This Row],[6M Return vs Nifty]]-AVERAGE(Table2[6M Return vs Nifty]))/_xlfn.STDEV.P(Table2[6M Return vs Nifty])</f>
        <v>0.45132206280522724</v>
      </c>
      <c r="M386">
        <v>-3.0807313955148499</v>
      </c>
      <c r="N386">
        <f>(Table2[[#This Row],[1W Return vs Nifty]]-AVERAGE(Table2[1W Return vs Nifty]))/_xlfn.STDEV.P(Table2[1W Return vs Nifty])</f>
        <v>-1.0894598168330019</v>
      </c>
      <c r="O386">
        <v>523.33000000000004</v>
      </c>
      <c r="P386">
        <v>500.92715333641598</v>
      </c>
      <c r="Q386">
        <v>440.48501393828201</v>
      </c>
      <c r="R386">
        <v>39.2409051702234</v>
      </c>
      <c r="S386" s="2">
        <f>(Table2[[#This Row],[Close Price]]-Table2[[#This Row],[20D EMA]])/Table2[[#This Row],[20D EMA]]</f>
        <v>-1.2191160453251285E-2</v>
      </c>
      <c r="T386" s="2">
        <f>(Table2[[#This Row],[Close Price]]-Table2[[#This Row],[50D EMA]])/Table2[[#This Row],[50D EMA]]</f>
        <v>3.1986380767870519E-2</v>
      </c>
      <c r="U386" s="2">
        <f>(Table2[[#This Row],[Close Price]]-Table2[[#This Row],[200D EMA]])/Table2[[#This Row],[200D EMA]]</f>
        <v>0.17359270722529468</v>
      </c>
      <c r="V386">
        <v>0.392932858197096</v>
      </c>
      <c r="W386">
        <v>504.4</v>
      </c>
      <c r="X386">
        <v>519.45000000000005</v>
      </c>
      <c r="Y386">
        <v>504.4</v>
      </c>
      <c r="Z386">
        <v>565.95000000000005</v>
      </c>
      <c r="AA386">
        <v>504.4</v>
      </c>
      <c r="AB386">
        <v>527</v>
      </c>
      <c r="AC386" s="2">
        <f>(Table2[[#This Row],[Close Price]]/Table2[[#This Row],[Day Low]])-1</f>
        <v>2.4881046788263417E-2</v>
      </c>
      <c r="AD386" s="2">
        <f>(Table2[[#This Row],[Day High]]/Table2[[#This Row],[Close Price]])-1</f>
        <v>4.8360576458070792E-3</v>
      </c>
      <c r="AE386" s="2">
        <f>(Table2[[#This Row],[Close Price]]/Table2[[#This Row],[Current Week Low]])-1</f>
        <v>2.4881046788263417E-2</v>
      </c>
      <c r="AF386" s="2">
        <f>(Table2[[#This Row],[Current Week High]]/Table2[[#This Row],[Close Price]])-1</f>
        <v>9.4786729857819996E-2</v>
      </c>
      <c r="AG386" s="2">
        <f>(Table2[[#This Row],[Close Price]]/Table2[[#This Row],[Current Month Low]])-1</f>
        <v>2.4881046788263417E-2</v>
      </c>
      <c r="AH386" s="2">
        <f>(Table2[[#This Row],[Current Month High]]/Table2[[#This Row],[Close Price]])-1</f>
        <v>1.9440951736144685E-2</v>
      </c>
      <c r="AI386">
        <v>9.4786729857819996</v>
      </c>
      <c r="AJ386">
        <v>46.134275618374502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0.11</v>
      </c>
      <c r="AM386" t="s">
        <v>10294</v>
      </c>
      <c r="AN386">
        <v>-0.03</v>
      </c>
      <c r="AO386" t="s">
        <v>10293</v>
      </c>
      <c r="AP386">
        <v>2.6610555918380002E-2</v>
      </c>
      <c r="AQ386">
        <f>(Table2[[#This Row],[Sharpe Ratio]]-AVERAGE(Table2[Sharpe Ratio]))/_xlfn.STDEV.P(Table2[Sharpe Ratio])</f>
        <v>-0.32522390507108417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-1.9846466767817017</v>
      </c>
      <c r="AS386">
        <f>_xlfn.RANK.AVG(Table2[[#This Row],[1Y Return vs Nifty Z-Score]],Table2[1Y Return vs Nifty Z-Score])</f>
        <v>537</v>
      </c>
      <c r="AT386">
        <f>_xlfn.RANK.AVG(Table2[[#This Row],[6M Return vs Nifty Z-Score]],Table2[6M Return vs Nifty Z-Score])</f>
        <v>189</v>
      </c>
      <c r="AU386">
        <f>_xlfn.RANK.AVG(Table2[[#This Row],[Sharpe Ratio Z-Score]],Table2[Sharpe Ratio Z-Score])</f>
        <v>423</v>
      </c>
      <c r="AV386">
        <f>(Table2[[#This Row],[Rank 1Y]]+Table2[[#This Row],[Rank 6M]]+Table2[[#This Row],[Rank Sharpe]])/3</f>
        <v>383</v>
      </c>
    </row>
    <row r="387" spans="1:48" x14ac:dyDescent="0.3">
      <c r="A387" t="s">
        <v>282</v>
      </c>
      <c r="B387" t="s">
        <v>283</v>
      </c>
      <c r="C387" t="s">
        <v>10250</v>
      </c>
      <c r="D387" t="s">
        <v>37</v>
      </c>
      <c r="E387">
        <v>97864.721150459998</v>
      </c>
      <c r="F387">
        <v>1983.3</v>
      </c>
      <c r="G387">
        <v>19.374584862361999</v>
      </c>
      <c r="H387">
        <f>(Table2[[#This Row],[1Y Return vs Nifty]]-AVERAGE(Table2[1Y Return vs Nifty]))/_xlfn.STDEV.P(Table2[1Y Return vs Nifty])</f>
        <v>-0.26979821114448682</v>
      </c>
      <c r="I387">
        <v>7.5661601899525603</v>
      </c>
      <c r="J387">
        <f>(Table2[[#This Row],[1M Return vs Nifty]]-AVERAGE(Table2[1M Return vs Nifty]))/_xlfn.STDEV.P(Table2[1M Return vs Nifty])</f>
        <v>0.67426277659987599</v>
      </c>
      <c r="K387">
        <v>19.198977678556901</v>
      </c>
      <c r="L387">
        <f>(Table2[[#This Row],[6M Return vs Nifty]]-AVERAGE(Table2[6M Return vs Nifty]))/_xlfn.STDEV.P(Table2[6M Return vs Nifty])</f>
        <v>0.43697326212167165</v>
      </c>
      <c r="M387">
        <v>2.8389275971778298</v>
      </c>
      <c r="N387">
        <f>(Table2[[#This Row],[1W Return vs Nifty]]-AVERAGE(Table2[1W Return vs Nifty]))/_xlfn.STDEV.P(Table2[1W Return vs Nifty])</f>
        <v>0.14725806250358114</v>
      </c>
      <c r="O387">
        <v>1916.02</v>
      </c>
      <c r="P387">
        <v>1826.97399662307</v>
      </c>
      <c r="Q387">
        <v>1629.24945954841</v>
      </c>
      <c r="R387">
        <v>68.081729947023504</v>
      </c>
      <c r="S387" s="2">
        <f>(Table2[[#This Row],[Close Price]]-Table2[[#This Row],[20D EMA]])/Table2[[#This Row],[20D EMA]]</f>
        <v>3.5114456007766082E-2</v>
      </c>
      <c r="T387" s="2">
        <f>(Table2[[#This Row],[Close Price]]-Table2[[#This Row],[50D EMA]])/Table2[[#This Row],[50D EMA]]</f>
        <v>8.5565532769420249E-2</v>
      </c>
      <c r="U387" s="2">
        <f>(Table2[[#This Row],[Close Price]]-Table2[[#This Row],[200D EMA]])/Table2[[#This Row],[200D EMA]]</f>
        <v>0.21730898136969434</v>
      </c>
      <c r="V387">
        <v>1.1109804391573099</v>
      </c>
      <c r="W387">
        <v>1977</v>
      </c>
      <c r="X387">
        <v>2007.8</v>
      </c>
      <c r="Y387">
        <v>1922.85</v>
      </c>
      <c r="Z387">
        <v>2031</v>
      </c>
      <c r="AA387">
        <v>1977</v>
      </c>
      <c r="AB387">
        <v>2031</v>
      </c>
      <c r="AC387" s="2">
        <f>(Table2[[#This Row],[Close Price]]/Table2[[#This Row],[Day Low]])-1</f>
        <v>3.186646433990914E-3</v>
      </c>
      <c r="AD387" s="2">
        <f>(Table2[[#This Row],[Day High]]/Table2[[#This Row],[Close Price]])-1</f>
        <v>1.2353148792416668E-2</v>
      </c>
      <c r="AE387" s="2">
        <f>(Table2[[#This Row],[Close Price]]/Table2[[#This Row],[Current Week Low]])-1</f>
        <v>3.1437709649738688E-2</v>
      </c>
      <c r="AF387" s="2">
        <f>(Table2[[#This Row],[Current Week High]]/Table2[[#This Row],[Close Price]])-1</f>
        <v>2.4050824383603064E-2</v>
      </c>
      <c r="AG387" s="2">
        <f>(Table2[[#This Row],[Close Price]]/Table2[[#This Row],[Current Month Low]])-1</f>
        <v>3.186646433990914E-3</v>
      </c>
      <c r="AH387" s="2">
        <f>(Table2[[#This Row],[Current Month High]]/Table2[[#This Row],[Close Price]])-1</f>
        <v>2.4050824383603064E-2</v>
      </c>
      <c r="AI387">
        <v>2.4050824383602998</v>
      </c>
      <c r="AJ387">
        <v>56.658767772511801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0.09</v>
      </c>
      <c r="AM387" t="s">
        <v>10294</v>
      </c>
      <c r="AN387">
        <v>5.88</v>
      </c>
      <c r="AO387" t="s">
        <v>10294</v>
      </c>
      <c r="AP387">
        <v>-1.1653287976002E-2</v>
      </c>
      <c r="AQ387">
        <f>(Table2[[#This Row],[Sharpe Ratio]]-AVERAGE(Table2[Sharpe Ratio]))/_xlfn.STDEV.P(Table2[Sharpe Ratio])</f>
        <v>-0.76889795473667466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0.21979793534396724</v>
      </c>
      <c r="AS387">
        <f>_xlfn.RANK.AVG(Table2[[#This Row],[1Y Return vs Nifty Z-Score]],Table2[1Y Return vs Nifty Z-Score])</f>
        <v>381</v>
      </c>
      <c r="AT387">
        <f>_xlfn.RANK.AVG(Table2[[#This Row],[6M Return vs Nifty Z-Score]],Table2[6M Return vs Nifty Z-Score])</f>
        <v>195</v>
      </c>
      <c r="AU387">
        <f>_xlfn.RANK.AVG(Table2[[#This Row],[Sharpe Ratio Z-Score]],Table2[Sharpe Ratio Z-Score])</f>
        <v>576</v>
      </c>
      <c r="AV387">
        <f>(Table2[[#This Row],[Rank 1Y]]+Table2[[#This Row],[Rank 6M]]+Table2[[#This Row],[Rank Sharpe]])/3</f>
        <v>384</v>
      </c>
    </row>
    <row r="388" spans="1:48" x14ac:dyDescent="0.3">
      <c r="A388" t="s">
        <v>163</v>
      </c>
      <c r="B388" t="s">
        <v>164</v>
      </c>
      <c r="C388" t="s">
        <v>6557</v>
      </c>
      <c r="D388" t="s">
        <v>78</v>
      </c>
      <c r="E388">
        <v>160792.70064383899</v>
      </c>
      <c r="F388">
        <v>652.79999999999995</v>
      </c>
      <c r="G388">
        <v>15.0508442677964</v>
      </c>
      <c r="H388">
        <f>(Table2[[#This Row],[1Y Return vs Nifty]]-AVERAGE(Table2[1Y Return vs Nifty]))/_xlfn.STDEV.P(Table2[1Y Return vs Nifty])</f>
        <v>-0.32952596702650322</v>
      </c>
      <c r="I388">
        <v>-7.0507952392625999</v>
      </c>
      <c r="J388">
        <f>(Table2[[#This Row],[1M Return vs Nifty]]-AVERAGE(Table2[1M Return vs Nifty]))/_xlfn.STDEV.P(Table2[1M Return vs Nifty])</f>
        <v>-0.81779668500650904</v>
      </c>
      <c r="K388">
        <v>4.0103628870361296</v>
      </c>
      <c r="L388">
        <f>(Table2[[#This Row],[6M Return vs Nifty]]-AVERAGE(Table2[6M Return vs Nifty]))/_xlfn.STDEV.P(Table2[6M Return vs Nifty])</f>
        <v>-8.4853240022069051E-2</v>
      </c>
      <c r="M388">
        <v>-1.61484286393289</v>
      </c>
      <c r="N388">
        <f>(Table2[[#This Row],[1W Return vs Nifty]]-AVERAGE(Table2[1W Return vs Nifty]))/_xlfn.STDEV.P(Table2[1W Return vs Nifty])</f>
        <v>-0.78321066323146504</v>
      </c>
      <c r="O388">
        <v>674.64</v>
      </c>
      <c r="P388">
        <v>661.60528711533198</v>
      </c>
      <c r="Q388">
        <v>587.39520597123101</v>
      </c>
      <c r="R388">
        <v>30.527020864369</v>
      </c>
      <c r="S388" s="2">
        <f>(Table2[[#This Row],[Close Price]]-Table2[[#This Row],[20D EMA]])/Table2[[#This Row],[20D EMA]]</f>
        <v>-3.2372821060121001E-2</v>
      </c>
      <c r="T388" s="2">
        <f>(Table2[[#This Row],[Close Price]]-Table2[[#This Row],[50D EMA]])/Table2[[#This Row],[50D EMA]]</f>
        <v>-1.330897332112322E-2</v>
      </c>
      <c r="U388" s="2">
        <f>(Table2[[#This Row],[Close Price]]-Table2[[#This Row],[200D EMA]])/Table2[[#This Row],[200D EMA]]</f>
        <v>0.11134717029333789</v>
      </c>
      <c r="V388">
        <v>0.80459201944684999</v>
      </c>
      <c r="W388">
        <v>648.6</v>
      </c>
      <c r="X388">
        <v>662.3</v>
      </c>
      <c r="Y388">
        <v>648.6</v>
      </c>
      <c r="Z388">
        <v>693.5</v>
      </c>
      <c r="AA388">
        <v>648.6</v>
      </c>
      <c r="AB388">
        <v>681</v>
      </c>
      <c r="AC388" s="2">
        <f>(Table2[[#This Row],[Close Price]]/Table2[[#This Row],[Day Low]])-1</f>
        <v>6.4754856614244183E-3</v>
      </c>
      <c r="AD388" s="2">
        <f>(Table2[[#This Row],[Day High]]/Table2[[#This Row],[Close Price]])-1</f>
        <v>1.455269607843146E-2</v>
      </c>
      <c r="AE388" s="2">
        <f>(Table2[[#This Row],[Close Price]]/Table2[[#This Row],[Current Week Low]])-1</f>
        <v>6.4754856614244183E-3</v>
      </c>
      <c r="AF388" s="2">
        <f>(Table2[[#This Row],[Current Week High]]/Table2[[#This Row],[Close Price]])-1</f>
        <v>6.2346813725490335E-2</v>
      </c>
      <c r="AG388" s="2">
        <f>(Table2[[#This Row],[Close Price]]/Table2[[#This Row],[Current Month Low]])-1</f>
        <v>6.4754856614244183E-3</v>
      </c>
      <c r="AH388" s="2">
        <f>(Table2[[#This Row],[Current Month High]]/Table2[[#This Row],[Close Price]])-1</f>
        <v>4.3198529411764719E-2</v>
      </c>
      <c r="AI388">
        <v>8.2950367647058805</v>
      </c>
      <c r="AJ388">
        <v>61.564162851132203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-0.04</v>
      </c>
      <c r="AM388" t="s">
        <v>10293</v>
      </c>
      <c r="AN388">
        <v>-4.75</v>
      </c>
      <c r="AO388" t="s">
        <v>10293</v>
      </c>
      <c r="AP388">
        <v>3.3237617010107003E-2</v>
      </c>
      <c r="AQ388">
        <f>(Table2[[#This Row],[Sharpe Ratio]]-AVERAGE(Table2[Sharpe Ratio]))/_xlfn.STDEV.P(Table2[Sharpe Ratio])</f>
        <v>-0.2483823038962612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-2.2637688591828073</v>
      </c>
      <c r="AS388">
        <f>_xlfn.RANK.AVG(Table2[[#This Row],[1Y Return vs Nifty Z-Score]],Table2[1Y Return vs Nifty Z-Score])</f>
        <v>406</v>
      </c>
      <c r="AT388">
        <f>_xlfn.RANK.AVG(Table2[[#This Row],[6M Return vs Nifty Z-Score]],Table2[6M Return vs Nifty Z-Score])</f>
        <v>347</v>
      </c>
      <c r="AU388">
        <f>_xlfn.RANK.AVG(Table2[[#This Row],[Sharpe Ratio Z-Score]],Table2[Sharpe Ratio Z-Score])</f>
        <v>402</v>
      </c>
      <c r="AV388">
        <f>(Table2[[#This Row],[Rank 1Y]]+Table2[[#This Row],[Rank 6M]]+Table2[[#This Row],[Rank Sharpe]])/3</f>
        <v>385</v>
      </c>
    </row>
    <row r="389" spans="1:48" x14ac:dyDescent="0.3">
      <c r="A389" t="s">
        <v>1490</v>
      </c>
      <c r="B389" t="s">
        <v>1491</v>
      </c>
      <c r="C389" t="s">
        <v>10259</v>
      </c>
      <c r="D389" t="s">
        <v>626</v>
      </c>
      <c r="E389">
        <v>6712.2765931900003</v>
      </c>
      <c r="F389">
        <v>503.9</v>
      </c>
      <c r="G389">
        <v>30.4909744154149</v>
      </c>
      <c r="H389">
        <f>(Table2[[#This Row],[1Y Return vs Nifty]]-AVERAGE(Table2[1Y Return vs Nifty]))/_xlfn.STDEV.P(Table2[1Y Return vs Nifty])</f>
        <v>-0.11623742575679459</v>
      </c>
      <c r="I389">
        <v>-1.5202564819136499</v>
      </c>
      <c r="J389">
        <f>(Table2[[#This Row],[1M Return vs Nifty]]-AVERAGE(Table2[1M Return vs Nifty]))/_xlfn.STDEV.P(Table2[1M Return vs Nifty])</f>
        <v>-0.25325417677732465</v>
      </c>
      <c r="K389">
        <v>-15.4403123490364</v>
      </c>
      <c r="L389">
        <f>(Table2[[#This Row],[6M Return vs Nifty]]-AVERAGE(Table2[6M Return vs Nifty]))/_xlfn.STDEV.P(Table2[6M Return vs Nifty])</f>
        <v>-0.75310890139020781</v>
      </c>
      <c r="M389">
        <v>9.5056587156794201</v>
      </c>
      <c r="N389">
        <f>(Table2[[#This Row],[1W Return vs Nifty]]-AVERAGE(Table2[1W Return vs Nifty]))/_xlfn.STDEV.P(Table2[1W Return vs Nifty])</f>
        <v>1.5400520699215903</v>
      </c>
      <c r="O389">
        <v>500.6</v>
      </c>
      <c r="P389">
        <v>492.90592380930298</v>
      </c>
      <c r="Q389">
        <v>447.880423182556</v>
      </c>
      <c r="R389">
        <v>52.4575561257898</v>
      </c>
      <c r="S389" s="2">
        <f>(Table2[[#This Row],[Close Price]]-Table2[[#This Row],[20D EMA]])/Table2[[#This Row],[20D EMA]]</f>
        <v>6.5920894926087782E-3</v>
      </c>
      <c r="T389" s="2">
        <f>(Table2[[#This Row],[Close Price]]-Table2[[#This Row],[50D EMA]])/Table2[[#This Row],[50D EMA]]</f>
        <v>2.2304613638505236E-2</v>
      </c>
      <c r="U389" s="2">
        <f>(Table2[[#This Row],[Close Price]]-Table2[[#This Row],[200D EMA]])/Table2[[#This Row],[200D EMA]]</f>
        <v>0.12507708289498157</v>
      </c>
      <c r="V389">
        <v>1.41132628910143</v>
      </c>
      <c r="W389">
        <v>501</v>
      </c>
      <c r="X389">
        <v>518</v>
      </c>
      <c r="Y389">
        <v>485.3</v>
      </c>
      <c r="Z389">
        <v>528</v>
      </c>
      <c r="AA389">
        <v>501</v>
      </c>
      <c r="AB389">
        <v>528</v>
      </c>
      <c r="AC389" s="2">
        <f>(Table2[[#This Row],[Close Price]]/Table2[[#This Row],[Day Low]])-1</f>
        <v>5.7884231536926567E-3</v>
      </c>
      <c r="AD389" s="2">
        <f>(Table2[[#This Row],[Day High]]/Table2[[#This Row],[Close Price]])-1</f>
        <v>2.7981742409208143E-2</v>
      </c>
      <c r="AE389" s="2">
        <f>(Table2[[#This Row],[Close Price]]/Table2[[#This Row],[Current Week Low]])-1</f>
        <v>3.8326808159901082E-2</v>
      </c>
      <c r="AF389" s="2">
        <f>(Table2[[#This Row],[Current Week High]]/Table2[[#This Row],[Close Price]])-1</f>
        <v>4.7826949791625273E-2</v>
      </c>
      <c r="AG389" s="2">
        <f>(Table2[[#This Row],[Close Price]]/Table2[[#This Row],[Current Month Low]])-1</f>
        <v>5.7884231536926567E-3</v>
      </c>
      <c r="AH389" s="2">
        <f>(Table2[[#This Row],[Current Month High]]/Table2[[#This Row],[Close Price]])-1</f>
        <v>4.7826949791625273E-2</v>
      </c>
      <c r="AI389">
        <v>11.093470926771101</v>
      </c>
      <c r="AJ389">
        <v>69.207521826729305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-0.04</v>
      </c>
      <c r="AM389" t="s">
        <v>10293</v>
      </c>
      <c r="AN389">
        <v>-0.08</v>
      </c>
      <c r="AO389" t="s">
        <v>10293</v>
      </c>
      <c r="AP389">
        <v>8.2355470785830998E-2</v>
      </c>
      <c r="AQ389">
        <f>(Table2[[#This Row],[Sharpe Ratio]]-AVERAGE(Table2[Sharpe Ratio]))/_xlfn.STDEV.P(Table2[Sharpe Ratio])</f>
        <v>0.32114534616707657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0.73859691216433987</v>
      </c>
      <c r="AS389">
        <f>_xlfn.RANK.AVG(Table2[[#This Row],[1Y Return vs Nifty Z-Score]],Table2[1Y Return vs Nifty Z-Score])</f>
        <v>323</v>
      </c>
      <c r="AT389">
        <f>_xlfn.RANK.AVG(Table2[[#This Row],[6M Return vs Nifty Z-Score]],Table2[6M Return vs Nifty Z-Score])</f>
        <v>581</v>
      </c>
      <c r="AU389">
        <f>_xlfn.RANK.AVG(Table2[[#This Row],[Sharpe Ratio Z-Score]],Table2[Sharpe Ratio Z-Score])</f>
        <v>252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87</v>
      </c>
      <c r="B390" t="s">
        <v>88</v>
      </c>
      <c r="C390" t="s">
        <v>10259</v>
      </c>
      <c r="D390" t="s">
        <v>89</v>
      </c>
      <c r="E390">
        <v>319490.41439595999</v>
      </c>
      <c r="F390">
        <v>4909.7</v>
      </c>
      <c r="G390">
        <v>5.6306737076056796</v>
      </c>
      <c r="H390">
        <f>(Table2[[#This Row],[1Y Return vs Nifty]]-AVERAGE(Table2[1Y Return vs Nifty]))/_xlfn.STDEV.P(Table2[1Y Return vs Nifty])</f>
        <v>-0.45965533887022664</v>
      </c>
      <c r="I390">
        <v>2.3671167739700798</v>
      </c>
      <c r="J390">
        <f>(Table2[[#This Row],[1M Return vs Nifty]]-AVERAGE(Table2[1M Return vs Nifty]))/_xlfn.STDEV.P(Table2[1M Return vs Nifty])</f>
        <v>0.14355842043727679</v>
      </c>
      <c r="K390">
        <v>16.633842359914599</v>
      </c>
      <c r="L390">
        <f>(Table2[[#This Row],[6M Return vs Nifty]]-AVERAGE(Table2[6M Return vs Nifty]))/_xlfn.STDEV.P(Table2[6M Return vs Nifty])</f>
        <v>0.34884438340392665</v>
      </c>
      <c r="M390">
        <v>-3.1991235259437998</v>
      </c>
      <c r="N390">
        <f>(Table2[[#This Row],[1W Return vs Nifty]]-AVERAGE(Table2[1W Return vs Nifty]))/_xlfn.STDEV.P(Table2[1W Return vs Nifty])</f>
        <v>-1.1141939551769455</v>
      </c>
      <c r="O390">
        <v>4976.37</v>
      </c>
      <c r="P390">
        <v>4849.9437626202098</v>
      </c>
      <c r="Q390">
        <v>4381.8462954958104</v>
      </c>
      <c r="R390">
        <v>39.480218444092401</v>
      </c>
      <c r="S390" s="2">
        <f>(Table2[[#This Row],[Close Price]]-Table2[[#This Row],[20D EMA]])/Table2[[#This Row],[20D EMA]]</f>
        <v>-1.3397315714064684E-2</v>
      </c>
      <c r="T390" s="2">
        <f>(Table2[[#This Row],[Close Price]]-Table2[[#This Row],[50D EMA]])/Table2[[#This Row],[50D EMA]]</f>
        <v>1.2321016552881921E-2</v>
      </c>
      <c r="U390" s="2">
        <f>(Table2[[#This Row],[Close Price]]-Table2[[#This Row],[200D EMA]])/Table2[[#This Row],[200D EMA]]</f>
        <v>0.12046376547867073</v>
      </c>
      <c r="V390">
        <v>0.82871241352538305</v>
      </c>
      <c r="W390">
        <v>4890.1499999999996</v>
      </c>
      <c r="X390">
        <v>5029.75</v>
      </c>
      <c r="Y390">
        <v>4883</v>
      </c>
      <c r="Z390">
        <v>5175.55</v>
      </c>
      <c r="AA390">
        <v>4883</v>
      </c>
      <c r="AB390">
        <v>5029.75</v>
      </c>
      <c r="AC390" s="2">
        <f>(Table2[[#This Row],[Close Price]]/Table2[[#This Row],[Day Low]])-1</f>
        <v>3.9978323773299795E-3</v>
      </c>
      <c r="AD390" s="2">
        <f>(Table2[[#This Row],[Day High]]/Table2[[#This Row],[Close Price]])-1</f>
        <v>2.4451595820518701E-2</v>
      </c>
      <c r="AE390" s="2">
        <f>(Table2[[#This Row],[Close Price]]/Table2[[#This Row],[Current Week Low]])-1</f>
        <v>5.4679500307188711E-3</v>
      </c>
      <c r="AF390" s="2">
        <f>(Table2[[#This Row],[Current Week High]]/Table2[[#This Row],[Close Price]])-1</f>
        <v>5.4147911277674821E-2</v>
      </c>
      <c r="AG390" s="2">
        <f>(Table2[[#This Row],[Close Price]]/Table2[[#This Row],[Current Month Low]])-1</f>
        <v>5.4679500307188711E-3</v>
      </c>
      <c r="AH390" s="2">
        <f>(Table2[[#This Row],[Current Month High]]/Table2[[#This Row],[Close Price]])-1</f>
        <v>2.4451595820518701E-2</v>
      </c>
      <c r="AI390">
        <v>6.29977391693994</v>
      </c>
      <c r="AJ390">
        <v>40.628714643752197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-0.06</v>
      </c>
      <c r="AM390" t="s">
        <v>10293</v>
      </c>
      <c r="AN390">
        <v>-2.58</v>
      </c>
      <c r="AO390" t="s">
        <v>10293</v>
      </c>
      <c r="AP390">
        <v>7.2765668081180004E-3</v>
      </c>
      <c r="AQ390">
        <f>(Table2[[#This Row],[Sharpe Ratio]]-AVERAGE(Table2[Sharpe Ratio]))/_xlfn.STDEV.P(Table2[Sharpe Ratio])</f>
        <v>-0.54940392390081316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-1.6308504141067819</v>
      </c>
      <c r="AS390">
        <f>_xlfn.RANK.AVG(Table2[[#This Row],[1Y Return vs Nifty Z-Score]],Table2[1Y Return vs Nifty Z-Score])</f>
        <v>463</v>
      </c>
      <c r="AT390">
        <f>_xlfn.RANK.AVG(Table2[[#This Row],[6M Return vs Nifty Z-Score]],Table2[6M Return vs Nifty Z-Score])</f>
        <v>210</v>
      </c>
      <c r="AU390">
        <f>_xlfn.RANK.AVG(Table2[[#This Row],[Sharpe Ratio Z-Score]],Table2[Sharpe Ratio Z-Score])</f>
        <v>486</v>
      </c>
      <c r="AV390">
        <f>(Table2[[#This Row],[Rank 1Y]]+Table2[[#This Row],[Rank 6M]]+Table2[[#This Row],[Rank Sharpe]])/3</f>
        <v>386.33333333333331</v>
      </c>
    </row>
    <row r="391" spans="1:48" x14ac:dyDescent="0.3">
      <c r="A391" t="s">
        <v>1110</v>
      </c>
      <c r="B391" t="s">
        <v>1111</v>
      </c>
      <c r="C391" t="s">
        <v>10260</v>
      </c>
      <c r="D391" t="s">
        <v>133</v>
      </c>
      <c r="E391">
        <v>11273.93065995</v>
      </c>
      <c r="F391">
        <v>369.95</v>
      </c>
      <c r="G391">
        <v>-14.9526171187249</v>
      </c>
      <c r="H391">
        <f>(Table2[[#This Row],[1Y Return vs Nifty]]-AVERAGE(Table2[1Y Return vs Nifty]))/_xlfn.STDEV.P(Table2[1Y Return vs Nifty])</f>
        <v>-0.74399102988481114</v>
      </c>
      <c r="I391">
        <v>-8.89936316948525</v>
      </c>
      <c r="J391">
        <f>(Table2[[#This Row],[1M Return vs Nifty]]-AVERAGE(Table2[1M Return vs Nifty]))/_xlfn.STDEV.P(Table2[1M Return vs Nifty])</f>
        <v>-1.00649352300863</v>
      </c>
      <c r="K391">
        <v>-10.1120530306472</v>
      </c>
      <c r="L391">
        <f>(Table2[[#This Row],[6M Return vs Nifty]]-AVERAGE(Table2[6M Return vs Nifty]))/_xlfn.STDEV.P(Table2[6M Return vs Nifty])</f>
        <v>-0.57004896071793287</v>
      </c>
      <c r="M391">
        <v>4.7415943559199496</v>
      </c>
      <c r="N391">
        <f>(Table2[[#This Row],[1W Return vs Nifty]]-AVERAGE(Table2[1W Return vs Nifty]))/_xlfn.STDEV.P(Table2[1W Return vs Nifty])</f>
        <v>0.5447576485203468</v>
      </c>
      <c r="O391">
        <v>377.83</v>
      </c>
      <c r="P391">
        <v>374.01476179917898</v>
      </c>
      <c r="Q391">
        <v>339.31142025516601</v>
      </c>
      <c r="R391">
        <v>40.783649497377397</v>
      </c>
      <c r="S391" s="2">
        <f>(Table2[[#This Row],[Close Price]]-Table2[[#This Row],[20D EMA]])/Table2[[#This Row],[20D EMA]]</f>
        <v>-2.0855940502342313E-2</v>
      </c>
      <c r="T391" s="2">
        <f>(Table2[[#This Row],[Close Price]]-Table2[[#This Row],[50D EMA]])/Table2[[#This Row],[50D EMA]]</f>
        <v>-1.0867918099343635E-2</v>
      </c>
      <c r="U391" s="2">
        <f>(Table2[[#This Row],[Close Price]]-Table2[[#This Row],[200D EMA]])/Table2[[#This Row],[200D EMA]]</f>
        <v>9.0296341106920058E-2</v>
      </c>
      <c r="V391">
        <v>0.82443930231531404</v>
      </c>
      <c r="W391">
        <v>368</v>
      </c>
      <c r="X391">
        <v>379.4</v>
      </c>
      <c r="Y391">
        <v>365.65</v>
      </c>
      <c r="Z391">
        <v>387</v>
      </c>
      <c r="AA391">
        <v>368</v>
      </c>
      <c r="AB391">
        <v>387</v>
      </c>
      <c r="AC391" s="2">
        <f>(Table2[[#This Row],[Close Price]]/Table2[[#This Row],[Day Low]])-1</f>
        <v>5.2989130434781817E-3</v>
      </c>
      <c r="AD391" s="2">
        <f>(Table2[[#This Row],[Day High]]/Table2[[#This Row],[Close Price]])-1</f>
        <v>2.554399243140959E-2</v>
      </c>
      <c r="AE391" s="2">
        <f>(Table2[[#This Row],[Close Price]]/Table2[[#This Row],[Current Week Low]])-1</f>
        <v>1.1759879666347617E-2</v>
      </c>
      <c r="AF391" s="2">
        <f>(Table2[[#This Row],[Current Week High]]/Table2[[#This Row],[Close Price]])-1</f>
        <v>4.6087309095823814E-2</v>
      </c>
      <c r="AG391" s="2">
        <f>(Table2[[#This Row],[Close Price]]/Table2[[#This Row],[Current Month Low]])-1</f>
        <v>5.2989130434781817E-3</v>
      </c>
      <c r="AH391" s="2">
        <f>(Table2[[#This Row],[Current Month High]]/Table2[[#This Row],[Close Price]])-1</f>
        <v>4.6087309095823814E-2</v>
      </c>
      <c r="AI391">
        <v>15.6372482767941</v>
      </c>
      <c r="AJ391">
        <v>46.340981012658197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0.11</v>
      </c>
      <c r="AM391" t="s">
        <v>10294</v>
      </c>
      <c r="AN391">
        <v>-5.6</v>
      </c>
      <c r="AO391" t="s">
        <v>10293</v>
      </c>
      <c r="AP391">
        <v>0.17929934106752901</v>
      </c>
      <c r="AQ391">
        <f>(Table2[[#This Row],[Sharpe Ratio]]-AVERAGE(Table2[Sharpe Ratio]))/_xlfn.STDEV.P(Table2[Sharpe Ratio])</f>
        <v>1.4452216317817506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-0.33055423330927669</v>
      </c>
      <c r="AS391">
        <f>_xlfn.RANK.AVG(Table2[[#This Row],[1Y Return vs Nifty Z-Score]],Table2[1Y Return vs Nifty Z-Score])</f>
        <v>589</v>
      </c>
      <c r="AT391">
        <f>_xlfn.RANK.AVG(Table2[[#This Row],[6M Return vs Nifty Z-Score]],Table2[6M Return vs Nifty Z-Score])</f>
        <v>513</v>
      </c>
      <c r="AU391">
        <f>_xlfn.RANK.AVG(Table2[[#This Row],[Sharpe Ratio Z-Score]],Table2[Sharpe Ratio Z-Score])</f>
        <v>57</v>
      </c>
      <c r="AV391">
        <f>(Table2[[#This Row],[Rank 1Y]]+Table2[[#This Row],[Rank 6M]]+Table2[[#This Row],[Rank Sharpe]])/3</f>
        <v>386.33333333333331</v>
      </c>
    </row>
    <row r="392" spans="1:48" x14ac:dyDescent="0.3">
      <c r="A392" t="s">
        <v>507</v>
      </c>
      <c r="B392" t="s">
        <v>508</v>
      </c>
      <c r="C392" t="s">
        <v>10257</v>
      </c>
      <c r="D392" t="s">
        <v>133</v>
      </c>
      <c r="E392">
        <v>40845.956404714998</v>
      </c>
      <c r="F392">
        <v>781.55</v>
      </c>
      <c r="G392">
        <v>-0.83287304557855102</v>
      </c>
      <c r="H392">
        <f>(Table2[[#This Row],[1Y Return vs Nifty]]-AVERAGE(Table2[1Y Return vs Nifty]))/_xlfn.STDEV.P(Table2[1Y Return vs Nifty])</f>
        <v>-0.54894218070606848</v>
      </c>
      <c r="I392">
        <v>2.64100390807014</v>
      </c>
      <c r="J392">
        <f>(Table2[[#This Row],[1M Return vs Nifty]]-AVERAGE(Table2[1M Return vs Nifty]))/_xlfn.STDEV.P(Table2[1M Return vs Nifty])</f>
        <v>0.17151608178647021</v>
      </c>
      <c r="K392">
        <v>30.7608088385984</v>
      </c>
      <c r="L392">
        <f>(Table2[[#This Row],[6M Return vs Nifty]]-AVERAGE(Table2[6M Return vs Nifty]))/_xlfn.STDEV.P(Table2[6M Return vs Nifty])</f>
        <v>0.83419644510667368</v>
      </c>
      <c r="M392">
        <v>7.1205611771533999</v>
      </c>
      <c r="N392">
        <f>(Table2[[#This Row],[1W Return vs Nifty]]-AVERAGE(Table2[1W Return vs Nifty]))/_xlfn.STDEV.P(Table2[1W Return vs Nifty])</f>
        <v>1.0417644534392978</v>
      </c>
      <c r="O392">
        <v>740.1</v>
      </c>
      <c r="P392">
        <v>724.16265335864296</v>
      </c>
      <c r="Q392">
        <v>634.71487940371105</v>
      </c>
      <c r="R392">
        <v>70.462564345474206</v>
      </c>
      <c r="S392" s="2">
        <f>(Table2[[#This Row],[Close Price]]-Table2[[#This Row],[20D EMA]])/Table2[[#This Row],[20D EMA]]</f>
        <v>5.6005945142548211E-2</v>
      </c>
      <c r="T392" s="2">
        <f>(Table2[[#This Row],[Close Price]]-Table2[[#This Row],[50D EMA]])/Table2[[#This Row],[50D EMA]]</f>
        <v>7.9246487477911687E-2</v>
      </c>
      <c r="U392" s="2">
        <f>(Table2[[#This Row],[Close Price]]-Table2[[#This Row],[200D EMA]])/Table2[[#This Row],[200D EMA]]</f>
        <v>0.23134028421428304</v>
      </c>
      <c r="V392">
        <v>1.5138652224279601</v>
      </c>
      <c r="W392">
        <v>762</v>
      </c>
      <c r="X392">
        <v>797</v>
      </c>
      <c r="Y392">
        <v>726</v>
      </c>
      <c r="Z392">
        <v>799</v>
      </c>
      <c r="AA392">
        <v>736.05</v>
      </c>
      <c r="AB392">
        <v>799</v>
      </c>
      <c r="AC392" s="2">
        <f>(Table2[[#This Row],[Close Price]]/Table2[[#This Row],[Day Low]])-1</f>
        <v>2.5656167979002609E-2</v>
      </c>
      <c r="AD392" s="2">
        <f>(Table2[[#This Row],[Day High]]/Table2[[#This Row],[Close Price]])-1</f>
        <v>1.9768408930970649E-2</v>
      </c>
      <c r="AE392" s="2">
        <f>(Table2[[#This Row],[Close Price]]/Table2[[#This Row],[Current Week Low]])-1</f>
        <v>7.6515151515151425E-2</v>
      </c>
      <c r="AF392" s="2">
        <f>(Table2[[#This Row],[Current Week High]]/Table2[[#This Row],[Close Price]])-1</f>
        <v>2.2327426268313078E-2</v>
      </c>
      <c r="AG392" s="2">
        <f>(Table2[[#This Row],[Close Price]]/Table2[[#This Row],[Current Month Low]])-1</f>
        <v>6.1816452686638046E-2</v>
      </c>
      <c r="AH392" s="2">
        <f>(Table2[[#This Row],[Current Month High]]/Table2[[#This Row],[Close Price]])-1</f>
        <v>2.2327426268313078E-2</v>
      </c>
      <c r="AI392">
        <v>2.2327426268313002</v>
      </c>
      <c r="AJ392">
        <v>58.851626016260099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0.14000000000000001</v>
      </c>
      <c r="AM392" t="s">
        <v>10294</v>
      </c>
      <c r="AN392">
        <v>6.49</v>
      </c>
      <c r="AO392" t="s">
        <v>10294</v>
      </c>
      <c r="AQ392">
        <f>(Table2[[#This Row],[Sharpe Ratio]]-AVERAGE(Table2[Sharpe Ratio]))/_xlfn.STDEV.P(Table2[Sharpe Ratio])</f>
        <v>-0.63377662498989373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0.86475817463647942</v>
      </c>
      <c r="AS392">
        <f>_xlfn.RANK.AVG(Table2[[#This Row],[1Y Return vs Nifty Z-Score]],Table2[1Y Return vs Nifty Z-Score])</f>
        <v>503</v>
      </c>
      <c r="AT392">
        <f>_xlfn.RANK.AVG(Table2[[#This Row],[6M Return vs Nifty Z-Score]],Table2[6M Return vs Nifty Z-Score])</f>
        <v>125</v>
      </c>
      <c r="AU392">
        <f>_xlfn.RANK.AVG(Table2[[#This Row],[Sharpe Ratio Z-Score]],Table2[Sharpe Ratio Z-Score])</f>
        <v>532.5</v>
      </c>
      <c r="AV392">
        <f>(Table2[[#This Row],[Rank 1Y]]+Table2[[#This Row],[Rank 6M]]+Table2[[#This Row],[Rank Sharpe]])/3</f>
        <v>386.83333333333331</v>
      </c>
    </row>
    <row r="393" spans="1:48" x14ac:dyDescent="0.3">
      <c r="A393" t="s">
        <v>1782</v>
      </c>
      <c r="B393" t="s">
        <v>1783</v>
      </c>
      <c r="C393" t="s">
        <v>10256</v>
      </c>
      <c r="D393" t="s">
        <v>286</v>
      </c>
      <c r="E393">
        <v>4273.9204763199996</v>
      </c>
      <c r="F393">
        <v>1361.45</v>
      </c>
      <c r="G393">
        <v>0.88553859949624603</v>
      </c>
      <c r="H393">
        <f>(Table2[[#This Row],[1Y Return vs Nifty]]-AVERAGE(Table2[1Y Return vs Nifty]))/_xlfn.STDEV.P(Table2[1Y Return vs Nifty])</f>
        <v>-0.52520419990054945</v>
      </c>
      <c r="I393">
        <v>-7.8891024790163202</v>
      </c>
      <c r="J393">
        <f>(Table2[[#This Row],[1M Return vs Nifty]]-AVERAGE(Table2[1M Return vs Nifty]))/_xlfn.STDEV.P(Table2[1M Return vs Nifty])</f>
        <v>-0.90336883133102097</v>
      </c>
      <c r="K393">
        <v>-6.0178599114833302</v>
      </c>
      <c r="L393">
        <f>(Table2[[#This Row],[6M Return vs Nifty]]-AVERAGE(Table2[6M Return vs Nifty]))/_xlfn.STDEV.P(Table2[6M Return vs Nifty])</f>
        <v>-0.42938712263728335</v>
      </c>
      <c r="M393">
        <v>-1.1867583294352899</v>
      </c>
      <c r="N393">
        <f>(Table2[[#This Row],[1W Return vs Nifty]]-AVERAGE(Table2[1W Return vs Nifty]))/_xlfn.STDEV.P(Table2[1W Return vs Nifty])</f>
        <v>-0.69377649171344602</v>
      </c>
      <c r="O393">
        <v>1411.67</v>
      </c>
      <c r="P393">
        <v>1367.9473887885199</v>
      </c>
      <c r="Q393">
        <v>1238.07480852445</v>
      </c>
      <c r="R393">
        <v>31.837252613106799</v>
      </c>
      <c r="S393" s="2">
        <f>(Table2[[#This Row],[Close Price]]-Table2[[#This Row],[20D EMA]])/Table2[[#This Row],[20D EMA]]</f>
        <v>-3.5574886481968181E-2</v>
      </c>
      <c r="T393" s="2">
        <f>(Table2[[#This Row],[Close Price]]-Table2[[#This Row],[50D EMA]])/Table2[[#This Row],[50D EMA]]</f>
        <v>-4.749735875642167E-3</v>
      </c>
      <c r="U393" s="2">
        <f>(Table2[[#This Row],[Close Price]]-Table2[[#This Row],[200D EMA]])/Table2[[#This Row],[200D EMA]]</f>
        <v>9.9650837434120704E-2</v>
      </c>
      <c r="V393">
        <v>0.70077535362961996</v>
      </c>
      <c r="W393">
        <v>1357</v>
      </c>
      <c r="X393">
        <v>1398.95</v>
      </c>
      <c r="Y393">
        <v>1357</v>
      </c>
      <c r="Z393">
        <v>1490.55</v>
      </c>
      <c r="AA393">
        <v>1357</v>
      </c>
      <c r="AB393">
        <v>1440.55</v>
      </c>
      <c r="AC393" s="2">
        <f>(Table2[[#This Row],[Close Price]]/Table2[[#This Row],[Day Low]])-1</f>
        <v>3.2792925571112352E-3</v>
      </c>
      <c r="AD393" s="2">
        <f>(Table2[[#This Row],[Day High]]/Table2[[#This Row],[Close Price]])-1</f>
        <v>2.7544162473833067E-2</v>
      </c>
      <c r="AE393" s="2">
        <f>(Table2[[#This Row],[Close Price]]/Table2[[#This Row],[Current Week Low]])-1</f>
        <v>3.2792925571112352E-3</v>
      </c>
      <c r="AF393" s="2">
        <f>(Table2[[#This Row],[Current Week High]]/Table2[[#This Row],[Close Price]])-1</f>
        <v>9.4825370009915755E-2</v>
      </c>
      <c r="AG393" s="2">
        <f>(Table2[[#This Row],[Close Price]]/Table2[[#This Row],[Current Month Low]])-1</f>
        <v>3.2792925571112352E-3</v>
      </c>
      <c r="AH393" s="2">
        <f>(Table2[[#This Row],[Current Month High]]/Table2[[#This Row],[Close Price]])-1</f>
        <v>5.8099820044805073E-2</v>
      </c>
      <c r="AI393">
        <v>12.130449153476</v>
      </c>
      <c r="AJ393">
        <v>41.243904969395103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-0.06</v>
      </c>
      <c r="AM393" t="s">
        <v>10293</v>
      </c>
      <c r="AN393">
        <v>-7.61</v>
      </c>
      <c r="AO393" t="s">
        <v>10293</v>
      </c>
      <c r="AP393">
        <v>0.102398213243242</v>
      </c>
      <c r="AQ393">
        <f>(Table2[[#This Row],[Sharpe Ratio]]-AVERAGE(Table2[Sharpe Ratio]))/_xlfn.STDEV.P(Table2[Sharpe Ratio])</f>
        <v>0.55354344859059235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-1.9981931969917075</v>
      </c>
      <c r="AS393">
        <f>_xlfn.RANK.AVG(Table2[[#This Row],[1Y Return vs Nifty Z-Score]],Table2[1Y Return vs Nifty Z-Score])</f>
        <v>490</v>
      </c>
      <c r="AT393">
        <f>_xlfn.RANK.AVG(Table2[[#This Row],[6M Return vs Nifty Z-Score]],Table2[6M Return vs Nifty Z-Score])</f>
        <v>468</v>
      </c>
      <c r="AU393">
        <f>_xlfn.RANK.AVG(Table2[[#This Row],[Sharpe Ratio Z-Score]],Table2[Sharpe Ratio Z-Score])</f>
        <v>204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1406</v>
      </c>
      <c r="B394" t="s">
        <v>1407</v>
      </c>
      <c r="C394" t="s">
        <v>10253</v>
      </c>
      <c r="D394" t="s">
        <v>46</v>
      </c>
      <c r="E394">
        <v>7528.6088567899997</v>
      </c>
      <c r="F394">
        <v>514.9</v>
      </c>
      <c r="G394">
        <v>35.333153558751597</v>
      </c>
      <c r="H394">
        <f>(Table2[[#This Row],[1Y Return vs Nifty]]-AVERAGE(Table2[1Y Return vs Nifty]))/_xlfn.STDEV.P(Table2[1Y Return vs Nifty])</f>
        <v>-4.9348007327365835E-2</v>
      </c>
      <c r="I394">
        <v>-6.0588030417368097</v>
      </c>
      <c r="J394">
        <f>(Table2[[#This Row],[1M Return vs Nifty]]-AVERAGE(Table2[1M Return vs Nifty]))/_xlfn.STDEV.P(Table2[1M Return vs Nifty])</f>
        <v>-0.71653679191004771</v>
      </c>
      <c r="K394">
        <v>11.417555288794301</v>
      </c>
      <c r="L394">
        <f>(Table2[[#This Row],[6M Return vs Nifty]]-AVERAGE(Table2[6M Return vs Nifty]))/_xlfn.STDEV.P(Table2[6M Return vs Nifty])</f>
        <v>0.16963140882642197</v>
      </c>
      <c r="M394">
        <v>-3.1547829864139598</v>
      </c>
      <c r="N394">
        <f>(Table2[[#This Row],[1W Return vs Nifty]]-AVERAGE(Table2[1W Return vs Nifty]))/_xlfn.STDEV.P(Table2[1W Return vs Nifty])</f>
        <v>-1.1049304590729174</v>
      </c>
      <c r="O394">
        <v>517.77</v>
      </c>
      <c r="P394">
        <v>502.00122193855998</v>
      </c>
      <c r="Q394">
        <v>431.09703449024801</v>
      </c>
      <c r="R394">
        <v>47.117085919388899</v>
      </c>
      <c r="S394" s="2">
        <f>(Table2[[#This Row],[Close Price]]-Table2[[#This Row],[20D EMA]])/Table2[[#This Row],[20D EMA]]</f>
        <v>-5.5430017189099495E-3</v>
      </c>
      <c r="T394" s="2">
        <f>(Table2[[#This Row],[Close Price]]-Table2[[#This Row],[50D EMA]])/Table2[[#This Row],[50D EMA]]</f>
        <v>2.5694714470274101E-2</v>
      </c>
      <c r="U394" s="2">
        <f>(Table2[[#This Row],[Close Price]]-Table2[[#This Row],[200D EMA]])/Table2[[#This Row],[200D EMA]]</f>
        <v>0.19439466942481995</v>
      </c>
      <c r="V394">
        <v>0.45947211455803999</v>
      </c>
      <c r="W394">
        <v>493.25</v>
      </c>
      <c r="X394">
        <v>520</v>
      </c>
      <c r="Y394">
        <v>493.25</v>
      </c>
      <c r="Z394">
        <v>528.95000000000005</v>
      </c>
      <c r="AA394">
        <v>493.25</v>
      </c>
      <c r="AB394">
        <v>523.6</v>
      </c>
      <c r="AC394" s="2">
        <f>(Table2[[#This Row],[Close Price]]/Table2[[#This Row],[Day Low]])-1</f>
        <v>4.3892549417131166E-2</v>
      </c>
      <c r="AD394" s="2">
        <f>(Table2[[#This Row],[Day High]]/Table2[[#This Row],[Close Price]])-1</f>
        <v>9.9048358904643141E-3</v>
      </c>
      <c r="AE394" s="2">
        <f>(Table2[[#This Row],[Close Price]]/Table2[[#This Row],[Current Week Low]])-1</f>
        <v>4.3892549417131166E-2</v>
      </c>
      <c r="AF394" s="2">
        <f>(Table2[[#This Row],[Current Week High]]/Table2[[#This Row],[Close Price]])-1</f>
        <v>2.7286851815886637E-2</v>
      </c>
      <c r="AG394" s="2">
        <f>(Table2[[#This Row],[Close Price]]/Table2[[#This Row],[Current Month Low]])-1</f>
        <v>4.3892549417131166E-2</v>
      </c>
      <c r="AH394" s="2">
        <f>(Table2[[#This Row],[Current Month High]]/Table2[[#This Row],[Close Price]])-1</f>
        <v>1.6896484754321373E-2</v>
      </c>
      <c r="AI394">
        <v>9.5358322004272598</v>
      </c>
      <c r="AJ394">
        <v>79.877729257641903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7.0000000000000007E-2</v>
      </c>
      <c r="AM394" t="s">
        <v>10294</v>
      </c>
      <c r="AN394">
        <v>-3.19</v>
      </c>
      <c r="AO394" t="s">
        <v>10293</v>
      </c>
      <c r="AP394">
        <v>-2.6424870424440999E-2</v>
      </c>
      <c r="AQ394">
        <f>(Table2[[#This Row],[Sharpe Ratio]]-AVERAGE(Table2[Sharpe Ratio]))/_xlfn.STDEV.P(Table2[Sharpe Ratio])</f>
        <v>-0.94017629841166361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-2.6413601478955728</v>
      </c>
      <c r="AS394">
        <f>_xlfn.RANK.AVG(Table2[[#This Row],[1Y Return vs Nifty Z-Score]],Table2[1Y Return vs Nifty Z-Score])</f>
        <v>296</v>
      </c>
      <c r="AT394">
        <f>_xlfn.RANK.AVG(Table2[[#This Row],[6M Return vs Nifty Z-Score]],Table2[6M Return vs Nifty Z-Score])</f>
        <v>266</v>
      </c>
      <c r="AU394">
        <f>_xlfn.RANK.AVG(Table2[[#This Row],[Sharpe Ratio Z-Score]],Table2[Sharpe Ratio Z-Score])</f>
        <v>604</v>
      </c>
      <c r="AV394">
        <f>(Table2[[#This Row],[Rank 1Y]]+Table2[[#This Row],[Rank 6M]]+Table2[[#This Row],[Rank Sharpe]])/3</f>
        <v>388.66666666666669</v>
      </c>
    </row>
    <row r="395" spans="1:48" x14ac:dyDescent="0.3">
      <c r="A395" t="s">
        <v>1897</v>
      </c>
      <c r="B395" t="s">
        <v>1898</v>
      </c>
      <c r="C395" t="s">
        <v>10260</v>
      </c>
      <c r="D395" t="s">
        <v>133</v>
      </c>
      <c r="E395">
        <v>3676.8760860000002</v>
      </c>
      <c r="F395">
        <v>638.29999999999995</v>
      </c>
      <c r="G395">
        <v>-30.9882605135872</v>
      </c>
      <c r="H395">
        <f>(Table2[[#This Row],[1Y Return vs Nifty]]-AVERAGE(Table2[1Y Return vs Nifty]))/_xlfn.STDEV.P(Table2[1Y Return vs Nifty])</f>
        <v>-0.96550593651524241</v>
      </c>
      <c r="I395">
        <v>3.0746766404316799</v>
      </c>
      <c r="J395">
        <f>(Table2[[#This Row],[1M Return vs Nifty]]-AVERAGE(Table2[1M Return vs Nifty]))/_xlfn.STDEV.P(Table2[1M Return vs Nifty])</f>
        <v>0.21578422686594609</v>
      </c>
      <c r="K395">
        <v>-3.3464104588319001</v>
      </c>
      <c r="L395">
        <f>(Table2[[#This Row],[6M Return vs Nifty]]-AVERAGE(Table2[6M Return vs Nifty]))/_xlfn.STDEV.P(Table2[6M Return vs Nifty])</f>
        <v>-0.33760567036757783</v>
      </c>
      <c r="M395">
        <v>-4.4620985241744</v>
      </c>
      <c r="N395">
        <f>(Table2[[#This Row],[1W Return vs Nifty]]-AVERAGE(Table2[1W Return vs Nifty]))/_xlfn.STDEV.P(Table2[1W Return vs Nifty])</f>
        <v>-1.3780510056244393</v>
      </c>
      <c r="O395">
        <v>637.84</v>
      </c>
      <c r="P395">
        <v>604.08350744787003</v>
      </c>
      <c r="Q395">
        <v>563.43085399809399</v>
      </c>
      <c r="R395">
        <v>45.640094483114403</v>
      </c>
      <c r="S395" s="2">
        <f>(Table2[[#This Row],[Close Price]]-Table2[[#This Row],[20D EMA]])/Table2[[#This Row],[20D EMA]]</f>
        <v>7.2118399598633304E-4</v>
      </c>
      <c r="T395" s="2">
        <f>(Table2[[#This Row],[Close Price]]-Table2[[#This Row],[50D EMA]])/Table2[[#This Row],[50D EMA]]</f>
        <v>5.6641990933815826E-2</v>
      </c>
      <c r="U395" s="2">
        <f>(Table2[[#This Row],[Close Price]]-Table2[[#This Row],[200D EMA]])/Table2[[#This Row],[200D EMA]]</f>
        <v>0.13288080599533378</v>
      </c>
      <c r="V395">
        <v>1.0186326617730299</v>
      </c>
      <c r="W395">
        <v>621.04999999999995</v>
      </c>
      <c r="X395">
        <v>644.75</v>
      </c>
      <c r="Y395">
        <v>621.04999999999995</v>
      </c>
      <c r="Z395">
        <v>669.3</v>
      </c>
      <c r="AA395">
        <v>621.04999999999995</v>
      </c>
      <c r="AB395">
        <v>655</v>
      </c>
      <c r="AC395" s="2">
        <f>(Table2[[#This Row],[Close Price]]/Table2[[#This Row],[Day Low]])-1</f>
        <v>2.7775541421785732E-2</v>
      </c>
      <c r="AD395" s="2">
        <f>(Table2[[#This Row],[Day High]]/Table2[[#This Row],[Close Price]])-1</f>
        <v>1.0104966316778929E-2</v>
      </c>
      <c r="AE395" s="2">
        <f>(Table2[[#This Row],[Close Price]]/Table2[[#This Row],[Current Week Low]])-1</f>
        <v>2.7775541421785732E-2</v>
      </c>
      <c r="AF395" s="2">
        <f>(Table2[[#This Row],[Current Week High]]/Table2[[#This Row],[Close Price]])-1</f>
        <v>4.8566504778317476E-2</v>
      </c>
      <c r="AG395" s="2">
        <f>(Table2[[#This Row],[Close Price]]/Table2[[#This Row],[Current Month Low]])-1</f>
        <v>2.7775541421785732E-2</v>
      </c>
      <c r="AH395" s="2">
        <f>(Table2[[#This Row],[Current Month High]]/Table2[[#This Row],[Close Price]])-1</f>
        <v>2.6163246122512973E-2</v>
      </c>
      <c r="AI395">
        <v>8.4051386495378395</v>
      </c>
      <c r="AJ395">
        <v>38.760869565217298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0.19</v>
      </c>
      <c r="AM395" t="s">
        <v>10294</v>
      </c>
      <c r="AN395">
        <v>-4.63</v>
      </c>
      <c r="AO395" t="s">
        <v>10293</v>
      </c>
      <c r="AP395">
        <v>0.16269603449938</v>
      </c>
      <c r="AQ395">
        <f>(Table2[[#This Row],[Sharpe Ratio]]-AVERAGE(Table2[Sharpe Ratio]))/_xlfn.STDEV.P(Table2[Sharpe Ratio])</f>
        <v>1.252704218129759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-1.2126741675115544</v>
      </c>
      <c r="AS395">
        <f>_xlfn.RANK.AVG(Table2[[#This Row],[1Y Return vs Nifty Z-Score]],Table2[1Y Return vs Nifty Z-Score])</f>
        <v>657</v>
      </c>
      <c r="AT395">
        <f>_xlfn.RANK.AVG(Table2[[#This Row],[6M Return vs Nifty Z-Score]],Table2[6M Return vs Nifty Z-Score])</f>
        <v>429</v>
      </c>
      <c r="AU395">
        <f>_xlfn.RANK.AVG(Table2[[#This Row],[Sharpe Ratio Z-Score]],Table2[Sharpe Ratio Z-Score])</f>
        <v>81</v>
      </c>
      <c r="AV395">
        <f>(Table2[[#This Row],[Rank 1Y]]+Table2[[#This Row],[Rank 6M]]+Table2[[#This Row],[Rank Sharpe]])/3</f>
        <v>389</v>
      </c>
    </row>
    <row r="396" spans="1:48" x14ac:dyDescent="0.3">
      <c r="A396" t="s">
        <v>1434</v>
      </c>
      <c r="B396" t="s">
        <v>1435</v>
      </c>
      <c r="C396" t="s">
        <v>10253</v>
      </c>
      <c r="D396" t="s">
        <v>46</v>
      </c>
      <c r="E396">
        <v>7266.1129266600001</v>
      </c>
      <c r="F396">
        <v>195.72</v>
      </c>
      <c r="G396">
        <v>21.016724519792</v>
      </c>
      <c r="H396">
        <f>(Table2[[#This Row],[1Y Return vs Nifty]]-AVERAGE(Table2[1Y Return vs Nifty]))/_xlfn.STDEV.P(Table2[1Y Return vs Nifty])</f>
        <v>-0.24711384457854785</v>
      </c>
      <c r="I396">
        <v>-2.0861555774692402</v>
      </c>
      <c r="J396">
        <f>(Table2[[#This Row],[1M Return vs Nifty]]-AVERAGE(Table2[1M Return vs Nifty]))/_xlfn.STDEV.P(Table2[1M Return vs Nifty])</f>
        <v>-0.31101963306041541</v>
      </c>
      <c r="K396">
        <v>-29.925894196310701</v>
      </c>
      <c r="L396">
        <f>(Table2[[#This Row],[6M Return vs Nifty]]-AVERAGE(Table2[6M Return vs Nifty]))/_xlfn.STDEV.P(Table2[6M Return vs Nifty])</f>
        <v>-1.2507817050417886</v>
      </c>
      <c r="M396">
        <v>-4.3018869259189403</v>
      </c>
      <c r="N396">
        <f>(Table2[[#This Row],[1W Return vs Nifty]]-AVERAGE(Table2[1W Return vs Nifty]))/_xlfn.STDEV.P(Table2[1W Return vs Nifty])</f>
        <v>-1.3445800661185996</v>
      </c>
      <c r="O396">
        <v>199.93</v>
      </c>
      <c r="P396">
        <v>199.72432861248501</v>
      </c>
      <c r="Q396">
        <v>189.86364223533701</v>
      </c>
      <c r="R396">
        <v>40.7903263862503</v>
      </c>
      <c r="S396" s="2">
        <f>(Table2[[#This Row],[Close Price]]-Table2[[#This Row],[20D EMA]])/Table2[[#This Row],[20D EMA]]</f>
        <v>-2.1057370079527873E-2</v>
      </c>
      <c r="T396" s="2">
        <f>(Table2[[#This Row],[Close Price]]-Table2[[#This Row],[50D EMA]])/Table2[[#This Row],[50D EMA]]</f>
        <v>-2.0049278124020669E-2</v>
      </c>
      <c r="U396" s="2">
        <f>(Table2[[#This Row],[Close Price]]-Table2[[#This Row],[200D EMA]])/Table2[[#This Row],[200D EMA]]</f>
        <v>3.0845072261934177E-2</v>
      </c>
      <c r="V396">
        <v>1.6781212942085</v>
      </c>
      <c r="W396">
        <v>194.4</v>
      </c>
      <c r="X396">
        <v>199.68</v>
      </c>
      <c r="Y396">
        <v>194.4</v>
      </c>
      <c r="Z396">
        <v>218.8</v>
      </c>
      <c r="AA396">
        <v>194.4</v>
      </c>
      <c r="AB396">
        <v>204.4</v>
      </c>
      <c r="AC396" s="2">
        <f>(Table2[[#This Row],[Close Price]]/Table2[[#This Row],[Day Low]])-1</f>
        <v>6.790123456790198E-3</v>
      </c>
      <c r="AD396" s="2">
        <f>(Table2[[#This Row],[Day High]]/Table2[[#This Row],[Close Price]])-1</f>
        <v>2.0232985898221978E-2</v>
      </c>
      <c r="AE396" s="2">
        <f>(Table2[[#This Row],[Close Price]]/Table2[[#This Row],[Current Week Low]])-1</f>
        <v>6.790123456790198E-3</v>
      </c>
      <c r="AF396" s="2">
        <f>(Table2[[#This Row],[Current Week High]]/Table2[[#This Row],[Close Price]])-1</f>
        <v>0.11792356427549566</v>
      </c>
      <c r="AG396" s="2">
        <f>(Table2[[#This Row],[Close Price]]/Table2[[#This Row],[Current Month Low]])-1</f>
        <v>6.790123456790198E-3</v>
      </c>
      <c r="AH396" s="2">
        <f>(Table2[[#This Row],[Current Month High]]/Table2[[#This Row],[Close Price]])-1</f>
        <v>4.4349070100142995E-2</v>
      </c>
      <c r="AI396">
        <v>27.375843041079001</v>
      </c>
      <c r="AJ396">
        <v>49.2906178489702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-0.12</v>
      </c>
      <c r="AM396" t="s">
        <v>10293</v>
      </c>
      <c r="AN396">
        <v>-0.16</v>
      </c>
      <c r="AO396" t="s">
        <v>10293</v>
      </c>
      <c r="AP396">
        <v>0.14721829322037899</v>
      </c>
      <c r="AQ396">
        <f>(Table2[[#This Row],[Sharpe Ratio]]-AVERAGE(Table2[Sharpe Ratio]))/_xlfn.STDEV.P(Table2[Sharpe Ratio])</f>
        <v>1.0732378746049023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-2.0802573741944492</v>
      </c>
      <c r="AS396">
        <f>_xlfn.RANK.AVG(Table2[[#This Row],[1Y Return vs Nifty Z-Score]],Table2[1Y Return vs Nifty Z-Score])</f>
        <v>373</v>
      </c>
      <c r="AT396">
        <f>_xlfn.RANK.AVG(Table2[[#This Row],[6M Return vs Nifty Z-Score]],Table2[6M Return vs Nifty Z-Score])</f>
        <v>691</v>
      </c>
      <c r="AU396">
        <f>_xlfn.RANK.AVG(Table2[[#This Row],[Sharpe Ratio Z-Score]],Table2[Sharpe Ratio Z-Score])</f>
        <v>110</v>
      </c>
      <c r="AV396">
        <f>(Table2[[#This Row],[Rank 1Y]]+Table2[[#This Row],[Rank 6M]]+Table2[[#This Row],[Rank Sharpe]])/3</f>
        <v>391.33333333333331</v>
      </c>
    </row>
    <row r="397" spans="1:48" x14ac:dyDescent="0.3">
      <c r="A397" t="s">
        <v>1788</v>
      </c>
      <c r="B397" t="s">
        <v>1789</v>
      </c>
      <c r="C397" t="s">
        <v>10259</v>
      </c>
      <c r="D397" t="s">
        <v>127</v>
      </c>
      <c r="E397">
        <v>4218.7238392250001</v>
      </c>
      <c r="F397">
        <v>892.85</v>
      </c>
      <c r="G397">
        <v>45.590812917234601</v>
      </c>
      <c r="H397">
        <f>(Table2[[#This Row],[1Y Return vs Nifty]]-AVERAGE(Table2[1Y Return vs Nifty]))/_xlfn.STDEV.P(Table2[1Y Return vs Nifty])</f>
        <v>9.2350357938672398E-2</v>
      </c>
      <c r="I397">
        <v>8.8296298897840799</v>
      </c>
      <c r="J397">
        <f>(Table2[[#This Row],[1M Return vs Nifty]]-AVERAGE(Table2[1M Return vs Nifty]))/_xlfn.STDEV.P(Table2[1M Return vs Nifty])</f>
        <v>0.80323436231865519</v>
      </c>
      <c r="K397">
        <v>12.2426512320583</v>
      </c>
      <c r="L397">
        <f>(Table2[[#This Row],[6M Return vs Nifty]]-AVERAGE(Table2[6M Return vs Nifty]))/_xlfn.STDEV.P(Table2[6M Return vs Nifty])</f>
        <v>0.19797875556714034</v>
      </c>
      <c r="M397">
        <v>0.25331280041793502</v>
      </c>
      <c r="N397">
        <f>(Table2[[#This Row],[1W Return vs Nifty]]-AVERAGE(Table2[1W Return vs Nifty]))/_xlfn.STDEV.P(Table2[1W Return vs Nifty])</f>
        <v>-0.39292103432909936</v>
      </c>
      <c r="O397">
        <v>853.37</v>
      </c>
      <c r="P397">
        <v>833.53789331953897</v>
      </c>
      <c r="Q397">
        <v>751.79401212604</v>
      </c>
      <c r="R397">
        <v>68.2475691748228</v>
      </c>
      <c r="S397" s="2">
        <f>(Table2[[#This Row],[Close Price]]-Table2[[#This Row],[20D EMA]])/Table2[[#This Row],[20D EMA]]</f>
        <v>4.6263637109342982E-2</v>
      </c>
      <c r="T397" s="2">
        <f>(Table2[[#This Row],[Close Price]]-Table2[[#This Row],[50D EMA]])/Table2[[#This Row],[50D EMA]]</f>
        <v>7.1157060951665227E-2</v>
      </c>
      <c r="U397" s="2">
        <f>(Table2[[#This Row],[Close Price]]-Table2[[#This Row],[200D EMA]])/Table2[[#This Row],[200D EMA]]</f>
        <v>0.18762584644038327</v>
      </c>
      <c r="V397">
        <v>0.53017969642221896</v>
      </c>
      <c r="W397">
        <v>835</v>
      </c>
      <c r="X397">
        <v>896.3</v>
      </c>
      <c r="Y397">
        <v>835</v>
      </c>
      <c r="Z397">
        <v>941.75</v>
      </c>
      <c r="AA397">
        <v>835</v>
      </c>
      <c r="AB397">
        <v>896.3</v>
      </c>
      <c r="AC397" s="2">
        <f>(Table2[[#This Row],[Close Price]]/Table2[[#This Row],[Day Low]])-1</f>
        <v>6.9281437125748635E-2</v>
      </c>
      <c r="AD397" s="2">
        <f>(Table2[[#This Row],[Day High]]/Table2[[#This Row],[Close Price]])-1</f>
        <v>3.864030912247296E-3</v>
      </c>
      <c r="AE397" s="2">
        <f>(Table2[[#This Row],[Close Price]]/Table2[[#This Row],[Current Week Low]])-1</f>
        <v>6.9281437125748635E-2</v>
      </c>
      <c r="AF397" s="2">
        <f>(Table2[[#This Row],[Current Week High]]/Table2[[#This Row],[Close Price]])-1</f>
        <v>5.4768438147505094E-2</v>
      </c>
      <c r="AG397" s="2">
        <f>(Table2[[#This Row],[Close Price]]/Table2[[#This Row],[Current Month Low]])-1</f>
        <v>6.9281437125748635E-2</v>
      </c>
      <c r="AH397" s="2">
        <f>(Table2[[#This Row],[Current Month High]]/Table2[[#This Row],[Close Price]])-1</f>
        <v>3.864030912247296E-3</v>
      </c>
      <c r="AI397">
        <v>9.0440723525788194</v>
      </c>
      <c r="AJ397">
        <v>84.435034083866896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-0.21</v>
      </c>
      <c r="AM397" t="s">
        <v>10293</v>
      </c>
      <c r="AN397">
        <v>7.22</v>
      </c>
      <c r="AO397" t="s">
        <v>10294</v>
      </c>
      <c r="AP397">
        <v>-5.9247776923509E-2</v>
      </c>
      <c r="AQ397">
        <f>(Table2[[#This Row],[Sharpe Ratio]]-AVERAGE(Table2[Sharpe Ratio]))/_xlfn.STDEV.P(Table2[Sharpe Ratio])</f>
        <v>-1.3207619993264286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-0.62011955783105999</v>
      </c>
      <c r="AS397">
        <f>_xlfn.RANK.AVG(Table2[[#This Row],[1Y Return vs Nifty Z-Score]],Table2[1Y Return vs Nifty Z-Score])</f>
        <v>257</v>
      </c>
      <c r="AT397">
        <f>_xlfn.RANK.AVG(Table2[[#This Row],[6M Return vs Nifty Z-Score]],Table2[6M Return vs Nifty Z-Score])</f>
        <v>251</v>
      </c>
      <c r="AU397">
        <f>_xlfn.RANK.AVG(Table2[[#This Row],[Sharpe Ratio Z-Score]],Table2[Sharpe Ratio Z-Score])</f>
        <v>666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1343</v>
      </c>
      <c r="B398" t="s">
        <v>1344</v>
      </c>
      <c r="C398" t="s">
        <v>10254</v>
      </c>
      <c r="D398" t="s">
        <v>54</v>
      </c>
      <c r="E398">
        <v>8279.7068218200002</v>
      </c>
      <c r="F398">
        <v>508.55</v>
      </c>
      <c r="G398">
        <v>21.6802206874899</v>
      </c>
      <c r="H398">
        <f>(Table2[[#This Row],[1Y Return vs Nifty]]-AVERAGE(Table2[1Y Return vs Nifty]))/_xlfn.STDEV.P(Table2[1Y Return vs Nifty])</f>
        <v>-0.23794836939191835</v>
      </c>
      <c r="I398">
        <v>4.2586151185582102</v>
      </c>
      <c r="J398">
        <f>(Table2[[#This Row],[1M Return vs Nifty]]-AVERAGE(Table2[1M Return vs Nifty]))/_xlfn.STDEV.P(Table2[1M Return vs Nifty])</f>
        <v>0.33663747956984408</v>
      </c>
      <c r="K398">
        <v>7.0629546528839198</v>
      </c>
      <c r="L398">
        <f>(Table2[[#This Row],[6M Return vs Nifty]]-AVERAGE(Table2[6M Return vs Nifty]))/_xlfn.STDEV.P(Table2[6M Return vs Nifty])</f>
        <v>2.002289947515527E-2</v>
      </c>
      <c r="M398">
        <v>-0.72789052939966503</v>
      </c>
      <c r="N398">
        <f>(Table2[[#This Row],[1W Return vs Nifty]]-AVERAGE(Table2[1W Return vs Nifty]))/_xlfn.STDEV.P(Table2[1W Return vs Nifty])</f>
        <v>-0.59791117020482198</v>
      </c>
      <c r="O398">
        <v>499.64</v>
      </c>
      <c r="P398">
        <v>483.20758659351901</v>
      </c>
      <c r="Q398">
        <v>436.83023487058199</v>
      </c>
      <c r="R398">
        <v>54.625965363351803</v>
      </c>
      <c r="S398" s="2">
        <f>(Table2[[#This Row],[Close Price]]-Table2[[#This Row],[20D EMA]])/Table2[[#This Row],[20D EMA]]</f>
        <v>1.7832839644544123E-2</v>
      </c>
      <c r="T398" s="2">
        <f>(Table2[[#This Row],[Close Price]]-Table2[[#This Row],[50D EMA]])/Table2[[#This Row],[50D EMA]]</f>
        <v>5.2446224168660238E-2</v>
      </c>
      <c r="U398" s="2">
        <f>(Table2[[#This Row],[Close Price]]-Table2[[#This Row],[200D EMA]])/Table2[[#This Row],[200D EMA]]</f>
        <v>0.16418223695222506</v>
      </c>
      <c r="V398">
        <v>1.3603231595585901</v>
      </c>
      <c r="W398">
        <v>498</v>
      </c>
      <c r="X398">
        <v>512</v>
      </c>
      <c r="Y398">
        <v>497.5</v>
      </c>
      <c r="Z398">
        <v>547.20000000000005</v>
      </c>
      <c r="AA398">
        <v>497.5</v>
      </c>
      <c r="AB398">
        <v>512.85</v>
      </c>
      <c r="AC398" s="2">
        <f>(Table2[[#This Row],[Close Price]]/Table2[[#This Row],[Day Low]])-1</f>
        <v>2.118473895582329E-2</v>
      </c>
      <c r="AD398" s="2">
        <f>(Table2[[#This Row],[Day High]]/Table2[[#This Row],[Close Price]])-1</f>
        <v>6.7839937075999668E-3</v>
      </c>
      <c r="AE398" s="2">
        <f>(Table2[[#This Row],[Close Price]]/Table2[[#This Row],[Current Week Low]])-1</f>
        <v>2.2211055276381897E-2</v>
      </c>
      <c r="AF398" s="2">
        <f>(Table2[[#This Row],[Current Week High]]/Table2[[#This Row],[Close Price]])-1</f>
        <v>7.6000393274997524E-2</v>
      </c>
      <c r="AG398" s="2">
        <f>(Table2[[#This Row],[Close Price]]/Table2[[#This Row],[Current Month Low]])-1</f>
        <v>2.2211055276381897E-2</v>
      </c>
      <c r="AH398" s="2">
        <f>(Table2[[#This Row],[Current Month High]]/Table2[[#This Row],[Close Price]])-1</f>
        <v>8.4554124471536429E-3</v>
      </c>
      <c r="AI398">
        <v>7.6000393274997498</v>
      </c>
      <c r="AJ398">
        <v>51.241635687732298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-0.04</v>
      </c>
      <c r="AM398" t="s">
        <v>10293</v>
      </c>
      <c r="AN398">
        <v>2.8</v>
      </c>
      <c r="AO398" t="s">
        <v>10294</v>
      </c>
      <c r="AP398">
        <v>4.0668826576169999E-3</v>
      </c>
      <c r="AQ398">
        <f>(Table2[[#This Row],[Sharpe Ratio]]-AVERAGE(Table2[Sharpe Ratio]))/_xlfn.STDEV.P(Table2[Sharpe Ratio])</f>
        <v>-0.58662061256207243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-1.0658197731138133</v>
      </c>
      <c r="AS398">
        <f>_xlfn.RANK.AVG(Table2[[#This Row],[1Y Return vs Nifty Z-Score]],Table2[1Y Return vs Nifty Z-Score])</f>
        <v>369</v>
      </c>
      <c r="AT398">
        <f>_xlfn.RANK.AVG(Table2[[#This Row],[6M Return vs Nifty Z-Score]],Table2[6M Return vs Nifty Z-Score])</f>
        <v>310</v>
      </c>
      <c r="AU398">
        <f>_xlfn.RANK.AVG(Table2[[#This Row],[Sharpe Ratio Z-Score]],Table2[Sharpe Ratio Z-Score])</f>
        <v>496</v>
      </c>
      <c r="AV398">
        <f>(Table2[[#This Row],[Rank 1Y]]+Table2[[#This Row],[Rank 6M]]+Table2[[#This Row],[Rank Sharpe]])/3</f>
        <v>391.66666666666669</v>
      </c>
    </row>
    <row r="399" spans="1:48" x14ac:dyDescent="0.3">
      <c r="A399" t="s">
        <v>1697</v>
      </c>
      <c r="B399" t="s">
        <v>1698</v>
      </c>
      <c r="C399" t="s">
        <v>10259</v>
      </c>
      <c r="D399" t="s">
        <v>1414</v>
      </c>
      <c r="E399">
        <v>4741.9755985800002</v>
      </c>
      <c r="F399">
        <v>838.2</v>
      </c>
      <c r="G399">
        <v>8.3473034897028597</v>
      </c>
      <c r="H399">
        <f>(Table2[[#This Row],[1Y Return vs Nifty]]-AVERAGE(Table2[1Y Return vs Nifty]))/_xlfn.STDEV.P(Table2[1Y Return vs Nifty])</f>
        <v>-0.42212806430365024</v>
      </c>
      <c r="I399">
        <v>-10.315602041424199</v>
      </c>
      <c r="J399">
        <f>(Table2[[#This Row],[1M Return vs Nifty]]-AVERAGE(Table2[1M Return vs Nifty]))/_xlfn.STDEV.P(Table2[1M Return vs Nifty])</f>
        <v>-1.1510593745639921</v>
      </c>
      <c r="K399">
        <v>-17.387103178247798</v>
      </c>
      <c r="L399">
        <f>(Table2[[#This Row],[6M Return vs Nifty]]-AVERAGE(Table2[6M Return vs Nifty]))/_xlfn.STDEV.P(Table2[6M Return vs Nifty])</f>
        <v>-0.81999367414644542</v>
      </c>
      <c r="M399">
        <v>-6.7014423467310102</v>
      </c>
      <c r="N399">
        <f>(Table2[[#This Row],[1W Return vs Nifty]]-AVERAGE(Table2[1W Return vs Nifty]))/_xlfn.STDEV.P(Table2[1W Return vs Nifty])</f>
        <v>-1.8458881811705854</v>
      </c>
      <c r="O399">
        <v>882.61</v>
      </c>
      <c r="P399">
        <v>897.29684055442794</v>
      </c>
      <c r="Q399">
        <v>856.75325728034102</v>
      </c>
      <c r="R399">
        <v>28.483854403334199</v>
      </c>
      <c r="S399" s="2">
        <f>(Table2[[#This Row],[Close Price]]-Table2[[#This Row],[20D EMA]])/Table2[[#This Row],[20D EMA]]</f>
        <v>-5.0316674408855518E-2</v>
      </c>
      <c r="T399" s="2">
        <f>(Table2[[#This Row],[Close Price]]-Table2[[#This Row],[50D EMA]])/Table2[[#This Row],[50D EMA]]</f>
        <v>-6.5860970287059895E-2</v>
      </c>
      <c r="U399" s="2">
        <f>(Table2[[#This Row],[Close Price]]-Table2[[#This Row],[200D EMA]])/Table2[[#This Row],[200D EMA]]</f>
        <v>-2.1655309883776841E-2</v>
      </c>
      <c r="V399">
        <v>1.55193890838108</v>
      </c>
      <c r="W399">
        <v>831.55</v>
      </c>
      <c r="X399">
        <v>842.6</v>
      </c>
      <c r="Y399">
        <v>831.55</v>
      </c>
      <c r="Z399">
        <v>938.55</v>
      </c>
      <c r="AA399">
        <v>831.55</v>
      </c>
      <c r="AB399">
        <v>850</v>
      </c>
      <c r="AC399" s="2">
        <f>(Table2[[#This Row],[Close Price]]/Table2[[#This Row],[Day Low]])-1</f>
        <v>7.9971138235825912E-3</v>
      </c>
      <c r="AD399" s="2">
        <f>(Table2[[#This Row],[Day High]]/Table2[[#This Row],[Close Price]])-1</f>
        <v>5.249343832020914E-3</v>
      </c>
      <c r="AE399" s="2">
        <f>(Table2[[#This Row],[Close Price]]/Table2[[#This Row],[Current Week Low]])-1</f>
        <v>7.9971138235825912E-3</v>
      </c>
      <c r="AF399" s="2">
        <f>(Table2[[#This Row],[Current Week High]]/Table2[[#This Row],[Close Price]])-1</f>
        <v>0.11972083035075154</v>
      </c>
      <c r="AG399" s="2">
        <f>(Table2[[#This Row],[Close Price]]/Table2[[#This Row],[Current Month Low]])-1</f>
        <v>7.9971138235825912E-3</v>
      </c>
      <c r="AH399" s="2">
        <f>(Table2[[#This Row],[Current Month High]]/Table2[[#This Row],[Close Price]])-1</f>
        <v>1.4077785731329007E-2</v>
      </c>
      <c r="AI399">
        <v>31.9374850870914</v>
      </c>
      <c r="AJ399">
        <v>40.378496064310802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-0.23</v>
      </c>
      <c r="AM399" t="s">
        <v>10293</v>
      </c>
      <c r="AN399">
        <v>-7.18</v>
      </c>
      <c r="AO399" t="s">
        <v>10293</v>
      </c>
      <c r="AP399">
        <v>0.13283623745802201</v>
      </c>
      <c r="AQ399">
        <f>(Table2[[#This Row],[Sharpe Ratio]]-AVERAGE(Table2[Sharpe Ratio]))/_xlfn.STDEV.P(Table2[Sharpe Ratio])</f>
        <v>0.90647614151257871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442</v>
      </c>
      <c r="AT399">
        <f>_xlfn.RANK.AVG(Table2[[#This Row],[6M Return vs Nifty Z-Score]],Table2[6M Return vs Nifty Z-Score])</f>
        <v>604</v>
      </c>
      <c r="AU399">
        <f>_xlfn.RANK.AVG(Table2[[#This Row],[Sharpe Ratio Z-Score]],Table2[Sharpe Ratio Z-Score])</f>
        <v>138</v>
      </c>
      <c r="AV399">
        <f>(Table2[[#This Row],[Rank 1Y]]+Table2[[#This Row],[Rank 6M]]+Table2[[#This Row],[Rank Sharpe]])/3</f>
        <v>394.66666666666669</v>
      </c>
    </row>
    <row r="400" spans="1:48" x14ac:dyDescent="0.3">
      <c r="A400" t="s">
        <v>1263</v>
      </c>
      <c r="B400" t="s">
        <v>1264</v>
      </c>
      <c r="C400" t="s">
        <v>10259</v>
      </c>
      <c r="D400" t="s">
        <v>307</v>
      </c>
      <c r="E400">
        <v>9008.5995009500002</v>
      </c>
      <c r="F400">
        <v>446.95</v>
      </c>
      <c r="G400">
        <v>7.1922267470223504</v>
      </c>
      <c r="H400">
        <f>(Table2[[#This Row],[1Y Return vs Nifty]]-AVERAGE(Table2[1Y Return vs Nifty]))/_xlfn.STDEV.P(Table2[1Y Return vs Nifty])</f>
        <v>-0.43808418845192315</v>
      </c>
      <c r="I400">
        <v>-5.2921209643751199</v>
      </c>
      <c r="J400">
        <f>(Table2[[#This Row],[1M Return vs Nifty]]-AVERAGE(Table2[1M Return vs Nifty]))/_xlfn.STDEV.P(Table2[1M Return vs Nifty])</f>
        <v>-0.638275949348734</v>
      </c>
      <c r="K400">
        <v>-6.3449914819264803</v>
      </c>
      <c r="L400">
        <f>(Table2[[#This Row],[6M Return vs Nifty]]-AVERAGE(Table2[6M Return vs Nifty]))/_xlfn.STDEV.P(Table2[6M Return vs Nifty])</f>
        <v>-0.44062619384214635</v>
      </c>
      <c r="M400">
        <v>-3.6772200132800701</v>
      </c>
      <c r="N400">
        <f>(Table2[[#This Row],[1W Return vs Nifty]]-AVERAGE(Table2[1W Return vs Nifty]))/_xlfn.STDEV.P(Table2[1W Return vs Nifty])</f>
        <v>-1.2140764779145989</v>
      </c>
      <c r="O400">
        <v>453.31</v>
      </c>
      <c r="P400">
        <v>442.396146941746</v>
      </c>
      <c r="Q400">
        <v>408.32049872148201</v>
      </c>
      <c r="R400">
        <v>40.948357958576501</v>
      </c>
      <c r="S400" s="2">
        <f>(Table2[[#This Row],[Close Price]]-Table2[[#This Row],[20D EMA]])/Table2[[#This Row],[20D EMA]]</f>
        <v>-1.4030133903950968E-2</v>
      </c>
      <c r="T400" s="2">
        <f>(Table2[[#This Row],[Close Price]]-Table2[[#This Row],[50D EMA]])/Table2[[#This Row],[50D EMA]]</f>
        <v>1.0293609222716932E-2</v>
      </c>
      <c r="U400" s="2">
        <f>(Table2[[#This Row],[Close Price]]-Table2[[#This Row],[200D EMA]])/Table2[[#This Row],[200D EMA]]</f>
        <v>9.4605833896346719E-2</v>
      </c>
      <c r="V400">
        <v>1.6693980411870999</v>
      </c>
      <c r="W400">
        <v>442</v>
      </c>
      <c r="X400">
        <v>454.4</v>
      </c>
      <c r="Y400">
        <v>442</v>
      </c>
      <c r="Z400">
        <v>487.4</v>
      </c>
      <c r="AA400">
        <v>442</v>
      </c>
      <c r="AB400">
        <v>458.75</v>
      </c>
      <c r="AC400" s="2">
        <f>(Table2[[#This Row],[Close Price]]/Table2[[#This Row],[Day Low]])-1</f>
        <v>1.1199095022624395E-2</v>
      </c>
      <c r="AD400" s="2">
        <f>(Table2[[#This Row],[Day High]]/Table2[[#This Row],[Close Price]])-1</f>
        <v>1.6668531155610289E-2</v>
      </c>
      <c r="AE400" s="2">
        <f>(Table2[[#This Row],[Close Price]]/Table2[[#This Row],[Current Week Low]])-1</f>
        <v>1.1199095022624395E-2</v>
      </c>
      <c r="AF400" s="2">
        <f>(Table2[[#This Row],[Current Week High]]/Table2[[#This Row],[Close Price]])-1</f>
        <v>9.0502293321400584E-2</v>
      </c>
      <c r="AG400" s="2">
        <f>(Table2[[#This Row],[Close Price]]/Table2[[#This Row],[Current Month Low]])-1</f>
        <v>1.1199095022624395E-2</v>
      </c>
      <c r="AH400" s="2">
        <f>(Table2[[#This Row],[Current Month High]]/Table2[[#This Row],[Close Price]])-1</f>
        <v>2.6401163441100772E-2</v>
      </c>
      <c r="AI400">
        <v>12.9880299809822</v>
      </c>
      <c r="AJ400">
        <v>36.140724946695002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-0.02</v>
      </c>
      <c r="AM400" t="s">
        <v>10293</v>
      </c>
      <c r="AN400">
        <v>-0.02</v>
      </c>
      <c r="AO400" t="s">
        <v>10293</v>
      </c>
      <c r="AP400">
        <v>7.4304283965246007E-2</v>
      </c>
      <c r="AQ400">
        <f>(Table2[[#This Row],[Sharpe Ratio]]-AVERAGE(Table2[Sharpe Ratio]))/_xlfn.STDEV.P(Table2[Sharpe Ratio])</f>
        <v>0.22779082927214334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-2.503271980285259</v>
      </c>
      <c r="AS400">
        <f>_xlfn.RANK.AVG(Table2[[#This Row],[1Y Return vs Nifty Z-Score]],Table2[1Y Return vs Nifty Z-Score])</f>
        <v>452</v>
      </c>
      <c r="AT400">
        <f>_xlfn.RANK.AVG(Table2[[#This Row],[6M Return vs Nifty Z-Score]],Table2[6M Return vs Nifty Z-Score])</f>
        <v>471</v>
      </c>
      <c r="AU400">
        <f>_xlfn.RANK.AVG(Table2[[#This Row],[Sharpe Ratio Z-Score]],Table2[Sharpe Ratio Z-Score])</f>
        <v>269</v>
      </c>
      <c r="AV400">
        <f>(Table2[[#This Row],[Rank 1Y]]+Table2[[#This Row],[Rank 6M]]+Table2[[#This Row],[Rank Sharpe]])/3</f>
        <v>397.33333333333331</v>
      </c>
    </row>
    <row r="401" spans="1:48" x14ac:dyDescent="0.3">
      <c r="A401" t="s">
        <v>76</v>
      </c>
      <c r="B401" t="s">
        <v>77</v>
      </c>
      <c r="C401" t="s">
        <v>6557</v>
      </c>
      <c r="D401" t="s">
        <v>78</v>
      </c>
      <c r="E401">
        <v>339052.4170671</v>
      </c>
      <c r="F401">
        <v>11764.5</v>
      </c>
      <c r="G401">
        <v>15.36624002325</v>
      </c>
      <c r="H401">
        <f>(Table2[[#This Row],[1Y Return vs Nifty]]-AVERAGE(Table2[1Y Return vs Nifty]))/_xlfn.STDEV.P(Table2[1Y Return vs Nifty])</f>
        <v>-0.32516911899736067</v>
      </c>
      <c r="I401">
        <v>-2.1398905885364901</v>
      </c>
      <c r="J401">
        <f>(Table2[[#This Row],[1M Return vs Nifty]]-AVERAGE(Table2[1M Return vs Nifty]))/_xlfn.STDEV.P(Table2[1M Return vs Nifty])</f>
        <v>-0.31650475833637853</v>
      </c>
      <c r="K401">
        <v>3.3921081022566102</v>
      </c>
      <c r="L401">
        <f>(Table2[[#This Row],[6M Return vs Nifty]]-AVERAGE(Table2[6M Return vs Nifty]))/_xlfn.STDEV.P(Table2[6M Return vs Nifty])</f>
        <v>-0.10609426405246551</v>
      </c>
      <c r="M401">
        <v>5.22217503290506</v>
      </c>
      <c r="N401">
        <f>(Table2[[#This Row],[1W Return vs Nifty]]-AVERAGE(Table2[1W Return vs Nifty]))/_xlfn.STDEV.P(Table2[1W Return vs Nifty])</f>
        <v>0.6451591609089542</v>
      </c>
      <c r="O401">
        <v>11629.88</v>
      </c>
      <c r="P401">
        <v>11178.0669410544</v>
      </c>
      <c r="Q401">
        <v>10004.585627898699</v>
      </c>
      <c r="R401">
        <v>53.509456854338602</v>
      </c>
      <c r="S401" s="2">
        <f>(Table2[[#This Row],[Close Price]]-Table2[[#This Row],[20D EMA]])/Table2[[#This Row],[20D EMA]]</f>
        <v>1.1575355893612041E-2</v>
      </c>
      <c r="T401" s="2">
        <f>(Table2[[#This Row],[Close Price]]-Table2[[#This Row],[50D EMA]])/Table2[[#This Row],[50D EMA]]</f>
        <v>5.2462832978014316E-2</v>
      </c>
      <c r="U401" s="2">
        <f>(Table2[[#This Row],[Close Price]]-Table2[[#This Row],[200D EMA]])/Table2[[#This Row],[200D EMA]]</f>
        <v>0.1759107710761772</v>
      </c>
      <c r="V401">
        <v>0.86176098443344895</v>
      </c>
      <c r="W401">
        <v>11700</v>
      </c>
      <c r="X401">
        <v>11949</v>
      </c>
      <c r="Y401">
        <v>11644.5</v>
      </c>
      <c r="Z401">
        <v>12032.3</v>
      </c>
      <c r="AA401">
        <v>11700</v>
      </c>
      <c r="AB401">
        <v>12032.3</v>
      </c>
      <c r="AC401" s="2">
        <f>(Table2[[#This Row],[Close Price]]/Table2[[#This Row],[Day Low]])-1</f>
        <v>5.5128205128205376E-3</v>
      </c>
      <c r="AD401" s="2">
        <f>(Table2[[#This Row],[Day High]]/Table2[[#This Row],[Close Price]])-1</f>
        <v>1.5682774448552816E-2</v>
      </c>
      <c r="AE401" s="2">
        <f>(Table2[[#This Row],[Close Price]]/Table2[[#This Row],[Current Week Low]])-1</f>
        <v>1.030529434496974E-2</v>
      </c>
      <c r="AF401" s="2">
        <f>(Table2[[#This Row],[Current Week High]]/Table2[[#This Row],[Close Price]])-1</f>
        <v>2.2763398359471276E-2</v>
      </c>
      <c r="AG401" s="2">
        <f>(Table2[[#This Row],[Close Price]]/Table2[[#This Row],[Current Month Low]])-1</f>
        <v>5.5128205128205376E-3</v>
      </c>
      <c r="AH401" s="2">
        <f>(Table2[[#This Row],[Current Month High]]/Table2[[#This Row],[Close Price]])-1</f>
        <v>2.2763398359471276E-2</v>
      </c>
      <c r="AI401">
        <v>2.6647966339411</v>
      </c>
      <c r="AJ401">
        <v>47.283619086965501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0.11</v>
      </c>
      <c r="AM401" t="s">
        <v>10294</v>
      </c>
      <c r="AN401">
        <v>0.91</v>
      </c>
      <c r="AO401" t="s">
        <v>10294</v>
      </c>
      <c r="AP401">
        <v>2.3170652242182E-2</v>
      </c>
      <c r="AQ401">
        <f>(Table2[[#This Row],[Sharpe Ratio]]-AVERAGE(Table2[Sharpe Ratio]))/_xlfn.STDEV.P(Table2[Sharpe Ratio])</f>
        <v>-0.36511001789056496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-0.46771899836781561</v>
      </c>
      <c r="AS401">
        <f>_xlfn.RANK.AVG(Table2[[#This Row],[1Y Return vs Nifty Z-Score]],Table2[1Y Return vs Nifty Z-Score])</f>
        <v>402</v>
      </c>
      <c r="AT401">
        <f>_xlfn.RANK.AVG(Table2[[#This Row],[6M Return vs Nifty Z-Score]],Table2[6M Return vs Nifty Z-Score])</f>
        <v>354</v>
      </c>
      <c r="AU401">
        <f>_xlfn.RANK.AVG(Table2[[#This Row],[Sharpe Ratio Z-Score]],Table2[Sharpe Ratio Z-Score])</f>
        <v>436</v>
      </c>
      <c r="AV401">
        <f>(Table2[[#This Row],[Rank 1Y]]+Table2[[#This Row],[Rank 6M]]+Table2[[#This Row],[Rank Sharpe]])/3</f>
        <v>397.33333333333331</v>
      </c>
    </row>
    <row r="402" spans="1:48" x14ac:dyDescent="0.3">
      <c r="A402" t="s">
        <v>1112</v>
      </c>
      <c r="B402" t="s">
        <v>1113</v>
      </c>
      <c r="C402" t="s">
        <v>10256</v>
      </c>
      <c r="D402" t="s">
        <v>384</v>
      </c>
      <c r="E402">
        <v>11239.795646189999</v>
      </c>
      <c r="F402">
        <v>431.1</v>
      </c>
      <c r="G402">
        <v>43.139324013859799</v>
      </c>
      <c r="H402">
        <f>(Table2[[#This Row],[1Y Return vs Nifty]]-AVERAGE(Table2[1Y Return vs Nifty]))/_xlfn.STDEV.P(Table2[1Y Return vs Nifty])</f>
        <v>5.8485715144820177E-2</v>
      </c>
      <c r="I402">
        <v>-5.03201732745109</v>
      </c>
      <c r="J402">
        <f>(Table2[[#This Row],[1M Return vs Nifty]]-AVERAGE(Table2[1M Return vs Nifty]))/_xlfn.STDEV.P(Table2[1M Return vs Nifty])</f>
        <v>-0.61172527028631807</v>
      </c>
      <c r="K402">
        <v>-30.920084954924601</v>
      </c>
      <c r="L402">
        <f>(Table2[[#This Row],[6M Return vs Nifty]]-AVERAGE(Table2[6M Return vs Nifty]))/_xlfn.STDEV.P(Table2[6M Return vs Nifty])</f>
        <v>-1.2849385450928477</v>
      </c>
      <c r="M402">
        <v>0.48316959869193898</v>
      </c>
      <c r="N402">
        <f>(Table2[[#This Row],[1W Return vs Nifty]]-AVERAGE(Table2[1W Return vs Nifty]))/_xlfn.STDEV.P(Table2[1W Return vs Nifty])</f>
        <v>-0.34490002290539612</v>
      </c>
      <c r="O402">
        <v>441.19</v>
      </c>
      <c r="P402">
        <v>432.71933841719601</v>
      </c>
      <c r="Q402">
        <v>396.91045638639901</v>
      </c>
      <c r="R402">
        <v>37.741979261869098</v>
      </c>
      <c r="S402" s="2">
        <f>(Table2[[#This Row],[Close Price]]-Table2[[#This Row],[20D EMA]])/Table2[[#This Row],[20D EMA]]</f>
        <v>-2.2869965321063432E-2</v>
      </c>
      <c r="T402" s="2">
        <f>(Table2[[#This Row],[Close Price]]-Table2[[#This Row],[50D EMA]])/Table2[[#This Row],[50D EMA]]</f>
        <v>-3.7422372272966089E-3</v>
      </c>
      <c r="U402" s="2">
        <f>(Table2[[#This Row],[Close Price]]-Table2[[#This Row],[200D EMA]])/Table2[[#This Row],[200D EMA]]</f>
        <v>8.6139185963689816E-2</v>
      </c>
      <c r="V402">
        <v>0.69773142384382902</v>
      </c>
      <c r="W402">
        <v>426.55</v>
      </c>
      <c r="X402">
        <v>435</v>
      </c>
      <c r="Y402">
        <v>426.55</v>
      </c>
      <c r="Z402">
        <v>459.3</v>
      </c>
      <c r="AA402">
        <v>426.55</v>
      </c>
      <c r="AB402">
        <v>448.25</v>
      </c>
      <c r="AC402" s="2">
        <f>(Table2[[#This Row],[Close Price]]/Table2[[#This Row],[Day Low]])-1</f>
        <v>1.0666979252139219E-2</v>
      </c>
      <c r="AD402" s="2">
        <f>(Table2[[#This Row],[Day High]]/Table2[[#This Row],[Close Price]])-1</f>
        <v>9.0466249130132237E-3</v>
      </c>
      <c r="AE402" s="2">
        <f>(Table2[[#This Row],[Close Price]]/Table2[[#This Row],[Current Week Low]])-1</f>
        <v>1.0666979252139219E-2</v>
      </c>
      <c r="AF402" s="2">
        <f>(Table2[[#This Row],[Current Week High]]/Table2[[#This Row],[Close Price]])-1</f>
        <v>6.541405706332637E-2</v>
      </c>
      <c r="AG402" s="2">
        <f>(Table2[[#This Row],[Close Price]]/Table2[[#This Row],[Current Month Low]])-1</f>
        <v>1.0666979252139219E-2</v>
      </c>
      <c r="AH402" s="2">
        <f>(Table2[[#This Row],[Current Month High]]/Table2[[#This Row],[Close Price]])-1</f>
        <v>3.9781953143122273E-2</v>
      </c>
      <c r="AI402">
        <v>28.496868475991601</v>
      </c>
      <c r="AJ402">
        <v>75.243902439024396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-0.02</v>
      </c>
      <c r="AM402" t="s">
        <v>10293</v>
      </c>
      <c r="AN402">
        <v>-8.8699999999999992</v>
      </c>
      <c r="AO402" t="s">
        <v>10293</v>
      </c>
      <c r="AP402">
        <v>9.3841689412409002E-2</v>
      </c>
      <c r="AQ402">
        <f>(Table2[[#This Row],[Sharpe Ratio]]-AVERAGE(Table2[Sharpe Ratio]))/_xlfn.STDEV.P(Table2[Sharpe Ratio])</f>
        <v>0.45432948593789629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-1.7287486372018455</v>
      </c>
      <c r="AS402">
        <f>_xlfn.RANK.AVG(Table2[[#This Row],[1Y Return vs Nifty Z-Score]],Table2[1Y Return vs Nifty Z-Score])</f>
        <v>272</v>
      </c>
      <c r="AT402">
        <f>_xlfn.RANK.AVG(Table2[[#This Row],[6M Return vs Nifty Z-Score]],Table2[6M Return vs Nifty Z-Score])</f>
        <v>697</v>
      </c>
      <c r="AU402">
        <f>_xlfn.RANK.AVG(Table2[[#This Row],[Sharpe Ratio Z-Score]],Table2[Sharpe Ratio Z-Score])</f>
        <v>225</v>
      </c>
      <c r="AV402">
        <f>(Table2[[#This Row],[Rank 1Y]]+Table2[[#This Row],[Rank 6M]]+Table2[[#This Row],[Rank Sharpe]])/3</f>
        <v>398</v>
      </c>
    </row>
    <row r="403" spans="1:48" x14ac:dyDescent="0.3">
      <c r="A403" t="s">
        <v>382</v>
      </c>
      <c r="B403" t="s">
        <v>383</v>
      </c>
      <c r="C403" t="s">
        <v>10256</v>
      </c>
      <c r="D403" t="s">
        <v>384</v>
      </c>
      <c r="E403">
        <v>63646.785049650003</v>
      </c>
      <c r="F403">
        <v>3292.35</v>
      </c>
      <c r="G403">
        <v>6.7327255022561898</v>
      </c>
      <c r="H403">
        <f>(Table2[[#This Row],[1Y Return vs Nifty]]-AVERAGE(Table2[1Y Return vs Nifty]))/_xlfn.STDEV.P(Table2[1Y Return vs Nifty])</f>
        <v>-0.44443169648914699</v>
      </c>
      <c r="I403">
        <v>2.90566848855625</v>
      </c>
      <c r="J403">
        <f>(Table2[[#This Row],[1M Return vs Nifty]]-AVERAGE(Table2[1M Return vs Nifty]))/_xlfn.STDEV.P(Table2[1M Return vs Nifty])</f>
        <v>0.19853232968971696</v>
      </c>
      <c r="K403">
        <v>21.1453076058493</v>
      </c>
      <c r="L403">
        <f>(Table2[[#This Row],[6M Return vs Nifty]]-AVERAGE(Table2[6M Return vs Nifty]))/_xlfn.STDEV.P(Table2[6M Return vs Nifty])</f>
        <v>0.50384219993578172</v>
      </c>
      <c r="M403">
        <v>6.3908669080819198</v>
      </c>
      <c r="N403">
        <f>(Table2[[#This Row],[1W Return vs Nifty]]-AVERAGE(Table2[1W Return vs Nifty]))/_xlfn.STDEV.P(Table2[1W Return vs Nifty])</f>
        <v>0.88931885646756226</v>
      </c>
      <c r="O403">
        <v>3221.73</v>
      </c>
      <c r="P403">
        <v>3101.2682527495699</v>
      </c>
      <c r="Q403">
        <v>2721.1984324867299</v>
      </c>
      <c r="R403">
        <v>59.195458899137499</v>
      </c>
      <c r="S403" s="2">
        <f>(Table2[[#This Row],[Close Price]]-Table2[[#This Row],[20D EMA]])/Table2[[#This Row],[20D EMA]]</f>
        <v>2.191990017785472E-2</v>
      </c>
      <c r="T403" s="2">
        <f>(Table2[[#This Row],[Close Price]]-Table2[[#This Row],[50D EMA]])/Table2[[#This Row],[50D EMA]]</f>
        <v>6.1614066142462141E-2</v>
      </c>
      <c r="U403" s="2">
        <f>(Table2[[#This Row],[Close Price]]-Table2[[#This Row],[200D EMA]])/Table2[[#This Row],[200D EMA]]</f>
        <v>0.20988971649205715</v>
      </c>
      <c r="V403">
        <v>0.66238458878367701</v>
      </c>
      <c r="W403">
        <v>3275.85</v>
      </c>
      <c r="X403">
        <v>3370</v>
      </c>
      <c r="Y403">
        <v>3241.5</v>
      </c>
      <c r="Z403">
        <v>3375</v>
      </c>
      <c r="AA403">
        <v>3275.85</v>
      </c>
      <c r="AB403">
        <v>3375</v>
      </c>
      <c r="AC403" s="2">
        <f>(Table2[[#This Row],[Close Price]]/Table2[[#This Row],[Day Low]])-1</f>
        <v>5.036860662118281E-3</v>
      </c>
      <c r="AD403" s="2">
        <f>(Table2[[#This Row],[Day High]]/Table2[[#This Row],[Close Price]])-1</f>
        <v>2.3584977295852516E-2</v>
      </c>
      <c r="AE403" s="2">
        <f>(Table2[[#This Row],[Close Price]]/Table2[[#This Row],[Current Week Low]])-1</f>
        <v>1.5687181860249755E-2</v>
      </c>
      <c r="AF403" s="2">
        <f>(Table2[[#This Row],[Current Week High]]/Table2[[#This Row],[Close Price]])-1</f>
        <v>2.5103649368991787E-2</v>
      </c>
      <c r="AG403" s="2">
        <f>(Table2[[#This Row],[Close Price]]/Table2[[#This Row],[Current Month Low]])-1</f>
        <v>5.036860662118281E-3</v>
      </c>
      <c r="AH403" s="2">
        <f>(Table2[[#This Row],[Current Month High]]/Table2[[#This Row],[Close Price]])-1</f>
        <v>2.5103649368991787E-2</v>
      </c>
      <c r="AI403">
        <v>2.5103649368991698</v>
      </c>
      <c r="AJ403">
        <v>50.075211960980901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0.16</v>
      </c>
      <c r="AM403" t="s">
        <v>10294</v>
      </c>
      <c r="AN403">
        <v>5.72</v>
      </c>
      <c r="AO403" t="s">
        <v>10294</v>
      </c>
      <c r="AP403">
        <v>-1.935210571904E-3</v>
      </c>
      <c r="AQ403">
        <f>(Table2[[#This Row],[Sharpe Ratio]]-AVERAGE(Table2[Sharpe Ratio]))/_xlfn.STDEV.P(Table2[Sharpe Ratio])</f>
        <v>-0.65621563330704757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0.49104605629686648</v>
      </c>
      <c r="AS403">
        <f>_xlfn.RANK.AVG(Table2[[#This Row],[1Y Return vs Nifty Z-Score]],Table2[1Y Return vs Nifty Z-Score])</f>
        <v>455</v>
      </c>
      <c r="AT403">
        <f>_xlfn.RANK.AVG(Table2[[#This Row],[6M Return vs Nifty Z-Score]],Table2[6M Return vs Nifty Z-Score])</f>
        <v>180</v>
      </c>
      <c r="AU403">
        <f>_xlfn.RANK.AVG(Table2[[#This Row],[Sharpe Ratio Z-Score]],Table2[Sharpe Ratio Z-Score])</f>
        <v>559</v>
      </c>
      <c r="AV403">
        <f>(Table2[[#This Row],[Rank 1Y]]+Table2[[#This Row],[Rank 6M]]+Table2[[#This Row],[Rank Sharpe]])/3</f>
        <v>398</v>
      </c>
    </row>
    <row r="404" spans="1:48" x14ac:dyDescent="0.3">
      <c r="A404" t="s">
        <v>149</v>
      </c>
      <c r="B404" t="s">
        <v>150</v>
      </c>
      <c r="C404" t="s">
        <v>10250</v>
      </c>
      <c r="D404" t="s">
        <v>37</v>
      </c>
      <c r="E404">
        <v>174765.14542895</v>
      </c>
      <c r="F404">
        <v>1744.9</v>
      </c>
      <c r="G404">
        <v>11.652189272903801</v>
      </c>
      <c r="H404">
        <f>(Table2[[#This Row],[1Y Return vs Nifty]]-AVERAGE(Table2[1Y Return vs Nifty]))/_xlfn.STDEV.P(Table2[1Y Return vs Nifty])</f>
        <v>-0.37647467530869733</v>
      </c>
      <c r="I404">
        <v>14.9612863923221</v>
      </c>
      <c r="J404">
        <f>(Table2[[#This Row],[1M Return vs Nifty]]-AVERAGE(Table2[1M Return vs Nifty]))/_xlfn.STDEV.P(Table2[1M Return vs Nifty])</f>
        <v>1.4291373517774799</v>
      </c>
      <c r="K404">
        <v>8.4528849527622096</v>
      </c>
      <c r="L404">
        <f>(Table2[[#This Row],[6M Return vs Nifty]]-AVERAGE(Table2[6M Return vs Nifty]))/_xlfn.STDEV.P(Table2[6M Return vs Nifty])</f>
        <v>6.777593532237404E-2</v>
      </c>
      <c r="M404">
        <v>5.2317861056567097</v>
      </c>
      <c r="N404">
        <f>(Table2[[#This Row],[1W Return vs Nifty]]-AVERAGE(Table2[1W Return vs Nifty]))/_xlfn.STDEV.P(Table2[1W Return vs Nifty])</f>
        <v>0.64716707817686481</v>
      </c>
      <c r="O404">
        <v>1654.26</v>
      </c>
      <c r="P404">
        <v>1566.94921071421</v>
      </c>
      <c r="Q404">
        <v>1457.8485060103201</v>
      </c>
      <c r="R404">
        <v>67.662997440443306</v>
      </c>
      <c r="S404" s="2">
        <f>(Table2[[#This Row],[Close Price]]-Table2[[#This Row],[20D EMA]])/Table2[[#This Row],[20D EMA]]</f>
        <v>5.4791870685382042E-2</v>
      </c>
      <c r="T404" s="2">
        <f>(Table2[[#This Row],[Close Price]]-Table2[[#This Row],[50D EMA]])/Table2[[#This Row],[50D EMA]]</f>
        <v>0.11356512902207003</v>
      </c>
      <c r="U404" s="2">
        <f>(Table2[[#This Row],[Close Price]]-Table2[[#This Row],[200D EMA]])/Table2[[#This Row],[200D EMA]]</f>
        <v>0.19690077042041293</v>
      </c>
      <c r="V404">
        <v>1.2058883640735201</v>
      </c>
      <c r="W404">
        <v>1731</v>
      </c>
      <c r="X404">
        <v>1768.9</v>
      </c>
      <c r="Y404">
        <v>1708</v>
      </c>
      <c r="Z404">
        <v>1791.15</v>
      </c>
      <c r="AA404">
        <v>1731</v>
      </c>
      <c r="AB404">
        <v>1791.15</v>
      </c>
      <c r="AC404" s="2">
        <f>(Table2[[#This Row],[Close Price]]/Table2[[#This Row],[Day Low]])-1</f>
        <v>8.0300404390525326E-3</v>
      </c>
      <c r="AD404" s="2">
        <f>(Table2[[#This Row],[Day High]]/Table2[[#This Row],[Close Price]])-1</f>
        <v>1.3754369877929884E-2</v>
      </c>
      <c r="AE404" s="2">
        <f>(Table2[[#This Row],[Close Price]]/Table2[[#This Row],[Current Week Low]])-1</f>
        <v>2.1604215456674458E-2</v>
      </c>
      <c r="AF404" s="2">
        <f>(Table2[[#This Row],[Current Week High]]/Table2[[#This Row],[Close Price]])-1</f>
        <v>2.6505816952260952E-2</v>
      </c>
      <c r="AG404" s="2">
        <f>(Table2[[#This Row],[Close Price]]/Table2[[#This Row],[Current Month Low]])-1</f>
        <v>8.0300404390525326E-3</v>
      </c>
      <c r="AH404" s="2">
        <f>(Table2[[#This Row],[Current Month High]]/Table2[[#This Row],[Close Price]])-1</f>
        <v>2.6505816952260952E-2</v>
      </c>
      <c r="AI404">
        <v>2.6505816952260899</v>
      </c>
      <c r="AJ404">
        <v>39.407981464466801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0.11</v>
      </c>
      <c r="AM404" t="s">
        <v>10294</v>
      </c>
      <c r="AN404">
        <v>7.62</v>
      </c>
      <c r="AO404" t="s">
        <v>10294</v>
      </c>
      <c r="AP404">
        <v>1.1868827079963E-2</v>
      </c>
      <c r="AQ404">
        <f>(Table2[[#This Row],[Sharpe Ratio]]-AVERAGE(Table2[Sharpe Ratio]))/_xlfn.STDEV.P(Table2[Sharpe Ratio])</f>
        <v>-0.49615609240871827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1.271449597559303</v>
      </c>
      <c r="AS404">
        <f>_xlfn.RANK.AVG(Table2[[#This Row],[1Y Return vs Nifty Z-Score]],Table2[1Y Return vs Nifty Z-Score])</f>
        <v>425</v>
      </c>
      <c r="AT404">
        <f>_xlfn.RANK.AVG(Table2[[#This Row],[6M Return vs Nifty Z-Score]],Table2[6M Return vs Nifty Z-Score])</f>
        <v>296</v>
      </c>
      <c r="AU404">
        <f>_xlfn.RANK.AVG(Table2[[#This Row],[Sharpe Ratio Z-Score]],Table2[Sharpe Ratio Z-Score])</f>
        <v>476</v>
      </c>
      <c r="AV404">
        <f>(Table2[[#This Row],[Rank 1Y]]+Table2[[#This Row],[Rank 6M]]+Table2[[#This Row],[Rank Sharpe]])/3</f>
        <v>399</v>
      </c>
    </row>
    <row r="405" spans="1:48" x14ac:dyDescent="0.3">
      <c r="A405" t="s">
        <v>337</v>
      </c>
      <c r="B405" t="s">
        <v>338</v>
      </c>
      <c r="C405" t="s">
        <v>10250</v>
      </c>
      <c r="D405" t="s">
        <v>51</v>
      </c>
      <c r="E405">
        <v>75380.867493615006</v>
      </c>
      <c r="F405">
        <v>1877.65</v>
      </c>
      <c r="G405">
        <v>12.510403119748601</v>
      </c>
      <c r="H405">
        <f>(Table2[[#This Row],[1Y Return vs Nifty]]-AVERAGE(Table2[1Y Return vs Nifty]))/_xlfn.STDEV.P(Table2[1Y Return vs Nifty])</f>
        <v>-0.36461938796714427</v>
      </c>
      <c r="I405">
        <v>1.9404527856151199</v>
      </c>
      <c r="J405">
        <f>(Table2[[#This Row],[1M Return vs Nifty]]-AVERAGE(Table2[1M Return vs Nifty]))/_xlfn.STDEV.P(Table2[1M Return vs Nifty])</f>
        <v>0.10000570907856697</v>
      </c>
      <c r="K405">
        <v>23.208663079889401</v>
      </c>
      <c r="L405">
        <f>(Table2[[#This Row],[6M Return vs Nifty]]-AVERAGE(Table2[6M Return vs Nifty]))/_xlfn.STDEV.P(Table2[6M Return vs Nifty])</f>
        <v>0.57473171714827787</v>
      </c>
      <c r="M405">
        <v>7.0455864516135698</v>
      </c>
      <c r="N405">
        <f>(Table2[[#This Row],[1W Return vs Nifty]]-AVERAGE(Table2[1W Return vs Nifty]))/_xlfn.STDEV.P(Table2[1W Return vs Nifty])</f>
        <v>1.0261009526045506</v>
      </c>
      <c r="O405">
        <v>1809.06</v>
      </c>
      <c r="P405">
        <v>1767.5671291123999</v>
      </c>
      <c r="Q405">
        <v>1563.1736601502701</v>
      </c>
      <c r="R405">
        <v>72.6613040252155</v>
      </c>
      <c r="S405" s="2">
        <f>(Table2[[#This Row],[Close Price]]-Table2[[#This Row],[20D EMA]])/Table2[[#This Row],[20D EMA]]</f>
        <v>3.7914718140913045E-2</v>
      </c>
      <c r="T405" s="2">
        <f>(Table2[[#This Row],[Close Price]]-Table2[[#This Row],[50D EMA]])/Table2[[#This Row],[50D EMA]]</f>
        <v>6.2279315492181214E-2</v>
      </c>
      <c r="U405" s="2">
        <f>(Table2[[#This Row],[Close Price]]-Table2[[#This Row],[200D EMA]])/Table2[[#This Row],[200D EMA]]</f>
        <v>0.20117812106653524</v>
      </c>
      <c r="V405">
        <v>1.14198067907421</v>
      </c>
      <c r="W405">
        <v>1842.65</v>
      </c>
      <c r="X405">
        <v>1895</v>
      </c>
      <c r="Y405">
        <v>1766.55</v>
      </c>
      <c r="Z405">
        <v>1895</v>
      </c>
      <c r="AA405">
        <v>1831.7</v>
      </c>
      <c r="AB405">
        <v>1895</v>
      </c>
      <c r="AC405" s="2">
        <f>(Table2[[#This Row],[Close Price]]/Table2[[#This Row],[Day Low]])-1</f>
        <v>1.899438308957202E-2</v>
      </c>
      <c r="AD405" s="2">
        <f>(Table2[[#This Row],[Day High]]/Table2[[#This Row],[Close Price]])-1</f>
        <v>9.2402737464383211E-3</v>
      </c>
      <c r="AE405" s="2">
        <f>(Table2[[#This Row],[Close Price]]/Table2[[#This Row],[Current Week Low]])-1</f>
        <v>6.2890945628484962E-2</v>
      </c>
      <c r="AF405" s="2">
        <f>(Table2[[#This Row],[Current Week High]]/Table2[[#This Row],[Close Price]])-1</f>
        <v>9.2402737464383211E-3</v>
      </c>
      <c r="AG405" s="2">
        <f>(Table2[[#This Row],[Close Price]]/Table2[[#This Row],[Current Month Low]])-1</f>
        <v>2.5085985696347679E-2</v>
      </c>
      <c r="AH405" s="2">
        <f>(Table2[[#This Row],[Current Month High]]/Table2[[#This Row],[Close Price]])-1</f>
        <v>9.2402737464383211E-3</v>
      </c>
      <c r="AI405">
        <v>0.924027374643832</v>
      </c>
      <c r="AJ405">
        <v>58.806613946800802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0.02</v>
      </c>
      <c r="AM405" t="s">
        <v>10294</v>
      </c>
      <c r="AN405">
        <v>2.34</v>
      </c>
      <c r="AO405" t="s">
        <v>10294</v>
      </c>
      <c r="AP405">
        <v>-2.8726109662276001E-2</v>
      </c>
      <c r="AQ405">
        <f>(Table2[[#This Row],[Sharpe Ratio]]-AVERAGE(Table2[Sharpe Ratio]))/_xlfn.STDEV.P(Table2[Sharpe Ratio])</f>
        <v>-0.96685945483258751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0.3693595360316636</v>
      </c>
      <c r="AS405">
        <f>_xlfn.RANK.AVG(Table2[[#This Row],[1Y Return vs Nifty Z-Score]],Table2[1Y Return vs Nifty Z-Score])</f>
        <v>422</v>
      </c>
      <c r="AT405">
        <f>_xlfn.RANK.AVG(Table2[[#This Row],[6M Return vs Nifty Z-Score]],Table2[6M Return vs Nifty Z-Score])</f>
        <v>165</v>
      </c>
      <c r="AU405">
        <f>_xlfn.RANK.AVG(Table2[[#This Row],[Sharpe Ratio Z-Score]],Table2[Sharpe Ratio Z-Score])</f>
        <v>610</v>
      </c>
      <c r="AV405">
        <f>(Table2[[#This Row],[Rank 1Y]]+Table2[[#This Row],[Rank 6M]]+Table2[[#This Row],[Rank Sharpe]])/3</f>
        <v>399</v>
      </c>
    </row>
    <row r="406" spans="1:48" x14ac:dyDescent="0.3">
      <c r="A406" t="s">
        <v>747</v>
      </c>
      <c r="B406" t="s">
        <v>748</v>
      </c>
      <c r="C406" t="s">
        <v>10256</v>
      </c>
      <c r="D406" t="s">
        <v>201</v>
      </c>
      <c r="E406">
        <v>21813.336677499999</v>
      </c>
      <c r="F406">
        <v>575</v>
      </c>
      <c r="G406">
        <v>-10.937458725385399</v>
      </c>
      <c r="H406">
        <f>(Table2[[#This Row],[1Y Return vs Nifty]]-AVERAGE(Table2[1Y Return vs Nifty]))/_xlfn.STDEV.P(Table2[1Y Return vs Nifty])</f>
        <v>-0.68852600021896349</v>
      </c>
      <c r="I406">
        <v>-1.8218454600693299</v>
      </c>
      <c r="J406">
        <f>(Table2[[#This Row],[1M Return vs Nifty]]-AVERAGE(Table2[1M Return vs Nifty]))/_xlfn.STDEV.P(Table2[1M Return vs Nifty])</f>
        <v>-0.28403956779479905</v>
      </c>
      <c r="K406">
        <v>5.0256423902104004</v>
      </c>
      <c r="L406">
        <f>(Table2[[#This Row],[6M Return vs Nifty]]-AVERAGE(Table2[6M Return vs Nifty]))/_xlfn.STDEV.P(Table2[6M Return vs Nifty])</f>
        <v>-4.9971866104058321E-2</v>
      </c>
      <c r="M406">
        <v>0.87168211727649303</v>
      </c>
      <c r="N406">
        <f>(Table2[[#This Row],[1W Return vs Nifty]]-AVERAGE(Table2[1W Return vs Nifty]))/_xlfn.STDEV.P(Table2[1W Return vs Nifty])</f>
        <v>-0.26373312145503941</v>
      </c>
      <c r="O406">
        <v>588.70000000000005</v>
      </c>
      <c r="P406">
        <v>570.89024371476501</v>
      </c>
      <c r="Q406">
        <v>511.512144287713</v>
      </c>
      <c r="R406">
        <v>38.262239557732002</v>
      </c>
      <c r="S406" s="2">
        <f>(Table2[[#This Row],[Close Price]]-Table2[[#This Row],[20D EMA]])/Table2[[#This Row],[20D EMA]]</f>
        <v>-2.3271615423815263E-2</v>
      </c>
      <c r="T406" s="2">
        <f>(Table2[[#This Row],[Close Price]]-Table2[[#This Row],[50D EMA]])/Table2[[#This Row],[50D EMA]]</f>
        <v>7.1988553500107796E-3</v>
      </c>
      <c r="U406" s="2">
        <f>(Table2[[#This Row],[Close Price]]-Table2[[#This Row],[200D EMA]])/Table2[[#This Row],[200D EMA]]</f>
        <v>0.12411798316283307</v>
      </c>
      <c r="V406">
        <v>0.74318523336456499</v>
      </c>
      <c r="W406">
        <v>569.04999999999995</v>
      </c>
      <c r="X406">
        <v>584.9</v>
      </c>
      <c r="Y406">
        <v>569.04999999999995</v>
      </c>
      <c r="Z406">
        <v>607.9</v>
      </c>
      <c r="AA406">
        <v>569.04999999999995</v>
      </c>
      <c r="AB406">
        <v>593.15</v>
      </c>
      <c r="AC406" s="2">
        <f>(Table2[[#This Row],[Close Price]]/Table2[[#This Row],[Day Low]])-1</f>
        <v>1.0456023196555808E-2</v>
      </c>
      <c r="AD406" s="2">
        <f>(Table2[[#This Row],[Day High]]/Table2[[#This Row],[Close Price]])-1</f>
        <v>1.7217391304347851E-2</v>
      </c>
      <c r="AE406" s="2">
        <f>(Table2[[#This Row],[Close Price]]/Table2[[#This Row],[Current Week Low]])-1</f>
        <v>1.0456023196555808E-2</v>
      </c>
      <c r="AF406" s="2">
        <f>(Table2[[#This Row],[Current Week High]]/Table2[[#This Row],[Close Price]])-1</f>
        <v>5.7217391304347887E-2</v>
      </c>
      <c r="AG406" s="2">
        <f>(Table2[[#This Row],[Close Price]]/Table2[[#This Row],[Current Month Low]])-1</f>
        <v>1.0456023196555808E-2</v>
      </c>
      <c r="AH406" s="2">
        <f>(Table2[[#This Row],[Current Month High]]/Table2[[#This Row],[Close Price]])-1</f>
        <v>3.1565217391304357E-2</v>
      </c>
      <c r="AI406">
        <v>8.2434782608695496</v>
      </c>
      <c r="AJ406">
        <v>41.347099311701001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0.05</v>
      </c>
      <c r="AM406" t="s">
        <v>10294</v>
      </c>
      <c r="AN406">
        <v>-6.13</v>
      </c>
      <c r="AO406" t="s">
        <v>10293</v>
      </c>
      <c r="AP406">
        <v>6.8081565256866997E-2</v>
      </c>
      <c r="AQ406">
        <f>(Table2[[#This Row],[Sharpe Ratio]]-AVERAGE(Table2[Sharpe Ratio]))/_xlfn.STDEV.P(Table2[Sharpe Ratio])</f>
        <v>0.15563762854048072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-1.1306329270323796</v>
      </c>
      <c r="AS406">
        <f>_xlfn.RANK.AVG(Table2[[#This Row],[1Y Return vs Nifty Z-Score]],Table2[1Y Return vs Nifty Z-Score])</f>
        <v>577</v>
      </c>
      <c r="AT406">
        <f>_xlfn.RANK.AVG(Table2[[#This Row],[6M Return vs Nifty Z-Score]],Table2[6M Return vs Nifty Z-Score])</f>
        <v>332</v>
      </c>
      <c r="AU406">
        <f>_xlfn.RANK.AVG(Table2[[#This Row],[Sharpe Ratio Z-Score]],Table2[Sharpe Ratio Z-Score])</f>
        <v>289</v>
      </c>
      <c r="AV406">
        <f>(Table2[[#This Row],[Rank 1Y]]+Table2[[#This Row],[Rank 6M]]+Table2[[#This Row],[Rank Sharpe]])/3</f>
        <v>399.33333333333331</v>
      </c>
    </row>
    <row r="407" spans="1:48" x14ac:dyDescent="0.3">
      <c r="A407" t="s">
        <v>179</v>
      </c>
      <c r="B407" t="s">
        <v>180</v>
      </c>
      <c r="C407" t="s">
        <v>10252</v>
      </c>
      <c r="D407" t="s">
        <v>181</v>
      </c>
      <c r="E407">
        <v>149244.82830603499</v>
      </c>
      <c r="F407">
        <v>1459.15</v>
      </c>
      <c r="G407">
        <v>16.510923195030099</v>
      </c>
      <c r="H407">
        <f>(Table2[[#This Row],[1Y Return vs Nifty]]-AVERAGE(Table2[1Y Return vs Nifty]))/_xlfn.STDEV.P(Table2[1Y Return vs Nifty])</f>
        <v>-0.30935657068392447</v>
      </c>
      <c r="I407">
        <v>1.7893729320819001</v>
      </c>
      <c r="J407">
        <f>(Table2[[#This Row],[1M Return vs Nifty]]-AVERAGE(Table2[1M Return vs Nifty]))/_xlfn.STDEV.P(Table2[1M Return vs Nifty])</f>
        <v>8.4583884334421114E-2</v>
      </c>
      <c r="K407">
        <v>4.8682620442975599</v>
      </c>
      <c r="L407">
        <f>(Table2[[#This Row],[6M Return vs Nifty]]-AVERAGE(Table2[6M Return vs Nifty]))/_xlfn.STDEV.P(Table2[6M Return vs Nifty])</f>
        <v>-5.5378892125925498E-2</v>
      </c>
      <c r="M407">
        <v>2.4819044836002498E-2</v>
      </c>
      <c r="N407">
        <f>(Table2[[#This Row],[1W Return vs Nifty]]-AVERAGE(Table2[1W Return vs Nifty]))/_xlfn.STDEV.P(Table2[1W Return vs Nifty])</f>
        <v>-0.44065728285182054</v>
      </c>
      <c r="O407">
        <v>1446.89</v>
      </c>
      <c r="P407">
        <v>1401.34380184418</v>
      </c>
      <c r="Q407">
        <v>1245.9990882130701</v>
      </c>
      <c r="R407">
        <v>51.543282966677701</v>
      </c>
      <c r="S407" s="2">
        <f>(Table2[[#This Row],[Close Price]]-Table2[[#This Row],[20D EMA]])/Table2[[#This Row],[20D EMA]]</f>
        <v>8.4733462806433034E-3</v>
      </c>
      <c r="T407" s="2">
        <f>(Table2[[#This Row],[Close Price]]-Table2[[#This Row],[50D EMA]])/Table2[[#This Row],[50D EMA]]</f>
        <v>4.1250546853489237E-2</v>
      </c>
      <c r="U407" s="2">
        <f>(Table2[[#This Row],[Close Price]]-Table2[[#This Row],[200D EMA]])/Table2[[#This Row],[200D EMA]]</f>
        <v>0.17106827268438618</v>
      </c>
      <c r="V407">
        <v>0.935530266388237</v>
      </c>
      <c r="W407">
        <v>1447.2</v>
      </c>
      <c r="X407">
        <v>1490.95</v>
      </c>
      <c r="Y407">
        <v>1428.7</v>
      </c>
      <c r="Z407">
        <v>1505</v>
      </c>
      <c r="AA407">
        <v>1436.25</v>
      </c>
      <c r="AB407">
        <v>1490.95</v>
      </c>
      <c r="AC407" s="2">
        <f>(Table2[[#This Row],[Close Price]]/Table2[[#This Row],[Day Low]])-1</f>
        <v>8.2573244886678943E-3</v>
      </c>
      <c r="AD407" s="2">
        <f>(Table2[[#This Row],[Day High]]/Table2[[#This Row],[Close Price]])-1</f>
        <v>2.1793509920158938E-2</v>
      </c>
      <c r="AE407" s="2">
        <f>(Table2[[#This Row],[Close Price]]/Table2[[#This Row],[Current Week Low]])-1</f>
        <v>2.1313081822635915E-2</v>
      </c>
      <c r="AF407" s="2">
        <f>(Table2[[#This Row],[Current Week High]]/Table2[[#This Row],[Close Price]])-1</f>
        <v>3.1422403454065551E-2</v>
      </c>
      <c r="AG407" s="2">
        <f>(Table2[[#This Row],[Close Price]]/Table2[[#This Row],[Current Month Low]])-1</f>
        <v>1.5944299390774574E-2</v>
      </c>
      <c r="AH407" s="2">
        <f>(Table2[[#This Row],[Current Month High]]/Table2[[#This Row],[Close Price]])-1</f>
        <v>2.1793509920158938E-2</v>
      </c>
      <c r="AI407">
        <v>4.5129013466744299</v>
      </c>
      <c r="AJ407">
        <v>52.026463846634698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</v>
      </c>
      <c r="AM407" t="s">
        <v>10295</v>
      </c>
      <c r="AN407">
        <v>0.44</v>
      </c>
      <c r="AO407" t="s">
        <v>10294</v>
      </c>
      <c r="AP407">
        <v>1.3183625045042001E-2</v>
      </c>
      <c r="AQ407">
        <f>(Table2[[#This Row],[Sharpe Ratio]]-AVERAGE(Table2[Sharpe Ratio]))/_xlfn.STDEV.P(Table2[Sharpe Ratio])</f>
        <v>-0.48091084576625209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-1.2017197070935015</v>
      </c>
      <c r="AS407">
        <f>_xlfn.RANK.AVG(Table2[[#This Row],[1Y Return vs Nifty Z-Score]],Table2[1Y Return vs Nifty Z-Score])</f>
        <v>396</v>
      </c>
      <c r="AT407">
        <f>_xlfn.RANK.AVG(Table2[[#This Row],[6M Return vs Nifty Z-Score]],Table2[6M Return vs Nifty Z-Score])</f>
        <v>335</v>
      </c>
      <c r="AU407">
        <f>_xlfn.RANK.AVG(Table2[[#This Row],[Sharpe Ratio Z-Score]],Table2[Sharpe Ratio Z-Score])</f>
        <v>472</v>
      </c>
      <c r="AV407">
        <f>(Table2[[#This Row],[Rank 1Y]]+Table2[[#This Row],[Rank 6M]]+Table2[[#This Row],[Rank Sharpe]])/3</f>
        <v>401</v>
      </c>
    </row>
    <row r="408" spans="1:48" x14ac:dyDescent="0.3">
      <c r="A408" t="s">
        <v>939</v>
      </c>
      <c r="B408" t="s">
        <v>940</v>
      </c>
      <c r="C408" t="s">
        <v>10256</v>
      </c>
      <c r="D408" t="s">
        <v>201</v>
      </c>
      <c r="E408">
        <v>15588.141825375</v>
      </c>
      <c r="F408">
        <v>641.25</v>
      </c>
      <c r="G408">
        <v>-7.0715265867622499</v>
      </c>
      <c r="H408">
        <f>(Table2[[#This Row],[1Y Return vs Nifty]]-AVERAGE(Table2[1Y Return vs Nifty]))/_xlfn.STDEV.P(Table2[1Y Return vs Nifty])</f>
        <v>-0.63512236834466884</v>
      </c>
      <c r="I408">
        <v>-7.5054511152829404</v>
      </c>
      <c r="J408">
        <f>(Table2[[#This Row],[1M Return vs Nifty]]-AVERAGE(Table2[1M Return vs Nifty]))/_xlfn.STDEV.P(Table2[1M Return vs Nifty])</f>
        <v>-0.86420673290439143</v>
      </c>
      <c r="K408">
        <v>9.4699726225879495</v>
      </c>
      <c r="L408">
        <f>(Table2[[#This Row],[6M Return vs Nifty]]-AVERAGE(Table2[6M Return vs Nifty]))/_xlfn.STDEV.P(Table2[6M Return vs Nifty])</f>
        <v>0.10271943138200072</v>
      </c>
      <c r="M408">
        <v>-1.88463558617294</v>
      </c>
      <c r="N408">
        <f>(Table2[[#This Row],[1W Return vs Nifty]]-AVERAGE(Table2[1W Return vs Nifty]))/_xlfn.STDEV.P(Table2[1W Return vs Nifty])</f>
        <v>-0.83957497133114278</v>
      </c>
      <c r="O408">
        <v>663.57</v>
      </c>
      <c r="P408">
        <v>648.38934893948397</v>
      </c>
      <c r="Q408">
        <v>595.03763313833997</v>
      </c>
      <c r="R408">
        <v>34.908252696160901</v>
      </c>
      <c r="S408" s="2">
        <f>(Table2[[#This Row],[Close Price]]-Table2[[#This Row],[20D EMA]])/Table2[[#This Row],[20D EMA]]</f>
        <v>-3.3636240336362477E-2</v>
      </c>
      <c r="T408" s="2">
        <f>(Table2[[#This Row],[Close Price]]-Table2[[#This Row],[50D EMA]])/Table2[[#This Row],[50D EMA]]</f>
        <v>-1.1010897929093376E-2</v>
      </c>
      <c r="U408" s="2">
        <f>(Table2[[#This Row],[Close Price]]-Table2[[#This Row],[200D EMA]])/Table2[[#This Row],[200D EMA]]</f>
        <v>7.766293136440354E-2</v>
      </c>
      <c r="V408">
        <v>1.33972227023025</v>
      </c>
      <c r="W408">
        <v>639.45000000000005</v>
      </c>
      <c r="X408">
        <v>653.9</v>
      </c>
      <c r="Y408">
        <v>639.45000000000005</v>
      </c>
      <c r="Z408">
        <v>705</v>
      </c>
      <c r="AA408">
        <v>639.45000000000005</v>
      </c>
      <c r="AB408">
        <v>678</v>
      </c>
      <c r="AC408" s="2">
        <f>(Table2[[#This Row],[Close Price]]/Table2[[#This Row],[Day Low]])-1</f>
        <v>2.8149190710766714E-3</v>
      </c>
      <c r="AD408" s="2">
        <f>(Table2[[#This Row],[Day High]]/Table2[[#This Row],[Close Price]])-1</f>
        <v>1.9727095516569149E-2</v>
      </c>
      <c r="AE408" s="2">
        <f>(Table2[[#This Row],[Close Price]]/Table2[[#This Row],[Current Week Low]])-1</f>
        <v>2.8149190710766714E-3</v>
      </c>
      <c r="AF408" s="2">
        <f>(Table2[[#This Row],[Current Week High]]/Table2[[#This Row],[Close Price]])-1</f>
        <v>9.9415204678362512E-2</v>
      </c>
      <c r="AG408" s="2">
        <f>(Table2[[#This Row],[Close Price]]/Table2[[#This Row],[Current Month Low]])-1</f>
        <v>2.8149190710766714E-3</v>
      </c>
      <c r="AH408" s="2">
        <f>(Table2[[#This Row],[Current Month High]]/Table2[[#This Row],[Close Price]])-1</f>
        <v>5.7309941520467866E-2</v>
      </c>
      <c r="AI408">
        <v>12.592592592592499</v>
      </c>
      <c r="AJ408">
        <v>30.4414157851912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-0.05</v>
      </c>
      <c r="AM408" t="s">
        <v>10293</v>
      </c>
      <c r="AN408">
        <v>-0.85</v>
      </c>
      <c r="AO408" t="s">
        <v>10293</v>
      </c>
      <c r="AP408">
        <v>4.4048560189951999E-2</v>
      </c>
      <c r="AQ408">
        <f>(Table2[[#This Row],[Sharpe Ratio]]-AVERAGE(Table2[Sharpe Ratio]))/_xlfn.STDEV.P(Table2[Sharpe Ratio])</f>
        <v>-0.1230280672820285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-2.3592127084802308</v>
      </c>
      <c r="AS408">
        <f>_xlfn.RANK.AVG(Table2[[#This Row],[1Y Return vs Nifty Z-Score]],Table2[1Y Return vs Nifty Z-Score])</f>
        <v>551</v>
      </c>
      <c r="AT408">
        <f>_xlfn.RANK.AVG(Table2[[#This Row],[6M Return vs Nifty Z-Score]],Table2[6M Return vs Nifty Z-Score])</f>
        <v>282</v>
      </c>
      <c r="AU408">
        <f>_xlfn.RANK.AVG(Table2[[#This Row],[Sharpe Ratio Z-Score]],Table2[Sharpe Ratio Z-Score])</f>
        <v>374</v>
      </c>
      <c r="AV408">
        <f>(Table2[[#This Row],[Rank 1Y]]+Table2[[#This Row],[Rank 6M]]+Table2[[#This Row],[Rank Sharpe]])/3</f>
        <v>402.33333333333331</v>
      </c>
    </row>
    <row r="409" spans="1:48" x14ac:dyDescent="0.3">
      <c r="A409" t="s">
        <v>1552</v>
      </c>
      <c r="B409" t="s">
        <v>1553</v>
      </c>
      <c r="C409" t="s">
        <v>10260</v>
      </c>
      <c r="D409" t="s">
        <v>286</v>
      </c>
      <c r="E409">
        <v>6222.3584890399998</v>
      </c>
      <c r="F409">
        <v>784.6</v>
      </c>
      <c r="G409">
        <v>32.272982999946699</v>
      </c>
      <c r="H409">
        <f>(Table2[[#This Row],[1Y Return vs Nifty]]-AVERAGE(Table2[1Y Return vs Nifty]))/_xlfn.STDEV.P(Table2[1Y Return vs Nifty])</f>
        <v>-9.1620922664460897E-2</v>
      </c>
      <c r="I409">
        <v>3.6134212856599199</v>
      </c>
      <c r="J409">
        <f>(Table2[[#This Row],[1M Return vs Nifty]]-AVERAGE(Table2[1M Return vs Nifty]))/_xlfn.STDEV.P(Table2[1M Return vs Nifty])</f>
        <v>0.27077782995896255</v>
      </c>
      <c r="K409">
        <v>2.7460527554768999</v>
      </c>
      <c r="L409">
        <f>(Table2[[#This Row],[6M Return vs Nifty]]-AVERAGE(Table2[6M Return vs Nifty]))/_xlfn.STDEV.P(Table2[6M Return vs Nifty])</f>
        <v>-0.12829041600106347</v>
      </c>
      <c r="M409">
        <v>3.9579072183129398</v>
      </c>
      <c r="N409">
        <f>(Table2[[#This Row],[1W Return vs Nifty]]-AVERAGE(Table2[1W Return vs Nifty]))/_xlfn.STDEV.P(Table2[1W Return vs Nifty])</f>
        <v>0.381032019040491</v>
      </c>
      <c r="O409">
        <v>777.86</v>
      </c>
      <c r="P409">
        <v>747.23958137727902</v>
      </c>
      <c r="Q409">
        <v>689.37667028777696</v>
      </c>
      <c r="R409">
        <v>49.475531002865502</v>
      </c>
      <c r="S409" s="2">
        <f>(Table2[[#This Row],[Close Price]]-Table2[[#This Row],[20D EMA]])/Table2[[#This Row],[20D EMA]]</f>
        <v>8.6647982927519213E-3</v>
      </c>
      <c r="T409" s="2">
        <f>(Table2[[#This Row],[Close Price]]-Table2[[#This Row],[50D EMA]])/Table2[[#This Row],[50D EMA]]</f>
        <v>4.9997911719103429E-2</v>
      </c>
      <c r="U409" s="2">
        <f>(Table2[[#This Row],[Close Price]]-Table2[[#This Row],[200D EMA]])/Table2[[#This Row],[200D EMA]]</f>
        <v>0.13812960869777119</v>
      </c>
      <c r="V409">
        <v>1.3386223715530401</v>
      </c>
      <c r="W409">
        <v>781.1</v>
      </c>
      <c r="X409">
        <v>795.65</v>
      </c>
      <c r="Y409">
        <v>755.25</v>
      </c>
      <c r="Z409">
        <v>870</v>
      </c>
      <c r="AA409">
        <v>781.1</v>
      </c>
      <c r="AB409">
        <v>816.9</v>
      </c>
      <c r="AC409" s="2">
        <f>(Table2[[#This Row],[Close Price]]/Table2[[#This Row],[Day Low]])-1</f>
        <v>4.4808603251824675E-3</v>
      </c>
      <c r="AD409" s="2">
        <f>(Table2[[#This Row],[Day High]]/Table2[[#This Row],[Close Price]])-1</f>
        <v>1.4083609482538728E-2</v>
      </c>
      <c r="AE409" s="2">
        <f>(Table2[[#This Row],[Close Price]]/Table2[[#This Row],[Current Week Low]])-1</f>
        <v>3.88613042039061E-2</v>
      </c>
      <c r="AF409" s="2">
        <f>(Table2[[#This Row],[Current Week High]]/Table2[[#This Row],[Close Price]])-1</f>
        <v>0.10884527147591117</v>
      </c>
      <c r="AG409" s="2">
        <f>(Table2[[#This Row],[Close Price]]/Table2[[#This Row],[Current Month Low]])-1</f>
        <v>4.4808603251824675E-3</v>
      </c>
      <c r="AH409" s="2">
        <f>(Table2[[#This Row],[Current Month High]]/Table2[[#This Row],[Close Price]])-1</f>
        <v>4.1167473872036675E-2</v>
      </c>
      <c r="AI409">
        <v>12.6433851644149</v>
      </c>
      <c r="AJ409">
        <v>68.351035296641996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7.0000000000000007E-2</v>
      </c>
      <c r="AM409" t="s">
        <v>10294</v>
      </c>
      <c r="AN409">
        <v>0.31</v>
      </c>
      <c r="AO409" t="s">
        <v>10294</v>
      </c>
      <c r="AQ409">
        <f>(Table2[[#This Row],[Sharpe Ratio]]-AVERAGE(Table2[Sharpe Ratio]))/_xlfn.STDEV.P(Table2[Sharpe Ratio])</f>
        <v>-0.63377662498989373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-0.2018781146559645</v>
      </c>
      <c r="AS409">
        <f>_xlfn.RANK.AVG(Table2[[#This Row],[1Y Return vs Nifty Z-Score]],Table2[1Y Return vs Nifty Z-Score])</f>
        <v>314</v>
      </c>
      <c r="AT409">
        <f>_xlfn.RANK.AVG(Table2[[#This Row],[6M Return vs Nifty Z-Score]],Table2[6M Return vs Nifty Z-Score])</f>
        <v>361</v>
      </c>
      <c r="AU409">
        <f>_xlfn.RANK.AVG(Table2[[#This Row],[Sharpe Ratio Z-Score]],Table2[Sharpe Ratio Z-Score])</f>
        <v>532.5</v>
      </c>
      <c r="AV409">
        <f>(Table2[[#This Row],[Rank 1Y]]+Table2[[#This Row],[Rank 6M]]+Table2[[#This Row],[Rank Sharpe]])/3</f>
        <v>402.5</v>
      </c>
    </row>
    <row r="410" spans="1:48" x14ac:dyDescent="0.3">
      <c r="A410" t="s">
        <v>389</v>
      </c>
      <c r="B410" t="s">
        <v>390</v>
      </c>
      <c r="C410" t="s">
        <v>10258</v>
      </c>
      <c r="D410" t="s">
        <v>391</v>
      </c>
      <c r="E410">
        <v>62763.410787480003</v>
      </c>
      <c r="F410">
        <v>1030.0999999999999</v>
      </c>
      <c r="G410">
        <v>25.033990220030599</v>
      </c>
      <c r="H410">
        <f>(Table2[[#This Row],[1Y Return vs Nifty]]-AVERAGE(Table2[1Y Return vs Nifty]))/_xlfn.STDEV.P(Table2[1Y Return vs Nifty])</f>
        <v>-0.19161970476853563</v>
      </c>
      <c r="I410">
        <v>-2.2943242772580499</v>
      </c>
      <c r="J410">
        <f>(Table2[[#This Row],[1M Return vs Nifty]]-AVERAGE(Table2[1M Return vs Nifty]))/_xlfn.STDEV.P(Table2[1M Return vs Nifty])</f>
        <v>-0.33226893354807996</v>
      </c>
      <c r="K410">
        <v>-1.14350827256118</v>
      </c>
      <c r="L410">
        <f>(Table2[[#This Row],[6M Return vs Nifty]]-AVERAGE(Table2[6M Return vs Nifty]))/_xlfn.STDEV.P(Table2[6M Return vs Nifty])</f>
        <v>-0.26192182702801342</v>
      </c>
      <c r="M410">
        <v>2.3212966897296199</v>
      </c>
      <c r="N410">
        <f>(Table2[[#This Row],[1W Return vs Nifty]]-AVERAGE(Table2[1W Return vs Nifty]))/_xlfn.STDEV.P(Table2[1W Return vs Nifty])</f>
        <v>3.9116124103303528E-2</v>
      </c>
      <c r="O410">
        <v>1040.22</v>
      </c>
      <c r="P410">
        <v>1040.7278777240499</v>
      </c>
      <c r="Q410">
        <v>940.00150206056503</v>
      </c>
      <c r="R410">
        <v>43.8093157206455</v>
      </c>
      <c r="S410" s="2">
        <f>(Table2[[#This Row],[Close Price]]-Table2[[#This Row],[20D EMA]])/Table2[[#This Row],[20D EMA]]</f>
        <v>-9.7287112341621178E-3</v>
      </c>
      <c r="T410" s="2">
        <f>(Table2[[#This Row],[Close Price]]-Table2[[#This Row],[50D EMA]])/Table2[[#This Row],[50D EMA]]</f>
        <v>-1.0211966020639247E-2</v>
      </c>
      <c r="U410" s="2">
        <f>(Table2[[#This Row],[Close Price]]-Table2[[#This Row],[200D EMA]])/Table2[[#This Row],[200D EMA]]</f>
        <v>9.5849312731874511E-2</v>
      </c>
      <c r="V410">
        <v>0.72705738641948403</v>
      </c>
      <c r="W410">
        <v>1020.55</v>
      </c>
      <c r="X410">
        <v>1039.8</v>
      </c>
      <c r="Y410">
        <v>1020.55</v>
      </c>
      <c r="Z410">
        <v>1059.2</v>
      </c>
      <c r="AA410">
        <v>1020.55</v>
      </c>
      <c r="AB410">
        <v>1044.95</v>
      </c>
      <c r="AC410" s="2">
        <f>(Table2[[#This Row],[Close Price]]/Table2[[#This Row],[Day Low]])-1</f>
        <v>9.3576992798001246E-3</v>
      </c>
      <c r="AD410" s="2">
        <f>(Table2[[#This Row],[Day High]]/Table2[[#This Row],[Close Price]])-1</f>
        <v>9.4165614988837021E-3</v>
      </c>
      <c r="AE410" s="2">
        <f>(Table2[[#This Row],[Close Price]]/Table2[[#This Row],[Current Week Low]])-1</f>
        <v>9.3576992798001246E-3</v>
      </c>
      <c r="AF410" s="2">
        <f>(Table2[[#This Row],[Current Week High]]/Table2[[#This Row],[Close Price]])-1</f>
        <v>2.8249684496650884E-2</v>
      </c>
      <c r="AG410" s="2">
        <f>(Table2[[#This Row],[Close Price]]/Table2[[#This Row],[Current Month Low]])-1</f>
        <v>9.3576992798001246E-3</v>
      </c>
      <c r="AH410" s="2">
        <f>(Table2[[#This Row],[Current Month High]]/Table2[[#This Row],[Close Price]])-1</f>
        <v>1.4416076109115661E-2</v>
      </c>
      <c r="AI410">
        <v>14.551985244151</v>
      </c>
      <c r="AJ410">
        <v>59.482892088558501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-0.09</v>
      </c>
      <c r="AM410" t="s">
        <v>10293</v>
      </c>
      <c r="AN410">
        <v>-1.69</v>
      </c>
      <c r="AO410" t="s">
        <v>10293</v>
      </c>
      <c r="AP410">
        <v>1.7819185766136999E-2</v>
      </c>
      <c r="AQ410">
        <f>(Table2[[#This Row],[Sharpe Ratio]]-AVERAGE(Table2[Sharpe Ratio]))/_xlfn.STDEV.P(Table2[Sharpe Ratio])</f>
        <v>-0.427160940156248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345</v>
      </c>
      <c r="AT410">
        <f>_xlfn.RANK.AVG(Table2[[#This Row],[6M Return vs Nifty Z-Score]],Table2[6M Return vs Nifty Z-Score])</f>
        <v>408</v>
      </c>
      <c r="AU410">
        <f>_xlfn.RANK.AVG(Table2[[#This Row],[Sharpe Ratio Z-Score]],Table2[Sharpe Ratio Z-Score])</f>
        <v>460</v>
      </c>
      <c r="AV410">
        <f>(Table2[[#This Row],[Rank 1Y]]+Table2[[#This Row],[Rank 6M]]+Table2[[#This Row],[Rank Sharpe]])/3</f>
        <v>404.33333333333331</v>
      </c>
    </row>
    <row r="411" spans="1:48" x14ac:dyDescent="0.3">
      <c r="A411" t="s">
        <v>815</v>
      </c>
      <c r="B411" t="s">
        <v>816</v>
      </c>
      <c r="C411" t="s">
        <v>10258</v>
      </c>
      <c r="D411" t="s">
        <v>391</v>
      </c>
      <c r="E411">
        <v>19254.862521989999</v>
      </c>
      <c r="F411">
        <v>8114.85</v>
      </c>
      <c r="G411">
        <v>-0.66837983016700797</v>
      </c>
      <c r="H411">
        <f>(Table2[[#This Row],[1Y Return vs Nifty]]-AVERAGE(Table2[1Y Return vs Nifty]))/_xlfn.STDEV.P(Table2[1Y Return vs Nifty])</f>
        <v>-0.54666988652017368</v>
      </c>
      <c r="I411">
        <v>-1.95767453154523</v>
      </c>
      <c r="J411">
        <f>(Table2[[#This Row],[1M Return vs Nifty]]-AVERAGE(Table2[1M Return vs Nifty]))/_xlfn.STDEV.P(Table2[1M Return vs Nifty])</f>
        <v>-0.29790463376139265</v>
      </c>
      <c r="K411">
        <v>13.69466963156</v>
      </c>
      <c r="L411">
        <f>(Table2[[#This Row],[6M Return vs Nifty]]-AVERAGE(Table2[6M Return vs Nifty]))/_xlfn.STDEV.P(Table2[6M Return vs Nifty])</f>
        <v>0.24786491654103779</v>
      </c>
      <c r="M411">
        <v>5.6402972315209201</v>
      </c>
      <c r="N411">
        <f>(Table2[[#This Row],[1W Return vs Nifty]]-AVERAGE(Table2[1W Return vs Nifty]))/_xlfn.STDEV.P(Table2[1W Return vs Nifty])</f>
        <v>0.73251203029113843</v>
      </c>
      <c r="O411">
        <v>8063.38</v>
      </c>
      <c r="P411">
        <v>7813.0713808570999</v>
      </c>
      <c r="Q411">
        <v>7106.90585930013</v>
      </c>
      <c r="R411">
        <v>52.348719121783297</v>
      </c>
      <c r="S411" s="2">
        <f>(Table2[[#This Row],[Close Price]]-Table2[[#This Row],[20D EMA]])/Table2[[#This Row],[20D EMA]]</f>
        <v>6.3831792622945039E-3</v>
      </c>
      <c r="T411" s="2">
        <f>(Table2[[#This Row],[Close Price]]-Table2[[#This Row],[50D EMA]])/Table2[[#This Row],[50D EMA]]</f>
        <v>3.8624838355155934E-2</v>
      </c>
      <c r="U411" s="2">
        <f>(Table2[[#This Row],[Close Price]]-Table2[[#This Row],[200D EMA]])/Table2[[#This Row],[200D EMA]]</f>
        <v>0.14182601551994248</v>
      </c>
      <c r="V411">
        <v>1.1052459814920601</v>
      </c>
      <c r="W411">
        <v>8096</v>
      </c>
      <c r="X411">
        <v>8187.1</v>
      </c>
      <c r="Y411">
        <v>7652.15</v>
      </c>
      <c r="Z411">
        <v>8296.15</v>
      </c>
      <c r="AA411">
        <v>8096</v>
      </c>
      <c r="AB411">
        <v>8296.15</v>
      </c>
      <c r="AC411" s="2">
        <f>(Table2[[#This Row],[Close Price]]/Table2[[#This Row],[Day Low]])-1</f>
        <v>2.3283102766797903E-3</v>
      </c>
      <c r="AD411" s="2">
        <f>(Table2[[#This Row],[Day High]]/Table2[[#This Row],[Close Price]])-1</f>
        <v>8.9034301311792241E-3</v>
      </c>
      <c r="AE411" s="2">
        <f>(Table2[[#This Row],[Close Price]]/Table2[[#This Row],[Current Week Low]])-1</f>
        <v>6.0466666231059341E-2</v>
      </c>
      <c r="AF411" s="2">
        <f>(Table2[[#This Row],[Current Week High]]/Table2[[#This Row],[Close Price]])-1</f>
        <v>2.2341756163083648E-2</v>
      </c>
      <c r="AG411" s="2">
        <f>(Table2[[#This Row],[Close Price]]/Table2[[#This Row],[Current Month Low]])-1</f>
        <v>2.3283102766797903E-3</v>
      </c>
      <c r="AH411" s="2">
        <f>(Table2[[#This Row],[Current Month High]]/Table2[[#This Row],[Close Price]])-1</f>
        <v>2.2341756163083648E-2</v>
      </c>
      <c r="AI411">
        <v>10.6613184470446</v>
      </c>
      <c r="AJ411">
        <v>47.903072941348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0.03</v>
      </c>
      <c r="AM411" t="s">
        <v>10294</v>
      </c>
      <c r="AN411">
        <v>-9.18</v>
      </c>
      <c r="AO411" t="s">
        <v>10293</v>
      </c>
      <c r="AP411">
        <v>1.0712248990218999E-2</v>
      </c>
      <c r="AQ411">
        <f>(Table2[[#This Row],[Sharpe Ratio]]-AVERAGE(Table2[Sharpe Ratio]))/_xlfn.STDEV.P(Table2[Sharpe Ratio])</f>
        <v>-0.50956675983271316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-0.37376433328210334</v>
      </c>
      <c r="AS411">
        <f>_xlfn.RANK.AVG(Table2[[#This Row],[1Y Return vs Nifty Z-Score]],Table2[1Y Return vs Nifty Z-Score])</f>
        <v>502</v>
      </c>
      <c r="AT411">
        <f>_xlfn.RANK.AVG(Table2[[#This Row],[6M Return vs Nifty Z-Score]],Table2[6M Return vs Nifty Z-Score])</f>
        <v>232</v>
      </c>
      <c r="AU411">
        <f>_xlfn.RANK.AVG(Table2[[#This Row],[Sharpe Ratio Z-Score]],Table2[Sharpe Ratio Z-Score])</f>
        <v>479</v>
      </c>
      <c r="AV411">
        <f>(Table2[[#This Row],[Rank 1Y]]+Table2[[#This Row],[Rank 6M]]+Table2[[#This Row],[Rank Sharpe]])/3</f>
        <v>404.33333333333331</v>
      </c>
    </row>
    <row r="412" spans="1:48" x14ac:dyDescent="0.3">
      <c r="A412" t="s">
        <v>333</v>
      </c>
      <c r="B412" t="s">
        <v>334</v>
      </c>
      <c r="C412" t="s">
        <v>10259</v>
      </c>
      <c r="D412" t="s">
        <v>127</v>
      </c>
      <c r="E412">
        <v>77312</v>
      </c>
      <c r="F412">
        <v>966.4</v>
      </c>
      <c r="G412">
        <v>24.947646826899</v>
      </c>
      <c r="H412">
        <f>(Table2[[#This Row],[1Y Return vs Nifty]]-AVERAGE(Table2[1Y Return vs Nifty]))/_xlfn.STDEV.P(Table2[1Y Return vs Nifty])</f>
        <v>-0.19281244447948659</v>
      </c>
      <c r="I412">
        <v>-3.87032644415787</v>
      </c>
      <c r="J412">
        <f>(Table2[[#This Row],[1M Return vs Nifty]]-AVERAGE(Table2[1M Return vs Nifty]))/_xlfn.STDEV.P(Table2[1M Return vs Nifty])</f>
        <v>-0.49314299217283852</v>
      </c>
      <c r="K412">
        <v>-13.2185098137368</v>
      </c>
      <c r="L412">
        <f>(Table2[[#This Row],[6M Return vs Nifty]]-AVERAGE(Table2[6M Return vs Nifty]))/_xlfn.STDEV.P(Table2[6M Return vs Nifty])</f>
        <v>-0.67677570963023681</v>
      </c>
      <c r="M412">
        <v>1.0512925020114099</v>
      </c>
      <c r="N412">
        <f>(Table2[[#This Row],[1W Return vs Nifty]]-AVERAGE(Table2[1W Return vs Nifty]))/_xlfn.STDEV.P(Table2[1W Return vs Nifty])</f>
        <v>-0.22620944409619295</v>
      </c>
      <c r="O412">
        <v>994.5</v>
      </c>
      <c r="P412">
        <v>1003.45417104849</v>
      </c>
      <c r="Q412">
        <v>924.86105301415705</v>
      </c>
      <c r="R412">
        <v>32.001065397786498</v>
      </c>
      <c r="S412" s="2">
        <f>(Table2[[#This Row],[Close Price]]-Table2[[#This Row],[20D EMA]])/Table2[[#This Row],[20D EMA]]</f>
        <v>-2.8255404725992986E-2</v>
      </c>
      <c r="T412" s="2">
        <f>(Table2[[#This Row],[Close Price]]-Table2[[#This Row],[50D EMA]])/Table2[[#This Row],[50D EMA]]</f>
        <v>-3.6926620186124547E-2</v>
      </c>
      <c r="U412" s="2">
        <f>(Table2[[#This Row],[Close Price]]-Table2[[#This Row],[200D EMA]])/Table2[[#This Row],[200D EMA]]</f>
        <v>4.491371633659557E-2</v>
      </c>
      <c r="V412">
        <v>0.66632423508484395</v>
      </c>
      <c r="W412">
        <v>963.65</v>
      </c>
      <c r="X412">
        <v>976.5</v>
      </c>
      <c r="Y412">
        <v>963.65</v>
      </c>
      <c r="Z412">
        <v>1000.8</v>
      </c>
      <c r="AA412">
        <v>963.65</v>
      </c>
      <c r="AB412">
        <v>995</v>
      </c>
      <c r="AC412" s="2">
        <f>(Table2[[#This Row],[Close Price]]/Table2[[#This Row],[Day Low]])-1</f>
        <v>2.8537332018887529E-3</v>
      </c>
      <c r="AD412" s="2">
        <f>(Table2[[#This Row],[Day High]]/Table2[[#This Row],[Close Price]])-1</f>
        <v>1.0451158940397276E-2</v>
      </c>
      <c r="AE412" s="2">
        <f>(Table2[[#This Row],[Close Price]]/Table2[[#This Row],[Current Week Low]])-1</f>
        <v>2.8537332018887529E-3</v>
      </c>
      <c r="AF412" s="2">
        <f>(Table2[[#This Row],[Current Week High]]/Table2[[#This Row],[Close Price]])-1</f>
        <v>3.5596026490066102E-2</v>
      </c>
      <c r="AG412" s="2">
        <f>(Table2[[#This Row],[Close Price]]/Table2[[#This Row],[Current Month Low]])-1</f>
        <v>2.8537332018887529E-3</v>
      </c>
      <c r="AH412" s="2">
        <f>(Table2[[#This Row],[Current Month High]]/Table2[[#This Row],[Close Price]])-1</f>
        <v>2.9594370860927199E-2</v>
      </c>
      <c r="AI412">
        <v>17.849751655629099</v>
      </c>
      <c r="AJ412">
        <v>53.250872185220402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-0.17</v>
      </c>
      <c r="AM412" t="s">
        <v>10293</v>
      </c>
      <c r="AN412">
        <v>-6.08</v>
      </c>
      <c r="AO412" t="s">
        <v>10293</v>
      </c>
      <c r="AP412">
        <v>6.0261238318385001E-2</v>
      </c>
      <c r="AQ412">
        <f>(Table2[[#This Row],[Sharpe Ratio]]-AVERAGE(Table2[Sharpe Ratio]))/_xlfn.STDEV.P(Table2[Sharpe Ratio])</f>
        <v>6.49599608162863E-2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346</v>
      </c>
      <c r="AT412">
        <f>_xlfn.RANK.AVG(Table2[[#This Row],[6M Return vs Nifty Z-Score]],Table2[6M Return vs Nifty Z-Score])</f>
        <v>555</v>
      </c>
      <c r="AU412">
        <f>_xlfn.RANK.AVG(Table2[[#This Row],[Sharpe Ratio Z-Score]],Table2[Sharpe Ratio Z-Score])</f>
        <v>317</v>
      </c>
      <c r="AV412">
        <f>(Table2[[#This Row],[Rank 1Y]]+Table2[[#This Row],[Rank 6M]]+Table2[[#This Row],[Rank Sharpe]])/3</f>
        <v>406</v>
      </c>
    </row>
    <row r="413" spans="1:48" x14ac:dyDescent="0.3">
      <c r="A413" t="s">
        <v>137</v>
      </c>
      <c r="B413" t="s">
        <v>138</v>
      </c>
      <c r="C413" t="s">
        <v>10250</v>
      </c>
      <c r="D413" t="s">
        <v>51</v>
      </c>
      <c r="E413">
        <v>207275.8966335</v>
      </c>
      <c r="F413">
        <v>326.25</v>
      </c>
      <c r="G413">
        <v>4.49165221068173</v>
      </c>
      <c r="H413">
        <f>(Table2[[#This Row],[1Y Return vs Nifty]]-AVERAGE(Table2[1Y Return vs Nifty]))/_xlfn.STDEV.P(Table2[1Y Return vs Nifty])</f>
        <v>-0.47538967732664317</v>
      </c>
      <c r="I413">
        <v>-9.2259189447017693</v>
      </c>
      <c r="J413">
        <f>(Table2[[#This Row],[1M Return vs Nifty]]-AVERAGE(Table2[1M Return vs Nifty]))/_xlfn.STDEV.P(Table2[1M Return vs Nifty])</f>
        <v>-1.0398274574598605</v>
      </c>
      <c r="K413">
        <v>15.4412845674825</v>
      </c>
      <c r="L413">
        <f>(Table2[[#This Row],[6M Return vs Nifty]]-AVERAGE(Table2[6M Return vs Nifty]))/_xlfn.STDEV.P(Table2[6M Return vs Nifty])</f>
        <v>0.30787236126952411</v>
      </c>
      <c r="M413">
        <v>-0.34300925043001101</v>
      </c>
      <c r="N413">
        <f>(Table2[[#This Row],[1W Return vs Nifty]]-AVERAGE(Table2[1W Return vs Nifty]))/_xlfn.STDEV.P(Table2[1W Return vs Nifty])</f>
        <v>-0.5175028967364903</v>
      </c>
      <c r="O413">
        <v>337.44</v>
      </c>
      <c r="P413">
        <v>344.533934332326</v>
      </c>
      <c r="Q413">
        <v>299.94698273872001</v>
      </c>
      <c r="R413">
        <v>24.511923045246998</v>
      </c>
      <c r="S413" s="2">
        <f>(Table2[[#This Row],[Close Price]]-Table2[[#This Row],[20D EMA]])/Table2[[#This Row],[20D EMA]]</f>
        <v>-3.3161450924608815E-2</v>
      </c>
      <c r="T413" s="2">
        <f>(Table2[[#This Row],[Close Price]]-Table2[[#This Row],[50D EMA]])/Table2[[#This Row],[50D EMA]]</f>
        <v>-5.3068602277910666E-2</v>
      </c>
      <c r="U413" s="2">
        <f>(Table2[[#This Row],[Close Price]]-Table2[[#This Row],[200D EMA]])/Table2[[#This Row],[200D EMA]]</f>
        <v>8.7692221542339077E-2</v>
      </c>
      <c r="V413">
        <v>0.64334642389488195</v>
      </c>
      <c r="W413">
        <v>324.55</v>
      </c>
      <c r="X413">
        <v>328.25</v>
      </c>
      <c r="Y413">
        <v>324.55</v>
      </c>
      <c r="Z413">
        <v>335.2</v>
      </c>
      <c r="AA413">
        <v>324.55</v>
      </c>
      <c r="AB413">
        <v>332.9</v>
      </c>
      <c r="AC413" s="2">
        <f>(Table2[[#This Row],[Close Price]]/Table2[[#This Row],[Day Low]])-1</f>
        <v>5.2380218764442876E-3</v>
      </c>
      <c r="AD413" s="2">
        <f>(Table2[[#This Row],[Day High]]/Table2[[#This Row],[Close Price]])-1</f>
        <v>6.1302681992336794E-3</v>
      </c>
      <c r="AE413" s="2">
        <f>(Table2[[#This Row],[Close Price]]/Table2[[#This Row],[Current Week Low]])-1</f>
        <v>5.2380218764442876E-3</v>
      </c>
      <c r="AF413" s="2">
        <f>(Table2[[#This Row],[Current Week High]]/Table2[[#This Row],[Close Price]])-1</f>
        <v>2.7432950191570882E-2</v>
      </c>
      <c r="AG413" s="2">
        <f>(Table2[[#This Row],[Close Price]]/Table2[[#This Row],[Current Month Low]])-1</f>
        <v>5.2380218764442876E-3</v>
      </c>
      <c r="AH413" s="2">
        <f>(Table2[[#This Row],[Current Month High]]/Table2[[#This Row],[Close Price]])-1</f>
        <v>2.0383141762452039E-2</v>
      </c>
      <c r="AI413">
        <v>20.9808429118773</v>
      </c>
      <c r="AJ413">
        <v>60.872781065088702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-0.16</v>
      </c>
      <c r="AM413" t="s">
        <v>10293</v>
      </c>
      <c r="AN413">
        <v>-5.23</v>
      </c>
      <c r="AO413" t="s">
        <v>10293</v>
      </c>
      <c r="AQ413">
        <f>(Table2[[#This Row],[Sharpe Ratio]]-AVERAGE(Table2[Sharpe Ratio]))/_xlfn.STDEV.P(Table2[Sharpe Ratio])</f>
        <v>-0.63377662498989373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468</v>
      </c>
      <c r="AT413">
        <f>_xlfn.RANK.AVG(Table2[[#This Row],[6M Return vs Nifty Z-Score]],Table2[6M Return vs Nifty Z-Score])</f>
        <v>219</v>
      </c>
      <c r="AU413">
        <f>_xlfn.RANK.AVG(Table2[[#This Row],[Sharpe Ratio Z-Score]],Table2[Sharpe Ratio Z-Score])</f>
        <v>532.5</v>
      </c>
      <c r="AV413">
        <f>(Table2[[#This Row],[Rank 1Y]]+Table2[[#This Row],[Rank 6M]]+Table2[[#This Row],[Rank Sharpe]])/3</f>
        <v>406.5</v>
      </c>
    </row>
    <row r="414" spans="1:48" x14ac:dyDescent="0.3">
      <c r="A414" t="s">
        <v>1269</v>
      </c>
      <c r="B414" t="s">
        <v>1270</v>
      </c>
      <c r="C414" t="s">
        <v>10250</v>
      </c>
      <c r="D414" t="s">
        <v>21</v>
      </c>
      <c r="E414">
        <v>8948.8699667279998</v>
      </c>
      <c r="F414">
        <v>32.31</v>
      </c>
      <c r="G414">
        <v>89.535315902833503</v>
      </c>
      <c r="H414">
        <f>(Table2[[#This Row],[1Y Return vs Nifty]]-AVERAGE(Table2[1Y Return vs Nifty]))/_xlfn.STDEV.P(Table2[1Y Return vs Nifty])</f>
        <v>0.69939569039439808</v>
      </c>
      <c r="I414">
        <v>-0.20939493910982299</v>
      </c>
      <c r="J414">
        <f>(Table2[[#This Row],[1M Return vs Nifty]]-AVERAGE(Table2[1M Return vs Nifty]))/_xlfn.STDEV.P(Table2[1M Return vs Nifty])</f>
        <v>-0.11944495930600808</v>
      </c>
      <c r="K414">
        <v>-29.182736801219601</v>
      </c>
      <c r="L414">
        <f>(Table2[[#This Row],[6M Return vs Nifty]]-AVERAGE(Table2[6M Return vs Nifty]))/_xlfn.STDEV.P(Table2[6M Return vs Nifty])</f>
        <v>-1.2252494738709028</v>
      </c>
      <c r="M414">
        <v>8.0785240763491508</v>
      </c>
      <c r="N414">
        <f>(Table2[[#This Row],[1W Return vs Nifty]]-AVERAGE(Table2[1W Return vs Nifty]))/_xlfn.STDEV.P(Table2[1W Return vs Nifty])</f>
        <v>1.2418992663802026</v>
      </c>
      <c r="O414">
        <v>30.44</v>
      </c>
      <c r="P414">
        <v>30.8424172772026</v>
      </c>
      <c r="Q414">
        <v>28.8185873952586</v>
      </c>
      <c r="R414">
        <v>70.777604558886395</v>
      </c>
      <c r="S414" s="2">
        <f>(Table2[[#This Row],[Close Price]]-Table2[[#This Row],[20D EMA]])/Table2[[#This Row],[20D EMA]]</f>
        <v>6.1432325886990831E-2</v>
      </c>
      <c r="T414" s="2">
        <f>(Table2[[#This Row],[Close Price]]-Table2[[#This Row],[50D EMA]])/Table2[[#This Row],[50D EMA]]</f>
        <v>4.7583258783097299E-2</v>
      </c>
      <c r="U414" s="2">
        <f>(Table2[[#This Row],[Close Price]]-Table2[[#This Row],[200D EMA]])/Table2[[#This Row],[200D EMA]]</f>
        <v>0.12115141373361796</v>
      </c>
      <c r="V414">
        <v>1.4564713337348301</v>
      </c>
      <c r="W414">
        <v>30.3</v>
      </c>
      <c r="X414">
        <v>33.6</v>
      </c>
      <c r="Y414">
        <v>30.3</v>
      </c>
      <c r="Z414">
        <v>33.6</v>
      </c>
      <c r="AA414">
        <v>30.3</v>
      </c>
      <c r="AB414">
        <v>33.6</v>
      </c>
      <c r="AC414" s="2">
        <f>(Table2[[#This Row],[Close Price]]/Table2[[#This Row],[Day Low]])-1</f>
        <v>6.6336633663366396E-2</v>
      </c>
      <c r="AD414" s="2">
        <f>(Table2[[#This Row],[Day High]]/Table2[[#This Row],[Close Price]])-1</f>
        <v>3.9925719591457742E-2</v>
      </c>
      <c r="AE414" s="2">
        <f>(Table2[[#This Row],[Close Price]]/Table2[[#This Row],[Current Week Low]])-1</f>
        <v>6.6336633663366396E-2</v>
      </c>
      <c r="AF414" s="2">
        <f>(Table2[[#This Row],[Current Week High]]/Table2[[#This Row],[Close Price]])-1</f>
        <v>3.9925719591457742E-2</v>
      </c>
      <c r="AG414" s="2">
        <f>(Table2[[#This Row],[Close Price]]/Table2[[#This Row],[Current Month Low]])-1</f>
        <v>6.6336633663366396E-2</v>
      </c>
      <c r="AH414" s="2">
        <f>(Table2[[#This Row],[Current Month High]]/Table2[[#This Row],[Close Price]])-1</f>
        <v>3.9925719591457742E-2</v>
      </c>
      <c r="AI414">
        <v>31.538223460228998</v>
      </c>
      <c r="AJ414">
        <v>135.83941605839399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-0.17</v>
      </c>
      <c r="AM414" t="s">
        <v>10293</v>
      </c>
      <c r="AN414">
        <v>8.1</v>
      </c>
      <c r="AO414" t="s">
        <v>10294</v>
      </c>
      <c r="AP414">
        <v>2.9190181553444002E-2</v>
      </c>
      <c r="AQ414">
        <f>(Table2[[#This Row],[Sharpe Ratio]]-AVERAGE(Table2[Sharpe Ratio]))/_xlfn.STDEV.P(Table2[Sharpe Ratio])</f>
        <v>-0.29531282359978289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123</v>
      </c>
      <c r="AT414">
        <f>_xlfn.RANK.AVG(Table2[[#This Row],[6M Return vs Nifty Z-Score]],Table2[6M Return vs Nifty Z-Score])</f>
        <v>684</v>
      </c>
      <c r="AU414">
        <f>_xlfn.RANK.AVG(Table2[[#This Row],[Sharpe Ratio Z-Score]],Table2[Sharpe Ratio Z-Score])</f>
        <v>417</v>
      </c>
      <c r="AV414">
        <f>(Table2[[#This Row],[Rank 1Y]]+Table2[[#This Row],[Rank 6M]]+Table2[[#This Row],[Rank Sharpe]])/3</f>
        <v>408</v>
      </c>
    </row>
    <row r="415" spans="1:48" x14ac:dyDescent="0.3">
      <c r="A415" t="s">
        <v>652</v>
      </c>
      <c r="B415" t="s">
        <v>653</v>
      </c>
      <c r="C415" t="s">
        <v>10260</v>
      </c>
      <c r="D415" t="s">
        <v>286</v>
      </c>
      <c r="E415">
        <v>27520.383673395001</v>
      </c>
      <c r="F415">
        <v>5566.65</v>
      </c>
      <c r="G415">
        <v>-18.318203530493498</v>
      </c>
      <c r="H415">
        <f>(Table2[[#This Row],[1Y Return vs Nifty]]-AVERAGE(Table2[1Y Return vs Nifty]))/_xlfn.STDEV.P(Table2[1Y Return vs Nifty])</f>
        <v>-0.7904829317936819</v>
      </c>
      <c r="I415">
        <v>-17.9830763055799</v>
      </c>
      <c r="J415">
        <f>(Table2[[#This Row],[1M Return vs Nifty]]-AVERAGE(Table2[1M Return vs Nifty]))/_xlfn.STDEV.P(Table2[1M Return vs Nifty])</f>
        <v>-1.9337345067321443</v>
      </c>
      <c r="K415">
        <v>9.25931123153015</v>
      </c>
      <c r="L415">
        <f>(Table2[[#This Row],[6M Return vs Nifty]]-AVERAGE(Table2[6M Return vs Nifty]))/_xlfn.STDEV.P(Table2[6M Return vs Nifty])</f>
        <v>9.5481859138494024E-2</v>
      </c>
      <c r="M415">
        <v>0.52630515460824401</v>
      </c>
      <c r="N415">
        <f>(Table2[[#This Row],[1W Return vs Nifty]]-AVERAGE(Table2[1W Return vs Nifty]))/_xlfn.STDEV.P(Table2[1W Return vs Nifty])</f>
        <v>-0.33588826846098147</v>
      </c>
      <c r="O415">
        <v>5781.38</v>
      </c>
      <c r="P415">
        <v>5833.2563504640402</v>
      </c>
      <c r="Q415">
        <v>5250.4910067582396</v>
      </c>
      <c r="R415">
        <v>34.792460966450399</v>
      </c>
      <c r="S415" s="2">
        <f>(Table2[[#This Row],[Close Price]]-Table2[[#This Row],[20D EMA]])/Table2[[#This Row],[20D EMA]]</f>
        <v>-3.7141651301246498E-2</v>
      </c>
      <c r="T415" s="2">
        <f>(Table2[[#This Row],[Close Price]]-Table2[[#This Row],[50D EMA]])/Table2[[#This Row],[50D EMA]]</f>
        <v>-4.5704548959661584E-2</v>
      </c>
      <c r="U415" s="2">
        <f>(Table2[[#This Row],[Close Price]]-Table2[[#This Row],[200D EMA]])/Table2[[#This Row],[200D EMA]]</f>
        <v>6.0215128991709881E-2</v>
      </c>
      <c r="V415">
        <v>0.63577342551803495</v>
      </c>
      <c r="W415">
        <v>5555</v>
      </c>
      <c r="X415">
        <v>5695</v>
      </c>
      <c r="Y415">
        <v>5490</v>
      </c>
      <c r="Z415">
        <v>5738</v>
      </c>
      <c r="AA415">
        <v>5555</v>
      </c>
      <c r="AB415">
        <v>5738</v>
      </c>
      <c r="AC415" s="2">
        <f>(Table2[[#This Row],[Close Price]]/Table2[[#This Row],[Day Low]])-1</f>
        <v>2.0972097209719376E-3</v>
      </c>
      <c r="AD415" s="2">
        <f>(Table2[[#This Row],[Day High]]/Table2[[#This Row],[Close Price]])-1</f>
        <v>2.3056955260345235E-2</v>
      </c>
      <c r="AE415" s="2">
        <f>(Table2[[#This Row],[Close Price]]/Table2[[#This Row],[Current Week Low]])-1</f>
        <v>1.3961748633879667E-2</v>
      </c>
      <c r="AF415" s="2">
        <f>(Table2[[#This Row],[Current Week High]]/Table2[[#This Row],[Close Price]])-1</f>
        <v>3.0781529286015852E-2</v>
      </c>
      <c r="AG415" s="2">
        <f>(Table2[[#This Row],[Close Price]]/Table2[[#This Row],[Current Month Low]])-1</f>
        <v>2.0972097209719376E-3</v>
      </c>
      <c r="AH415" s="2">
        <f>(Table2[[#This Row],[Current Month High]]/Table2[[#This Row],[Close Price]])-1</f>
        <v>3.0781529286015852E-2</v>
      </c>
      <c r="AI415">
        <v>32.036323462046298</v>
      </c>
      <c r="AJ415">
        <v>38.319045844204197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-0.08</v>
      </c>
      <c r="AM415" t="s">
        <v>10293</v>
      </c>
      <c r="AN415">
        <v>-5.14</v>
      </c>
      <c r="AO415" t="s">
        <v>10293</v>
      </c>
      <c r="AP415">
        <v>5.7616716421167002E-2</v>
      </c>
      <c r="AQ415">
        <f>(Table2[[#This Row],[Sharpe Ratio]]-AVERAGE(Table2[Sharpe Ratio]))/_xlfn.STDEV.P(Table2[Sharpe Ratio])</f>
        <v>3.4296399078823037E-2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612</v>
      </c>
      <c r="AT415">
        <f>_xlfn.RANK.AVG(Table2[[#This Row],[6M Return vs Nifty Z-Score]],Table2[6M Return vs Nifty Z-Score])</f>
        <v>285</v>
      </c>
      <c r="AU415">
        <f>_xlfn.RANK.AVG(Table2[[#This Row],[Sharpe Ratio Z-Score]],Table2[Sharpe Ratio Z-Score])</f>
        <v>328</v>
      </c>
      <c r="AV415">
        <f>(Table2[[#This Row],[Rank 1Y]]+Table2[[#This Row],[Rank 6M]]+Table2[[#This Row],[Rank Sharpe]])/3</f>
        <v>408.33333333333331</v>
      </c>
    </row>
    <row r="416" spans="1:48" x14ac:dyDescent="0.3">
      <c r="A416" t="s">
        <v>959</v>
      </c>
      <c r="B416" t="s">
        <v>960</v>
      </c>
      <c r="C416" t="s">
        <v>10261</v>
      </c>
      <c r="D416" t="s">
        <v>349</v>
      </c>
      <c r="E416">
        <v>14809.87934245</v>
      </c>
      <c r="F416">
        <v>4389.5</v>
      </c>
      <c r="G416">
        <v>59.461919036611398</v>
      </c>
      <c r="H416">
        <f>(Table2[[#This Row],[1Y Return vs Nifty]]-AVERAGE(Table2[1Y Return vs Nifty]))/_xlfn.STDEV.P(Table2[1Y Return vs Nifty])</f>
        <v>0.28396454523589121</v>
      </c>
      <c r="I416">
        <v>-7.5916536467644304</v>
      </c>
      <c r="J416">
        <f>(Table2[[#This Row],[1M Return vs Nifty]]-AVERAGE(Table2[1M Return vs Nifty]))/_xlfn.STDEV.P(Table2[1M Return vs Nifty])</f>
        <v>-0.87300605526219965</v>
      </c>
      <c r="K416">
        <v>-14.3067323896866</v>
      </c>
      <c r="L416">
        <f>(Table2[[#This Row],[6M Return vs Nifty]]-AVERAGE(Table2[6M Return vs Nifty]))/_xlfn.STDEV.P(Table2[6M Return vs Nifty])</f>
        <v>-0.71416314674390646</v>
      </c>
      <c r="M416">
        <v>-3.3397962584171998</v>
      </c>
      <c r="N416">
        <f>(Table2[[#This Row],[1W Return vs Nifty]]-AVERAGE(Table2[1W Return vs Nifty]))/_xlfn.STDEV.P(Table2[1W Return vs Nifty])</f>
        <v>-1.1435828918707214</v>
      </c>
      <c r="O416">
        <v>4350.51</v>
      </c>
      <c r="P416">
        <v>4209.6456481634796</v>
      </c>
      <c r="Q416">
        <v>3689.18012385987</v>
      </c>
      <c r="R416">
        <v>53.289501181085498</v>
      </c>
      <c r="S416" s="2">
        <f>(Table2[[#This Row],[Close Price]]-Table2[[#This Row],[20D EMA]])/Table2[[#This Row],[20D EMA]]</f>
        <v>8.9621676539071923E-3</v>
      </c>
      <c r="T416" s="2">
        <f>(Table2[[#This Row],[Close Price]]-Table2[[#This Row],[50D EMA]])/Table2[[#This Row],[50D EMA]]</f>
        <v>4.2724344723643087E-2</v>
      </c>
      <c r="U416" s="2">
        <f>(Table2[[#This Row],[Close Price]]-Table2[[#This Row],[200D EMA]])/Table2[[#This Row],[200D EMA]]</f>
        <v>0.18983076256179324</v>
      </c>
      <c r="V416">
        <v>1.0210546404417</v>
      </c>
      <c r="W416">
        <v>4205.1000000000004</v>
      </c>
      <c r="X416">
        <v>4615</v>
      </c>
      <c r="Y416">
        <v>4205.1000000000004</v>
      </c>
      <c r="Z416">
        <v>4615</v>
      </c>
      <c r="AA416">
        <v>4205.1000000000004</v>
      </c>
      <c r="AB416">
        <v>4615</v>
      </c>
      <c r="AC416" s="2">
        <f>(Table2[[#This Row],[Close Price]]/Table2[[#This Row],[Day Low]])-1</f>
        <v>4.3851513638201167E-2</v>
      </c>
      <c r="AD416" s="2">
        <f>(Table2[[#This Row],[Day High]]/Table2[[#This Row],[Close Price]])-1</f>
        <v>5.1372593689486212E-2</v>
      </c>
      <c r="AE416" s="2">
        <f>(Table2[[#This Row],[Close Price]]/Table2[[#This Row],[Current Week Low]])-1</f>
        <v>4.3851513638201167E-2</v>
      </c>
      <c r="AF416" s="2">
        <f>(Table2[[#This Row],[Current Week High]]/Table2[[#This Row],[Close Price]])-1</f>
        <v>5.1372593689486212E-2</v>
      </c>
      <c r="AG416" s="2">
        <f>(Table2[[#This Row],[Close Price]]/Table2[[#This Row],[Current Month Low]])-1</f>
        <v>4.3851513638201167E-2</v>
      </c>
      <c r="AH416" s="2">
        <f>(Table2[[#This Row],[Current Month High]]/Table2[[#This Row],[Close Price]])-1</f>
        <v>5.1372593689486212E-2</v>
      </c>
      <c r="AI416">
        <v>11.3566465428864</v>
      </c>
      <c r="AJ416">
        <v>87.8343104112285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0.03</v>
      </c>
      <c r="AM416" t="s">
        <v>10294</v>
      </c>
      <c r="AN416">
        <v>-4.4400000000000004</v>
      </c>
      <c r="AO416" t="s">
        <v>10293</v>
      </c>
      <c r="AP416">
        <v>1.9781805757121001E-2</v>
      </c>
      <c r="AQ416">
        <f>(Table2[[#This Row],[Sharpe Ratio]]-AVERAGE(Table2[Sharpe Ratio]))/_xlfn.STDEV.P(Table2[Sharpe Ratio])</f>
        <v>-0.40440411620102684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-2.8511916648419628</v>
      </c>
      <c r="AS416">
        <f>_xlfn.RANK.AVG(Table2[[#This Row],[1Y Return vs Nifty Z-Score]],Table2[1Y Return vs Nifty Z-Score])</f>
        <v>213</v>
      </c>
      <c r="AT416">
        <f>_xlfn.RANK.AVG(Table2[[#This Row],[6M Return vs Nifty Z-Score]],Table2[6M Return vs Nifty Z-Score])</f>
        <v>566</v>
      </c>
      <c r="AU416">
        <f>_xlfn.RANK.AVG(Table2[[#This Row],[Sharpe Ratio Z-Score]],Table2[Sharpe Ratio Z-Score])</f>
        <v>447</v>
      </c>
      <c r="AV416">
        <f>(Table2[[#This Row],[Rank 1Y]]+Table2[[#This Row],[Rank 6M]]+Table2[[#This Row],[Rank Sharpe]])/3</f>
        <v>408.66666666666669</v>
      </c>
    </row>
    <row r="417" spans="1:48" x14ac:dyDescent="0.3">
      <c r="A417" t="s">
        <v>1548</v>
      </c>
      <c r="B417" t="s">
        <v>1549</v>
      </c>
      <c r="C417" t="s">
        <v>626</v>
      </c>
      <c r="D417" t="s">
        <v>463</v>
      </c>
      <c r="E417">
        <v>6252.5039135199904</v>
      </c>
      <c r="F417">
        <v>2079.1999999999998</v>
      </c>
      <c r="G417">
        <v>4.0876984006315098</v>
      </c>
      <c r="H417">
        <f>(Table2[[#This Row],[1Y Return vs Nifty]]-AVERAGE(Table2[1Y Return vs Nifty]))/_xlfn.STDEV.P(Table2[1Y Return vs Nifty])</f>
        <v>-0.48096985819702537</v>
      </c>
      <c r="I417">
        <v>35.736537307492299</v>
      </c>
      <c r="J417">
        <f>(Table2[[#This Row],[1M Return vs Nifty]]-AVERAGE(Table2[1M Return vs Nifty]))/_xlfn.STDEV.P(Table2[1M Return vs Nifty])</f>
        <v>3.5498190385581863</v>
      </c>
      <c r="K417">
        <v>58.333179999657503</v>
      </c>
      <c r="L417">
        <f>(Table2[[#This Row],[6M Return vs Nifty]]-AVERAGE(Table2[6M Return vs Nifty]))/_xlfn.STDEV.P(Table2[6M Return vs Nifty])</f>
        <v>1.7814845418998517</v>
      </c>
      <c r="M417">
        <v>3.8581601345954701</v>
      </c>
      <c r="N417">
        <f>(Table2[[#This Row],[1W Return vs Nifty]]-AVERAGE(Table2[1W Return vs Nifty]))/_xlfn.STDEV.P(Table2[1W Return vs Nifty])</f>
        <v>0.36019314943713143</v>
      </c>
      <c r="O417">
        <v>1894.68</v>
      </c>
      <c r="P417">
        <v>1701.5802427318499</v>
      </c>
      <c r="Q417">
        <v>1472.9014945040601</v>
      </c>
      <c r="R417">
        <v>69.996134593623495</v>
      </c>
      <c r="S417" s="2">
        <f>(Table2[[#This Row],[Close Price]]-Table2[[#This Row],[20D EMA]])/Table2[[#This Row],[20D EMA]]</f>
        <v>9.7388477209871718E-2</v>
      </c>
      <c r="T417" s="2">
        <f>(Table2[[#This Row],[Close Price]]-Table2[[#This Row],[50D EMA]])/Table2[[#This Row],[50D EMA]]</f>
        <v>0.22192297946636336</v>
      </c>
      <c r="U417" s="2">
        <f>(Table2[[#This Row],[Close Price]]-Table2[[#This Row],[200D EMA]])/Table2[[#This Row],[200D EMA]]</f>
        <v>0.41163547444161308</v>
      </c>
      <c r="V417">
        <v>1.1686644934552699</v>
      </c>
      <c r="W417">
        <v>1937.15</v>
      </c>
      <c r="X417">
        <v>2095.0500000000002</v>
      </c>
      <c r="Y417">
        <v>1937.15</v>
      </c>
      <c r="Z417">
        <v>2131.9499999999998</v>
      </c>
      <c r="AA417">
        <v>1937.15</v>
      </c>
      <c r="AB417">
        <v>2095.0500000000002</v>
      </c>
      <c r="AC417" s="2">
        <f>(Table2[[#This Row],[Close Price]]/Table2[[#This Row],[Day Low]])-1</f>
        <v>7.3329375629145765E-2</v>
      </c>
      <c r="AD417" s="2">
        <f>(Table2[[#This Row],[Day High]]/Table2[[#This Row],[Close Price]])-1</f>
        <v>7.6231242785689268E-3</v>
      </c>
      <c r="AE417" s="2">
        <f>(Table2[[#This Row],[Close Price]]/Table2[[#This Row],[Current Week Low]])-1</f>
        <v>7.3329375629145765E-2</v>
      </c>
      <c r="AF417" s="2">
        <f>(Table2[[#This Row],[Current Week High]]/Table2[[#This Row],[Close Price]])-1</f>
        <v>2.5370334744132306E-2</v>
      </c>
      <c r="AG417" s="2">
        <f>(Table2[[#This Row],[Close Price]]/Table2[[#This Row],[Current Month Low]])-1</f>
        <v>7.3329375629145765E-2</v>
      </c>
      <c r="AH417" s="2">
        <f>(Table2[[#This Row],[Current Month High]]/Table2[[#This Row],[Close Price]])-1</f>
        <v>7.6231242785689268E-3</v>
      </c>
      <c r="AI417">
        <v>2.5370334744132301</v>
      </c>
      <c r="AJ417">
        <v>94.000466526708607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0.23</v>
      </c>
      <c r="AM417" t="s">
        <v>10294</v>
      </c>
      <c r="AN417">
        <v>5.35</v>
      </c>
      <c r="AO417" t="s">
        <v>10294</v>
      </c>
      <c r="AP417">
        <v>-0.113844831054739</v>
      </c>
      <c r="AQ417">
        <f>(Table2[[#This Row],[Sharpe Ratio]]-AVERAGE(Table2[Sharpe Ratio]))/_xlfn.STDEV.P(Table2[Sharpe Ratio])</f>
        <v>-1.9538216619436179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3.2567052097545264</v>
      </c>
      <c r="AS417">
        <f>_xlfn.RANK.AVG(Table2[[#This Row],[1Y Return vs Nifty Z-Score]],Table2[1Y Return vs Nifty Z-Score])</f>
        <v>470</v>
      </c>
      <c r="AT417">
        <f>_xlfn.RANK.AVG(Table2[[#This Row],[6M Return vs Nifty Z-Score]],Table2[6M Return vs Nifty Z-Score])</f>
        <v>38</v>
      </c>
      <c r="AU417">
        <f>_xlfn.RANK.AVG(Table2[[#This Row],[Sharpe Ratio Z-Score]],Table2[Sharpe Ratio Z-Score])</f>
        <v>723</v>
      </c>
      <c r="AV417">
        <f>(Table2[[#This Row],[Rank 1Y]]+Table2[[#This Row],[Rank 6M]]+Table2[[#This Row],[Rank Sharpe]])/3</f>
        <v>410.33333333333331</v>
      </c>
    </row>
    <row r="418" spans="1:48" x14ac:dyDescent="0.3">
      <c r="A418" t="s">
        <v>28</v>
      </c>
      <c r="B418" t="s">
        <v>29</v>
      </c>
      <c r="C418" t="s">
        <v>10250</v>
      </c>
      <c r="D418" t="s">
        <v>24</v>
      </c>
      <c r="E418">
        <v>842379.41072609997</v>
      </c>
      <c r="F418">
        <v>1196.55</v>
      </c>
      <c r="G418">
        <v>-5.34794069611719</v>
      </c>
      <c r="H418">
        <f>(Table2[[#This Row],[1Y Return vs Nifty]]-AVERAGE(Table2[1Y Return vs Nifty]))/_xlfn.STDEV.P(Table2[1Y Return vs Nifty])</f>
        <v>-0.61131291098556506</v>
      </c>
      <c r="I418">
        <v>-2.4956375673170101</v>
      </c>
      <c r="J418">
        <f>(Table2[[#This Row],[1M Return vs Nifty]]-AVERAGE(Table2[1M Return vs Nifty]))/_xlfn.STDEV.P(Table2[1M Return vs Nifty])</f>
        <v>-0.35281845226517372</v>
      </c>
      <c r="K418">
        <v>3.7457712142024402</v>
      </c>
      <c r="L418">
        <f>(Table2[[#This Row],[6M Return vs Nifty]]-AVERAGE(Table2[6M Return vs Nifty]))/_xlfn.STDEV.P(Table2[6M Return vs Nifty])</f>
        <v>-9.3943663936713662E-2</v>
      </c>
      <c r="M418">
        <v>1.56189618282968</v>
      </c>
      <c r="N418">
        <f>(Table2[[#This Row],[1W Return vs Nifty]]-AVERAGE(Table2[1W Return vs Nifty]))/_xlfn.STDEV.P(Table2[1W Return vs Nifty])</f>
        <v>-0.11953561337342256</v>
      </c>
      <c r="O418">
        <v>1213.33</v>
      </c>
      <c r="P418">
        <v>1186.98399008243</v>
      </c>
      <c r="Q418">
        <v>1087.79066504964</v>
      </c>
      <c r="R418">
        <v>33.866639099676497</v>
      </c>
      <c r="S418" s="2">
        <f>(Table2[[#This Row],[Close Price]]-Table2[[#This Row],[20D EMA]])/Table2[[#This Row],[20D EMA]]</f>
        <v>-1.3829708323374493E-2</v>
      </c>
      <c r="T418" s="2">
        <f>(Table2[[#This Row],[Close Price]]-Table2[[#This Row],[50D EMA]])/Table2[[#This Row],[50D EMA]]</f>
        <v>8.0590892526744944E-3</v>
      </c>
      <c r="U418" s="2">
        <f>(Table2[[#This Row],[Close Price]]-Table2[[#This Row],[200D EMA]])/Table2[[#This Row],[200D EMA]]</f>
        <v>9.9981860889932231E-2</v>
      </c>
      <c r="V418">
        <v>0.99317661078669095</v>
      </c>
      <c r="W418">
        <v>1190.0999999999999</v>
      </c>
      <c r="X418">
        <v>1201.6500000000001</v>
      </c>
      <c r="Y418">
        <v>1190.0999999999999</v>
      </c>
      <c r="Z418">
        <v>1242.75</v>
      </c>
      <c r="AA418">
        <v>1190.0999999999999</v>
      </c>
      <c r="AB418">
        <v>1222.6500000000001</v>
      </c>
      <c r="AC418" s="2">
        <f>(Table2[[#This Row],[Close Price]]/Table2[[#This Row],[Day Low]])-1</f>
        <v>5.4197126291908315E-3</v>
      </c>
      <c r="AD418" s="2">
        <f>(Table2[[#This Row],[Day High]]/Table2[[#This Row],[Close Price]])-1</f>
        <v>4.262253980193087E-3</v>
      </c>
      <c r="AE418" s="2">
        <f>(Table2[[#This Row],[Close Price]]/Table2[[#This Row],[Current Week Low]])-1</f>
        <v>5.4197126291908315E-3</v>
      </c>
      <c r="AF418" s="2">
        <f>(Table2[[#This Row],[Current Week High]]/Table2[[#This Row],[Close Price]])-1</f>
        <v>3.8611006644101886E-2</v>
      </c>
      <c r="AG418" s="2">
        <f>(Table2[[#This Row],[Close Price]]/Table2[[#This Row],[Current Month Low]])-1</f>
        <v>5.4197126291908315E-3</v>
      </c>
      <c r="AH418" s="2">
        <f>(Table2[[#This Row],[Current Month High]]/Table2[[#This Row],[Close Price]])-1</f>
        <v>2.1812711545694086E-2</v>
      </c>
      <c r="AI418">
        <v>5.1188834566043999</v>
      </c>
      <c r="AJ418">
        <v>33.097886540600598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10293</v>
      </c>
      <c r="AN418">
        <v>-3.5</v>
      </c>
      <c r="AO418" t="s">
        <v>10293</v>
      </c>
      <c r="AP418">
        <v>5.3501707184661997E-2</v>
      </c>
      <c r="AQ418">
        <f>(Table2[[#This Row],[Sharpe Ratio]]-AVERAGE(Table2[Sharpe Ratio]))/_xlfn.STDEV.P(Table2[Sharpe Ratio])</f>
        <v>-1.3417647042913908E-2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-1.191028287603789</v>
      </c>
      <c r="AS418">
        <f>_xlfn.RANK.AVG(Table2[[#This Row],[1Y Return vs Nifty Z-Score]],Table2[1Y Return vs Nifty Z-Score])</f>
        <v>540</v>
      </c>
      <c r="AT418">
        <f>_xlfn.RANK.AVG(Table2[[#This Row],[6M Return vs Nifty Z-Score]],Table2[6M Return vs Nifty Z-Score])</f>
        <v>352</v>
      </c>
      <c r="AU418">
        <f>_xlfn.RANK.AVG(Table2[[#This Row],[Sharpe Ratio Z-Score]],Table2[Sharpe Ratio Z-Score])</f>
        <v>342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41</v>
      </c>
      <c r="B419" t="s">
        <v>42</v>
      </c>
      <c r="C419" t="s">
        <v>10252</v>
      </c>
      <c r="D419" t="s">
        <v>43</v>
      </c>
      <c r="E419">
        <v>611580.93658211001</v>
      </c>
      <c r="F419">
        <v>489.1</v>
      </c>
      <c r="G419">
        <v>-20.282107821396799</v>
      </c>
      <c r="H419">
        <f>(Table2[[#This Row],[1Y Return vs Nifty]]-AVERAGE(Table2[1Y Return vs Nifty]))/_xlfn.STDEV.P(Table2[1Y Return vs Nifty])</f>
        <v>-0.81761212548540052</v>
      </c>
      <c r="I419">
        <v>12.366644373474401</v>
      </c>
      <c r="J419">
        <f>(Table2[[#This Row],[1M Return vs Nifty]]-AVERAGE(Table2[1M Return vs Nifty]))/_xlfn.STDEV.P(Table2[1M Return vs Nifty])</f>
        <v>1.1642832792279088</v>
      </c>
      <c r="K419">
        <v>-1.97098150357476</v>
      </c>
      <c r="L419">
        <f>(Table2[[#This Row],[6M Return vs Nifty]]-AVERAGE(Table2[6M Return vs Nifty]))/_xlfn.STDEV.P(Table2[6M Return vs Nifty])</f>
        <v>-0.2903508488765662</v>
      </c>
      <c r="M419">
        <v>1.09334053276067</v>
      </c>
      <c r="N419">
        <f>(Table2[[#This Row],[1W Return vs Nifty]]-AVERAGE(Table2[1W Return vs Nifty]))/_xlfn.STDEV.P(Table2[1W Return vs Nifty])</f>
        <v>-0.21742489223557127</v>
      </c>
      <c r="O419">
        <v>475.79</v>
      </c>
      <c r="P419">
        <v>455.96364036449</v>
      </c>
      <c r="Q419">
        <v>437.72902161595903</v>
      </c>
      <c r="R419">
        <v>58.4301607735433</v>
      </c>
      <c r="S419" s="2">
        <f>(Table2[[#This Row],[Close Price]]-Table2[[#This Row],[20D EMA]])/Table2[[#This Row],[20D EMA]]</f>
        <v>2.7974526576851136E-2</v>
      </c>
      <c r="T419" s="2">
        <f>(Table2[[#This Row],[Close Price]]-Table2[[#This Row],[50D EMA]])/Table2[[#This Row],[50D EMA]]</f>
        <v>7.2673250018403537E-2</v>
      </c>
      <c r="U419" s="2">
        <f>(Table2[[#This Row],[Close Price]]-Table2[[#This Row],[200D EMA]])/Table2[[#This Row],[200D EMA]]</f>
        <v>0.11735794486368613</v>
      </c>
      <c r="V419">
        <v>1.2964369311317001</v>
      </c>
      <c r="W419">
        <v>484.8</v>
      </c>
      <c r="X419">
        <v>499.45</v>
      </c>
      <c r="Y419">
        <v>484.8</v>
      </c>
      <c r="Z419">
        <v>506.2</v>
      </c>
      <c r="AA419">
        <v>484.8</v>
      </c>
      <c r="AB419">
        <v>499.45</v>
      </c>
      <c r="AC419" s="2">
        <f>(Table2[[#This Row],[Close Price]]/Table2[[#This Row],[Day Low]])-1</f>
        <v>8.86963696369647E-3</v>
      </c>
      <c r="AD419" s="2">
        <f>(Table2[[#This Row],[Day High]]/Table2[[#This Row],[Close Price]])-1</f>
        <v>2.1161316704150446E-2</v>
      </c>
      <c r="AE419" s="2">
        <f>(Table2[[#This Row],[Close Price]]/Table2[[#This Row],[Current Week Low]])-1</f>
        <v>8.86963696369647E-3</v>
      </c>
      <c r="AF419" s="2">
        <f>(Table2[[#This Row],[Current Week High]]/Table2[[#This Row],[Close Price]])-1</f>
        <v>3.496217542424862E-2</v>
      </c>
      <c r="AG419" s="2">
        <f>(Table2[[#This Row],[Close Price]]/Table2[[#This Row],[Current Month Low]])-1</f>
        <v>8.86963696369647E-3</v>
      </c>
      <c r="AH419" s="2">
        <f>(Table2[[#This Row],[Current Month High]]/Table2[[#This Row],[Close Price]])-1</f>
        <v>2.1161316704150446E-2</v>
      </c>
      <c r="AI419">
        <v>4.4060519321202003</v>
      </c>
      <c r="AJ419">
        <v>22.474020282959799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0.01</v>
      </c>
      <c r="AM419" t="s">
        <v>10294</v>
      </c>
      <c r="AN419">
        <v>5.0599999999999996</v>
      </c>
      <c r="AO419" t="s">
        <v>10294</v>
      </c>
      <c r="AP419">
        <v>0.107212843540869</v>
      </c>
      <c r="AQ419">
        <f>(Table2[[#This Row],[Sharpe Ratio]]-AVERAGE(Table2[Sharpe Ratio]))/_xlfn.STDEV.P(Table2[Sharpe Ratio])</f>
        <v>0.60936968830887772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0.44826510093924843</v>
      </c>
      <c r="AS419">
        <f>_xlfn.RANK.AVG(Table2[[#This Row],[1Y Return vs Nifty Z-Score]],Table2[1Y Return vs Nifty Z-Score])</f>
        <v>623</v>
      </c>
      <c r="AT419">
        <f>_xlfn.RANK.AVG(Table2[[#This Row],[6M Return vs Nifty Z-Score]],Table2[6M Return vs Nifty Z-Score])</f>
        <v>417</v>
      </c>
      <c r="AU419">
        <f>_xlfn.RANK.AVG(Table2[[#This Row],[Sharpe Ratio Z-Score]],Table2[Sharpe Ratio Z-Score])</f>
        <v>196</v>
      </c>
      <c r="AV419">
        <f>(Table2[[#This Row],[Rank 1Y]]+Table2[[#This Row],[Rank 6M]]+Table2[[#This Row],[Rank Sharpe]])/3</f>
        <v>412</v>
      </c>
    </row>
    <row r="420" spans="1:48" x14ac:dyDescent="0.3">
      <c r="A420" t="s">
        <v>464</v>
      </c>
      <c r="B420" t="s">
        <v>465</v>
      </c>
      <c r="C420" t="s">
        <v>10260</v>
      </c>
      <c r="D420" t="s">
        <v>130</v>
      </c>
      <c r="E420">
        <v>47679.990535404999</v>
      </c>
      <c r="F420">
        <v>53927.35</v>
      </c>
      <c r="G420">
        <v>-0.95586012057939096</v>
      </c>
      <c r="H420">
        <f>(Table2[[#This Row],[1Y Return vs Nifty]]-AVERAGE(Table2[1Y Return vs Nifty]))/_xlfn.STDEV.P(Table2[1Y Return vs Nifty])</f>
        <v>-0.55064111287640405</v>
      </c>
      <c r="I420">
        <v>-7.5280893538308602</v>
      </c>
      <c r="J420">
        <f>(Table2[[#This Row],[1M Return vs Nifty]]-AVERAGE(Table2[1M Return vs Nifty]))/_xlfn.STDEV.P(Table2[1M Return vs Nifty])</f>
        <v>-0.86651758335359064</v>
      </c>
      <c r="K420">
        <v>25.8581301062435</v>
      </c>
      <c r="L420">
        <f>(Table2[[#This Row],[6M Return vs Nifty]]-AVERAGE(Table2[6M Return vs Nifty]))/_xlfn.STDEV.P(Table2[6M Return vs Nifty])</f>
        <v>0.66575793184162635</v>
      </c>
      <c r="M420">
        <v>0.50091852565141204</v>
      </c>
      <c r="N420">
        <f>(Table2[[#This Row],[1W Return vs Nifty]]-AVERAGE(Table2[1W Return vs Nifty]))/_xlfn.STDEV.P(Table2[1W Return vs Nifty])</f>
        <v>-0.34119196888794079</v>
      </c>
      <c r="O420">
        <v>54742.73</v>
      </c>
      <c r="P420">
        <v>53608.967136278698</v>
      </c>
      <c r="Q420">
        <v>46095.387653887199</v>
      </c>
      <c r="R420">
        <v>40.1378220702479</v>
      </c>
      <c r="S420" s="2">
        <f>(Table2[[#This Row],[Close Price]]-Table2[[#This Row],[20D EMA]])/Table2[[#This Row],[20D EMA]]</f>
        <v>-1.4894763195039865E-2</v>
      </c>
      <c r="T420" s="2">
        <f>(Table2[[#This Row],[Close Price]]-Table2[[#This Row],[50D EMA]])/Table2[[#This Row],[50D EMA]]</f>
        <v>5.9389852244670898E-3</v>
      </c>
      <c r="U420" s="2">
        <f>(Table2[[#This Row],[Close Price]]-Table2[[#This Row],[200D EMA]])/Table2[[#This Row],[200D EMA]]</f>
        <v>0.16990772276219993</v>
      </c>
      <c r="V420">
        <v>0.56487541157647703</v>
      </c>
      <c r="W420">
        <v>53534.05</v>
      </c>
      <c r="X420">
        <v>54350</v>
      </c>
      <c r="Y420">
        <v>53501</v>
      </c>
      <c r="Z420">
        <v>56750</v>
      </c>
      <c r="AA420">
        <v>53534.05</v>
      </c>
      <c r="AB420">
        <v>55193.599999999999</v>
      </c>
      <c r="AC420" s="2">
        <f>(Table2[[#This Row],[Close Price]]/Table2[[#This Row],[Day Low]])-1</f>
        <v>7.3467260556598912E-3</v>
      </c>
      <c r="AD420" s="2">
        <f>(Table2[[#This Row],[Day High]]/Table2[[#This Row],[Close Price]])-1</f>
        <v>7.8373960522815089E-3</v>
      </c>
      <c r="AE420" s="2">
        <f>(Table2[[#This Row],[Close Price]]/Table2[[#This Row],[Current Week Low]])-1</f>
        <v>7.9690099250480095E-3</v>
      </c>
      <c r="AF420" s="2">
        <f>(Table2[[#This Row],[Current Week High]]/Table2[[#This Row],[Close Price]])-1</f>
        <v>5.2341715289180746E-2</v>
      </c>
      <c r="AG420" s="2">
        <f>(Table2[[#This Row],[Close Price]]/Table2[[#This Row],[Current Month Low]])-1</f>
        <v>7.3467260556598912E-3</v>
      </c>
      <c r="AH420" s="2">
        <f>(Table2[[#This Row],[Current Month High]]/Table2[[#This Row],[Close Price]])-1</f>
        <v>2.3480664264051487E-2</v>
      </c>
      <c r="AI420">
        <v>11.2496720124389</v>
      </c>
      <c r="AJ420">
        <v>54.176375233362897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-0.03</v>
      </c>
      <c r="AM420" t="s">
        <v>10293</v>
      </c>
      <c r="AN420">
        <v>-4.12</v>
      </c>
      <c r="AO420" t="s">
        <v>10293</v>
      </c>
      <c r="AP420">
        <v>-1.2854149133249001E-2</v>
      </c>
      <c r="AQ420">
        <f>(Table2[[#This Row],[Sharpe Ratio]]-AVERAGE(Table2[Sharpe Ratio]))/_xlfn.STDEV.P(Table2[Sharpe Ratio])</f>
        <v>-0.7828220898599656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-1.8754148231362748</v>
      </c>
      <c r="AS420">
        <f>_xlfn.RANK.AVG(Table2[[#This Row],[1Y Return vs Nifty Z-Score]],Table2[1Y Return vs Nifty Z-Score])</f>
        <v>506</v>
      </c>
      <c r="AT420">
        <f>_xlfn.RANK.AVG(Table2[[#This Row],[6M Return vs Nifty Z-Score]],Table2[6M Return vs Nifty Z-Score])</f>
        <v>151</v>
      </c>
      <c r="AU420">
        <f>_xlfn.RANK.AVG(Table2[[#This Row],[Sharpe Ratio Z-Score]],Table2[Sharpe Ratio Z-Score])</f>
        <v>580</v>
      </c>
      <c r="AV420">
        <f>(Table2[[#This Row],[Rank 1Y]]+Table2[[#This Row],[Rank 6M]]+Table2[[#This Row],[Rank Sharpe]])/3</f>
        <v>412.33333333333331</v>
      </c>
    </row>
    <row r="421" spans="1:48" x14ac:dyDescent="0.3">
      <c r="A421" t="s">
        <v>251</v>
      </c>
      <c r="B421" t="s">
        <v>252</v>
      </c>
      <c r="C421" t="s">
        <v>10250</v>
      </c>
      <c r="D421" t="s">
        <v>37</v>
      </c>
      <c r="E421">
        <v>105061.23481686</v>
      </c>
      <c r="F421">
        <v>728.6</v>
      </c>
      <c r="G421">
        <v>1.7234467478356701</v>
      </c>
      <c r="H421">
        <f>(Table2[[#This Row],[1Y Return vs Nifty]]-AVERAGE(Table2[1Y Return vs Nifty]))/_xlfn.STDEV.P(Table2[1Y Return vs Nifty])</f>
        <v>-0.51362941361515768</v>
      </c>
      <c r="I421">
        <v>16.5695044796188</v>
      </c>
      <c r="J421">
        <f>(Table2[[#This Row],[1M Return vs Nifty]]-AVERAGE(Table2[1M Return vs Nifty]))/_xlfn.STDEV.P(Table2[1M Return vs Nifty])</f>
        <v>1.5932999248316146</v>
      </c>
      <c r="K421">
        <v>30.745135918360798</v>
      </c>
      <c r="L421">
        <f>(Table2[[#This Row],[6M Return vs Nifty]]-AVERAGE(Table2[6M Return vs Nifty]))/_xlfn.STDEV.P(Table2[6M Return vs Nifty])</f>
        <v>0.83365797960088373</v>
      </c>
      <c r="M421">
        <v>5.0107030664375403</v>
      </c>
      <c r="N421">
        <f>(Table2[[#This Row],[1W Return vs Nifty]]-AVERAGE(Table2[1W Return vs Nifty]))/_xlfn.STDEV.P(Table2[1W Return vs Nifty])</f>
        <v>0.6009790548873597</v>
      </c>
      <c r="O421">
        <v>682.96</v>
      </c>
      <c r="P421">
        <v>642.13136980632305</v>
      </c>
      <c r="Q421">
        <v>581.75065468227103</v>
      </c>
      <c r="R421">
        <v>75.055057357743706</v>
      </c>
      <c r="S421" s="2">
        <f>(Table2[[#This Row],[Close Price]]-Table2[[#This Row],[20D EMA]])/Table2[[#This Row],[20D EMA]]</f>
        <v>6.6826754129085134E-2</v>
      </c>
      <c r="T421" s="2">
        <f>(Table2[[#This Row],[Close Price]]-Table2[[#This Row],[50D EMA]])/Table2[[#This Row],[50D EMA]]</f>
        <v>0.1346587851949318</v>
      </c>
      <c r="U421" s="2">
        <f>(Table2[[#This Row],[Close Price]]-Table2[[#This Row],[200D EMA]])/Table2[[#This Row],[200D EMA]]</f>
        <v>0.25242660946884921</v>
      </c>
      <c r="V421">
        <v>1.3898269220260799</v>
      </c>
      <c r="W421">
        <v>725</v>
      </c>
      <c r="X421">
        <v>739</v>
      </c>
      <c r="Y421">
        <v>698.05</v>
      </c>
      <c r="Z421">
        <v>742.2</v>
      </c>
      <c r="AA421">
        <v>725</v>
      </c>
      <c r="AB421">
        <v>742.2</v>
      </c>
      <c r="AC421" s="2">
        <f>(Table2[[#This Row],[Close Price]]/Table2[[#This Row],[Day Low]])-1</f>
        <v>4.9655172413793913E-3</v>
      </c>
      <c r="AD421" s="2">
        <f>(Table2[[#This Row],[Day High]]/Table2[[#This Row],[Close Price]])-1</f>
        <v>1.4273950041174821E-2</v>
      </c>
      <c r="AE421" s="2">
        <f>(Table2[[#This Row],[Close Price]]/Table2[[#This Row],[Current Week Low]])-1</f>
        <v>4.376477329704187E-2</v>
      </c>
      <c r="AF421" s="2">
        <f>(Table2[[#This Row],[Current Week High]]/Table2[[#This Row],[Close Price]])-1</f>
        <v>1.8665934669228612E-2</v>
      </c>
      <c r="AG421" s="2">
        <f>(Table2[[#This Row],[Close Price]]/Table2[[#This Row],[Current Month Low]])-1</f>
        <v>4.9655172413793913E-3</v>
      </c>
      <c r="AH421" s="2">
        <f>(Table2[[#This Row],[Current Month High]]/Table2[[#This Row],[Close Price]])-1</f>
        <v>1.8665934669228612E-2</v>
      </c>
      <c r="AI421">
        <v>1.8665934669228601</v>
      </c>
      <c r="AJ421">
        <v>57.212212752184698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0.14000000000000001</v>
      </c>
      <c r="AM421" t="s">
        <v>10294</v>
      </c>
      <c r="AN421">
        <v>11.35</v>
      </c>
      <c r="AO421" t="s">
        <v>10294</v>
      </c>
      <c r="AP421">
        <v>-3.7806900110366998E-2</v>
      </c>
      <c r="AQ421">
        <f>(Table2[[#This Row],[Sharpe Ratio]]-AVERAGE(Table2[Sharpe Ratio]))/_xlfn.STDEV.P(Table2[Sharpe Ratio])</f>
        <v>-1.0721523544009104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1.4421551913037902</v>
      </c>
      <c r="AS421">
        <f>_xlfn.RANK.AVG(Table2[[#This Row],[1Y Return vs Nifty Z-Score]],Table2[1Y Return vs Nifty Z-Score])</f>
        <v>481</v>
      </c>
      <c r="AT421">
        <f>_xlfn.RANK.AVG(Table2[[#This Row],[6M Return vs Nifty Z-Score]],Table2[6M Return vs Nifty Z-Score])</f>
        <v>126</v>
      </c>
      <c r="AU421">
        <f>_xlfn.RANK.AVG(Table2[[#This Row],[Sharpe Ratio Z-Score]],Table2[Sharpe Ratio Z-Score])</f>
        <v>630</v>
      </c>
      <c r="AV421">
        <f>(Table2[[#This Row],[Rank 1Y]]+Table2[[#This Row],[Rank 6M]]+Table2[[#This Row],[Rank Sharpe]])/3</f>
        <v>412.33333333333331</v>
      </c>
    </row>
    <row r="422" spans="1:48" x14ac:dyDescent="0.3">
      <c r="A422" t="s">
        <v>823</v>
      </c>
      <c r="B422" t="s">
        <v>824</v>
      </c>
      <c r="C422" t="s">
        <v>10251</v>
      </c>
      <c r="D422" t="s">
        <v>27</v>
      </c>
      <c r="E422">
        <v>19156.336796873002</v>
      </c>
      <c r="F422">
        <v>97.99</v>
      </c>
      <c r="G422">
        <v>-0.63392862261974503</v>
      </c>
      <c r="H422">
        <f>(Table2[[#This Row],[1Y Return vs Nifty]]-AVERAGE(Table2[1Y Return vs Nifty]))/_xlfn.STDEV.P(Table2[1Y Return vs Nifty])</f>
        <v>-0.54619398069991931</v>
      </c>
      <c r="I422">
        <v>16.702991914523899</v>
      </c>
      <c r="J422">
        <f>(Table2[[#This Row],[1M Return vs Nifty]]-AVERAGE(Table2[1M Return vs Nifty]))/_xlfn.STDEV.P(Table2[1M Return vs Nifty])</f>
        <v>1.6069259628407087</v>
      </c>
      <c r="K422">
        <v>-6.9976138570279298</v>
      </c>
      <c r="L422">
        <f>(Table2[[#This Row],[6M Return vs Nifty]]-AVERAGE(Table2[6M Return vs Nifty]))/_xlfn.STDEV.P(Table2[6M Return vs Nifty])</f>
        <v>-0.46304796540554455</v>
      </c>
      <c r="M422">
        <v>-13.2042905233419</v>
      </c>
      <c r="N422">
        <f>(Table2[[#This Row],[1W Return vs Nifty]]-AVERAGE(Table2[1W Return vs Nifty]))/_xlfn.STDEV.P(Table2[1W Return vs Nifty])</f>
        <v>-3.2044442426858497</v>
      </c>
      <c r="O422">
        <v>92.6</v>
      </c>
      <c r="P422">
        <v>86.030606866797598</v>
      </c>
      <c r="Q422">
        <v>84.200928669723694</v>
      </c>
      <c r="R422">
        <v>57.068073601904501</v>
      </c>
      <c r="S422" s="2">
        <f>(Table2[[#This Row],[Close Price]]-Table2[[#This Row],[20D EMA]])/Table2[[#This Row],[20D EMA]]</f>
        <v>5.8207343412527007E-2</v>
      </c>
      <c r="T422" s="2">
        <f>(Table2[[#This Row],[Close Price]]-Table2[[#This Row],[50D EMA]])/Table2[[#This Row],[50D EMA]]</f>
        <v>0.13901323690206316</v>
      </c>
      <c r="U422" s="2">
        <f>(Table2[[#This Row],[Close Price]]-Table2[[#This Row],[200D EMA]])/Table2[[#This Row],[200D EMA]]</f>
        <v>0.16376388655241123</v>
      </c>
      <c r="V422">
        <v>3.9864281650409099</v>
      </c>
      <c r="W422">
        <v>90.9</v>
      </c>
      <c r="X422">
        <v>99.95</v>
      </c>
      <c r="Y422">
        <v>90.9</v>
      </c>
      <c r="Z422">
        <v>104.7</v>
      </c>
      <c r="AA422">
        <v>90.9</v>
      </c>
      <c r="AB422">
        <v>99.95</v>
      </c>
      <c r="AC422" s="2">
        <f>(Table2[[#This Row],[Close Price]]/Table2[[#This Row],[Day Low]])-1</f>
        <v>7.7997799779977894E-2</v>
      </c>
      <c r="AD422" s="2">
        <f>(Table2[[#This Row],[Day High]]/Table2[[#This Row],[Close Price]])-1</f>
        <v>2.0002041024594464E-2</v>
      </c>
      <c r="AE422" s="2">
        <f>(Table2[[#This Row],[Close Price]]/Table2[[#This Row],[Current Week Low]])-1</f>
        <v>7.7997799779977894E-2</v>
      </c>
      <c r="AF422" s="2">
        <f>(Table2[[#This Row],[Current Week High]]/Table2[[#This Row],[Close Price]])-1</f>
        <v>6.8476375140320567E-2</v>
      </c>
      <c r="AG422" s="2">
        <f>(Table2[[#This Row],[Close Price]]/Table2[[#This Row],[Current Month Low]])-1</f>
        <v>7.7997799779977894E-2</v>
      </c>
      <c r="AH422" s="2">
        <f>(Table2[[#This Row],[Current Month High]]/Table2[[#This Row],[Close Price]])-1</f>
        <v>2.0002041024594464E-2</v>
      </c>
      <c r="AI422">
        <v>13.6850699050923</v>
      </c>
      <c r="AJ422">
        <v>50.637970791698599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0.12</v>
      </c>
      <c r="AM422" t="s">
        <v>10294</v>
      </c>
      <c r="AN422">
        <v>20.5</v>
      </c>
      <c r="AO422" t="s">
        <v>10294</v>
      </c>
      <c r="AP422">
        <v>7.7772204038334999E-2</v>
      </c>
      <c r="AQ422">
        <f>(Table2[[#This Row],[Sharpe Ratio]]-AVERAGE(Table2[Sharpe Ratio]))/_xlfn.STDEV.P(Table2[Sharpe Ratio])</f>
        <v>0.26800179571323024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-2.338758430237375</v>
      </c>
      <c r="AS422">
        <f>_xlfn.RANK.AVG(Table2[[#This Row],[1Y Return vs Nifty Z-Score]],Table2[1Y Return vs Nifty Z-Score])</f>
        <v>501</v>
      </c>
      <c r="AT422">
        <f>_xlfn.RANK.AVG(Table2[[#This Row],[6M Return vs Nifty Z-Score]],Table2[6M Return vs Nifty Z-Score])</f>
        <v>476</v>
      </c>
      <c r="AU422">
        <f>_xlfn.RANK.AVG(Table2[[#This Row],[Sharpe Ratio Z-Score]],Table2[Sharpe Ratio Z-Score])</f>
        <v>263</v>
      </c>
      <c r="AV422">
        <f>(Table2[[#This Row],[Rank 1Y]]+Table2[[#This Row],[Rank 6M]]+Table2[[#This Row],[Rank Sharpe]])/3</f>
        <v>413.33333333333331</v>
      </c>
    </row>
    <row r="423" spans="1:48" x14ac:dyDescent="0.3">
      <c r="A423" t="s">
        <v>1603</v>
      </c>
      <c r="B423" t="s">
        <v>1604</v>
      </c>
      <c r="C423" t="s">
        <v>10256</v>
      </c>
      <c r="D423" t="s">
        <v>201</v>
      </c>
      <c r="E423">
        <v>5574.0928632199902</v>
      </c>
      <c r="F423">
        <v>139.72</v>
      </c>
      <c r="G423">
        <v>1.1297226089165899</v>
      </c>
      <c r="H423">
        <f>(Table2[[#This Row],[1Y Return vs Nifty]]-AVERAGE(Table2[1Y Return vs Nifty]))/_xlfn.STDEV.P(Table2[1Y Return vs Nifty])</f>
        <v>-0.52183106439762839</v>
      </c>
      <c r="I423">
        <v>10.195049387559701</v>
      </c>
      <c r="J423">
        <f>(Table2[[#This Row],[1M Return vs Nifty]]-AVERAGE(Table2[1M Return vs Nifty]))/_xlfn.STDEV.P(Table2[1M Return vs Nifty])</f>
        <v>0.942612708964359</v>
      </c>
      <c r="K423">
        <v>4.8023582724830298</v>
      </c>
      <c r="L423">
        <f>(Table2[[#This Row],[6M Return vs Nifty]]-AVERAGE(Table2[6M Return vs Nifty]))/_xlfn.STDEV.P(Table2[6M Return vs Nifty])</f>
        <v>-5.7643110107360798E-2</v>
      </c>
      <c r="M423">
        <v>4.0816928197098097</v>
      </c>
      <c r="N423">
        <f>(Table2[[#This Row],[1W Return vs Nifty]]-AVERAGE(Table2[1W Return vs Nifty]))/_xlfn.STDEV.P(Table2[1W Return vs Nifty])</f>
        <v>0.40689294559739481</v>
      </c>
      <c r="O423">
        <v>133.16999999999999</v>
      </c>
      <c r="P423">
        <v>129.98747036541999</v>
      </c>
      <c r="Q423">
        <v>123.331839200215</v>
      </c>
      <c r="R423">
        <v>63.166036268924302</v>
      </c>
      <c r="S423" s="2">
        <f>(Table2[[#This Row],[Close Price]]-Table2[[#This Row],[20D EMA]])/Table2[[#This Row],[20D EMA]]</f>
        <v>4.9185251933618772E-2</v>
      </c>
      <c r="T423" s="2">
        <f>(Table2[[#This Row],[Close Price]]-Table2[[#This Row],[50D EMA]])/Table2[[#This Row],[50D EMA]]</f>
        <v>7.4872828952051884E-2</v>
      </c>
      <c r="U423" s="2">
        <f>(Table2[[#This Row],[Close Price]]-Table2[[#This Row],[200D EMA]])/Table2[[#This Row],[200D EMA]]</f>
        <v>0.13287858922772336</v>
      </c>
      <c r="V423">
        <v>1.8999751207405999</v>
      </c>
      <c r="W423">
        <v>138.4</v>
      </c>
      <c r="X423">
        <v>141.80000000000001</v>
      </c>
      <c r="Y423">
        <v>136.07</v>
      </c>
      <c r="Z423">
        <v>149.66</v>
      </c>
      <c r="AA423">
        <v>138.4</v>
      </c>
      <c r="AB423">
        <v>148.4</v>
      </c>
      <c r="AC423" s="2">
        <f>(Table2[[#This Row],[Close Price]]/Table2[[#This Row],[Day Low]])-1</f>
        <v>9.5375722543351582E-3</v>
      </c>
      <c r="AD423" s="2">
        <f>(Table2[[#This Row],[Day High]]/Table2[[#This Row],[Close Price]])-1</f>
        <v>1.4886916690523888E-2</v>
      </c>
      <c r="AE423" s="2">
        <f>(Table2[[#This Row],[Close Price]]/Table2[[#This Row],[Current Week Low]])-1</f>
        <v>2.682442860292511E-2</v>
      </c>
      <c r="AF423" s="2">
        <f>(Table2[[#This Row],[Current Week High]]/Table2[[#This Row],[Close Price]])-1</f>
        <v>7.1142284569138292E-2</v>
      </c>
      <c r="AG423" s="2">
        <f>(Table2[[#This Row],[Close Price]]/Table2[[#This Row],[Current Month Low]])-1</f>
        <v>9.5375722543351582E-3</v>
      </c>
      <c r="AH423" s="2">
        <f>(Table2[[#This Row],[Current Month High]]/Table2[[#This Row],[Close Price]])-1</f>
        <v>6.2124248496993939E-2</v>
      </c>
      <c r="AI423">
        <v>7.1142284569138203</v>
      </c>
      <c r="AJ423">
        <v>36.511968734733699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-7.0000000000000007E-2</v>
      </c>
      <c r="AM423" t="s">
        <v>10293</v>
      </c>
      <c r="AN423">
        <v>8.83</v>
      </c>
      <c r="AO423" t="s">
        <v>10294</v>
      </c>
      <c r="AP423">
        <v>2.7486988420361999E-2</v>
      </c>
      <c r="AQ423">
        <f>(Table2[[#This Row],[Sharpe Ratio]]-AVERAGE(Table2[Sharpe Ratio]))/_xlfn.STDEV.P(Table2[Sharpe Ratio])</f>
        <v>-0.31506156073144531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0.45496991932531933</v>
      </c>
      <c r="AS423">
        <f>_xlfn.RANK.AVG(Table2[[#This Row],[1Y Return vs Nifty Z-Score]],Table2[1Y Return vs Nifty Z-Score])</f>
        <v>488</v>
      </c>
      <c r="AT423">
        <f>_xlfn.RANK.AVG(Table2[[#This Row],[6M Return vs Nifty Z-Score]],Table2[6M Return vs Nifty Z-Score])</f>
        <v>336</v>
      </c>
      <c r="AU423">
        <f>_xlfn.RANK.AVG(Table2[[#This Row],[Sharpe Ratio Z-Score]],Table2[Sharpe Ratio Z-Score])</f>
        <v>421</v>
      </c>
      <c r="AV423">
        <f>(Table2[[#This Row],[Rank 1Y]]+Table2[[#This Row],[Rank 6M]]+Table2[[#This Row],[Rank Sharpe]])/3</f>
        <v>415</v>
      </c>
    </row>
    <row r="424" spans="1:48" x14ac:dyDescent="0.3">
      <c r="A424" t="s">
        <v>1333</v>
      </c>
      <c r="B424" t="s">
        <v>1334</v>
      </c>
      <c r="C424" t="s">
        <v>6557</v>
      </c>
      <c r="D424" t="s">
        <v>78</v>
      </c>
      <c r="E424">
        <v>8361.2802864789992</v>
      </c>
      <c r="F424">
        <v>206.87</v>
      </c>
      <c r="G424">
        <v>3.7677816097794299</v>
      </c>
      <c r="H424">
        <f>(Table2[[#This Row],[1Y Return vs Nifty]]-AVERAGE(Table2[1Y Return vs Nifty]))/_xlfn.STDEV.P(Table2[1Y Return vs Nifty])</f>
        <v>-0.48538915939436988</v>
      </c>
      <c r="I424">
        <v>-2.3311466617583099</v>
      </c>
      <c r="J424">
        <f>(Table2[[#This Row],[1M Return vs Nifty]]-AVERAGE(Table2[1M Return vs Nifty]))/_xlfn.STDEV.P(Table2[1M Return vs Nifty])</f>
        <v>-0.33602766343260226</v>
      </c>
      <c r="K424">
        <v>-2.4791462740996901</v>
      </c>
      <c r="L424">
        <f>(Table2[[#This Row],[6M Return vs Nifty]]-AVERAGE(Table2[6M Return vs Nifty]))/_xlfn.STDEV.P(Table2[6M Return vs Nifty])</f>
        <v>-0.30780957360923483</v>
      </c>
      <c r="M424">
        <v>1.5225377083274001</v>
      </c>
      <c r="N424">
        <f>(Table2[[#This Row],[1W Return vs Nifty]]-AVERAGE(Table2[1W Return vs Nifty]))/_xlfn.STDEV.P(Table2[1W Return vs Nifty])</f>
        <v>-0.12775827099280032</v>
      </c>
      <c r="O424">
        <v>210.04</v>
      </c>
      <c r="P424">
        <v>212.45116554734199</v>
      </c>
      <c r="Q424">
        <v>197.88984497630801</v>
      </c>
      <c r="R424">
        <v>40.427776070538201</v>
      </c>
      <c r="S424" s="2">
        <f>(Table2[[#This Row],[Close Price]]-Table2[[#This Row],[20D EMA]])/Table2[[#This Row],[20D EMA]]</f>
        <v>-1.5092363359360064E-2</v>
      </c>
      <c r="T424" s="2">
        <f>(Table2[[#This Row],[Close Price]]-Table2[[#This Row],[50D EMA]])/Table2[[#This Row],[50D EMA]]</f>
        <v>-2.6270345624902169E-2</v>
      </c>
      <c r="U424" s="2">
        <f>(Table2[[#This Row],[Close Price]]-Table2[[#This Row],[200D EMA]])/Table2[[#This Row],[200D EMA]]</f>
        <v>4.5379564700589486E-2</v>
      </c>
      <c r="V424">
        <v>0.63784028093991496</v>
      </c>
      <c r="W424">
        <v>206.2</v>
      </c>
      <c r="X424">
        <v>209.47</v>
      </c>
      <c r="Y424">
        <v>206.2</v>
      </c>
      <c r="Z424">
        <v>214.8</v>
      </c>
      <c r="AA424">
        <v>206.2</v>
      </c>
      <c r="AB424">
        <v>213</v>
      </c>
      <c r="AC424" s="2">
        <f>(Table2[[#This Row],[Close Price]]/Table2[[#This Row],[Day Low]])-1</f>
        <v>3.2492725509214448E-3</v>
      </c>
      <c r="AD424" s="2">
        <f>(Table2[[#This Row],[Day High]]/Table2[[#This Row],[Close Price]])-1</f>
        <v>1.2568279595881471E-2</v>
      </c>
      <c r="AE424" s="2">
        <f>(Table2[[#This Row],[Close Price]]/Table2[[#This Row],[Current Week Low]])-1</f>
        <v>3.2492725509214448E-3</v>
      </c>
      <c r="AF424" s="2">
        <f>(Table2[[#This Row],[Current Week High]]/Table2[[#This Row],[Close Price]])-1</f>
        <v>3.8333252767438486E-2</v>
      </c>
      <c r="AG424" s="2">
        <f>(Table2[[#This Row],[Close Price]]/Table2[[#This Row],[Current Month Low]])-1</f>
        <v>3.2492725509214448E-3</v>
      </c>
      <c r="AH424" s="2">
        <f>(Table2[[#This Row],[Current Month High]]/Table2[[#This Row],[Close Price]])-1</f>
        <v>2.9632136124135844E-2</v>
      </c>
      <c r="AI424">
        <v>23.749214482525201</v>
      </c>
      <c r="AJ424">
        <v>42.178694158075601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-0.14000000000000001</v>
      </c>
      <c r="AM424" t="s">
        <v>10293</v>
      </c>
      <c r="AN424">
        <v>0.79</v>
      </c>
      <c r="AO424" t="s">
        <v>10294</v>
      </c>
      <c r="AP424">
        <v>5.0688524446988001E-2</v>
      </c>
      <c r="AQ424">
        <f>(Table2[[#This Row],[Sharpe Ratio]]-AVERAGE(Table2[Sharpe Ratio]))/_xlfn.STDEV.P(Table2[Sharpe Ratio])</f>
        <v>-4.603685229365477E-2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472</v>
      </c>
      <c r="AT424">
        <f>_xlfn.RANK.AVG(Table2[[#This Row],[6M Return vs Nifty Z-Score]],Table2[6M Return vs Nifty Z-Score])</f>
        <v>421</v>
      </c>
      <c r="AU424">
        <f>_xlfn.RANK.AVG(Table2[[#This Row],[Sharpe Ratio Z-Score]],Table2[Sharpe Ratio Z-Score])</f>
        <v>353</v>
      </c>
      <c r="AV424">
        <f>(Table2[[#This Row],[Rank 1Y]]+Table2[[#This Row],[Rank 6M]]+Table2[[#This Row],[Rank Sharpe]])/3</f>
        <v>415.33333333333331</v>
      </c>
    </row>
    <row r="425" spans="1:48" x14ac:dyDescent="0.3">
      <c r="A425" t="s">
        <v>485</v>
      </c>
      <c r="B425" t="s">
        <v>486</v>
      </c>
      <c r="C425" t="s">
        <v>10250</v>
      </c>
      <c r="D425" t="s">
        <v>51</v>
      </c>
      <c r="E425">
        <v>44153.070258776002</v>
      </c>
      <c r="F425">
        <v>177.13</v>
      </c>
      <c r="G425">
        <v>9.7736520554181201</v>
      </c>
      <c r="H425">
        <f>(Table2[[#This Row],[1Y Return vs Nifty]]-AVERAGE(Table2[1Y Return vs Nifty]))/_xlfn.STDEV.P(Table2[1Y Return vs Nifty])</f>
        <v>-0.40242461608041924</v>
      </c>
      <c r="I425">
        <v>-10.4260350169387</v>
      </c>
      <c r="J425">
        <f>(Table2[[#This Row],[1M Return vs Nifty]]-AVERAGE(Table2[1M Return vs Nifty]))/_xlfn.STDEV.P(Table2[1M Return vs Nifty])</f>
        <v>-1.1623320754207263</v>
      </c>
      <c r="K425">
        <v>-11.7138587988556</v>
      </c>
      <c r="L425">
        <f>(Table2[[#This Row],[6M Return vs Nifty]]-AVERAGE(Table2[6M Return vs Nifty]))/_xlfn.STDEV.P(Table2[6M Return vs Nifty])</f>
        <v>-0.62508128016318532</v>
      </c>
      <c r="M425">
        <v>0.92703772779211402</v>
      </c>
      <c r="N425">
        <f>(Table2[[#This Row],[1W Return vs Nifty]]-AVERAGE(Table2[1W Return vs Nifty]))/_xlfn.STDEV.P(Table2[1W Return vs Nifty])</f>
        <v>-0.25216838886980641</v>
      </c>
      <c r="O425">
        <v>178.86</v>
      </c>
      <c r="P425">
        <v>175.778872523741</v>
      </c>
      <c r="Q425">
        <v>159.91866037424799</v>
      </c>
      <c r="R425">
        <v>43.984946581517796</v>
      </c>
      <c r="S425" s="2">
        <f>(Table2[[#This Row],[Close Price]]-Table2[[#This Row],[20D EMA]])/Table2[[#This Row],[20D EMA]]</f>
        <v>-9.6723694509673382E-3</v>
      </c>
      <c r="T425" s="2">
        <f>(Table2[[#This Row],[Close Price]]-Table2[[#This Row],[50D EMA]])/Table2[[#This Row],[50D EMA]]</f>
        <v>7.6865180488429252E-3</v>
      </c>
      <c r="U425" s="2">
        <f>(Table2[[#This Row],[Close Price]]-Table2[[#This Row],[200D EMA]])/Table2[[#This Row],[200D EMA]]</f>
        <v>0.10762558656677929</v>
      </c>
      <c r="V425">
        <v>0.69072165861521395</v>
      </c>
      <c r="W425">
        <v>172.16</v>
      </c>
      <c r="X425">
        <v>179.1</v>
      </c>
      <c r="Y425">
        <v>172.16</v>
      </c>
      <c r="Z425">
        <v>182.47</v>
      </c>
      <c r="AA425">
        <v>172.16</v>
      </c>
      <c r="AB425">
        <v>182.06</v>
      </c>
      <c r="AC425" s="2">
        <f>(Table2[[#This Row],[Close Price]]/Table2[[#This Row],[Day Low]])-1</f>
        <v>2.8868494423791802E-2</v>
      </c>
      <c r="AD425" s="2">
        <f>(Table2[[#This Row],[Day High]]/Table2[[#This Row],[Close Price]])-1</f>
        <v>1.1121774967537856E-2</v>
      </c>
      <c r="AE425" s="2">
        <f>(Table2[[#This Row],[Close Price]]/Table2[[#This Row],[Current Week Low]])-1</f>
        <v>2.8868494423791802E-2</v>
      </c>
      <c r="AF425" s="2">
        <f>(Table2[[#This Row],[Current Week High]]/Table2[[#This Row],[Close Price]])-1</f>
        <v>3.0147349404392232E-2</v>
      </c>
      <c r="AG425" s="2">
        <f>(Table2[[#This Row],[Close Price]]/Table2[[#This Row],[Current Month Low]])-1</f>
        <v>2.8868494423791802E-2</v>
      </c>
      <c r="AH425" s="2">
        <f>(Table2[[#This Row],[Current Month High]]/Table2[[#This Row],[Close Price]])-1</f>
        <v>2.7832665274092561E-2</v>
      </c>
      <c r="AI425">
        <v>9.6652176367639502</v>
      </c>
      <c r="AJ425">
        <v>52.042918454935602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0.01</v>
      </c>
      <c r="AM425" t="s">
        <v>10294</v>
      </c>
      <c r="AN425">
        <v>-3.92</v>
      </c>
      <c r="AO425" t="s">
        <v>10293</v>
      </c>
      <c r="AP425">
        <v>6.8483081075427998E-2</v>
      </c>
      <c r="AQ425">
        <f>(Table2[[#This Row],[Sharpe Ratio]]-AVERAGE(Table2[Sharpe Ratio]))/_xlfn.STDEV.P(Table2[Sharpe Ratio])</f>
        <v>0.16029325461185692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-2.2817131059222802</v>
      </c>
      <c r="AS425">
        <f>_xlfn.RANK.AVG(Table2[[#This Row],[1Y Return vs Nifty Z-Score]],Table2[1Y Return vs Nifty Z-Score])</f>
        <v>435</v>
      </c>
      <c r="AT425">
        <f>_xlfn.RANK.AVG(Table2[[#This Row],[6M Return vs Nifty Z-Score]],Table2[6M Return vs Nifty Z-Score])</f>
        <v>529</v>
      </c>
      <c r="AU425">
        <f>_xlfn.RANK.AVG(Table2[[#This Row],[Sharpe Ratio Z-Score]],Table2[Sharpe Ratio Z-Score])</f>
        <v>287</v>
      </c>
      <c r="AV425">
        <f>(Table2[[#This Row],[Rank 1Y]]+Table2[[#This Row],[Rank 6M]]+Table2[[#This Row],[Rank Sharpe]])/3</f>
        <v>417</v>
      </c>
    </row>
    <row r="426" spans="1:48" x14ac:dyDescent="0.3">
      <c r="A426" t="s">
        <v>611</v>
      </c>
      <c r="B426" t="s">
        <v>612</v>
      </c>
      <c r="C426" t="s">
        <v>10256</v>
      </c>
      <c r="D426" t="s">
        <v>201</v>
      </c>
      <c r="E426">
        <v>30906.255559199999</v>
      </c>
      <c r="F426">
        <v>16294.25</v>
      </c>
      <c r="G426">
        <v>-4.1699516886732004</v>
      </c>
      <c r="H426">
        <f>(Table2[[#This Row],[1Y Return vs Nifty]]-AVERAGE(Table2[1Y Return vs Nifty]))/_xlfn.STDEV.P(Table2[1Y Return vs Nifty])</f>
        <v>-0.5950402789139867</v>
      </c>
      <c r="I426">
        <v>-3.5797589896590498</v>
      </c>
      <c r="J426">
        <f>(Table2[[#This Row],[1M Return vs Nifty]]-AVERAGE(Table2[1M Return vs Nifty]))/_xlfn.STDEV.P(Table2[1M Return vs Nifty])</f>
        <v>-0.46348264862049277</v>
      </c>
      <c r="K426">
        <v>-3.7690791810055901</v>
      </c>
      <c r="L426">
        <f>(Table2[[#This Row],[6M Return vs Nifty]]-AVERAGE(Table2[6M Return vs Nifty]))/_xlfn.STDEV.P(Table2[6M Return vs Nifty])</f>
        <v>-0.35212705654300386</v>
      </c>
      <c r="M426">
        <v>4.0135053485944496</v>
      </c>
      <c r="N426">
        <f>(Table2[[#This Row],[1W Return vs Nifty]]-AVERAGE(Table2[1W Return vs Nifty]))/_xlfn.STDEV.P(Table2[1W Return vs Nifty])</f>
        <v>0.39264741814738302</v>
      </c>
      <c r="O426">
        <v>15805.75</v>
      </c>
      <c r="P426">
        <v>15660.9432001108</v>
      </c>
      <c r="Q426">
        <v>14917.058771104699</v>
      </c>
      <c r="R426">
        <v>69.381403321600899</v>
      </c>
      <c r="S426" s="2">
        <f>(Table2[[#This Row],[Close Price]]-Table2[[#This Row],[20D EMA]])/Table2[[#This Row],[20D EMA]]</f>
        <v>3.0906473909811303E-2</v>
      </c>
      <c r="T426" s="2">
        <f>(Table2[[#This Row],[Close Price]]-Table2[[#This Row],[50D EMA]])/Table2[[#This Row],[50D EMA]]</f>
        <v>4.0438611633858652E-2</v>
      </c>
      <c r="U426" s="2">
        <f>(Table2[[#This Row],[Close Price]]-Table2[[#This Row],[200D EMA]])/Table2[[#This Row],[200D EMA]]</f>
        <v>9.2323242136915673E-2</v>
      </c>
      <c r="V426">
        <v>0.22435496128983501</v>
      </c>
      <c r="W426">
        <v>15619</v>
      </c>
      <c r="X426">
        <v>16359.8</v>
      </c>
      <c r="Y426">
        <v>15619</v>
      </c>
      <c r="Z426">
        <v>16359.8</v>
      </c>
      <c r="AA426">
        <v>15619</v>
      </c>
      <c r="AB426">
        <v>16359.8</v>
      </c>
      <c r="AC426" s="2">
        <f>(Table2[[#This Row],[Close Price]]/Table2[[#This Row],[Day Low]])-1</f>
        <v>4.3232601318906383E-2</v>
      </c>
      <c r="AD426" s="2">
        <f>(Table2[[#This Row],[Day High]]/Table2[[#This Row],[Close Price]])-1</f>
        <v>4.0228915108089236E-3</v>
      </c>
      <c r="AE426" s="2">
        <f>(Table2[[#This Row],[Close Price]]/Table2[[#This Row],[Current Week Low]])-1</f>
        <v>4.3232601318906383E-2</v>
      </c>
      <c r="AF426" s="2">
        <f>(Table2[[#This Row],[Current Week High]]/Table2[[#This Row],[Close Price]])-1</f>
        <v>4.0228915108089236E-3</v>
      </c>
      <c r="AG426" s="2">
        <f>(Table2[[#This Row],[Close Price]]/Table2[[#This Row],[Current Month Low]])-1</f>
        <v>4.3232601318906383E-2</v>
      </c>
      <c r="AH426" s="2">
        <f>(Table2[[#This Row],[Current Month High]]/Table2[[#This Row],[Close Price]])-1</f>
        <v>4.0228915108089236E-3</v>
      </c>
      <c r="AI426">
        <v>12.0027003390766</v>
      </c>
      <c r="AJ426">
        <v>28.301181102362101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</v>
      </c>
      <c r="AM426" t="s">
        <v>10294</v>
      </c>
      <c r="AN426">
        <v>3.12</v>
      </c>
      <c r="AO426" t="s">
        <v>10294</v>
      </c>
      <c r="AP426">
        <v>7.0040567250372998E-2</v>
      </c>
      <c r="AQ426">
        <f>(Table2[[#This Row],[Sharpe Ratio]]-AVERAGE(Table2[Sharpe Ratio]))/_xlfn.STDEV.P(Table2[Sharpe Ratio])</f>
        <v>0.17835250136300401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-0.83965006456709623</v>
      </c>
      <c r="AS426">
        <f>_xlfn.RANK.AVG(Table2[[#This Row],[1Y Return vs Nifty Z-Score]],Table2[1Y Return vs Nifty Z-Score])</f>
        <v>534</v>
      </c>
      <c r="AT426">
        <f>_xlfn.RANK.AVG(Table2[[#This Row],[6M Return vs Nifty Z-Score]],Table2[6M Return vs Nifty Z-Score])</f>
        <v>434</v>
      </c>
      <c r="AU426">
        <f>_xlfn.RANK.AVG(Table2[[#This Row],[Sharpe Ratio Z-Score]],Table2[Sharpe Ratio Z-Score])</f>
        <v>283</v>
      </c>
      <c r="AV426">
        <f>(Table2[[#This Row],[Rank 1Y]]+Table2[[#This Row],[Rank 6M]]+Table2[[#This Row],[Rank Sharpe]])/3</f>
        <v>417</v>
      </c>
    </row>
    <row r="427" spans="1:48" x14ac:dyDescent="0.3">
      <c r="A427" t="s">
        <v>1790</v>
      </c>
      <c r="B427" t="s">
        <v>1791</v>
      </c>
      <c r="C427" t="s">
        <v>10260</v>
      </c>
      <c r="D427" t="s">
        <v>1459</v>
      </c>
      <c r="E427">
        <v>4218.2339546900002</v>
      </c>
      <c r="F427">
        <v>584.15</v>
      </c>
      <c r="G427">
        <v>10.378572243821599</v>
      </c>
      <c r="H427">
        <f>(Table2[[#This Row],[1Y Return vs Nifty]]-AVERAGE(Table2[1Y Return vs Nifty]))/_xlfn.STDEV.P(Table2[1Y Return vs Nifty])</f>
        <v>-0.39406830409757782</v>
      </c>
      <c r="I427">
        <v>8.8851001574068302</v>
      </c>
      <c r="J427">
        <f>(Table2[[#This Row],[1M Return vs Nifty]]-AVERAGE(Table2[1M Return vs Nifty]))/_xlfn.STDEV.P(Table2[1M Return vs Nifty])</f>
        <v>0.8088966179125211</v>
      </c>
      <c r="K427">
        <v>14.4388533989731</v>
      </c>
      <c r="L427">
        <f>(Table2[[#This Row],[6M Return vs Nifty]]-AVERAGE(Table2[6M Return vs Nifty]))/_xlfn.STDEV.P(Table2[6M Return vs Nifty])</f>
        <v>0.27343241019543751</v>
      </c>
      <c r="M427">
        <v>3.8890140255252499</v>
      </c>
      <c r="N427">
        <f>(Table2[[#This Row],[1W Return vs Nifty]]-AVERAGE(Table2[1W Return vs Nifty]))/_xlfn.STDEV.P(Table2[1W Return vs Nifty])</f>
        <v>0.36663905427845112</v>
      </c>
      <c r="O427">
        <v>561.53</v>
      </c>
      <c r="P427">
        <v>523.89012686412298</v>
      </c>
      <c r="Q427">
        <v>474.36911009108297</v>
      </c>
      <c r="R427">
        <v>63.704832944812601</v>
      </c>
      <c r="S427" s="2">
        <f>(Table2[[#This Row],[Close Price]]-Table2[[#This Row],[20D EMA]])/Table2[[#This Row],[20D EMA]]</f>
        <v>4.0282798781899463E-2</v>
      </c>
      <c r="T427" s="2">
        <f>(Table2[[#This Row],[Close Price]]-Table2[[#This Row],[50D EMA]])/Table2[[#This Row],[50D EMA]]</f>
        <v>0.11502387627836724</v>
      </c>
      <c r="U427" s="2">
        <f>(Table2[[#This Row],[Close Price]]-Table2[[#This Row],[200D EMA]])/Table2[[#This Row],[200D EMA]]</f>
        <v>0.23142503922280716</v>
      </c>
      <c r="V427">
        <v>0.99810474293344398</v>
      </c>
      <c r="W427">
        <v>579.9</v>
      </c>
      <c r="X427">
        <v>598</v>
      </c>
      <c r="Y427">
        <v>567.65</v>
      </c>
      <c r="Z427">
        <v>612.5</v>
      </c>
      <c r="AA427">
        <v>579.9</v>
      </c>
      <c r="AB427">
        <v>606</v>
      </c>
      <c r="AC427" s="2">
        <f>(Table2[[#This Row],[Close Price]]/Table2[[#This Row],[Day Low]])-1</f>
        <v>7.3288498016899073E-3</v>
      </c>
      <c r="AD427" s="2">
        <f>(Table2[[#This Row],[Day High]]/Table2[[#This Row],[Close Price]])-1</f>
        <v>2.3709663613797893E-2</v>
      </c>
      <c r="AE427" s="2">
        <f>(Table2[[#This Row],[Close Price]]/Table2[[#This Row],[Current Week Low]])-1</f>
        <v>2.9067206905663667E-2</v>
      </c>
      <c r="AF427" s="2">
        <f>(Table2[[#This Row],[Current Week High]]/Table2[[#This Row],[Close Price]])-1</f>
        <v>4.8532055122828099E-2</v>
      </c>
      <c r="AG427" s="2">
        <f>(Table2[[#This Row],[Close Price]]/Table2[[#This Row],[Current Month Low]])-1</f>
        <v>7.3288498016899073E-3</v>
      </c>
      <c r="AH427" s="2">
        <f>(Table2[[#This Row],[Current Month High]]/Table2[[#This Row],[Close Price]])-1</f>
        <v>3.7404776170504084E-2</v>
      </c>
      <c r="AI427">
        <v>4.8532055122828099</v>
      </c>
      <c r="AJ427">
        <v>57.474053106887702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0.2</v>
      </c>
      <c r="AM427" t="s">
        <v>10294</v>
      </c>
      <c r="AN427">
        <v>4.55</v>
      </c>
      <c r="AO427" t="s">
        <v>10294</v>
      </c>
      <c r="AP427">
        <v>-2.2537032520326E-2</v>
      </c>
      <c r="AQ427">
        <f>(Table2[[#This Row],[Sharpe Ratio]]-AVERAGE(Table2[Sharpe Ratio]))/_xlfn.STDEV.P(Table2[Sharpe Ratio])</f>
        <v>-0.89509633226598995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0.15980344602284191</v>
      </c>
      <c r="AS427">
        <f>_xlfn.RANK.AVG(Table2[[#This Row],[1Y Return vs Nifty Z-Score]],Table2[1Y Return vs Nifty Z-Score])</f>
        <v>433</v>
      </c>
      <c r="AT427">
        <f>_xlfn.RANK.AVG(Table2[[#This Row],[6M Return vs Nifty Z-Score]],Table2[6M Return vs Nifty Z-Score])</f>
        <v>224</v>
      </c>
      <c r="AU427">
        <f>_xlfn.RANK.AVG(Table2[[#This Row],[Sharpe Ratio Z-Score]],Table2[Sharpe Ratio Z-Score])</f>
        <v>597</v>
      </c>
      <c r="AV427">
        <f>(Table2[[#This Row],[Rank 1Y]]+Table2[[#This Row],[Rank 6M]]+Table2[[#This Row],[Rank Sharpe]])/3</f>
        <v>418</v>
      </c>
    </row>
    <row r="428" spans="1:48" x14ac:dyDescent="0.3">
      <c r="A428" t="s">
        <v>1141</v>
      </c>
      <c r="B428" t="s">
        <v>1142</v>
      </c>
      <c r="C428" t="s">
        <v>10254</v>
      </c>
      <c r="D428" t="s">
        <v>294</v>
      </c>
      <c r="E428">
        <v>10677.986859164999</v>
      </c>
      <c r="F428">
        <v>2083.85</v>
      </c>
      <c r="G428">
        <v>25.737563591026799</v>
      </c>
      <c r="H428">
        <f>(Table2[[#This Row],[1Y Return vs Nifty]]-AVERAGE(Table2[1Y Return vs Nifty]))/_xlfn.STDEV.P(Table2[1Y Return vs Nifty])</f>
        <v>-0.18190060677251665</v>
      </c>
      <c r="I428">
        <v>-1.9812284110168401</v>
      </c>
      <c r="J428">
        <f>(Table2[[#This Row],[1M Return vs Nifty]]-AVERAGE(Table2[1M Return vs Nifty]))/_xlfn.STDEV.P(Table2[1M Return vs Nifty])</f>
        <v>-0.3003089503711916</v>
      </c>
      <c r="K428">
        <v>14.172632215166299</v>
      </c>
      <c r="L428">
        <f>(Table2[[#This Row],[6M Return vs Nifty]]-AVERAGE(Table2[6M Return vs Nifty]))/_xlfn.STDEV.P(Table2[6M Return vs Nifty])</f>
        <v>0.26428600210955838</v>
      </c>
      <c r="M428">
        <v>2.0304107502108102</v>
      </c>
      <c r="N428">
        <f>(Table2[[#This Row],[1W Return vs Nifty]]-AVERAGE(Table2[1W Return vs Nifty]))/_xlfn.STDEV.P(Table2[1W Return vs Nifty])</f>
        <v>-2.1654917386519673E-2</v>
      </c>
      <c r="O428">
        <v>2060.31</v>
      </c>
      <c r="P428">
        <v>1997.6372250652901</v>
      </c>
      <c r="Q428">
        <v>1784.51829283541</v>
      </c>
      <c r="R428">
        <v>53.585847257402598</v>
      </c>
      <c r="S428" s="2">
        <f>(Table2[[#This Row],[Close Price]]-Table2[[#This Row],[20D EMA]])/Table2[[#This Row],[20D EMA]]</f>
        <v>1.1425465099912132E-2</v>
      </c>
      <c r="T428" s="2">
        <f>(Table2[[#This Row],[Close Price]]-Table2[[#This Row],[50D EMA]])/Table2[[#This Row],[50D EMA]]</f>
        <v>4.3157373046996607E-2</v>
      </c>
      <c r="U428" s="2">
        <f>(Table2[[#This Row],[Close Price]]-Table2[[#This Row],[200D EMA]])/Table2[[#This Row],[200D EMA]]</f>
        <v>0.16773809961285613</v>
      </c>
      <c r="V428">
        <v>0.47116827116160998</v>
      </c>
      <c r="W428">
        <v>2054</v>
      </c>
      <c r="X428">
        <v>2110</v>
      </c>
      <c r="Y428">
        <v>2054</v>
      </c>
      <c r="Z428">
        <v>2150.25</v>
      </c>
      <c r="AA428">
        <v>2054</v>
      </c>
      <c r="AB428">
        <v>2127.15</v>
      </c>
      <c r="AC428" s="2">
        <f>(Table2[[#This Row],[Close Price]]/Table2[[#This Row],[Day Low]])-1</f>
        <v>1.4532619279454595E-2</v>
      </c>
      <c r="AD428" s="2">
        <f>(Table2[[#This Row],[Day High]]/Table2[[#This Row],[Close Price]])-1</f>
        <v>1.254888787580688E-2</v>
      </c>
      <c r="AE428" s="2">
        <f>(Table2[[#This Row],[Close Price]]/Table2[[#This Row],[Current Week Low]])-1</f>
        <v>1.4532619279454595E-2</v>
      </c>
      <c r="AF428" s="2">
        <f>(Table2[[#This Row],[Current Week High]]/Table2[[#This Row],[Close Price]])-1</f>
        <v>3.1864097703769412E-2</v>
      </c>
      <c r="AG428" s="2">
        <f>(Table2[[#This Row],[Close Price]]/Table2[[#This Row],[Current Month Low]])-1</f>
        <v>1.4532619279454595E-2</v>
      </c>
      <c r="AH428" s="2">
        <f>(Table2[[#This Row],[Current Month High]]/Table2[[#This Row],[Close Price]])-1</f>
        <v>2.0778846845982191E-2</v>
      </c>
      <c r="AI428">
        <v>3.1864097703769398</v>
      </c>
      <c r="AJ428">
        <v>60.7908950617283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-0.03</v>
      </c>
      <c r="AM428" t="s">
        <v>10293</v>
      </c>
      <c r="AN428">
        <v>2.13</v>
      </c>
      <c r="AO428" t="s">
        <v>10294</v>
      </c>
      <c r="AP428">
        <v>-7.2833462902650997E-2</v>
      </c>
      <c r="AQ428">
        <f>(Table2[[#This Row],[Sharpe Ratio]]-AVERAGE(Table2[Sharpe Ratio]))/_xlfn.STDEV.P(Table2[Sharpe Ratio])</f>
        <v>-1.478289725304214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-1.7178681977248835</v>
      </c>
      <c r="AS428">
        <f>_xlfn.RANK.AVG(Table2[[#This Row],[1Y Return vs Nifty Z-Score]],Table2[1Y Return vs Nifty Z-Score])</f>
        <v>341</v>
      </c>
      <c r="AT428">
        <f>_xlfn.RANK.AVG(Table2[[#This Row],[6M Return vs Nifty Z-Score]],Table2[6M Return vs Nifty Z-Score])</f>
        <v>228</v>
      </c>
      <c r="AU428">
        <f>_xlfn.RANK.AVG(Table2[[#This Row],[Sharpe Ratio Z-Score]],Table2[Sharpe Ratio Z-Score])</f>
        <v>685</v>
      </c>
      <c r="AV428">
        <f>(Table2[[#This Row],[Rank 1Y]]+Table2[[#This Row],[Rank 6M]]+Table2[[#This Row],[Rank Sharpe]])/3</f>
        <v>418</v>
      </c>
    </row>
    <row r="429" spans="1:48" x14ac:dyDescent="0.3">
      <c r="A429" t="s">
        <v>572</v>
      </c>
      <c r="B429" t="s">
        <v>573</v>
      </c>
      <c r="C429" t="s">
        <v>10256</v>
      </c>
      <c r="D429" t="s">
        <v>384</v>
      </c>
      <c r="E429">
        <v>34082.692267090002</v>
      </c>
      <c r="F429">
        <v>536.65</v>
      </c>
      <c r="G429">
        <v>-0.24017666509445501</v>
      </c>
      <c r="H429">
        <f>(Table2[[#This Row],[1Y Return vs Nifty]]-AVERAGE(Table2[1Y Return vs Nifty]))/_xlfn.STDEV.P(Table2[1Y Return vs Nifty])</f>
        <v>-0.54075472728432461</v>
      </c>
      <c r="I429">
        <v>-1.72011104319826</v>
      </c>
      <c r="J429">
        <f>(Table2[[#This Row],[1M Return vs Nifty]]-AVERAGE(Table2[1M Return vs Nifty]))/_xlfn.STDEV.P(Table2[1M Return vs Nifty])</f>
        <v>-0.27365479238800705</v>
      </c>
      <c r="K429">
        <v>-13.669943498543001</v>
      </c>
      <c r="L429">
        <f>(Table2[[#This Row],[6M Return vs Nifty]]-AVERAGE(Table2[6M Return vs Nifty]))/_xlfn.STDEV.P(Table2[6M Return vs Nifty])</f>
        <v>-0.69228535708168115</v>
      </c>
      <c r="M429">
        <v>3.3917646689207399</v>
      </c>
      <c r="N429">
        <f>(Table2[[#This Row],[1W Return vs Nifty]]-AVERAGE(Table2[1W Return vs Nifty]))/_xlfn.STDEV.P(Table2[1W Return vs Nifty])</f>
        <v>0.26275516999381199</v>
      </c>
      <c r="O429">
        <v>537.44000000000005</v>
      </c>
      <c r="P429">
        <v>519.81103359276301</v>
      </c>
      <c r="Q429">
        <v>476.98356250418101</v>
      </c>
      <c r="R429">
        <v>45.327357697651998</v>
      </c>
      <c r="S429" s="2">
        <f>(Table2[[#This Row],[Close Price]]-Table2[[#This Row],[20D EMA]])/Table2[[#This Row],[20D EMA]]</f>
        <v>-1.4699315272403938E-3</v>
      </c>
      <c r="T429" s="2">
        <f>(Table2[[#This Row],[Close Price]]-Table2[[#This Row],[50D EMA]])/Table2[[#This Row],[50D EMA]]</f>
        <v>3.2394399731863262E-2</v>
      </c>
      <c r="U429" s="2">
        <f>(Table2[[#This Row],[Close Price]]-Table2[[#This Row],[200D EMA]])/Table2[[#This Row],[200D EMA]]</f>
        <v>0.12509118172242248</v>
      </c>
      <c r="V429">
        <v>0.95962901007287404</v>
      </c>
      <c r="W429">
        <v>535.5</v>
      </c>
      <c r="X429">
        <v>551.9</v>
      </c>
      <c r="Y429">
        <v>535.5</v>
      </c>
      <c r="Z429">
        <v>568.04999999999995</v>
      </c>
      <c r="AA429">
        <v>535.5</v>
      </c>
      <c r="AB429">
        <v>560</v>
      </c>
      <c r="AC429" s="2">
        <f>(Table2[[#This Row],[Close Price]]/Table2[[#This Row],[Day Low]])-1</f>
        <v>2.147525676937434E-3</v>
      </c>
      <c r="AD429" s="2">
        <f>(Table2[[#This Row],[Day High]]/Table2[[#This Row],[Close Price]])-1</f>
        <v>2.8417031584831776E-2</v>
      </c>
      <c r="AE429" s="2">
        <f>(Table2[[#This Row],[Close Price]]/Table2[[#This Row],[Current Week Low]])-1</f>
        <v>2.147525676937434E-3</v>
      </c>
      <c r="AF429" s="2">
        <f>(Table2[[#This Row],[Current Week High]]/Table2[[#This Row],[Close Price]])-1</f>
        <v>5.8511133886145483E-2</v>
      </c>
      <c r="AG429" s="2">
        <f>(Table2[[#This Row],[Close Price]]/Table2[[#This Row],[Current Month Low]])-1</f>
        <v>2.147525676937434E-3</v>
      </c>
      <c r="AH429" s="2">
        <f>(Table2[[#This Row],[Current Month High]]/Table2[[#This Row],[Close Price]])-1</f>
        <v>4.351066803316872E-2</v>
      </c>
      <c r="AI429">
        <v>5.8511133886145403</v>
      </c>
      <c r="AJ429">
        <v>47.027397260273901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</v>
      </c>
      <c r="AM429" t="s">
        <v>10295</v>
      </c>
      <c r="AN429">
        <v>-2.5099999999999998</v>
      </c>
      <c r="AO429" t="s">
        <v>10293</v>
      </c>
      <c r="AP429">
        <v>0.10622488266835101</v>
      </c>
      <c r="AQ429">
        <f>(Table2[[#This Row],[Sharpe Ratio]]-AVERAGE(Table2[Sharpe Ratio]))/_xlfn.STDEV.P(Table2[Sharpe Ratio])</f>
        <v>0.59791415858135943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-0.64602554817884139</v>
      </c>
      <c r="AS429">
        <f>_xlfn.RANK.AVG(Table2[[#This Row],[1Y Return vs Nifty Z-Score]],Table2[1Y Return vs Nifty Z-Score])</f>
        <v>497</v>
      </c>
      <c r="AT429">
        <f>_xlfn.RANK.AVG(Table2[[#This Row],[6M Return vs Nifty Z-Score]],Table2[6M Return vs Nifty Z-Score])</f>
        <v>560</v>
      </c>
      <c r="AU429">
        <f>_xlfn.RANK.AVG(Table2[[#This Row],[Sharpe Ratio Z-Score]],Table2[Sharpe Ratio Z-Score])</f>
        <v>200</v>
      </c>
      <c r="AV429">
        <f>(Table2[[#This Row],[Rank 1Y]]+Table2[[#This Row],[Rank 6M]]+Table2[[#This Row],[Rank Sharpe]])/3</f>
        <v>419</v>
      </c>
    </row>
    <row r="430" spans="1:48" x14ac:dyDescent="0.3">
      <c r="A430" t="s">
        <v>1395</v>
      </c>
      <c r="B430" t="s">
        <v>1396</v>
      </c>
      <c r="C430" t="s">
        <v>10250</v>
      </c>
      <c r="D430" t="s">
        <v>257</v>
      </c>
      <c r="E430">
        <v>7634.6080721600001</v>
      </c>
      <c r="F430">
        <v>6879.85</v>
      </c>
      <c r="G430">
        <v>21.845891577155101</v>
      </c>
      <c r="H430">
        <f>(Table2[[#This Row],[1Y Return vs Nifty]]-AVERAGE(Table2[1Y Return vs Nifty]))/_xlfn.STDEV.P(Table2[1Y Return vs Nifty])</f>
        <v>-0.23565980692193195</v>
      </c>
      <c r="I430">
        <v>-9.8356258617427805</v>
      </c>
      <c r="J430">
        <f>(Table2[[#This Row],[1M Return vs Nifty]]-AVERAGE(Table2[1M Return vs Nifty]))/_xlfn.STDEV.P(Table2[1M Return vs Nifty])</f>
        <v>-1.1020646982302353</v>
      </c>
      <c r="K430">
        <v>0.52062603906649696</v>
      </c>
      <c r="L430">
        <f>(Table2[[#This Row],[6M Return vs Nifty]]-AVERAGE(Table2[6M Return vs Nifty]))/_xlfn.STDEV.P(Table2[6M Return vs Nifty])</f>
        <v>-0.20474812166688716</v>
      </c>
      <c r="M430">
        <v>-4.80246214530047E-2</v>
      </c>
      <c r="N430">
        <f>(Table2[[#This Row],[1W Return vs Nifty]]-AVERAGE(Table2[1W Return vs Nifty]))/_xlfn.STDEV.P(Table2[1W Return vs Nifty])</f>
        <v>-0.45587556900770349</v>
      </c>
      <c r="O430">
        <v>7012.13</v>
      </c>
      <c r="P430">
        <v>6936.0997844391004</v>
      </c>
      <c r="Q430">
        <v>6225.0131349615904</v>
      </c>
      <c r="R430">
        <v>38.012136026461498</v>
      </c>
      <c r="S430" s="2">
        <f>(Table2[[#This Row],[Close Price]]-Table2[[#This Row],[20D EMA]])/Table2[[#This Row],[20D EMA]]</f>
        <v>-1.8864453454228564E-2</v>
      </c>
      <c r="T430" s="2">
        <f>(Table2[[#This Row],[Close Price]]-Table2[[#This Row],[50D EMA]])/Table2[[#This Row],[50D EMA]]</f>
        <v>-8.109713843116052E-3</v>
      </c>
      <c r="U430" s="2">
        <f>(Table2[[#This Row],[Close Price]]-Table2[[#This Row],[200D EMA]])/Table2[[#This Row],[200D EMA]]</f>
        <v>0.10519445515072805</v>
      </c>
      <c r="V430">
        <v>0.41031606616919902</v>
      </c>
      <c r="W430">
        <v>6815.15</v>
      </c>
      <c r="X430">
        <v>6946.95</v>
      </c>
      <c r="Y430">
        <v>6815.15</v>
      </c>
      <c r="Z430">
        <v>7234</v>
      </c>
      <c r="AA430">
        <v>6815.15</v>
      </c>
      <c r="AB430">
        <v>7088.1</v>
      </c>
      <c r="AC430" s="2">
        <f>(Table2[[#This Row],[Close Price]]/Table2[[#This Row],[Day Low]])-1</f>
        <v>9.4935548007015758E-3</v>
      </c>
      <c r="AD430" s="2">
        <f>(Table2[[#This Row],[Day High]]/Table2[[#This Row],[Close Price]])-1</f>
        <v>9.7531196174334145E-3</v>
      </c>
      <c r="AE430" s="2">
        <f>(Table2[[#This Row],[Close Price]]/Table2[[#This Row],[Current Week Low]])-1</f>
        <v>9.4935548007015758E-3</v>
      </c>
      <c r="AF430" s="2">
        <f>(Table2[[#This Row],[Current Week High]]/Table2[[#This Row],[Close Price]])-1</f>
        <v>5.1476413003190391E-2</v>
      </c>
      <c r="AG430" s="2">
        <f>(Table2[[#This Row],[Close Price]]/Table2[[#This Row],[Current Month Low]])-1</f>
        <v>9.4935548007015758E-3</v>
      </c>
      <c r="AH430" s="2">
        <f>(Table2[[#This Row],[Current Month High]]/Table2[[#This Row],[Close Price]])-1</f>
        <v>3.0269555295536987E-2</v>
      </c>
      <c r="AI430">
        <v>13.737944867984</v>
      </c>
      <c r="AJ430">
        <v>59.547552236729203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</v>
      </c>
      <c r="AM430" t="s">
        <v>10295</v>
      </c>
      <c r="AN430">
        <v>-2.0499999999999998</v>
      </c>
      <c r="AO430" t="s">
        <v>10293</v>
      </c>
      <c r="AP430">
        <v>2.9382423136759999E-3</v>
      </c>
      <c r="AQ430">
        <f>(Table2[[#This Row],[Sharpe Ratio]]-AVERAGE(Table2[Sharpe Ratio]))/_xlfn.STDEV.P(Table2[Sharpe Ratio])</f>
        <v>-0.59970733833365097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-2.5980555341604088</v>
      </c>
      <c r="AS430">
        <f>_xlfn.RANK.AVG(Table2[[#This Row],[1Y Return vs Nifty Z-Score]],Table2[1Y Return vs Nifty Z-Score])</f>
        <v>365</v>
      </c>
      <c r="AT430">
        <f>_xlfn.RANK.AVG(Table2[[#This Row],[6M Return vs Nifty Z-Score]],Table2[6M Return vs Nifty Z-Score])</f>
        <v>394</v>
      </c>
      <c r="AU430">
        <f>_xlfn.RANK.AVG(Table2[[#This Row],[Sharpe Ratio Z-Score]],Table2[Sharpe Ratio Z-Score])</f>
        <v>499</v>
      </c>
      <c r="AV430">
        <f>(Table2[[#This Row],[Rank 1Y]]+Table2[[#This Row],[Rank 6M]]+Table2[[#This Row],[Rank Sharpe]])/3</f>
        <v>419.33333333333331</v>
      </c>
    </row>
    <row r="431" spans="1:48" x14ac:dyDescent="0.3">
      <c r="A431" t="s">
        <v>194</v>
      </c>
      <c r="B431" t="s">
        <v>195</v>
      </c>
      <c r="C431" t="s">
        <v>10254</v>
      </c>
      <c r="D431" t="s">
        <v>196</v>
      </c>
      <c r="E431">
        <v>132502.00499250001</v>
      </c>
      <c r="F431">
        <v>4991.25</v>
      </c>
      <c r="G431">
        <v>8.6571515996694401</v>
      </c>
      <c r="H431">
        <f>(Table2[[#This Row],[1Y Return vs Nifty]]-AVERAGE(Table2[1Y Return vs Nifty]))/_xlfn.STDEV.P(Table2[1Y Return vs Nifty])</f>
        <v>-0.41784785094028415</v>
      </c>
      <c r="I431">
        <v>4.2448346578902001</v>
      </c>
      <c r="J431">
        <f>(Table2[[#This Row],[1M Return vs Nifty]]-AVERAGE(Table2[1M Return vs Nifty]))/_xlfn.STDEV.P(Table2[1M Return vs Nifty])</f>
        <v>0.33523080724163112</v>
      </c>
      <c r="K431">
        <v>21.8157129298353</v>
      </c>
      <c r="L431">
        <f>(Table2[[#This Row],[6M Return vs Nifty]]-AVERAGE(Table2[6M Return vs Nifty]))/_xlfn.STDEV.P(Table2[6M Return vs Nifty])</f>
        <v>0.52687493004553831</v>
      </c>
      <c r="M431">
        <v>7.9397842928111002</v>
      </c>
      <c r="N431">
        <f>(Table2[[#This Row],[1W Return vs Nifty]]-AVERAGE(Table2[1W Return vs Nifty]))/_xlfn.STDEV.P(Table2[1W Return vs Nifty])</f>
        <v>1.2129141557363972</v>
      </c>
      <c r="O431">
        <v>4710.53</v>
      </c>
      <c r="P431">
        <v>4511.0918639573802</v>
      </c>
      <c r="Q431">
        <v>4026.9863261578398</v>
      </c>
      <c r="R431">
        <v>83.696765191927497</v>
      </c>
      <c r="S431" s="2">
        <f>(Table2[[#This Row],[Close Price]]-Table2[[#This Row],[20D EMA]])/Table2[[#This Row],[20D EMA]]</f>
        <v>5.959414333418963E-2</v>
      </c>
      <c r="T431" s="2">
        <f>(Table2[[#This Row],[Close Price]]-Table2[[#This Row],[50D EMA]])/Table2[[#This Row],[50D EMA]]</f>
        <v>0.10643944981013942</v>
      </c>
      <c r="U431" s="2">
        <f>(Table2[[#This Row],[Close Price]]-Table2[[#This Row],[200D EMA]])/Table2[[#This Row],[200D EMA]]</f>
        <v>0.2394504464985773</v>
      </c>
      <c r="V431">
        <v>1.08978857075939</v>
      </c>
      <c r="W431">
        <v>4839.1000000000004</v>
      </c>
      <c r="X431">
        <v>5010</v>
      </c>
      <c r="Y431">
        <v>4771.7</v>
      </c>
      <c r="Z431">
        <v>5010</v>
      </c>
      <c r="AA431">
        <v>4839.1000000000004</v>
      </c>
      <c r="AB431">
        <v>5010</v>
      </c>
      <c r="AC431" s="2">
        <f>(Table2[[#This Row],[Close Price]]/Table2[[#This Row],[Day Low]])-1</f>
        <v>3.1441797028372909E-2</v>
      </c>
      <c r="AD431" s="2">
        <f>(Table2[[#This Row],[Day High]]/Table2[[#This Row],[Close Price]])-1</f>
        <v>3.7565740045077956E-3</v>
      </c>
      <c r="AE431" s="2">
        <f>(Table2[[#This Row],[Close Price]]/Table2[[#This Row],[Current Week Low]])-1</f>
        <v>4.6010855669887052E-2</v>
      </c>
      <c r="AF431" s="2">
        <f>(Table2[[#This Row],[Current Week High]]/Table2[[#This Row],[Close Price]])-1</f>
        <v>3.7565740045077956E-3</v>
      </c>
      <c r="AG431" s="2">
        <f>(Table2[[#This Row],[Close Price]]/Table2[[#This Row],[Current Month Low]])-1</f>
        <v>3.1441797028372909E-2</v>
      </c>
      <c r="AH431" s="2">
        <f>(Table2[[#This Row],[Current Month High]]/Table2[[#This Row],[Close Price]])-1</f>
        <v>3.7565740045077956E-3</v>
      </c>
      <c r="AI431">
        <v>0.375657400450779</v>
      </c>
      <c r="AJ431">
        <v>51.465723909810897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0.11</v>
      </c>
      <c r="AM431" t="s">
        <v>10294</v>
      </c>
      <c r="AN431">
        <v>9.1999999999999993</v>
      </c>
      <c r="AO431" t="s">
        <v>10294</v>
      </c>
      <c r="AP431">
        <v>-4.5430146025929E-2</v>
      </c>
      <c r="AQ431">
        <f>(Table2[[#This Row],[Sharpe Ratio]]-AVERAGE(Table2[Sharpe Ratio]))/_xlfn.STDEV.P(Table2[Sharpe Ratio])</f>
        <v>-1.1605448430460632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0.49662719903721941</v>
      </c>
      <c r="AS431">
        <f>_xlfn.RANK.AVG(Table2[[#This Row],[1Y Return vs Nifty Z-Score]],Table2[1Y Return vs Nifty Z-Score])</f>
        <v>441</v>
      </c>
      <c r="AT431">
        <f>_xlfn.RANK.AVG(Table2[[#This Row],[6M Return vs Nifty Z-Score]],Table2[6M Return vs Nifty Z-Score])</f>
        <v>175</v>
      </c>
      <c r="AU431">
        <f>_xlfn.RANK.AVG(Table2[[#This Row],[Sharpe Ratio Z-Score]],Table2[Sharpe Ratio Z-Score])</f>
        <v>642</v>
      </c>
      <c r="AV431">
        <f>(Table2[[#This Row],[Rank 1Y]]+Table2[[#This Row],[Rank 6M]]+Table2[[#This Row],[Rank Sharpe]])/3</f>
        <v>419.33333333333331</v>
      </c>
    </row>
    <row r="432" spans="1:48" x14ac:dyDescent="0.3">
      <c r="A432" t="s">
        <v>495</v>
      </c>
      <c r="B432" t="s">
        <v>496</v>
      </c>
      <c r="C432" t="s">
        <v>10260</v>
      </c>
      <c r="D432" t="s">
        <v>286</v>
      </c>
      <c r="E432">
        <v>42435.206064849997</v>
      </c>
      <c r="F432">
        <v>4499.05</v>
      </c>
      <c r="G432">
        <v>3.27449228797752</v>
      </c>
      <c r="H432">
        <f>(Table2[[#This Row],[1Y Return vs Nifty]]-AVERAGE(Table2[1Y Return vs Nifty]))/_xlfn.STDEV.P(Table2[1Y Return vs Nifty])</f>
        <v>-0.49220341282780233</v>
      </c>
      <c r="I432">
        <v>4.2960936339145901</v>
      </c>
      <c r="J432">
        <f>(Table2[[#This Row],[1M Return vs Nifty]]-AVERAGE(Table2[1M Return vs Nifty]))/_xlfn.STDEV.P(Table2[1M Return vs Nifty])</f>
        <v>0.34046318552586541</v>
      </c>
      <c r="K432">
        <v>-12.2563882909475</v>
      </c>
      <c r="L432">
        <f>(Table2[[#This Row],[6M Return vs Nifty]]-AVERAGE(Table2[6M Return vs Nifty]))/_xlfn.STDEV.P(Table2[6M Return vs Nifty])</f>
        <v>-0.64372065386869159</v>
      </c>
      <c r="M432">
        <v>6.4135411627970997</v>
      </c>
      <c r="N432">
        <f>(Table2[[#This Row],[1W Return vs Nifty]]-AVERAGE(Table2[1W Return vs Nifty]))/_xlfn.STDEV.P(Table2[1W Return vs Nifty])</f>
        <v>0.89405589558442844</v>
      </c>
      <c r="O432">
        <v>4375.68</v>
      </c>
      <c r="P432">
        <v>4190.4449643549897</v>
      </c>
      <c r="Q432">
        <v>3835.54142328132</v>
      </c>
      <c r="R432">
        <v>57.313920711431102</v>
      </c>
      <c r="S432" s="2">
        <f>(Table2[[#This Row],[Close Price]]-Table2[[#This Row],[20D EMA]])/Table2[[#This Row],[20D EMA]]</f>
        <v>2.819447491589876E-2</v>
      </c>
      <c r="T432" s="2">
        <f>(Table2[[#This Row],[Close Price]]-Table2[[#This Row],[50D EMA]])/Table2[[#This Row],[50D EMA]]</f>
        <v>7.3644932285254872E-2</v>
      </c>
      <c r="U432" s="2">
        <f>(Table2[[#This Row],[Close Price]]-Table2[[#This Row],[200D EMA]])/Table2[[#This Row],[200D EMA]]</f>
        <v>0.17298954788788232</v>
      </c>
      <c r="V432">
        <v>1.3117955552563501</v>
      </c>
      <c r="W432">
        <v>4467.6000000000004</v>
      </c>
      <c r="X432">
        <v>4535</v>
      </c>
      <c r="Y432">
        <v>4418.7</v>
      </c>
      <c r="Z432">
        <v>4795</v>
      </c>
      <c r="AA432">
        <v>4467.6000000000004</v>
      </c>
      <c r="AB432">
        <v>4666.1000000000004</v>
      </c>
      <c r="AC432" s="2">
        <f>(Table2[[#This Row],[Close Price]]/Table2[[#This Row],[Day Low]])-1</f>
        <v>7.0395738203956615E-3</v>
      </c>
      <c r="AD432" s="2">
        <f>(Table2[[#This Row],[Day High]]/Table2[[#This Row],[Close Price]])-1</f>
        <v>7.9905757882219319E-3</v>
      </c>
      <c r="AE432" s="2">
        <f>(Table2[[#This Row],[Close Price]]/Table2[[#This Row],[Current Week Low]])-1</f>
        <v>1.8184081290877563E-2</v>
      </c>
      <c r="AF432" s="2">
        <f>(Table2[[#This Row],[Current Week High]]/Table2[[#This Row],[Close Price]])-1</f>
        <v>6.5780553672441844E-2</v>
      </c>
      <c r="AG432" s="2">
        <f>(Table2[[#This Row],[Close Price]]/Table2[[#This Row],[Current Month Low]])-1</f>
        <v>7.0395738203956615E-3</v>
      </c>
      <c r="AH432" s="2">
        <f>(Table2[[#This Row],[Current Month High]]/Table2[[#This Row],[Close Price]])-1</f>
        <v>3.7130060790611319E-2</v>
      </c>
      <c r="AI432">
        <v>6.5780553672441799</v>
      </c>
      <c r="AJ432">
        <v>34.700079340129598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0.06</v>
      </c>
      <c r="AM432" t="s">
        <v>10294</v>
      </c>
      <c r="AN432">
        <v>5.71</v>
      </c>
      <c r="AO432" t="s">
        <v>10294</v>
      </c>
      <c r="AP432">
        <v>8.6053646238409998E-2</v>
      </c>
      <c r="AQ432">
        <f>(Table2[[#This Row],[Sharpe Ratio]]-AVERAGE(Table2[Sharpe Ratio]))/_xlfn.STDEV.P(Table2[Sharpe Ratio])</f>
        <v>0.36402615249559356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0.46262116690939348</v>
      </c>
      <c r="AS432">
        <f>_xlfn.RANK.AVG(Table2[[#This Row],[1Y Return vs Nifty Z-Score]],Table2[1Y Return vs Nifty Z-Score])</f>
        <v>475</v>
      </c>
      <c r="AT432">
        <f>_xlfn.RANK.AVG(Table2[[#This Row],[6M Return vs Nifty Z-Score]],Table2[6M Return vs Nifty Z-Score])</f>
        <v>538</v>
      </c>
      <c r="AU432">
        <f>_xlfn.RANK.AVG(Table2[[#This Row],[Sharpe Ratio Z-Score]],Table2[Sharpe Ratio Z-Score])</f>
        <v>245</v>
      </c>
      <c r="AV432">
        <f>(Table2[[#This Row],[Rank 1Y]]+Table2[[#This Row],[Rank 6M]]+Table2[[#This Row],[Rank Sharpe]])/3</f>
        <v>419.33333333333331</v>
      </c>
    </row>
    <row r="433" spans="1:48" x14ac:dyDescent="0.3">
      <c r="A433" t="s">
        <v>953</v>
      </c>
      <c r="B433" t="s">
        <v>954</v>
      </c>
      <c r="C433" t="s">
        <v>10254</v>
      </c>
      <c r="D433" t="s">
        <v>54</v>
      </c>
      <c r="E433">
        <v>15124.2094674</v>
      </c>
      <c r="F433">
        <v>6567</v>
      </c>
      <c r="G433">
        <v>25.347634352615099</v>
      </c>
      <c r="H433">
        <f>(Table2[[#This Row],[1Y Return vs Nifty]]-AVERAGE(Table2[1Y Return vs Nifty]))/_xlfn.STDEV.P(Table2[1Y Return vs Nifty])</f>
        <v>-0.18728705349700026</v>
      </c>
      <c r="I433">
        <v>-2.1993805493355998</v>
      </c>
      <c r="J433">
        <f>(Table2[[#This Row],[1M Return vs Nifty]]-AVERAGE(Table2[1M Return vs Nifty]))/_xlfn.STDEV.P(Table2[1M Return vs Nifty])</f>
        <v>-0.32257733338873817</v>
      </c>
      <c r="K433">
        <v>4.5812467115267204</v>
      </c>
      <c r="L433">
        <f>(Table2[[#This Row],[6M Return vs Nifty]]-AVERAGE(Table2[6M Return vs Nifty]))/_xlfn.STDEV.P(Table2[6M Return vs Nifty])</f>
        <v>-6.5239712827299873E-2</v>
      </c>
      <c r="M433">
        <v>-2.62953711942686</v>
      </c>
      <c r="N433">
        <f>(Table2[[#This Row],[1W Return vs Nifty]]-AVERAGE(Table2[1W Return vs Nifty]))/_xlfn.STDEV.P(Table2[1W Return vs Nifty])</f>
        <v>-0.99519762555118174</v>
      </c>
      <c r="O433">
        <v>6624.26</v>
      </c>
      <c r="P433">
        <v>6294.8891614057002</v>
      </c>
      <c r="Q433">
        <v>5522.05909206039</v>
      </c>
      <c r="R433">
        <v>53.235990628836397</v>
      </c>
      <c r="S433" s="2">
        <f>(Table2[[#This Row],[Close Price]]-Table2[[#This Row],[20D EMA]])/Table2[[#This Row],[20D EMA]]</f>
        <v>-8.643984384670924E-3</v>
      </c>
      <c r="T433" s="2">
        <f>(Table2[[#This Row],[Close Price]]-Table2[[#This Row],[50D EMA]])/Table2[[#This Row],[50D EMA]]</f>
        <v>4.3227264470775087E-2</v>
      </c>
      <c r="U433" s="2">
        <f>(Table2[[#This Row],[Close Price]]-Table2[[#This Row],[200D EMA]])/Table2[[#This Row],[200D EMA]]</f>
        <v>0.18923030168982161</v>
      </c>
      <c r="V433">
        <v>0.67068029541885099</v>
      </c>
      <c r="W433">
        <v>6545</v>
      </c>
      <c r="X433">
        <v>6643.9</v>
      </c>
      <c r="Y433">
        <v>6503</v>
      </c>
      <c r="Z433">
        <v>6687.95</v>
      </c>
      <c r="AA433">
        <v>6545</v>
      </c>
      <c r="AB433">
        <v>6649.8</v>
      </c>
      <c r="AC433" s="2">
        <f>(Table2[[#This Row],[Close Price]]/Table2[[#This Row],[Day Low]])-1</f>
        <v>3.3613445378151141E-3</v>
      </c>
      <c r="AD433" s="2">
        <f>(Table2[[#This Row],[Day High]]/Table2[[#This Row],[Close Price]])-1</f>
        <v>1.1710065478909737E-2</v>
      </c>
      <c r="AE433" s="2">
        <f>(Table2[[#This Row],[Close Price]]/Table2[[#This Row],[Current Week Low]])-1</f>
        <v>9.8416115638935153E-3</v>
      </c>
      <c r="AF433" s="2">
        <f>(Table2[[#This Row],[Current Week High]]/Table2[[#This Row],[Close Price]])-1</f>
        <v>1.8417846809806626E-2</v>
      </c>
      <c r="AG433" s="2">
        <f>(Table2[[#This Row],[Close Price]]/Table2[[#This Row],[Current Month Low]])-1</f>
        <v>3.3613445378151141E-3</v>
      </c>
      <c r="AH433" s="2">
        <f>(Table2[[#This Row],[Current Month High]]/Table2[[#This Row],[Close Price]])-1</f>
        <v>1.2608497030607513E-2</v>
      </c>
      <c r="AI433">
        <v>14.8104157149383</v>
      </c>
      <c r="AJ433">
        <v>53.142676905798503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-0.32</v>
      </c>
      <c r="AM433" t="s">
        <v>10293</v>
      </c>
      <c r="AN433">
        <v>2.88</v>
      </c>
      <c r="AO433" t="s">
        <v>10294</v>
      </c>
      <c r="AP433">
        <v>-1.2741026544526E-2</v>
      </c>
      <c r="AQ433">
        <f>(Table2[[#This Row],[Sharpe Ratio]]-AVERAGE(Table2[Sharpe Ratio]))/_xlfn.STDEV.P(Table2[Sharpe Ratio])</f>
        <v>-0.78151041931306686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-2.3518121445772868</v>
      </c>
      <c r="AS433">
        <f>_xlfn.RANK.AVG(Table2[[#This Row],[1Y Return vs Nifty Z-Score]],Table2[1Y Return vs Nifty Z-Score])</f>
        <v>342</v>
      </c>
      <c r="AT433">
        <f>_xlfn.RANK.AVG(Table2[[#This Row],[6M Return vs Nifty Z-Score]],Table2[6M Return vs Nifty Z-Score])</f>
        <v>340</v>
      </c>
      <c r="AU433">
        <f>_xlfn.RANK.AVG(Table2[[#This Row],[Sharpe Ratio Z-Score]],Table2[Sharpe Ratio Z-Score])</f>
        <v>579</v>
      </c>
      <c r="AV433">
        <f>(Table2[[#This Row],[Rank 1Y]]+Table2[[#This Row],[Rank 6M]]+Table2[[#This Row],[Rank Sharpe]])/3</f>
        <v>420.33333333333331</v>
      </c>
    </row>
    <row r="434" spans="1:48" x14ac:dyDescent="0.3">
      <c r="A434" t="s">
        <v>1245</v>
      </c>
      <c r="B434" t="s">
        <v>1246</v>
      </c>
      <c r="C434" t="s">
        <v>10262</v>
      </c>
      <c r="D434" t="s">
        <v>136</v>
      </c>
      <c r="E434">
        <v>9286.7422965999995</v>
      </c>
      <c r="F434">
        <v>599</v>
      </c>
      <c r="G434">
        <v>-6.5570321336866604</v>
      </c>
      <c r="H434">
        <f>(Table2[[#This Row],[1Y Return vs Nifty]]-AVERAGE(Table2[1Y Return vs Nifty]))/_xlfn.STDEV.P(Table2[1Y Return vs Nifty])</f>
        <v>-0.62801518917333432</v>
      </c>
      <c r="I434">
        <v>-2.1573414670079099</v>
      </c>
      <c r="J434">
        <f>(Table2[[#This Row],[1M Return vs Nifty]]-AVERAGE(Table2[1M Return vs Nifty]))/_xlfn.STDEV.P(Table2[1M Return vs Nifty])</f>
        <v>-0.31828609703325811</v>
      </c>
      <c r="K434">
        <v>-7.5448534932332398</v>
      </c>
      <c r="L434">
        <f>(Table2[[#This Row],[6M Return vs Nifty]]-AVERAGE(Table2[6M Return vs Nifty]))/_xlfn.STDEV.P(Table2[6M Return vs Nifty])</f>
        <v>-0.48184916282315565</v>
      </c>
      <c r="M434">
        <v>0.143847304473672</v>
      </c>
      <c r="N434">
        <f>(Table2[[#This Row],[1W Return vs Nifty]]-AVERAGE(Table2[1W Return vs Nifty]))/_xlfn.STDEV.P(Table2[1W Return vs Nifty])</f>
        <v>-0.41579024625023009</v>
      </c>
      <c r="O434">
        <v>608.08000000000004</v>
      </c>
      <c r="P434">
        <v>606.71170660366499</v>
      </c>
      <c r="Q434">
        <v>574.58936697251499</v>
      </c>
      <c r="R434">
        <v>40.810455317708403</v>
      </c>
      <c r="S434" s="2">
        <f>(Table2[[#This Row],[Close Price]]-Table2[[#This Row],[20D EMA]])/Table2[[#This Row],[20D EMA]]</f>
        <v>-1.4932245757137285E-2</v>
      </c>
      <c r="T434" s="2">
        <f>(Table2[[#This Row],[Close Price]]-Table2[[#This Row],[50D EMA]])/Table2[[#This Row],[50D EMA]]</f>
        <v>-1.2710660631281791E-2</v>
      </c>
      <c r="U434" s="2">
        <f>(Table2[[#This Row],[Close Price]]-Table2[[#This Row],[200D EMA]])/Table2[[#This Row],[200D EMA]]</f>
        <v>4.248361426544231E-2</v>
      </c>
      <c r="V434">
        <v>0.88906762095457703</v>
      </c>
      <c r="W434">
        <v>596.75</v>
      </c>
      <c r="X434">
        <v>609</v>
      </c>
      <c r="Y434">
        <v>596.75</v>
      </c>
      <c r="Z434">
        <v>624.79999999999995</v>
      </c>
      <c r="AA434">
        <v>596.75</v>
      </c>
      <c r="AB434">
        <v>616</v>
      </c>
      <c r="AC434" s="2">
        <f>(Table2[[#This Row],[Close Price]]/Table2[[#This Row],[Day Low]])-1</f>
        <v>3.7704231252617681E-3</v>
      </c>
      <c r="AD434" s="2">
        <f>(Table2[[#This Row],[Day High]]/Table2[[#This Row],[Close Price]])-1</f>
        <v>1.6694490818029983E-2</v>
      </c>
      <c r="AE434" s="2">
        <f>(Table2[[#This Row],[Close Price]]/Table2[[#This Row],[Current Week Low]])-1</f>
        <v>3.7704231252617681E-3</v>
      </c>
      <c r="AF434" s="2">
        <f>(Table2[[#This Row],[Current Week High]]/Table2[[#This Row],[Close Price]])-1</f>
        <v>4.3071786310517446E-2</v>
      </c>
      <c r="AG434" s="2">
        <f>(Table2[[#This Row],[Close Price]]/Table2[[#This Row],[Current Month Low]])-1</f>
        <v>3.7704231252617681E-3</v>
      </c>
      <c r="AH434" s="2">
        <f>(Table2[[#This Row],[Current Month High]]/Table2[[#This Row],[Close Price]])-1</f>
        <v>2.8380634390651194E-2</v>
      </c>
      <c r="AI434">
        <v>13.3222036727879</v>
      </c>
      <c r="AJ434">
        <v>26.105263157894701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-0.08</v>
      </c>
      <c r="AM434" t="s">
        <v>10293</v>
      </c>
      <c r="AN434">
        <v>-1.04</v>
      </c>
      <c r="AO434" t="s">
        <v>10293</v>
      </c>
      <c r="AP434">
        <v>9.1586900092717999E-2</v>
      </c>
      <c r="AQ434">
        <f>(Table2[[#This Row],[Sharpe Ratio]]-AVERAGE(Table2[Sharpe Ratio]))/_xlfn.STDEV.P(Table2[Sharpe Ratio])</f>
        <v>0.42818492212012182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-1.4157557731598562</v>
      </c>
      <c r="AS434">
        <f>_xlfn.RANK.AVG(Table2[[#This Row],[1Y Return vs Nifty Z-Score]],Table2[1Y Return vs Nifty Z-Score])</f>
        <v>548</v>
      </c>
      <c r="AT434">
        <f>_xlfn.RANK.AVG(Table2[[#This Row],[6M Return vs Nifty Z-Score]],Table2[6M Return vs Nifty Z-Score])</f>
        <v>485</v>
      </c>
      <c r="AU434">
        <f>_xlfn.RANK.AVG(Table2[[#This Row],[Sharpe Ratio Z-Score]],Table2[Sharpe Ratio Z-Score])</f>
        <v>228</v>
      </c>
      <c r="AV434">
        <f>(Table2[[#This Row],[Rank 1Y]]+Table2[[#This Row],[Rank 6M]]+Table2[[#This Row],[Rank Sharpe]])/3</f>
        <v>420.33333333333331</v>
      </c>
    </row>
    <row r="435" spans="1:48" x14ac:dyDescent="0.3">
      <c r="A435" t="s">
        <v>813</v>
      </c>
      <c r="B435" t="s">
        <v>814</v>
      </c>
      <c r="C435" t="s">
        <v>10260</v>
      </c>
      <c r="D435" t="s">
        <v>535</v>
      </c>
      <c r="E435">
        <v>19304.982288514999</v>
      </c>
      <c r="F435">
        <v>1711.15</v>
      </c>
      <c r="G435">
        <v>16.2428432825402</v>
      </c>
      <c r="H435">
        <f>(Table2[[#This Row],[1Y Return vs Nifty]]-AVERAGE(Table2[1Y Return vs Nifty]))/_xlfn.STDEV.P(Table2[1Y Return vs Nifty])</f>
        <v>-0.31305980199946493</v>
      </c>
      <c r="I435">
        <v>-3.93714228093231</v>
      </c>
      <c r="J435">
        <f>(Table2[[#This Row],[1M Return vs Nifty]]-AVERAGE(Table2[1M Return vs Nifty]))/_xlfn.STDEV.P(Table2[1M Return vs Nifty])</f>
        <v>-0.49996337292362009</v>
      </c>
      <c r="K435">
        <v>5.1052643758700098</v>
      </c>
      <c r="L435">
        <f>(Table2[[#This Row],[6M Return vs Nifty]]-AVERAGE(Table2[6M Return vs Nifty]))/_xlfn.STDEV.P(Table2[6M Return vs Nifty])</f>
        <v>-4.7236339340045043E-2</v>
      </c>
      <c r="M435">
        <v>1.3119549006308899</v>
      </c>
      <c r="N435">
        <f>(Table2[[#This Row],[1W Return vs Nifty]]-AVERAGE(Table2[1W Return vs Nifty]))/_xlfn.STDEV.P(Table2[1W Return vs Nifty])</f>
        <v>-0.17175261655909937</v>
      </c>
      <c r="O435">
        <v>1762.45</v>
      </c>
      <c r="P435">
        <v>1742.07655745634</v>
      </c>
      <c r="Q435">
        <v>1593.7829847612099</v>
      </c>
      <c r="R435">
        <v>31.606046270607202</v>
      </c>
      <c r="S435" s="2">
        <f>(Table2[[#This Row],[Close Price]]-Table2[[#This Row],[20D EMA]])/Table2[[#This Row],[20D EMA]]</f>
        <v>-2.9107208715140827E-2</v>
      </c>
      <c r="T435" s="2">
        <f>(Table2[[#This Row],[Close Price]]-Table2[[#This Row],[50D EMA]])/Table2[[#This Row],[50D EMA]]</f>
        <v>-1.7752697103907249E-2</v>
      </c>
      <c r="U435" s="2">
        <f>(Table2[[#This Row],[Close Price]]-Table2[[#This Row],[200D EMA]])/Table2[[#This Row],[200D EMA]]</f>
        <v>7.3640524689360248E-2</v>
      </c>
      <c r="V435">
        <v>0.84206168292387895</v>
      </c>
      <c r="W435">
        <v>1697.95</v>
      </c>
      <c r="X435">
        <v>1750.95</v>
      </c>
      <c r="Y435">
        <v>1697.95</v>
      </c>
      <c r="Z435">
        <v>1825</v>
      </c>
      <c r="AA435">
        <v>1697.95</v>
      </c>
      <c r="AB435">
        <v>1790</v>
      </c>
      <c r="AC435" s="2">
        <f>(Table2[[#This Row],[Close Price]]/Table2[[#This Row],[Day Low]])-1</f>
        <v>7.7740805088488685E-3</v>
      </c>
      <c r="AD435" s="2">
        <f>(Table2[[#This Row],[Day High]]/Table2[[#This Row],[Close Price]])-1</f>
        <v>2.3259211641293742E-2</v>
      </c>
      <c r="AE435" s="2">
        <f>(Table2[[#This Row],[Close Price]]/Table2[[#This Row],[Current Week Low]])-1</f>
        <v>7.7740805088488685E-3</v>
      </c>
      <c r="AF435" s="2">
        <f>(Table2[[#This Row],[Current Week High]]/Table2[[#This Row],[Close Price]])-1</f>
        <v>6.653420214475636E-2</v>
      </c>
      <c r="AG435" s="2">
        <f>(Table2[[#This Row],[Close Price]]/Table2[[#This Row],[Current Month Low]])-1</f>
        <v>7.7740805088488685E-3</v>
      </c>
      <c r="AH435" s="2">
        <f>(Table2[[#This Row],[Current Month High]]/Table2[[#This Row],[Close Price]])-1</f>
        <v>4.6080121555678977E-2</v>
      </c>
      <c r="AI435">
        <v>11.150395932559899</v>
      </c>
      <c r="AJ435">
        <v>50.523399014778299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-0.11</v>
      </c>
      <c r="AM435" t="s">
        <v>10293</v>
      </c>
      <c r="AN435">
        <v>-3.44</v>
      </c>
      <c r="AO435" t="s">
        <v>10293</v>
      </c>
      <c r="AQ435">
        <f>(Table2[[#This Row],[Sharpe Ratio]]-AVERAGE(Table2[Sharpe Ratio]))/_xlfn.STDEV.P(Table2[Sharpe Ratio])</f>
        <v>-0.63377662498989373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-1.6657887558121232</v>
      </c>
      <c r="AS435">
        <f>_xlfn.RANK.AVG(Table2[[#This Row],[1Y Return vs Nifty Z-Score]],Table2[1Y Return vs Nifty Z-Score])</f>
        <v>398</v>
      </c>
      <c r="AT435">
        <f>_xlfn.RANK.AVG(Table2[[#This Row],[6M Return vs Nifty Z-Score]],Table2[6M Return vs Nifty Z-Score])</f>
        <v>331</v>
      </c>
      <c r="AU435">
        <f>_xlfn.RANK.AVG(Table2[[#This Row],[Sharpe Ratio Z-Score]],Table2[Sharpe Ratio Z-Score])</f>
        <v>532.5</v>
      </c>
      <c r="AV435">
        <f>(Table2[[#This Row],[Rank 1Y]]+Table2[[#This Row],[Rank 6M]]+Table2[[#This Row],[Rank Sharpe]])/3</f>
        <v>420.5</v>
      </c>
    </row>
    <row r="436" spans="1:48" x14ac:dyDescent="0.3">
      <c r="A436" t="s">
        <v>1051</v>
      </c>
      <c r="B436" t="s">
        <v>1052</v>
      </c>
      <c r="C436" t="s">
        <v>10253</v>
      </c>
      <c r="D436" t="s">
        <v>46</v>
      </c>
      <c r="E436">
        <v>12435.736023375001</v>
      </c>
      <c r="F436">
        <v>484.75</v>
      </c>
      <c r="G436">
        <v>12.891248905423501</v>
      </c>
      <c r="H436">
        <f>(Table2[[#This Row],[1Y Return vs Nifty]]-AVERAGE(Table2[1Y Return vs Nifty]))/_xlfn.STDEV.P(Table2[1Y Return vs Nifty])</f>
        <v>-0.35935841922538503</v>
      </c>
      <c r="I436">
        <v>0.32382884919383398</v>
      </c>
      <c r="J436">
        <f>(Table2[[#This Row],[1M Return vs Nifty]]-AVERAGE(Table2[1M Return vs Nifty]))/_xlfn.STDEV.P(Table2[1M Return vs Nifty])</f>
        <v>-6.5014910425795408E-2</v>
      </c>
      <c r="K436">
        <v>-4.2456186756892</v>
      </c>
      <c r="L436">
        <f>(Table2[[#This Row],[6M Return vs Nifty]]-AVERAGE(Table2[6M Return vs Nifty]))/_xlfn.STDEV.P(Table2[6M Return vs Nifty])</f>
        <v>-0.36849924986394567</v>
      </c>
      <c r="M436">
        <v>-2.7128105598788701</v>
      </c>
      <c r="N436">
        <f>(Table2[[#This Row],[1W Return vs Nifty]]-AVERAGE(Table2[1W Return vs Nifty]))/_xlfn.STDEV.P(Table2[1W Return vs Nifty])</f>
        <v>-1.0125948696843317</v>
      </c>
      <c r="O436">
        <v>505.42</v>
      </c>
      <c r="P436">
        <v>494.74167568239397</v>
      </c>
      <c r="Q436">
        <v>435.11127614058103</v>
      </c>
      <c r="R436">
        <v>23.4091400125467</v>
      </c>
      <c r="S436" s="2">
        <f>(Table2[[#This Row],[Close Price]]-Table2[[#This Row],[20D EMA]])/Table2[[#This Row],[20D EMA]]</f>
        <v>-4.0896679988920139E-2</v>
      </c>
      <c r="T436" s="2">
        <f>(Table2[[#This Row],[Close Price]]-Table2[[#This Row],[50D EMA]])/Table2[[#This Row],[50D EMA]]</f>
        <v>-2.0195742896760255E-2</v>
      </c>
      <c r="U436" s="2">
        <f>(Table2[[#This Row],[Close Price]]-Table2[[#This Row],[200D EMA]])/Table2[[#This Row],[200D EMA]]</f>
        <v>0.11408282566177644</v>
      </c>
      <c r="V436">
        <v>0.289057558087771</v>
      </c>
      <c r="W436">
        <v>481</v>
      </c>
      <c r="X436">
        <v>494.4</v>
      </c>
      <c r="Y436">
        <v>481</v>
      </c>
      <c r="Z436">
        <v>529</v>
      </c>
      <c r="AA436">
        <v>481</v>
      </c>
      <c r="AB436">
        <v>508.9</v>
      </c>
      <c r="AC436" s="2">
        <f>(Table2[[#This Row],[Close Price]]/Table2[[#This Row],[Day Low]])-1</f>
        <v>7.7962577962578106E-3</v>
      </c>
      <c r="AD436" s="2">
        <f>(Table2[[#This Row],[Day High]]/Table2[[#This Row],[Close Price]])-1</f>
        <v>1.9907168643630735E-2</v>
      </c>
      <c r="AE436" s="2">
        <f>(Table2[[#This Row],[Close Price]]/Table2[[#This Row],[Current Week Low]])-1</f>
        <v>7.7962577962578106E-3</v>
      </c>
      <c r="AF436" s="2">
        <f>(Table2[[#This Row],[Current Week High]]/Table2[[#This Row],[Close Price]])-1</f>
        <v>9.1284167096441493E-2</v>
      </c>
      <c r="AG436" s="2">
        <f>(Table2[[#This Row],[Close Price]]/Table2[[#This Row],[Current Month Low]])-1</f>
        <v>7.7962577962578106E-3</v>
      </c>
      <c r="AH436" s="2">
        <f>(Table2[[#This Row],[Current Month High]]/Table2[[#This Row],[Close Price]])-1</f>
        <v>4.9819494584837587E-2</v>
      </c>
      <c r="AI436">
        <v>18.5765858690046</v>
      </c>
      <c r="AJ436">
        <v>56.3205417607223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0.03</v>
      </c>
      <c r="AM436" t="s">
        <v>10294</v>
      </c>
      <c r="AN436">
        <v>-7.97</v>
      </c>
      <c r="AO436" t="s">
        <v>10293</v>
      </c>
      <c r="AP436">
        <v>3.1744577561483002E-2</v>
      </c>
      <c r="AQ436">
        <f>(Table2[[#This Row],[Sharpe Ratio]]-AVERAGE(Table2[Sharpe Ratio]))/_xlfn.STDEV.P(Table2[Sharpe Ratio])</f>
        <v>-0.26569428280538354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-2.0711617320048412</v>
      </c>
      <c r="AS436">
        <f>_xlfn.RANK.AVG(Table2[[#This Row],[1Y Return vs Nifty Z-Score]],Table2[1Y Return vs Nifty Z-Score])</f>
        <v>415</v>
      </c>
      <c r="AT436">
        <f>_xlfn.RANK.AVG(Table2[[#This Row],[6M Return vs Nifty Z-Score]],Table2[6M Return vs Nifty Z-Score])</f>
        <v>442</v>
      </c>
      <c r="AU436">
        <f>_xlfn.RANK.AVG(Table2[[#This Row],[Sharpe Ratio Z-Score]],Table2[Sharpe Ratio Z-Score])</f>
        <v>406</v>
      </c>
      <c r="AV436">
        <f>(Table2[[#This Row],[Rank 1Y]]+Table2[[#This Row],[Rank 6M]]+Table2[[#This Row],[Rank Sharpe]])/3</f>
        <v>421</v>
      </c>
    </row>
    <row r="437" spans="1:48" x14ac:dyDescent="0.3">
      <c r="A437" t="s">
        <v>890</v>
      </c>
      <c r="B437" t="s">
        <v>891</v>
      </c>
      <c r="C437" t="s">
        <v>10263</v>
      </c>
      <c r="D437" t="s">
        <v>551</v>
      </c>
      <c r="E437">
        <v>16743.412893600002</v>
      </c>
      <c r="F437">
        <v>5461</v>
      </c>
      <c r="G437">
        <v>-5.7985685810264798</v>
      </c>
      <c r="H437">
        <f>(Table2[[#This Row],[1Y Return vs Nifty]]-AVERAGE(Table2[1Y Return vs Nifty]))/_xlfn.STDEV.P(Table2[1Y Return vs Nifty])</f>
        <v>-0.61753784324383243</v>
      </c>
      <c r="I437">
        <v>4.893103904717</v>
      </c>
      <c r="J437">
        <f>(Table2[[#This Row],[1M Return vs Nifty]]-AVERAGE(Table2[1M Return vs Nifty]))/_xlfn.STDEV.P(Table2[1M Return vs Nifty])</f>
        <v>0.40140438682737029</v>
      </c>
      <c r="K437">
        <v>3.8907076967380099</v>
      </c>
      <c r="L437">
        <f>(Table2[[#This Row],[6M Return vs Nifty]]-AVERAGE(Table2[6M Return vs Nifty]))/_xlfn.STDEV.P(Table2[6M Return vs Nifty])</f>
        <v>-8.8964164571387991E-2</v>
      </c>
      <c r="M437">
        <v>7.4540089015572697</v>
      </c>
      <c r="N437">
        <f>(Table2[[#This Row],[1W Return vs Nifty]]-AVERAGE(Table2[1W Return vs Nifty]))/_xlfn.STDEV.P(Table2[1W Return vs Nifty])</f>
        <v>1.1114273788043252</v>
      </c>
      <c r="O437">
        <v>5315.89</v>
      </c>
      <c r="P437">
        <v>5036.2336266375896</v>
      </c>
      <c r="Q437">
        <v>4690.7262227190204</v>
      </c>
      <c r="R437">
        <v>54.788622437846598</v>
      </c>
      <c r="S437" s="2">
        <f>(Table2[[#This Row],[Close Price]]-Table2[[#This Row],[20D EMA]])/Table2[[#This Row],[20D EMA]]</f>
        <v>2.7297404573834234E-2</v>
      </c>
      <c r="T437" s="2">
        <f>(Table2[[#This Row],[Close Price]]-Table2[[#This Row],[50D EMA]])/Table2[[#This Row],[50D EMA]]</f>
        <v>8.4342070851467429E-2</v>
      </c>
      <c r="U437" s="2">
        <f>(Table2[[#This Row],[Close Price]]-Table2[[#This Row],[200D EMA]])/Table2[[#This Row],[200D EMA]]</f>
        <v>0.16421205176082174</v>
      </c>
      <c r="V437">
        <v>1.9497736918105899</v>
      </c>
      <c r="W437">
        <v>5432.3</v>
      </c>
      <c r="X437">
        <v>5564.7</v>
      </c>
      <c r="Y437">
        <v>5200</v>
      </c>
      <c r="Z437">
        <v>5958.85</v>
      </c>
      <c r="AA437">
        <v>5432.3</v>
      </c>
      <c r="AB437">
        <v>5769</v>
      </c>
      <c r="AC437" s="2">
        <f>(Table2[[#This Row],[Close Price]]/Table2[[#This Row],[Day Low]])-1</f>
        <v>5.2832133718683227E-3</v>
      </c>
      <c r="AD437" s="2">
        <f>(Table2[[#This Row],[Day High]]/Table2[[#This Row],[Close Price]])-1</f>
        <v>1.8989196117927154E-2</v>
      </c>
      <c r="AE437" s="2">
        <f>(Table2[[#This Row],[Close Price]]/Table2[[#This Row],[Current Week Low]])-1</f>
        <v>5.0192307692307647E-2</v>
      </c>
      <c r="AF437" s="2">
        <f>(Table2[[#This Row],[Current Week High]]/Table2[[#This Row],[Close Price]])-1</f>
        <v>9.1164621864127549E-2</v>
      </c>
      <c r="AG437" s="2">
        <f>(Table2[[#This Row],[Close Price]]/Table2[[#This Row],[Current Month Low]])-1</f>
        <v>5.2832133718683227E-3</v>
      </c>
      <c r="AH437" s="2">
        <f>(Table2[[#This Row],[Current Month High]]/Table2[[#This Row],[Close Price]])-1</f>
        <v>5.6399926753341934E-2</v>
      </c>
      <c r="AI437">
        <v>9.1164621864127504</v>
      </c>
      <c r="AJ437">
        <v>35.811987067893497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0.14000000000000001</v>
      </c>
      <c r="AM437" t="s">
        <v>10294</v>
      </c>
      <c r="AN437">
        <v>4.59</v>
      </c>
      <c r="AO437" t="s">
        <v>10294</v>
      </c>
      <c r="AP437">
        <v>4.5127090199626997E-2</v>
      </c>
      <c r="AQ437">
        <f>(Table2[[#This Row],[Sharpe Ratio]]-AVERAGE(Table2[Sharpe Ratio]))/_xlfn.STDEV.P(Table2[Sharpe Ratio])</f>
        <v>-0.11052237709577328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0.6958073807207017</v>
      </c>
      <c r="AS437">
        <f>_xlfn.RANK.AVG(Table2[[#This Row],[1Y Return vs Nifty Z-Score]],Table2[1Y Return vs Nifty Z-Score])</f>
        <v>543</v>
      </c>
      <c r="AT437">
        <f>_xlfn.RANK.AVG(Table2[[#This Row],[6M Return vs Nifty Z-Score]],Table2[6M Return vs Nifty Z-Score])</f>
        <v>351</v>
      </c>
      <c r="AU437">
        <f>_xlfn.RANK.AVG(Table2[[#This Row],[Sharpe Ratio Z-Score]],Table2[Sharpe Ratio Z-Score])</f>
        <v>371</v>
      </c>
      <c r="AV437">
        <f>(Table2[[#This Row],[Rank 1Y]]+Table2[[#This Row],[Rank 6M]]+Table2[[#This Row],[Rank Sharpe]])/3</f>
        <v>421.66666666666669</v>
      </c>
    </row>
    <row r="438" spans="1:48" x14ac:dyDescent="0.3">
      <c r="A438" t="s">
        <v>205</v>
      </c>
      <c r="B438" t="s">
        <v>206</v>
      </c>
      <c r="C438" t="s">
        <v>10250</v>
      </c>
      <c r="D438" t="s">
        <v>32</v>
      </c>
      <c r="E438">
        <v>126026.09630223</v>
      </c>
      <c r="F438">
        <v>243.7</v>
      </c>
      <c r="G438">
        <v>-1.45029724497191</v>
      </c>
      <c r="H438">
        <f>(Table2[[#This Row],[1Y Return vs Nifty]]-AVERAGE(Table2[1Y Return vs Nifty]))/_xlfn.STDEV.P(Table2[1Y Return vs Nifty])</f>
        <v>-0.55747122194951537</v>
      </c>
      <c r="I438">
        <v>-10.471260205521499</v>
      </c>
      <c r="J438">
        <f>(Table2[[#This Row],[1M Return vs Nifty]]-AVERAGE(Table2[1M Return vs Nifty]))/_xlfn.STDEV.P(Table2[1M Return vs Nifty])</f>
        <v>-1.1669485409257814</v>
      </c>
      <c r="K438">
        <v>-17.6297902374993</v>
      </c>
      <c r="L438">
        <f>(Table2[[#This Row],[6M Return vs Nifty]]-AVERAGE(Table2[6M Return vs Nifty]))/_xlfn.STDEV.P(Table2[6M Return vs Nifty])</f>
        <v>-0.82833153385143055</v>
      </c>
      <c r="M438">
        <v>2.7305684157849499</v>
      </c>
      <c r="N438">
        <f>(Table2[[#This Row],[1W Return vs Nifty]]-AVERAGE(Table2[1W Return vs Nifty]))/_xlfn.STDEV.P(Table2[1W Return vs Nifty])</f>
        <v>0.12461997858957963</v>
      </c>
      <c r="O438">
        <v>255.44</v>
      </c>
      <c r="P438">
        <v>261.51406604661202</v>
      </c>
      <c r="Q438">
        <v>246.65071080556001</v>
      </c>
      <c r="R438">
        <v>30.726146147172301</v>
      </c>
      <c r="S438" s="2">
        <f>(Table2[[#This Row],[Close Price]]-Table2[[#This Row],[20D EMA]])/Table2[[#This Row],[20D EMA]]</f>
        <v>-4.5959912308174165E-2</v>
      </c>
      <c r="T438" s="2">
        <f>(Table2[[#This Row],[Close Price]]-Table2[[#This Row],[50D EMA]])/Table2[[#This Row],[50D EMA]]</f>
        <v>-6.8118959396382392E-2</v>
      </c>
      <c r="U438" s="2">
        <f>(Table2[[#This Row],[Close Price]]-Table2[[#This Row],[200D EMA]])/Table2[[#This Row],[200D EMA]]</f>
        <v>-1.1963114948758973E-2</v>
      </c>
      <c r="V438">
        <v>0.91016355136011395</v>
      </c>
      <c r="W438">
        <v>242.55</v>
      </c>
      <c r="X438">
        <v>250</v>
      </c>
      <c r="Y438">
        <v>242.55</v>
      </c>
      <c r="Z438">
        <v>260.75</v>
      </c>
      <c r="AA438">
        <v>242.55</v>
      </c>
      <c r="AB438">
        <v>258.45</v>
      </c>
      <c r="AC438" s="2">
        <f>(Table2[[#This Row],[Close Price]]/Table2[[#This Row],[Day Low]])-1</f>
        <v>4.7412904555761415E-3</v>
      </c>
      <c r="AD438" s="2">
        <f>(Table2[[#This Row],[Day High]]/Table2[[#This Row],[Close Price]])-1</f>
        <v>2.5851456709068632E-2</v>
      </c>
      <c r="AE438" s="2">
        <f>(Table2[[#This Row],[Close Price]]/Table2[[#This Row],[Current Week Low]])-1</f>
        <v>4.7412904555761415E-3</v>
      </c>
      <c r="AF438" s="2">
        <f>(Table2[[#This Row],[Current Week High]]/Table2[[#This Row],[Close Price]])-1</f>
        <v>6.9963069347558582E-2</v>
      </c>
      <c r="AG438" s="2">
        <f>(Table2[[#This Row],[Close Price]]/Table2[[#This Row],[Current Month Low]])-1</f>
        <v>4.7412904555761415E-3</v>
      </c>
      <c r="AH438" s="2">
        <f>(Table2[[#This Row],[Current Month High]]/Table2[[#This Row],[Close Price]])-1</f>
        <v>6.0525235945835032E-2</v>
      </c>
      <c r="AI438">
        <v>22.979072630283099</v>
      </c>
      <c r="AJ438">
        <v>31.197846567967598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-0.14000000000000001</v>
      </c>
      <c r="AM438" t="s">
        <v>10293</v>
      </c>
      <c r="AN438">
        <v>-5.62</v>
      </c>
      <c r="AO438" t="s">
        <v>10293</v>
      </c>
      <c r="AP438">
        <v>0.124677587933059</v>
      </c>
      <c r="AQ438">
        <f>(Table2[[#This Row],[Sharpe Ratio]]-AVERAGE(Table2[Sharpe Ratio]))/_xlfn.STDEV.P(Table2[Sharpe Ratio])</f>
        <v>0.81187558113672875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513</v>
      </c>
      <c r="AT438">
        <f>_xlfn.RANK.AVG(Table2[[#This Row],[6M Return vs Nifty Z-Score]],Table2[6M Return vs Nifty Z-Score])</f>
        <v>606</v>
      </c>
      <c r="AU438">
        <f>_xlfn.RANK.AVG(Table2[[#This Row],[Sharpe Ratio Z-Score]],Table2[Sharpe Ratio Z-Score])</f>
        <v>153</v>
      </c>
      <c r="AV438">
        <f>(Table2[[#This Row],[Rank 1Y]]+Table2[[#This Row],[Rank 6M]]+Table2[[#This Row],[Rank Sharpe]])/3</f>
        <v>424</v>
      </c>
    </row>
    <row r="439" spans="1:48" x14ac:dyDescent="0.3">
      <c r="A439" t="s">
        <v>492</v>
      </c>
      <c r="B439" t="s">
        <v>493</v>
      </c>
      <c r="C439" t="s">
        <v>10254</v>
      </c>
      <c r="D439" t="s">
        <v>494</v>
      </c>
      <c r="E439">
        <v>42634.2017643</v>
      </c>
      <c r="F439">
        <v>356.1</v>
      </c>
      <c r="G439">
        <v>13.660022293840999</v>
      </c>
      <c r="H439">
        <f>(Table2[[#This Row],[1Y Return vs Nifty]]-AVERAGE(Table2[1Y Return vs Nifty]))/_xlfn.STDEV.P(Table2[1Y Return vs Nifty])</f>
        <v>-0.3487386541706306</v>
      </c>
      <c r="I439">
        <v>-3.3951956993585202</v>
      </c>
      <c r="J439">
        <f>(Table2[[#This Row],[1M Return vs Nifty]]-AVERAGE(Table2[1M Return vs Nifty]))/_xlfn.STDEV.P(Table2[1M Return vs Nifty])</f>
        <v>-0.44464292478801076</v>
      </c>
      <c r="K439">
        <v>16.527511450710399</v>
      </c>
      <c r="L439">
        <f>(Table2[[#This Row],[6M Return vs Nifty]]-AVERAGE(Table2[6M Return vs Nifty]))/_xlfn.STDEV.P(Table2[6M Return vs Nifty])</f>
        <v>0.34519123351623793</v>
      </c>
      <c r="M439">
        <v>-2.5755645208481202</v>
      </c>
      <c r="N439">
        <f>(Table2[[#This Row],[1W Return vs Nifty]]-AVERAGE(Table2[1W Return vs Nifty]))/_xlfn.STDEV.P(Table2[1W Return vs Nifty])</f>
        <v>-0.98392182778327308</v>
      </c>
      <c r="O439">
        <v>353.55</v>
      </c>
      <c r="P439">
        <v>340.679434290046</v>
      </c>
      <c r="Q439">
        <v>298.55630304357902</v>
      </c>
      <c r="R439">
        <v>51.293960884721599</v>
      </c>
      <c r="S439" s="2">
        <f>(Table2[[#This Row],[Close Price]]-Table2[[#This Row],[20D EMA]])/Table2[[#This Row],[20D EMA]]</f>
        <v>7.2125583368689329E-3</v>
      </c>
      <c r="T439" s="2">
        <f>(Table2[[#This Row],[Close Price]]-Table2[[#This Row],[50D EMA]])/Table2[[#This Row],[50D EMA]]</f>
        <v>4.526415203808673E-2</v>
      </c>
      <c r="U439" s="2">
        <f>(Table2[[#This Row],[Close Price]]-Table2[[#This Row],[200D EMA]])/Table2[[#This Row],[200D EMA]]</f>
        <v>0.19273984963573718</v>
      </c>
      <c r="V439">
        <v>0.570926413936092</v>
      </c>
      <c r="W439">
        <v>348.05</v>
      </c>
      <c r="X439">
        <v>362.7</v>
      </c>
      <c r="Y439">
        <v>348.05</v>
      </c>
      <c r="Z439">
        <v>370.8</v>
      </c>
      <c r="AA439">
        <v>348.05</v>
      </c>
      <c r="AB439">
        <v>370.45</v>
      </c>
      <c r="AC439" s="2">
        <f>(Table2[[#This Row],[Close Price]]/Table2[[#This Row],[Day Low]])-1</f>
        <v>2.3128860795862627E-2</v>
      </c>
      <c r="AD439" s="2">
        <f>(Table2[[#This Row],[Day High]]/Table2[[#This Row],[Close Price]])-1</f>
        <v>1.8534119629317614E-2</v>
      </c>
      <c r="AE439" s="2">
        <f>(Table2[[#This Row],[Close Price]]/Table2[[#This Row],[Current Week Low]])-1</f>
        <v>2.3128860795862627E-2</v>
      </c>
      <c r="AF439" s="2">
        <f>(Table2[[#This Row],[Current Week High]]/Table2[[#This Row],[Close Price]])-1</f>
        <v>4.1280539174389119E-2</v>
      </c>
      <c r="AG439" s="2">
        <f>(Table2[[#This Row],[Close Price]]/Table2[[#This Row],[Current Month Low]])-1</f>
        <v>2.3128860795862627E-2</v>
      </c>
      <c r="AH439" s="2">
        <f>(Table2[[#This Row],[Current Month High]]/Table2[[#This Row],[Close Price]])-1</f>
        <v>4.0297669194046426E-2</v>
      </c>
      <c r="AI439">
        <v>5.8129738837405096</v>
      </c>
      <c r="AJ439">
        <v>63.724137931034399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-0.02</v>
      </c>
      <c r="AM439" t="s">
        <v>10293</v>
      </c>
      <c r="AN439">
        <v>0.76</v>
      </c>
      <c r="AO439" t="s">
        <v>10294</v>
      </c>
      <c r="AP439">
        <v>-5.2633769909336998E-2</v>
      </c>
      <c r="AQ439">
        <f>(Table2[[#This Row],[Sharpe Ratio]]-AVERAGE(Table2[Sharpe Ratio]))/_xlfn.STDEV.P(Table2[Sharpe Ratio])</f>
        <v>-1.2440717618114998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-2.6761839350371766</v>
      </c>
      <c r="AS439">
        <f>_xlfn.RANK.AVG(Table2[[#This Row],[1Y Return vs Nifty Z-Score]],Table2[1Y Return vs Nifty Z-Score])</f>
        <v>410</v>
      </c>
      <c r="AT439">
        <f>_xlfn.RANK.AVG(Table2[[#This Row],[6M Return vs Nifty Z-Score]],Table2[6M Return vs Nifty Z-Score])</f>
        <v>211</v>
      </c>
      <c r="AU439">
        <f>_xlfn.RANK.AVG(Table2[[#This Row],[Sharpe Ratio Z-Score]],Table2[Sharpe Ratio Z-Score])</f>
        <v>651</v>
      </c>
      <c r="AV439">
        <f>(Table2[[#This Row],[Rank 1Y]]+Table2[[#This Row],[Rank 6M]]+Table2[[#This Row],[Rank Sharpe]])/3</f>
        <v>424</v>
      </c>
    </row>
    <row r="440" spans="1:48" x14ac:dyDescent="0.3">
      <c r="A440" t="s">
        <v>1279</v>
      </c>
      <c r="B440" t="s">
        <v>1280</v>
      </c>
      <c r="C440" t="s">
        <v>10254</v>
      </c>
      <c r="D440" t="s">
        <v>294</v>
      </c>
      <c r="E440">
        <v>8835.3492946099996</v>
      </c>
      <c r="F440">
        <v>1347.55</v>
      </c>
      <c r="G440">
        <v>0.33273891163851799</v>
      </c>
      <c r="H440">
        <f>(Table2[[#This Row],[1Y Return vs Nifty]]-AVERAGE(Table2[1Y Return vs Nifty]))/_xlfn.STDEV.P(Table2[1Y Return vs Nifty])</f>
        <v>-0.53284052407076454</v>
      </c>
      <c r="I440">
        <v>1.19902827016432</v>
      </c>
      <c r="J440">
        <f>(Table2[[#This Row],[1M Return vs Nifty]]-AVERAGE(Table2[1M Return vs Nifty]))/_xlfn.STDEV.P(Table2[1M Return vs Nifty])</f>
        <v>2.4323090444168208E-2</v>
      </c>
      <c r="K440">
        <v>12.4296768692312</v>
      </c>
      <c r="L440">
        <f>(Table2[[#This Row],[6M Return vs Nifty]]-AVERAGE(Table2[6M Return vs Nifty]))/_xlfn.STDEV.P(Table2[6M Return vs Nifty])</f>
        <v>0.20440428780933154</v>
      </c>
      <c r="M440">
        <v>2.9099901358573899</v>
      </c>
      <c r="N440">
        <f>(Table2[[#This Row],[1W Return vs Nifty]]-AVERAGE(Table2[1W Return vs Nifty]))/_xlfn.STDEV.P(Table2[1W Return vs Nifty])</f>
        <v>0.16210424067778767</v>
      </c>
      <c r="O440">
        <v>1312.6</v>
      </c>
      <c r="P440">
        <v>1280.77170227949</v>
      </c>
      <c r="Q440">
        <v>1188.1110361594201</v>
      </c>
      <c r="R440">
        <v>65.610891867700204</v>
      </c>
      <c r="S440" s="2">
        <f>(Table2[[#This Row],[Close Price]]-Table2[[#This Row],[20D EMA]])/Table2[[#This Row],[20D EMA]]</f>
        <v>2.6626542739600828E-2</v>
      </c>
      <c r="T440" s="2">
        <f>(Table2[[#This Row],[Close Price]]-Table2[[#This Row],[50D EMA]])/Table2[[#This Row],[50D EMA]]</f>
        <v>5.213911082018706E-2</v>
      </c>
      <c r="U440" s="2">
        <f>(Table2[[#This Row],[Close Price]]-Table2[[#This Row],[200D EMA]])/Table2[[#This Row],[200D EMA]]</f>
        <v>0.13419533948272019</v>
      </c>
      <c r="V440">
        <v>1.0585324776406</v>
      </c>
      <c r="W440">
        <v>1317.05</v>
      </c>
      <c r="X440">
        <v>1358.5</v>
      </c>
      <c r="Y440">
        <v>1313.15</v>
      </c>
      <c r="Z440">
        <v>1373.1</v>
      </c>
      <c r="AA440">
        <v>1317.05</v>
      </c>
      <c r="AB440">
        <v>1366</v>
      </c>
      <c r="AC440" s="2">
        <f>(Table2[[#This Row],[Close Price]]/Table2[[#This Row],[Day Low]])-1</f>
        <v>2.3157814813408839E-2</v>
      </c>
      <c r="AD440" s="2">
        <f>(Table2[[#This Row],[Day High]]/Table2[[#This Row],[Close Price]])-1</f>
        <v>8.1258580386627255E-3</v>
      </c>
      <c r="AE440" s="2">
        <f>(Table2[[#This Row],[Close Price]]/Table2[[#This Row],[Current Week Low]])-1</f>
        <v>2.6196550279861341E-2</v>
      </c>
      <c r="AF440" s="2">
        <f>(Table2[[#This Row],[Current Week High]]/Table2[[#This Row],[Close Price]])-1</f>
        <v>1.8960335423546359E-2</v>
      </c>
      <c r="AG440" s="2">
        <f>(Table2[[#This Row],[Close Price]]/Table2[[#This Row],[Current Month Low]])-1</f>
        <v>2.3157814813408839E-2</v>
      </c>
      <c r="AH440" s="2">
        <f>(Table2[[#This Row],[Current Month High]]/Table2[[#This Row],[Close Price]])-1</f>
        <v>1.3691514229527746E-2</v>
      </c>
      <c r="AI440">
        <v>22.737560758413402</v>
      </c>
      <c r="AJ440">
        <v>37.941447435766101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-7.0000000000000007E-2</v>
      </c>
      <c r="AM440" t="s">
        <v>10293</v>
      </c>
      <c r="AN440">
        <v>2.54</v>
      </c>
      <c r="AO440" t="s">
        <v>10294</v>
      </c>
      <c r="AQ440">
        <f>(Table2[[#This Row],[Sharpe Ratio]]-AVERAGE(Table2[Sharpe Ratio]))/_xlfn.STDEV.P(Table2[Sharpe Ratio])</f>
        <v>-0.63377662498989373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-0.77578553012937079</v>
      </c>
      <c r="AS440">
        <f>_xlfn.RANK.AVG(Table2[[#This Row],[1Y Return vs Nifty Z-Score]],Table2[1Y Return vs Nifty Z-Score])</f>
        <v>494</v>
      </c>
      <c r="AT440">
        <f>_xlfn.RANK.AVG(Table2[[#This Row],[6M Return vs Nifty Z-Score]],Table2[6M Return vs Nifty Z-Score])</f>
        <v>249</v>
      </c>
      <c r="AU440">
        <f>_xlfn.RANK.AVG(Table2[[#This Row],[Sharpe Ratio Z-Score]],Table2[Sharpe Ratio Z-Score])</f>
        <v>532.5</v>
      </c>
      <c r="AV440">
        <f>(Table2[[#This Row],[Rank 1Y]]+Table2[[#This Row],[Rank 6M]]+Table2[[#This Row],[Rank Sharpe]])/3</f>
        <v>425.16666666666669</v>
      </c>
    </row>
    <row r="441" spans="1:48" x14ac:dyDescent="0.3">
      <c r="A441" t="s">
        <v>902</v>
      </c>
      <c r="B441" t="s">
        <v>903</v>
      </c>
      <c r="C441" t="s">
        <v>10254</v>
      </c>
      <c r="D441" t="s">
        <v>54</v>
      </c>
      <c r="E441">
        <v>16522.03709772</v>
      </c>
      <c r="F441">
        <v>1579.3</v>
      </c>
      <c r="G441">
        <v>40.926581938821101</v>
      </c>
      <c r="H441">
        <f>(Table2[[#This Row],[1Y Return vs Nifty]]-AVERAGE(Table2[1Y Return vs Nifty]))/_xlfn.STDEV.P(Table2[1Y Return vs Nifty])</f>
        <v>2.7919099133237771E-2</v>
      </c>
      <c r="I441">
        <v>1.6420062852805699</v>
      </c>
      <c r="J441">
        <f>(Table2[[#This Row],[1M Return vs Nifty]]-AVERAGE(Table2[1M Return vs Nifty]))/_xlfn.STDEV.P(Table2[1M Return vs Nifty])</f>
        <v>6.9541093737574014E-2</v>
      </c>
      <c r="K441">
        <v>-5.2438667653683098</v>
      </c>
      <c r="L441">
        <f>(Table2[[#This Row],[6M Return vs Nifty]]-AVERAGE(Table2[6M Return vs Nifty]))/_xlfn.STDEV.P(Table2[6M Return vs Nifty])</f>
        <v>-0.40279548530470011</v>
      </c>
      <c r="M441">
        <v>-5.6783850249894696</v>
      </c>
      <c r="N441">
        <f>(Table2[[#This Row],[1W Return vs Nifty]]-AVERAGE(Table2[1W Return vs Nifty]))/_xlfn.STDEV.P(Table2[1W Return vs Nifty])</f>
        <v>-1.6321540314592953</v>
      </c>
      <c r="O441">
        <v>1648.24</v>
      </c>
      <c r="P441">
        <v>1603.8329848589501</v>
      </c>
      <c r="Q441">
        <v>1429.4066069958401</v>
      </c>
      <c r="R441">
        <v>24.996351213656201</v>
      </c>
      <c r="S441" s="2">
        <f>(Table2[[#This Row],[Close Price]]-Table2[[#This Row],[20D EMA]])/Table2[[#This Row],[20D EMA]]</f>
        <v>-4.1826433043731528E-2</v>
      </c>
      <c r="T441" s="2">
        <f>(Table2[[#This Row],[Close Price]]-Table2[[#This Row],[50D EMA]])/Table2[[#This Row],[50D EMA]]</f>
        <v>-1.5296471073082291E-2</v>
      </c>
      <c r="U441" s="2">
        <f>(Table2[[#This Row],[Close Price]]-Table2[[#This Row],[200D EMA]])/Table2[[#This Row],[200D EMA]]</f>
        <v>0.10486406895738945</v>
      </c>
      <c r="V441">
        <v>0.39747589207103201</v>
      </c>
      <c r="W441">
        <v>1568.75</v>
      </c>
      <c r="X441">
        <v>1608.5</v>
      </c>
      <c r="Y441">
        <v>1568.75</v>
      </c>
      <c r="Z441">
        <v>1721.85</v>
      </c>
      <c r="AA441">
        <v>1568.75</v>
      </c>
      <c r="AB441">
        <v>1655.1</v>
      </c>
      <c r="AC441" s="2">
        <f>(Table2[[#This Row],[Close Price]]/Table2[[#This Row],[Day Low]])-1</f>
        <v>6.7250996015935094E-3</v>
      </c>
      <c r="AD441" s="2">
        <f>(Table2[[#This Row],[Day High]]/Table2[[#This Row],[Close Price]])-1</f>
        <v>1.8489204077756005E-2</v>
      </c>
      <c r="AE441" s="2">
        <f>(Table2[[#This Row],[Close Price]]/Table2[[#This Row],[Current Week Low]])-1</f>
        <v>6.7250996015935094E-3</v>
      </c>
      <c r="AF441" s="2">
        <f>(Table2[[#This Row],[Current Week High]]/Table2[[#This Row],[Close Price]])-1</f>
        <v>9.02615082631546E-2</v>
      </c>
      <c r="AG441" s="2">
        <f>(Table2[[#This Row],[Close Price]]/Table2[[#This Row],[Current Month Low]])-1</f>
        <v>6.7250996015935094E-3</v>
      </c>
      <c r="AH441" s="2">
        <f>(Table2[[#This Row],[Current Month High]]/Table2[[#This Row],[Close Price]])-1</f>
        <v>4.7995947571708886E-2</v>
      </c>
      <c r="AI441">
        <v>13.911226492749901</v>
      </c>
      <c r="AJ441">
        <v>75.468029553913595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-0.08</v>
      </c>
      <c r="AM441" t="s">
        <v>10293</v>
      </c>
      <c r="AN441">
        <v>-7.2</v>
      </c>
      <c r="AO441" t="s">
        <v>10293</v>
      </c>
      <c r="AQ441">
        <f>(Table2[[#This Row],[Sharpe Ratio]]-AVERAGE(Table2[Sharpe Ratio]))/_xlfn.STDEV.P(Table2[Sharpe Ratio])</f>
        <v>-0.63377662498989373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-2.5712659488830774</v>
      </c>
      <c r="AS441">
        <f>_xlfn.RANK.AVG(Table2[[#This Row],[1Y Return vs Nifty Z-Score]],Table2[1Y Return vs Nifty Z-Score])</f>
        <v>284</v>
      </c>
      <c r="AT441">
        <f>_xlfn.RANK.AVG(Table2[[#This Row],[6M Return vs Nifty Z-Score]],Table2[6M Return vs Nifty Z-Score])</f>
        <v>460</v>
      </c>
      <c r="AU441">
        <f>_xlfn.RANK.AVG(Table2[[#This Row],[Sharpe Ratio Z-Score]],Table2[Sharpe Ratio Z-Score])</f>
        <v>532.5</v>
      </c>
      <c r="AV441">
        <f>(Table2[[#This Row],[Rank 1Y]]+Table2[[#This Row],[Rank 6M]]+Table2[[#This Row],[Rank Sharpe]])/3</f>
        <v>425.5</v>
      </c>
    </row>
    <row r="442" spans="1:48" x14ac:dyDescent="0.3">
      <c r="A442" t="s">
        <v>1137</v>
      </c>
      <c r="B442" t="s">
        <v>1138</v>
      </c>
      <c r="C442" t="s">
        <v>10259</v>
      </c>
      <c r="D442" t="s">
        <v>523</v>
      </c>
      <c r="E442">
        <v>10700.86813153</v>
      </c>
      <c r="F442">
        <v>1678.15</v>
      </c>
      <c r="G442">
        <v>-1.5040285274198499</v>
      </c>
      <c r="H442">
        <f>(Table2[[#This Row],[1Y Return vs Nifty]]-AVERAGE(Table2[1Y Return vs Nifty]))/_xlfn.STDEV.P(Table2[1Y Return vs Nifty])</f>
        <v>-0.5582134609555538</v>
      </c>
      <c r="I442">
        <v>5.5271510608611196</v>
      </c>
      <c r="J442">
        <f>(Table2[[#This Row],[1M Return vs Nifty]]-AVERAGE(Table2[1M Return vs Nifty]))/_xlfn.STDEV.P(Table2[1M Return vs Nifty])</f>
        <v>0.46612621368185991</v>
      </c>
      <c r="K442">
        <v>5.6098145919259998</v>
      </c>
      <c r="L442">
        <f>(Table2[[#This Row],[6M Return vs Nifty]]-AVERAGE(Table2[6M Return vs Nifty]))/_xlfn.STDEV.P(Table2[6M Return vs Nifty])</f>
        <v>-2.9901797776231767E-2</v>
      </c>
      <c r="M442">
        <v>7.2414507203635203</v>
      </c>
      <c r="N442">
        <f>(Table2[[#This Row],[1W Return vs Nifty]]-AVERAGE(Table2[1W Return vs Nifty]))/_xlfn.STDEV.P(Table2[1W Return vs Nifty])</f>
        <v>1.0670203439724082</v>
      </c>
      <c r="O442">
        <v>1592.69</v>
      </c>
      <c r="P442">
        <v>1546.8002939616199</v>
      </c>
      <c r="Q442">
        <v>1465.67656303219</v>
      </c>
      <c r="R442">
        <v>70.336159707103306</v>
      </c>
      <c r="S442" s="2">
        <f>(Table2[[#This Row],[Close Price]]-Table2[[#This Row],[20D EMA]])/Table2[[#This Row],[20D EMA]]</f>
        <v>5.3657648381040902E-2</v>
      </c>
      <c r="T442" s="2">
        <f>(Table2[[#This Row],[Close Price]]-Table2[[#This Row],[50D EMA]])/Table2[[#This Row],[50D EMA]]</f>
        <v>8.4917042329990214E-2</v>
      </c>
      <c r="U442" s="2">
        <f>(Table2[[#This Row],[Close Price]]-Table2[[#This Row],[200D EMA]])/Table2[[#This Row],[200D EMA]]</f>
        <v>0.14496611484886224</v>
      </c>
      <c r="V442">
        <v>1.5019973168620799</v>
      </c>
      <c r="W442">
        <v>1666.35</v>
      </c>
      <c r="X442">
        <v>1698</v>
      </c>
      <c r="Y442">
        <v>1554.1</v>
      </c>
      <c r="Z442">
        <v>1817.2</v>
      </c>
      <c r="AA442">
        <v>1652.7</v>
      </c>
      <c r="AB442">
        <v>1817.2</v>
      </c>
      <c r="AC442" s="2">
        <f>(Table2[[#This Row],[Close Price]]/Table2[[#This Row],[Day Low]])-1</f>
        <v>7.0813454556366562E-3</v>
      </c>
      <c r="AD442" s="2">
        <f>(Table2[[#This Row],[Day High]]/Table2[[#This Row],[Close Price]])-1</f>
        <v>1.1828501623811771E-2</v>
      </c>
      <c r="AE442" s="2">
        <f>(Table2[[#This Row],[Close Price]]/Table2[[#This Row],[Current Week Low]])-1</f>
        <v>7.9821118332153773E-2</v>
      </c>
      <c r="AF442" s="2">
        <f>(Table2[[#This Row],[Current Week High]]/Table2[[#This Row],[Close Price]])-1</f>
        <v>8.2859100795518836E-2</v>
      </c>
      <c r="AG442" s="2">
        <f>(Table2[[#This Row],[Close Price]]/Table2[[#This Row],[Current Month Low]])-1</f>
        <v>1.5399043988624683E-2</v>
      </c>
      <c r="AH442" s="2">
        <f>(Table2[[#This Row],[Current Month High]]/Table2[[#This Row],[Close Price]])-1</f>
        <v>8.2859100795518836E-2</v>
      </c>
      <c r="AI442">
        <v>8.2859100795518792</v>
      </c>
      <c r="AJ442">
        <v>38.347073371805401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0.08</v>
      </c>
      <c r="AM442" t="s">
        <v>10294</v>
      </c>
      <c r="AN442">
        <v>8.24</v>
      </c>
      <c r="AO442" t="s">
        <v>10294</v>
      </c>
      <c r="AP442">
        <v>2.1821672544015E-2</v>
      </c>
      <c r="AQ442">
        <f>(Table2[[#This Row],[Sharpe Ratio]]-AVERAGE(Table2[Sharpe Ratio]))/_xlfn.STDEV.P(Table2[Sharpe Ratio])</f>
        <v>-0.38075160599798175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0.56427969292450075</v>
      </c>
      <c r="AS442">
        <f>_xlfn.RANK.AVG(Table2[[#This Row],[1Y Return vs Nifty Z-Score]],Table2[1Y Return vs Nifty Z-Score])</f>
        <v>515</v>
      </c>
      <c r="AT442">
        <f>_xlfn.RANK.AVG(Table2[[#This Row],[6M Return vs Nifty Z-Score]],Table2[6M Return vs Nifty Z-Score])</f>
        <v>326</v>
      </c>
      <c r="AU442">
        <f>_xlfn.RANK.AVG(Table2[[#This Row],[Sharpe Ratio Z-Score]],Table2[Sharpe Ratio Z-Score])</f>
        <v>439</v>
      </c>
      <c r="AV442">
        <f>(Table2[[#This Row],[Rank 1Y]]+Table2[[#This Row],[Rank 6M]]+Table2[[#This Row],[Rank Sharpe]])/3</f>
        <v>426.66666666666669</v>
      </c>
    </row>
    <row r="443" spans="1:48" x14ac:dyDescent="0.3">
      <c r="A443" t="s">
        <v>2044</v>
      </c>
      <c r="B443" t="s">
        <v>2045</v>
      </c>
      <c r="C443" t="s">
        <v>10250</v>
      </c>
      <c r="D443" t="s">
        <v>532</v>
      </c>
      <c r="E443">
        <v>3050.1888147479999</v>
      </c>
      <c r="F443">
        <v>53.18</v>
      </c>
      <c r="G443">
        <v>5.7034717789712603</v>
      </c>
      <c r="H443">
        <f>(Table2[[#This Row],[1Y Return vs Nifty]]-AVERAGE(Table2[1Y Return vs Nifty]))/_xlfn.STDEV.P(Table2[1Y Return vs Nifty])</f>
        <v>-0.45864971299140539</v>
      </c>
      <c r="I443">
        <v>1.3022182898727399</v>
      </c>
      <c r="J443">
        <f>(Table2[[#This Row],[1M Return vs Nifty]]-AVERAGE(Table2[1M Return vs Nifty]))/_xlfn.STDEV.P(Table2[1M Return vs Nifty])</f>
        <v>3.485644987013755E-2</v>
      </c>
      <c r="K443">
        <v>26.109844962566299</v>
      </c>
      <c r="L443">
        <f>(Table2[[#This Row],[6M Return vs Nifty]]-AVERAGE(Table2[6M Return vs Nifty]))/_xlfn.STDEV.P(Table2[6M Return vs Nifty])</f>
        <v>0.67440595437794537</v>
      </c>
      <c r="M443">
        <v>-3.8723324964122199</v>
      </c>
      <c r="N443">
        <f>(Table2[[#This Row],[1W Return vs Nifty]]-AVERAGE(Table2[1W Return vs Nifty]))/_xlfn.STDEV.P(Table2[1W Return vs Nifty])</f>
        <v>-1.2548388084253852</v>
      </c>
      <c r="O443">
        <v>55.36</v>
      </c>
      <c r="P443">
        <v>52.5567998978158</v>
      </c>
      <c r="Q443">
        <v>46.164963642417803</v>
      </c>
      <c r="R443">
        <v>35.402396989037896</v>
      </c>
      <c r="S443" s="2">
        <f>(Table2[[#This Row],[Close Price]]-Table2[[#This Row],[20D EMA]])/Table2[[#This Row],[20D EMA]]</f>
        <v>-3.9378612716763003E-2</v>
      </c>
      <c r="T443" s="2">
        <f>(Table2[[#This Row],[Close Price]]-Table2[[#This Row],[50D EMA]])/Table2[[#This Row],[50D EMA]]</f>
        <v>1.1857649312664848E-2</v>
      </c>
      <c r="U443" s="2">
        <f>(Table2[[#This Row],[Close Price]]-Table2[[#This Row],[200D EMA]])/Table2[[#This Row],[200D EMA]]</f>
        <v>0.15195585145303925</v>
      </c>
      <c r="V443">
        <v>0.85034185296363196</v>
      </c>
      <c r="W443">
        <v>52.65</v>
      </c>
      <c r="X443">
        <v>55.65</v>
      </c>
      <c r="Y443">
        <v>52.65</v>
      </c>
      <c r="Z443">
        <v>59.9</v>
      </c>
      <c r="AA443">
        <v>52.65</v>
      </c>
      <c r="AB443">
        <v>57.73</v>
      </c>
      <c r="AC443" s="2">
        <f>(Table2[[#This Row],[Close Price]]/Table2[[#This Row],[Day Low]])-1</f>
        <v>1.0066476733143315E-2</v>
      </c>
      <c r="AD443" s="2">
        <f>(Table2[[#This Row],[Day High]]/Table2[[#This Row],[Close Price]])-1</f>
        <v>4.6446032342986054E-2</v>
      </c>
      <c r="AE443" s="2">
        <f>(Table2[[#This Row],[Close Price]]/Table2[[#This Row],[Current Week Low]])-1</f>
        <v>1.0066476733143315E-2</v>
      </c>
      <c r="AF443" s="2">
        <f>(Table2[[#This Row],[Current Week High]]/Table2[[#This Row],[Close Price]])-1</f>
        <v>0.12636329447160577</v>
      </c>
      <c r="AG443" s="2">
        <f>(Table2[[#This Row],[Close Price]]/Table2[[#This Row],[Current Month Low]])-1</f>
        <v>1.0066476733143315E-2</v>
      </c>
      <c r="AH443" s="2">
        <f>(Table2[[#This Row],[Current Month High]]/Table2[[#This Row],[Close Price]])-1</f>
        <v>8.5558480631816369E-2</v>
      </c>
      <c r="AI443">
        <v>17.074088003008601</v>
      </c>
      <c r="AJ443">
        <v>59.939849624060102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0.05</v>
      </c>
      <c r="AM443" t="s">
        <v>10294</v>
      </c>
      <c r="AN443">
        <v>-12.58</v>
      </c>
      <c r="AO443" t="s">
        <v>10293</v>
      </c>
      <c r="AP443">
        <v>-6.3011332658385003E-2</v>
      </c>
      <c r="AQ443">
        <f>(Table2[[#This Row],[Sharpe Ratio]]-AVERAGE(Table2[Sharpe Ratio]))/_xlfn.STDEV.P(Table2[Sharpe Ratio])</f>
        <v>-1.3644008981951268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-2.3686270153638342</v>
      </c>
      <c r="AS443">
        <f>_xlfn.RANK.AVG(Table2[[#This Row],[1Y Return vs Nifty Z-Score]],Table2[1Y Return vs Nifty Z-Score])</f>
        <v>461</v>
      </c>
      <c r="AT443">
        <f>_xlfn.RANK.AVG(Table2[[#This Row],[6M Return vs Nifty Z-Score]],Table2[6M Return vs Nifty Z-Score])</f>
        <v>149</v>
      </c>
      <c r="AU443">
        <f>_xlfn.RANK.AVG(Table2[[#This Row],[Sharpe Ratio Z-Score]],Table2[Sharpe Ratio Z-Score])</f>
        <v>671</v>
      </c>
      <c r="AV443">
        <f>(Table2[[#This Row],[Rank 1Y]]+Table2[[#This Row],[Rank 6M]]+Table2[[#This Row],[Rank Sharpe]])/3</f>
        <v>427</v>
      </c>
    </row>
    <row r="444" spans="1:48" x14ac:dyDescent="0.3">
      <c r="A444" t="s">
        <v>186</v>
      </c>
      <c r="B444" t="s">
        <v>187</v>
      </c>
      <c r="C444" t="s">
        <v>10257</v>
      </c>
      <c r="D444" t="s">
        <v>188</v>
      </c>
      <c r="E444">
        <v>144992.464941415</v>
      </c>
      <c r="F444">
        <v>648.04999999999995</v>
      </c>
      <c r="G444">
        <v>16.000173090893501</v>
      </c>
      <c r="H444">
        <f>(Table2[[#This Row],[1Y Return vs Nifty]]-AVERAGE(Table2[1Y Return vs Nifty]))/_xlfn.STDEV.P(Table2[1Y Return vs Nifty])</f>
        <v>-0.31641202576254951</v>
      </c>
      <c r="I444">
        <v>-4.8078965877846702</v>
      </c>
      <c r="J444">
        <f>(Table2[[#This Row],[1M Return vs Nifty]]-AVERAGE(Table2[1M Return vs Nifty]))/_xlfn.STDEV.P(Table2[1M Return vs Nifty])</f>
        <v>-0.58884762851058081</v>
      </c>
      <c r="K444">
        <v>-2.0422611671707398</v>
      </c>
      <c r="L444">
        <f>(Table2[[#This Row],[6M Return vs Nifty]]-AVERAGE(Table2[6M Return vs Nifty]))/_xlfn.STDEV.P(Table2[6M Return vs Nifty])</f>
        <v>-0.29279976327980972</v>
      </c>
      <c r="M444">
        <v>2.9363441806661501</v>
      </c>
      <c r="N444">
        <f>(Table2[[#This Row],[1W Return vs Nifty]]-AVERAGE(Table2[1W Return vs Nifty]))/_xlfn.STDEV.P(Table2[1W Return vs Nifty])</f>
        <v>0.16761005080098293</v>
      </c>
      <c r="O444">
        <v>671.01</v>
      </c>
      <c r="P444">
        <v>668.20911643740999</v>
      </c>
      <c r="Q444">
        <v>597.04482219769704</v>
      </c>
      <c r="R444">
        <v>35.335196210100698</v>
      </c>
      <c r="S444" s="2">
        <f>(Table2[[#This Row],[Close Price]]-Table2[[#This Row],[20D EMA]])/Table2[[#This Row],[20D EMA]]</f>
        <v>-3.421707575147917E-2</v>
      </c>
      <c r="T444" s="2">
        <f>(Table2[[#This Row],[Close Price]]-Table2[[#This Row],[50D EMA]])/Table2[[#This Row],[50D EMA]]</f>
        <v>-3.0168873697637294E-2</v>
      </c>
      <c r="U444" s="2">
        <f>(Table2[[#This Row],[Close Price]]-Table2[[#This Row],[200D EMA]])/Table2[[#This Row],[200D EMA]]</f>
        <v>8.5429394755581298E-2</v>
      </c>
      <c r="V444">
        <v>0.774435720536225</v>
      </c>
      <c r="W444">
        <v>646.54999999999995</v>
      </c>
      <c r="X444">
        <v>665.6</v>
      </c>
      <c r="Y444">
        <v>646.54999999999995</v>
      </c>
      <c r="Z444">
        <v>690.9</v>
      </c>
      <c r="AA444">
        <v>646.54999999999995</v>
      </c>
      <c r="AB444">
        <v>690.9</v>
      </c>
      <c r="AC444" s="2">
        <f>(Table2[[#This Row],[Close Price]]/Table2[[#This Row],[Day Low]])-1</f>
        <v>2.3200061866832655E-3</v>
      </c>
      <c r="AD444" s="2">
        <f>(Table2[[#This Row],[Day High]]/Table2[[#This Row],[Close Price]])-1</f>
        <v>2.7081243731193583E-2</v>
      </c>
      <c r="AE444" s="2">
        <f>(Table2[[#This Row],[Close Price]]/Table2[[#This Row],[Current Week Low]])-1</f>
        <v>2.3200061866832655E-3</v>
      </c>
      <c r="AF444" s="2">
        <f>(Table2[[#This Row],[Current Week High]]/Table2[[#This Row],[Close Price]])-1</f>
        <v>6.6121441246817403E-2</v>
      </c>
      <c r="AG444" s="2">
        <f>(Table2[[#This Row],[Close Price]]/Table2[[#This Row],[Current Month Low]])-1</f>
        <v>2.3200061866832655E-3</v>
      </c>
      <c r="AH444" s="2">
        <f>(Table2[[#This Row],[Current Month High]]/Table2[[#This Row],[Close Price]])-1</f>
        <v>6.6121441246817403E-2</v>
      </c>
      <c r="AI444">
        <v>10.369570249209101</v>
      </c>
      <c r="AJ444">
        <v>47.905968275704602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</v>
      </c>
      <c r="AM444" t="s">
        <v>10295</v>
      </c>
      <c r="AN444">
        <v>-6.19</v>
      </c>
      <c r="AO444" t="s">
        <v>10293</v>
      </c>
      <c r="AP444">
        <v>1.6409819535361001E-2</v>
      </c>
      <c r="AQ444">
        <f>(Table2[[#This Row],[Sharpe Ratio]]-AVERAGE(Table2[Sharpe Ratio]))/_xlfn.STDEV.P(Table2[Sharpe Ratio])</f>
        <v>-0.44350271765242183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-1.473952084404379</v>
      </c>
      <c r="AS444">
        <f>_xlfn.RANK.AVG(Table2[[#This Row],[1Y Return vs Nifty Z-Score]],Table2[1Y Return vs Nifty Z-Score])</f>
        <v>399</v>
      </c>
      <c r="AT444">
        <f>_xlfn.RANK.AVG(Table2[[#This Row],[6M Return vs Nifty Z-Score]],Table2[6M Return vs Nifty Z-Score])</f>
        <v>419</v>
      </c>
      <c r="AU444">
        <f>_xlfn.RANK.AVG(Table2[[#This Row],[Sharpe Ratio Z-Score]],Table2[Sharpe Ratio Z-Score])</f>
        <v>465</v>
      </c>
      <c r="AV444">
        <f>(Table2[[#This Row],[Rank 1Y]]+Table2[[#This Row],[Rank 6M]]+Table2[[#This Row],[Rank Sharpe]])/3</f>
        <v>427.66666666666669</v>
      </c>
    </row>
    <row r="445" spans="1:48" x14ac:dyDescent="0.3">
      <c r="A445" t="s">
        <v>910</v>
      </c>
      <c r="B445" t="s">
        <v>911</v>
      </c>
      <c r="C445" t="s">
        <v>10253</v>
      </c>
      <c r="D445" t="s">
        <v>46</v>
      </c>
      <c r="E445">
        <v>16249.07157555</v>
      </c>
      <c r="F445">
        <v>1680.55</v>
      </c>
      <c r="G445">
        <v>3.4783771453365699</v>
      </c>
      <c r="H445">
        <f>(Table2[[#This Row],[1Y Return vs Nifty]]-AVERAGE(Table2[1Y Return vs Nifty]))/_xlfn.STDEV.P(Table2[1Y Return vs Nifty])</f>
        <v>-0.48938696611411958</v>
      </c>
      <c r="I445">
        <v>-9.8503255338743906E-2</v>
      </c>
      <c r="J445">
        <f>(Table2[[#This Row],[1M Return vs Nifty]]-AVERAGE(Table2[1M Return vs Nifty]))/_xlfn.STDEV.P(Table2[1M Return vs Nifty])</f>
        <v>-0.10812543474527775</v>
      </c>
      <c r="K445">
        <v>19.702993084510201</v>
      </c>
      <c r="L445">
        <f>(Table2[[#This Row],[6M Return vs Nifty]]-AVERAGE(Table2[6M Return vs Nifty]))/_xlfn.STDEV.P(Table2[6M Return vs Nifty])</f>
        <v>0.45428942952240103</v>
      </c>
      <c r="M445">
        <v>5.5220114003972798</v>
      </c>
      <c r="N445">
        <f>(Table2[[#This Row],[1W Return vs Nifty]]-AVERAGE(Table2[1W Return vs Nifty]))/_xlfn.STDEV.P(Table2[1W Return vs Nifty])</f>
        <v>0.70780009968780944</v>
      </c>
      <c r="O445">
        <v>1725.96</v>
      </c>
      <c r="P445">
        <v>1669.7772003968901</v>
      </c>
      <c r="Q445">
        <v>1433.6347220059899</v>
      </c>
      <c r="R445">
        <v>38.863453014483902</v>
      </c>
      <c r="S445" s="2">
        <f>(Table2[[#This Row],[Close Price]]-Table2[[#This Row],[20D EMA]])/Table2[[#This Row],[20D EMA]]</f>
        <v>-2.6309995596653504E-2</v>
      </c>
      <c r="T445" s="2">
        <f>(Table2[[#This Row],[Close Price]]-Table2[[#This Row],[50D EMA]])/Table2[[#This Row],[50D EMA]]</f>
        <v>6.4516389375476541E-3</v>
      </c>
      <c r="U445" s="2">
        <f>(Table2[[#This Row],[Close Price]]-Table2[[#This Row],[200D EMA]])/Table2[[#This Row],[200D EMA]]</f>
        <v>0.17223025796174765</v>
      </c>
      <c r="V445">
        <v>0.60295271805761996</v>
      </c>
      <c r="W445">
        <v>1637.05</v>
      </c>
      <c r="X445">
        <v>1697.9</v>
      </c>
      <c r="Y445">
        <v>1637.05</v>
      </c>
      <c r="Z445">
        <v>1810</v>
      </c>
      <c r="AA445">
        <v>1637.05</v>
      </c>
      <c r="AB445">
        <v>1810</v>
      </c>
      <c r="AC445" s="2">
        <f>(Table2[[#This Row],[Close Price]]/Table2[[#This Row],[Day Low]])-1</f>
        <v>2.657218777679371E-2</v>
      </c>
      <c r="AD445" s="2">
        <f>(Table2[[#This Row],[Day High]]/Table2[[#This Row],[Close Price]])-1</f>
        <v>1.0324001071077893E-2</v>
      </c>
      <c r="AE445" s="2">
        <f>(Table2[[#This Row],[Close Price]]/Table2[[#This Row],[Current Week Low]])-1</f>
        <v>2.657218777679371E-2</v>
      </c>
      <c r="AF445" s="2">
        <f>(Table2[[#This Row],[Current Week High]]/Table2[[#This Row],[Close Price]])-1</f>
        <v>7.7028353812739869E-2</v>
      </c>
      <c r="AG445" s="2">
        <f>(Table2[[#This Row],[Close Price]]/Table2[[#This Row],[Current Month Low]])-1</f>
        <v>2.657218777679371E-2</v>
      </c>
      <c r="AH445" s="2">
        <f>(Table2[[#This Row],[Current Month High]]/Table2[[#This Row],[Close Price]])-1</f>
        <v>7.7028353812739869E-2</v>
      </c>
      <c r="AI445">
        <v>10.678051828270499</v>
      </c>
      <c r="AJ445">
        <v>63.964095809551601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0.04</v>
      </c>
      <c r="AM445" t="s">
        <v>10294</v>
      </c>
      <c r="AN445">
        <v>-5.5</v>
      </c>
      <c r="AO445" t="s">
        <v>10293</v>
      </c>
      <c r="AP445">
        <v>-3.6634625008862998E-2</v>
      </c>
      <c r="AQ445">
        <f>(Table2[[#This Row],[Sharpe Ratio]]-AVERAGE(Table2[Sharpe Ratio]))/_xlfn.STDEV.P(Table2[Sharpe Ratio])</f>
        <v>-1.0585596781647733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-0.49398254981396039</v>
      </c>
      <c r="AS445">
        <f>_xlfn.RANK.AVG(Table2[[#This Row],[1Y Return vs Nifty Z-Score]],Table2[1Y Return vs Nifty Z-Score])</f>
        <v>474</v>
      </c>
      <c r="AT445">
        <f>_xlfn.RANK.AVG(Table2[[#This Row],[6M Return vs Nifty Z-Score]],Table2[6M Return vs Nifty Z-Score])</f>
        <v>188</v>
      </c>
      <c r="AU445">
        <f>_xlfn.RANK.AVG(Table2[[#This Row],[Sharpe Ratio Z-Score]],Table2[Sharpe Ratio Z-Score])</f>
        <v>627</v>
      </c>
      <c r="AV445">
        <f>(Table2[[#This Row],[Rank 1Y]]+Table2[[#This Row],[Rank 6M]]+Table2[[#This Row],[Rank Sharpe]])/3</f>
        <v>429.66666666666669</v>
      </c>
    </row>
    <row r="446" spans="1:48" x14ac:dyDescent="0.3">
      <c r="A446" t="s">
        <v>669</v>
      </c>
      <c r="B446" t="s">
        <v>670</v>
      </c>
      <c r="C446" t="s">
        <v>10252</v>
      </c>
      <c r="D446" t="s">
        <v>181</v>
      </c>
      <c r="E446">
        <v>26009.194357229899</v>
      </c>
      <c r="F446">
        <v>7981.9</v>
      </c>
      <c r="G446">
        <v>13.3034509922478</v>
      </c>
      <c r="H446">
        <f>(Table2[[#This Row],[1Y Return vs Nifty]]-AVERAGE(Table2[1Y Return vs Nifty]))/_xlfn.STDEV.P(Table2[1Y Return vs Nifty])</f>
        <v>-0.35366429741640243</v>
      </c>
      <c r="I446">
        <v>6.5413532998695896</v>
      </c>
      <c r="J446">
        <f>(Table2[[#This Row],[1M Return vs Nifty]]-AVERAGE(Table2[1M Return vs Nifty]))/_xlfn.STDEV.P(Table2[1M Return vs Nifty])</f>
        <v>0.56965324802380002</v>
      </c>
      <c r="K446">
        <v>8.4444939201817508</v>
      </c>
      <c r="L446">
        <f>(Table2[[#This Row],[6M Return vs Nifty]]-AVERAGE(Table2[6M Return vs Nifty]))/_xlfn.STDEV.P(Table2[6M Return vs Nifty])</f>
        <v>6.748764944239509E-2</v>
      </c>
      <c r="M446">
        <v>2.5556632321059198</v>
      </c>
      <c r="N446">
        <f>(Table2[[#This Row],[1W Return vs Nifty]]-AVERAGE(Table2[1W Return vs Nifty]))/_xlfn.STDEV.P(Table2[1W Return vs Nifty])</f>
        <v>8.8079298102490752E-2</v>
      </c>
      <c r="O446">
        <v>7716.54</v>
      </c>
      <c r="P446">
        <v>7471.0266656023496</v>
      </c>
      <c r="Q446">
        <v>6760.9659479504899</v>
      </c>
      <c r="R446">
        <v>72.845917656930794</v>
      </c>
      <c r="S446" s="2">
        <f>(Table2[[#This Row],[Close Price]]-Table2[[#This Row],[20D EMA]])/Table2[[#This Row],[20D EMA]]</f>
        <v>3.4388469443558861E-2</v>
      </c>
      <c r="T446" s="2">
        <f>(Table2[[#This Row],[Close Price]]-Table2[[#This Row],[50D EMA]])/Table2[[#This Row],[50D EMA]]</f>
        <v>6.8380606476721909E-2</v>
      </c>
      <c r="U446" s="2">
        <f>(Table2[[#This Row],[Close Price]]-Table2[[#This Row],[200D EMA]])/Table2[[#This Row],[200D EMA]]</f>
        <v>0.18058574195594373</v>
      </c>
      <c r="V446">
        <v>0.50182724226675901</v>
      </c>
      <c r="W446">
        <v>7872.1</v>
      </c>
      <c r="X446">
        <v>8195</v>
      </c>
      <c r="Y446">
        <v>7705</v>
      </c>
      <c r="Z446">
        <v>8195</v>
      </c>
      <c r="AA446">
        <v>7705</v>
      </c>
      <c r="AB446">
        <v>8195</v>
      </c>
      <c r="AC446" s="2">
        <f>(Table2[[#This Row],[Close Price]]/Table2[[#This Row],[Day Low]])-1</f>
        <v>1.3947993546829851E-2</v>
      </c>
      <c r="AD446" s="2">
        <f>(Table2[[#This Row],[Day High]]/Table2[[#This Row],[Close Price]])-1</f>
        <v>2.6697904007817685E-2</v>
      </c>
      <c r="AE446" s="2">
        <f>(Table2[[#This Row],[Close Price]]/Table2[[#This Row],[Current Week Low]])-1</f>
        <v>3.5937702790395765E-2</v>
      </c>
      <c r="AF446" s="2">
        <f>(Table2[[#This Row],[Current Week High]]/Table2[[#This Row],[Close Price]])-1</f>
        <v>2.6697904007817685E-2</v>
      </c>
      <c r="AG446" s="2">
        <f>(Table2[[#This Row],[Close Price]]/Table2[[#This Row],[Current Month Low]])-1</f>
        <v>3.5937702790395765E-2</v>
      </c>
      <c r="AH446" s="2">
        <f>(Table2[[#This Row],[Current Month High]]/Table2[[#This Row],[Close Price]])-1</f>
        <v>2.6697904007817685E-2</v>
      </c>
      <c r="AI446">
        <v>2.6697904007817601</v>
      </c>
      <c r="AJ446">
        <v>47.744562702452498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0.05</v>
      </c>
      <c r="AM446" t="s">
        <v>10294</v>
      </c>
      <c r="AN446">
        <v>3.23</v>
      </c>
      <c r="AO446" t="s">
        <v>10294</v>
      </c>
      <c r="AP446">
        <v>-1.4641242581313999E-2</v>
      </c>
      <c r="AQ446">
        <f>(Table2[[#This Row],[Sharpe Ratio]]-AVERAGE(Table2[Sharpe Ratio]))/_xlfn.STDEV.P(Table2[Sharpe Ratio])</f>
        <v>-0.80354366162422453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-0.43198776347194118</v>
      </c>
      <c r="AS446">
        <f>_xlfn.RANK.AVG(Table2[[#This Row],[1Y Return vs Nifty Z-Score]],Table2[1Y Return vs Nifty Z-Score])</f>
        <v>413</v>
      </c>
      <c r="AT446">
        <f>_xlfn.RANK.AVG(Table2[[#This Row],[6M Return vs Nifty Z-Score]],Table2[6M Return vs Nifty Z-Score])</f>
        <v>297</v>
      </c>
      <c r="AU446">
        <f>_xlfn.RANK.AVG(Table2[[#This Row],[Sharpe Ratio Z-Score]],Table2[Sharpe Ratio Z-Score])</f>
        <v>581</v>
      </c>
      <c r="AV446">
        <f>(Table2[[#This Row],[Rank 1Y]]+Table2[[#This Row],[Rank 6M]]+Table2[[#This Row],[Rank Sharpe]])/3</f>
        <v>430.33333333333331</v>
      </c>
    </row>
    <row r="447" spans="1:48" x14ac:dyDescent="0.3">
      <c r="A447" t="s">
        <v>1706</v>
      </c>
      <c r="B447" t="s">
        <v>1707</v>
      </c>
      <c r="C447" t="s">
        <v>10257</v>
      </c>
      <c r="D447" t="s">
        <v>133</v>
      </c>
      <c r="E447">
        <v>4659.5738280400001</v>
      </c>
      <c r="F447">
        <v>258.55</v>
      </c>
      <c r="G447">
        <v>-19.657872862585201</v>
      </c>
      <c r="H447">
        <f>(Table2[[#This Row],[1Y Return vs Nifty]]-AVERAGE(Table2[1Y Return vs Nifty]))/_xlfn.STDEV.P(Table2[1Y Return vs Nifty])</f>
        <v>-0.8089890010362184</v>
      </c>
      <c r="I447">
        <v>13.8623349855818</v>
      </c>
      <c r="J447">
        <f>(Table2[[#This Row],[1M Return vs Nifty]]-AVERAGE(Table2[1M Return vs Nifty]))/_xlfn.STDEV.P(Table2[1M Return vs Nifty])</f>
        <v>1.3169593505368651</v>
      </c>
      <c r="K447">
        <v>-2.9429059035276199</v>
      </c>
      <c r="L447">
        <f>(Table2[[#This Row],[6M Return vs Nifty]]-AVERAGE(Table2[6M Return vs Nifty]))/_xlfn.STDEV.P(Table2[6M Return vs Nifty])</f>
        <v>-0.32374269645036152</v>
      </c>
      <c r="M447">
        <v>5.31938356410501</v>
      </c>
      <c r="N447">
        <f>(Table2[[#This Row],[1W Return vs Nifty]]-AVERAGE(Table2[1W Return vs Nifty]))/_xlfn.STDEV.P(Table2[1W Return vs Nifty])</f>
        <v>0.66546768352950159</v>
      </c>
      <c r="O447">
        <v>248.57</v>
      </c>
      <c r="P447">
        <v>235.844378452982</v>
      </c>
      <c r="Q447">
        <v>211.93469357027499</v>
      </c>
      <c r="R447">
        <v>60.9803878886067</v>
      </c>
      <c r="S447" s="2">
        <f>(Table2[[#This Row],[Close Price]]-Table2[[#This Row],[20D EMA]])/Table2[[#This Row],[20D EMA]]</f>
        <v>4.0149656032506011E-2</v>
      </c>
      <c r="T447" s="2">
        <f>(Table2[[#This Row],[Close Price]]-Table2[[#This Row],[50D EMA]])/Table2[[#This Row],[50D EMA]]</f>
        <v>9.6273744983684698E-2</v>
      </c>
      <c r="U447" s="2">
        <f>(Table2[[#This Row],[Close Price]]-Table2[[#This Row],[200D EMA]])/Table2[[#This Row],[200D EMA]]</f>
        <v>0.21995127670905826</v>
      </c>
      <c r="V447">
        <v>1.0884199883129899</v>
      </c>
      <c r="W447">
        <v>257.3</v>
      </c>
      <c r="X447">
        <v>265.85000000000002</v>
      </c>
      <c r="Y447">
        <v>244.69</v>
      </c>
      <c r="Z447">
        <v>274.95</v>
      </c>
      <c r="AA447">
        <v>252.8</v>
      </c>
      <c r="AB447">
        <v>274.95</v>
      </c>
      <c r="AC447" s="2">
        <f>(Table2[[#This Row],[Close Price]]/Table2[[#This Row],[Day Low]])-1</f>
        <v>4.8581422464049062E-3</v>
      </c>
      <c r="AD447" s="2">
        <f>(Table2[[#This Row],[Day High]]/Table2[[#This Row],[Close Price]])-1</f>
        <v>2.8234384064977913E-2</v>
      </c>
      <c r="AE447" s="2">
        <f>(Table2[[#This Row],[Close Price]]/Table2[[#This Row],[Current Week Low]])-1</f>
        <v>5.6643099431934241E-2</v>
      </c>
      <c r="AF447" s="2">
        <f>(Table2[[#This Row],[Current Week High]]/Table2[[#This Row],[Close Price]])-1</f>
        <v>6.3430671050086929E-2</v>
      </c>
      <c r="AG447" s="2">
        <f>(Table2[[#This Row],[Close Price]]/Table2[[#This Row],[Current Month Low]])-1</f>
        <v>2.2745253164556889E-2</v>
      </c>
      <c r="AH447" s="2">
        <f>(Table2[[#This Row],[Current Month High]]/Table2[[#This Row],[Close Price]])-1</f>
        <v>6.3430671050086929E-2</v>
      </c>
      <c r="AI447">
        <v>6.3430671050086902</v>
      </c>
      <c r="AJ447">
        <v>62.558943728387298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0.27</v>
      </c>
      <c r="AM447" t="s">
        <v>10294</v>
      </c>
      <c r="AN447">
        <v>3.29</v>
      </c>
      <c r="AO447" t="s">
        <v>10294</v>
      </c>
      <c r="AP447">
        <v>8.5564828927664996E-2</v>
      </c>
      <c r="AQ447">
        <f>(Table2[[#This Row],[Sharpe Ratio]]-AVERAGE(Table2[Sharpe Ratio]))/_xlfn.STDEV.P(Table2[Sharpe Ratio])</f>
        <v>0.35835825471711863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1.2080535912969053</v>
      </c>
      <c r="AS447">
        <f>_xlfn.RANK.AVG(Table2[[#This Row],[1Y Return vs Nifty Z-Score]],Table2[1Y Return vs Nifty Z-Score])</f>
        <v>620</v>
      </c>
      <c r="AT447">
        <f>_xlfn.RANK.AVG(Table2[[#This Row],[6M Return vs Nifty Z-Score]],Table2[6M Return vs Nifty Z-Score])</f>
        <v>426</v>
      </c>
      <c r="AU447">
        <f>_xlfn.RANK.AVG(Table2[[#This Row],[Sharpe Ratio Z-Score]],Table2[Sharpe Ratio Z-Score])</f>
        <v>246</v>
      </c>
      <c r="AV447">
        <f>(Table2[[#This Row],[Rank 1Y]]+Table2[[#This Row],[Rank 6M]]+Table2[[#This Row],[Rank Sharpe]])/3</f>
        <v>430.66666666666669</v>
      </c>
    </row>
    <row r="448" spans="1:48" x14ac:dyDescent="0.3">
      <c r="A448" t="s">
        <v>1310</v>
      </c>
      <c r="B448" t="s">
        <v>1311</v>
      </c>
      <c r="C448" t="s">
        <v>10260</v>
      </c>
      <c r="D448" t="s">
        <v>417</v>
      </c>
      <c r="E448">
        <v>8565.2321878399998</v>
      </c>
      <c r="F448">
        <v>639.20000000000005</v>
      </c>
      <c r="G448">
        <v>6.8874558053833796</v>
      </c>
      <c r="H448">
        <f>(Table2[[#This Row],[1Y Return vs Nifty]]-AVERAGE(Table2[1Y Return vs Nifty]))/_xlfn.STDEV.P(Table2[1Y Return vs Nifty])</f>
        <v>-0.44229426627782781</v>
      </c>
      <c r="I448">
        <v>-4.7310852809148702</v>
      </c>
      <c r="J448">
        <f>(Table2[[#This Row],[1M Return vs Nifty]]-AVERAGE(Table2[1M Return vs Nifty]))/_xlfn.STDEV.P(Table2[1M Return vs Nifty])</f>
        <v>-0.58100693708010898</v>
      </c>
      <c r="K448">
        <v>-49.027826101173297</v>
      </c>
      <c r="L448">
        <f>(Table2[[#This Row],[6M Return vs Nifty]]-AVERAGE(Table2[6M Return vs Nifty]))/_xlfn.STDEV.P(Table2[6M Return vs Nifty])</f>
        <v>-1.9070557923711395</v>
      </c>
      <c r="M448">
        <v>1.4313791045803399</v>
      </c>
      <c r="N448">
        <f>(Table2[[#This Row],[1W Return vs Nifty]]-AVERAGE(Table2[1W Return vs Nifty]))/_xlfn.STDEV.P(Table2[1W Return vs Nifty])</f>
        <v>-0.14680286042751489</v>
      </c>
      <c r="O448">
        <v>650.30999999999995</v>
      </c>
      <c r="P448">
        <v>683.50008467134705</v>
      </c>
      <c r="Q448">
        <v>745.188468333694</v>
      </c>
      <c r="R448">
        <v>41.801428218189301</v>
      </c>
      <c r="S448" s="2">
        <f>(Table2[[#This Row],[Close Price]]-Table2[[#This Row],[20D EMA]])/Table2[[#This Row],[20D EMA]]</f>
        <v>-1.7084159862219405E-2</v>
      </c>
      <c r="T448" s="2">
        <f>(Table2[[#This Row],[Close Price]]-Table2[[#This Row],[50D EMA]])/Table2[[#This Row],[50D EMA]]</f>
        <v>-6.4813575981703328E-2</v>
      </c>
      <c r="U448" s="2">
        <f>(Table2[[#This Row],[Close Price]]-Table2[[#This Row],[200D EMA]])/Table2[[#This Row],[200D EMA]]</f>
        <v>-0.14223041933363967</v>
      </c>
      <c r="V448">
        <v>1.0781407027212599</v>
      </c>
      <c r="W448">
        <v>633</v>
      </c>
      <c r="X448">
        <v>648.95000000000005</v>
      </c>
      <c r="Y448">
        <v>622</v>
      </c>
      <c r="Z448">
        <v>675</v>
      </c>
      <c r="AA448">
        <v>633</v>
      </c>
      <c r="AB448">
        <v>655.75</v>
      </c>
      <c r="AC448" s="2">
        <f>(Table2[[#This Row],[Close Price]]/Table2[[#This Row],[Day Low]])-1</f>
        <v>9.7946287519747877E-3</v>
      </c>
      <c r="AD448" s="2">
        <f>(Table2[[#This Row],[Day High]]/Table2[[#This Row],[Close Price]])-1</f>
        <v>1.5253441802252743E-2</v>
      </c>
      <c r="AE448" s="2">
        <f>(Table2[[#This Row],[Close Price]]/Table2[[#This Row],[Current Week Low]])-1</f>
        <v>2.7652733118971096E-2</v>
      </c>
      <c r="AF448" s="2">
        <f>(Table2[[#This Row],[Current Week High]]/Table2[[#This Row],[Close Price]])-1</f>
        <v>5.6007509386733378E-2</v>
      </c>
      <c r="AG448" s="2">
        <f>(Table2[[#This Row],[Close Price]]/Table2[[#This Row],[Current Month Low]])-1</f>
        <v>9.7946287519747877E-3</v>
      </c>
      <c r="AH448" s="2">
        <f>(Table2[[#This Row],[Current Month High]]/Table2[[#This Row],[Close Price]])-1</f>
        <v>2.5891739674593239E-2</v>
      </c>
      <c r="AI448">
        <v>71.620775969962395</v>
      </c>
      <c r="AJ448">
        <v>35.985533453887797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</v>
      </c>
      <c r="AM448" t="s">
        <v>10293</v>
      </c>
      <c r="AN448">
        <v>-2.65</v>
      </c>
      <c r="AO448" t="s">
        <v>10293</v>
      </c>
      <c r="AP448">
        <v>0.14704729065618199</v>
      </c>
      <c r="AQ448">
        <f>(Table2[[#This Row],[Sharpe Ratio]]-AVERAGE(Table2[Sharpe Ratio]))/_xlfn.STDEV.P(Table2[Sharpe Ratio])</f>
        <v>1.0712550785123325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454</v>
      </c>
      <c r="AT448">
        <f>_xlfn.RANK.AVG(Table2[[#This Row],[6M Return vs Nifty Z-Score]],Table2[6M Return vs Nifty Z-Score])</f>
        <v>730</v>
      </c>
      <c r="AU448">
        <f>_xlfn.RANK.AVG(Table2[[#This Row],[Sharpe Ratio Z-Score]],Table2[Sharpe Ratio Z-Score])</f>
        <v>113</v>
      </c>
      <c r="AV448">
        <f>(Table2[[#This Row],[Rank 1Y]]+Table2[[#This Row],[Rank 6M]]+Table2[[#This Row],[Rank Sharpe]])/3</f>
        <v>432.33333333333331</v>
      </c>
    </row>
    <row r="449" spans="1:48" x14ac:dyDescent="0.3">
      <c r="A449" t="s">
        <v>1345</v>
      </c>
      <c r="B449" t="s">
        <v>1346</v>
      </c>
      <c r="C449" t="s">
        <v>10259</v>
      </c>
      <c r="D449" t="s">
        <v>349</v>
      </c>
      <c r="E449">
        <v>8279.0238607160009</v>
      </c>
      <c r="F449">
        <v>215.18</v>
      </c>
      <c r="G449">
        <v>59.637329104201399</v>
      </c>
      <c r="H449">
        <f>(Table2[[#This Row],[1Y Return vs Nifty]]-AVERAGE(Table2[1Y Return vs Nifty]))/_xlfn.STDEV.P(Table2[1Y Return vs Nifty])</f>
        <v>0.28638764381618798</v>
      </c>
      <c r="I449">
        <v>-6.9952861378443201</v>
      </c>
      <c r="J449">
        <f>(Table2[[#This Row],[1M Return vs Nifty]]-AVERAGE(Table2[1M Return vs Nifty]))/_xlfn.STDEV.P(Table2[1M Return vs Nifty])</f>
        <v>-0.81213046536333533</v>
      </c>
      <c r="K449">
        <v>-13.668585518121899</v>
      </c>
      <c r="L449">
        <f>(Table2[[#This Row],[6M Return vs Nifty]]-AVERAGE(Table2[6M Return vs Nifty]))/_xlfn.STDEV.P(Table2[6M Return vs Nifty])</f>
        <v>-0.69223870172944202</v>
      </c>
      <c r="M449">
        <v>-0.68469133046832797</v>
      </c>
      <c r="N449">
        <f>(Table2[[#This Row],[1W Return vs Nifty]]-AVERAGE(Table2[1W Return vs Nifty]))/_xlfn.STDEV.P(Table2[1W Return vs Nifty])</f>
        <v>-0.58888611964745863</v>
      </c>
      <c r="O449">
        <v>222.47</v>
      </c>
      <c r="P449">
        <v>222.28747080312201</v>
      </c>
      <c r="Q449">
        <v>199.70435216796901</v>
      </c>
      <c r="R449">
        <v>34.813237354615701</v>
      </c>
      <c r="S449" s="2">
        <f>(Table2[[#This Row],[Close Price]]-Table2[[#This Row],[20D EMA]])/Table2[[#This Row],[20D EMA]]</f>
        <v>-3.2768463163572584E-2</v>
      </c>
      <c r="T449" s="2">
        <f>(Table2[[#This Row],[Close Price]]-Table2[[#This Row],[50D EMA]])/Table2[[#This Row],[50D EMA]]</f>
        <v>-3.1974230384838112E-2</v>
      </c>
      <c r="U449" s="2">
        <f>(Table2[[#This Row],[Close Price]]-Table2[[#This Row],[200D EMA]])/Table2[[#This Row],[200D EMA]]</f>
        <v>7.7492792039978248E-2</v>
      </c>
      <c r="V449">
        <v>0.873626685563482</v>
      </c>
      <c r="W449">
        <v>213.45</v>
      </c>
      <c r="X449">
        <v>218.19</v>
      </c>
      <c r="Y449">
        <v>213.45</v>
      </c>
      <c r="Z449">
        <v>229.4</v>
      </c>
      <c r="AA449">
        <v>213.45</v>
      </c>
      <c r="AB449">
        <v>224.4</v>
      </c>
      <c r="AC449" s="2">
        <f>(Table2[[#This Row],[Close Price]]/Table2[[#This Row],[Day Low]])-1</f>
        <v>8.104942609510557E-3</v>
      </c>
      <c r="AD449" s="2">
        <f>(Table2[[#This Row],[Day High]]/Table2[[#This Row],[Close Price]])-1</f>
        <v>1.398828887443071E-2</v>
      </c>
      <c r="AE449" s="2">
        <f>(Table2[[#This Row],[Close Price]]/Table2[[#This Row],[Current Week Low]])-1</f>
        <v>8.104942609510557E-3</v>
      </c>
      <c r="AF449" s="2">
        <f>(Table2[[#This Row],[Current Week High]]/Table2[[#This Row],[Close Price]])-1</f>
        <v>6.6084208569569647E-2</v>
      </c>
      <c r="AG449" s="2">
        <f>(Table2[[#This Row],[Close Price]]/Table2[[#This Row],[Current Month Low]])-1</f>
        <v>8.104942609510557E-3</v>
      </c>
      <c r="AH449" s="2">
        <f>(Table2[[#This Row],[Current Month High]]/Table2[[#This Row],[Close Price]])-1</f>
        <v>4.2847848313040338E-2</v>
      </c>
      <c r="AI449">
        <v>21.758527744214099</v>
      </c>
      <c r="AJ449">
        <v>99.148542341508502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-0.13</v>
      </c>
      <c r="AM449" t="s">
        <v>10293</v>
      </c>
      <c r="AN449">
        <v>-3.4</v>
      </c>
      <c r="AO449" t="s">
        <v>10293</v>
      </c>
      <c r="AQ449">
        <f>(Table2[[#This Row],[Sharpe Ratio]]-AVERAGE(Table2[Sharpe Ratio]))/_xlfn.STDEV.P(Table2[Sharpe Ratio])</f>
        <v>-0.63377662498989373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-2.4406442679139415</v>
      </c>
      <c r="AS449">
        <f>_xlfn.RANK.AVG(Table2[[#This Row],[1Y Return vs Nifty Z-Score]],Table2[1Y Return vs Nifty Z-Score])</f>
        <v>208</v>
      </c>
      <c r="AT449">
        <f>_xlfn.RANK.AVG(Table2[[#This Row],[6M Return vs Nifty Z-Score]],Table2[6M Return vs Nifty Z-Score])</f>
        <v>559</v>
      </c>
      <c r="AU449">
        <f>_xlfn.RANK.AVG(Table2[[#This Row],[Sharpe Ratio Z-Score]],Table2[Sharpe Ratio Z-Score])</f>
        <v>532.5</v>
      </c>
      <c r="AV449">
        <f>(Table2[[#This Row],[Rank 1Y]]+Table2[[#This Row],[Rank 6M]]+Table2[[#This Row],[Rank Sharpe]])/3</f>
        <v>433.16666666666669</v>
      </c>
    </row>
    <row r="450" spans="1:48" x14ac:dyDescent="0.3">
      <c r="A450" t="s">
        <v>1937</v>
      </c>
      <c r="B450" t="s">
        <v>1938</v>
      </c>
      <c r="C450" t="s">
        <v>10254</v>
      </c>
      <c r="D450" t="s">
        <v>54</v>
      </c>
      <c r="E450">
        <v>3491.6627589199902</v>
      </c>
      <c r="F450">
        <v>348.2</v>
      </c>
      <c r="G450">
        <v>14.314874388263</v>
      </c>
      <c r="H450">
        <f>(Table2[[#This Row],[1Y Return vs Nifty]]-AVERAGE(Table2[1Y Return vs Nifty]))/_xlfn.STDEV.P(Table2[1Y Return vs Nifty])</f>
        <v>-0.33969258741916447</v>
      </c>
      <c r="I450">
        <v>-4.9074022867199201</v>
      </c>
      <c r="J450">
        <f>(Table2[[#This Row],[1M Return vs Nifty]]-AVERAGE(Table2[1M Return vs Nifty]))/_xlfn.STDEV.P(Table2[1M Return vs Nifty])</f>
        <v>-0.59900490239015691</v>
      </c>
      <c r="K450">
        <v>-12.352499908482701</v>
      </c>
      <c r="L450">
        <f>(Table2[[#This Row],[6M Return vs Nifty]]-AVERAGE(Table2[6M Return vs Nifty]))/_xlfn.STDEV.P(Table2[6M Return vs Nifty])</f>
        <v>-0.64702270543048179</v>
      </c>
      <c r="M450">
        <v>-1.52576952542517</v>
      </c>
      <c r="N450">
        <f>(Table2[[#This Row],[1W Return vs Nifty]]-AVERAGE(Table2[1W Return vs Nifty]))/_xlfn.STDEV.P(Table2[1W Return vs Nifty])</f>
        <v>-0.76460172132439252</v>
      </c>
      <c r="O450">
        <v>351.93</v>
      </c>
      <c r="P450">
        <v>346.56058967129502</v>
      </c>
      <c r="Q450">
        <v>318.45107790617402</v>
      </c>
      <c r="R450">
        <v>44.5558412156754</v>
      </c>
      <c r="S450" s="2">
        <f>(Table2[[#This Row],[Close Price]]-Table2[[#This Row],[20D EMA]])/Table2[[#This Row],[20D EMA]]</f>
        <v>-1.059869860483624E-2</v>
      </c>
      <c r="T450" s="2">
        <f>(Table2[[#This Row],[Close Price]]-Table2[[#This Row],[50D EMA]])/Table2[[#This Row],[50D EMA]]</f>
        <v>4.7305157526997309E-3</v>
      </c>
      <c r="U450" s="2">
        <f>(Table2[[#This Row],[Close Price]]-Table2[[#This Row],[200D EMA]])/Table2[[#This Row],[200D EMA]]</f>
        <v>9.3417558167571857E-2</v>
      </c>
      <c r="V450">
        <v>0.56347641637157397</v>
      </c>
      <c r="W450">
        <v>340.8</v>
      </c>
      <c r="X450">
        <v>354</v>
      </c>
      <c r="Y450">
        <v>340.8</v>
      </c>
      <c r="Z450">
        <v>364.5</v>
      </c>
      <c r="AA450">
        <v>340.8</v>
      </c>
      <c r="AB450">
        <v>360.85</v>
      </c>
      <c r="AC450" s="2">
        <f>(Table2[[#This Row],[Close Price]]/Table2[[#This Row],[Day Low]])-1</f>
        <v>2.171361502347402E-2</v>
      </c>
      <c r="AD450" s="2">
        <f>(Table2[[#This Row],[Day High]]/Table2[[#This Row],[Close Price]])-1</f>
        <v>1.6657093624353747E-2</v>
      </c>
      <c r="AE450" s="2">
        <f>(Table2[[#This Row],[Close Price]]/Table2[[#This Row],[Current Week Low]])-1</f>
        <v>2.171361502347402E-2</v>
      </c>
      <c r="AF450" s="2">
        <f>(Table2[[#This Row],[Current Week High]]/Table2[[#This Row],[Close Price]])-1</f>
        <v>4.6812176909821979E-2</v>
      </c>
      <c r="AG450" s="2">
        <f>(Table2[[#This Row],[Close Price]]/Table2[[#This Row],[Current Month Low]])-1</f>
        <v>2.171361502347402E-2</v>
      </c>
      <c r="AH450" s="2">
        <f>(Table2[[#This Row],[Current Month High]]/Table2[[#This Row],[Close Price]])-1</f>
        <v>3.6329695577254517E-2</v>
      </c>
      <c r="AI450">
        <v>11.1286616886846</v>
      </c>
      <c r="AJ450">
        <v>46.703180956393503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-7.0000000000000007E-2</v>
      </c>
      <c r="AM450" t="s">
        <v>10293</v>
      </c>
      <c r="AN450">
        <v>-1.1399999999999999</v>
      </c>
      <c r="AO450" t="s">
        <v>10293</v>
      </c>
      <c r="AP450">
        <v>5.0992985355057002E-2</v>
      </c>
      <c r="AQ450">
        <f>(Table2[[#This Row],[Sharpe Ratio]]-AVERAGE(Table2[Sharpe Ratio]))/_xlfn.STDEV.P(Table2[Sharpe Ratio])</f>
        <v>-4.250659003300223E-2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-2.3928285065971977</v>
      </c>
      <c r="AS450">
        <f>_xlfn.RANK.AVG(Table2[[#This Row],[1Y Return vs Nifty Z-Score]],Table2[1Y Return vs Nifty Z-Score])</f>
        <v>409</v>
      </c>
      <c r="AT450">
        <f>_xlfn.RANK.AVG(Table2[[#This Row],[6M Return vs Nifty Z-Score]],Table2[6M Return vs Nifty Z-Score])</f>
        <v>539</v>
      </c>
      <c r="AU450">
        <f>_xlfn.RANK.AVG(Table2[[#This Row],[Sharpe Ratio Z-Score]],Table2[Sharpe Ratio Z-Score])</f>
        <v>352</v>
      </c>
      <c r="AV450">
        <f>(Table2[[#This Row],[Rank 1Y]]+Table2[[#This Row],[Rank 6M]]+Table2[[#This Row],[Rank Sharpe]])/3</f>
        <v>433.33333333333331</v>
      </c>
    </row>
    <row r="451" spans="1:48" x14ac:dyDescent="0.3">
      <c r="A451" t="s">
        <v>1567</v>
      </c>
      <c r="B451" t="s">
        <v>1568</v>
      </c>
      <c r="C451" t="s">
        <v>10258</v>
      </c>
      <c r="D451" t="s">
        <v>136</v>
      </c>
      <c r="E451">
        <v>5988.42</v>
      </c>
      <c r="F451">
        <v>210.12</v>
      </c>
      <c r="G451">
        <v>63.640139790266097</v>
      </c>
      <c r="H451">
        <f>(Table2[[#This Row],[1Y Return vs Nifty]]-AVERAGE(Table2[1Y Return vs Nifty]))/_xlfn.STDEV.P(Table2[1Y Return vs Nifty])</f>
        <v>0.34168210338660976</v>
      </c>
      <c r="I451">
        <v>8.5740604129233997</v>
      </c>
      <c r="J451">
        <f>(Table2[[#This Row],[1M Return vs Nifty]]-AVERAGE(Table2[1M Return vs Nifty]))/_xlfn.STDEV.P(Table2[1M Return vs Nifty])</f>
        <v>0.77714651810962021</v>
      </c>
      <c r="K451">
        <v>-26.278368442305801</v>
      </c>
      <c r="L451">
        <f>(Table2[[#This Row],[6M Return vs Nifty]]-AVERAGE(Table2[6M Return vs Nifty]))/_xlfn.STDEV.P(Table2[6M Return vs Nifty])</f>
        <v>-1.1254657607099743</v>
      </c>
      <c r="M451">
        <v>-3.7686466548586899</v>
      </c>
      <c r="N451">
        <f>(Table2[[#This Row],[1W Return vs Nifty]]-AVERAGE(Table2[1W Return vs Nifty]))/_xlfn.STDEV.P(Table2[1W Return vs Nifty])</f>
        <v>-1.2331770650307743</v>
      </c>
      <c r="O451">
        <v>213.51</v>
      </c>
      <c r="P451">
        <v>207.66534739704301</v>
      </c>
      <c r="Q451">
        <v>184.81750496032001</v>
      </c>
      <c r="R451">
        <v>38.698531397507601</v>
      </c>
      <c r="S451" s="2">
        <f>(Table2[[#This Row],[Close Price]]-Table2[[#This Row],[20D EMA]])/Table2[[#This Row],[20D EMA]]</f>
        <v>-1.5877476464802521E-2</v>
      </c>
      <c r="T451" s="2">
        <f>(Table2[[#This Row],[Close Price]]-Table2[[#This Row],[50D EMA]])/Table2[[#This Row],[50D EMA]]</f>
        <v>1.1820232088427623E-2</v>
      </c>
      <c r="U451" s="2">
        <f>(Table2[[#This Row],[Close Price]]-Table2[[#This Row],[200D EMA]])/Table2[[#This Row],[200D EMA]]</f>
        <v>0.13690529501040716</v>
      </c>
      <c r="V451">
        <v>0.93400530445949204</v>
      </c>
      <c r="W451">
        <v>207</v>
      </c>
      <c r="X451">
        <v>214.25</v>
      </c>
      <c r="Y451">
        <v>207</v>
      </c>
      <c r="Z451">
        <v>224.55</v>
      </c>
      <c r="AA451">
        <v>207</v>
      </c>
      <c r="AB451">
        <v>219.03</v>
      </c>
      <c r="AC451" s="2">
        <f>(Table2[[#This Row],[Close Price]]/Table2[[#This Row],[Day Low]])-1</f>
        <v>1.5072463768115885E-2</v>
      </c>
      <c r="AD451" s="2">
        <f>(Table2[[#This Row],[Day High]]/Table2[[#This Row],[Close Price]])-1</f>
        <v>1.9655434989529708E-2</v>
      </c>
      <c r="AE451" s="2">
        <f>(Table2[[#This Row],[Close Price]]/Table2[[#This Row],[Current Week Low]])-1</f>
        <v>1.5072463768115885E-2</v>
      </c>
      <c r="AF451" s="2">
        <f>(Table2[[#This Row],[Current Week High]]/Table2[[#This Row],[Close Price]])-1</f>
        <v>6.867504283266701E-2</v>
      </c>
      <c r="AG451" s="2">
        <f>(Table2[[#This Row],[Close Price]]/Table2[[#This Row],[Current Month Low]])-1</f>
        <v>1.5072463768115885E-2</v>
      </c>
      <c r="AH451" s="2">
        <f>(Table2[[#This Row],[Current Month High]]/Table2[[#This Row],[Close Price]])-1</f>
        <v>4.2404340376927419E-2</v>
      </c>
      <c r="AI451">
        <v>26.0946126023224</v>
      </c>
      <c r="AJ451">
        <v>96.007462686567095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-0.04</v>
      </c>
      <c r="AM451" t="s">
        <v>10293</v>
      </c>
      <c r="AN451">
        <v>-8.92</v>
      </c>
      <c r="AO451" t="s">
        <v>10293</v>
      </c>
      <c r="AP451">
        <v>2.0945027846939999E-2</v>
      </c>
      <c r="AQ451">
        <f>(Table2[[#This Row],[Sharpe Ratio]]-AVERAGE(Table2[Sharpe Ratio]))/_xlfn.STDEV.P(Table2[Sharpe Ratio])</f>
        <v>-0.39091641076623029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-1.6307306150107488</v>
      </c>
      <c r="AS451">
        <f>_xlfn.RANK.AVG(Table2[[#This Row],[1Y Return vs Nifty Z-Score]],Table2[1Y Return vs Nifty Z-Score])</f>
        <v>196</v>
      </c>
      <c r="AT451">
        <f>_xlfn.RANK.AVG(Table2[[#This Row],[6M Return vs Nifty Z-Score]],Table2[6M Return vs Nifty Z-Score])</f>
        <v>666</v>
      </c>
      <c r="AU451">
        <f>_xlfn.RANK.AVG(Table2[[#This Row],[Sharpe Ratio Z-Score]],Table2[Sharpe Ratio Z-Score])</f>
        <v>441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431</v>
      </c>
      <c r="B452" t="s">
        <v>432</v>
      </c>
      <c r="C452" t="s">
        <v>10250</v>
      </c>
      <c r="D452" t="s">
        <v>433</v>
      </c>
      <c r="E452">
        <v>55061.654093972997</v>
      </c>
      <c r="F452">
        <v>211.59</v>
      </c>
      <c r="G452">
        <v>-15.1926137318793</v>
      </c>
      <c r="H452">
        <f>(Table2[[#This Row],[1Y Return vs Nifty]]-AVERAGE(Table2[1Y Return vs Nifty]))/_xlfn.STDEV.P(Table2[1Y Return vs Nifty])</f>
        <v>-0.74730632107989658</v>
      </c>
      <c r="I452">
        <v>-11.552366413455699</v>
      </c>
      <c r="J452">
        <f>(Table2[[#This Row],[1M Return vs Nifty]]-AVERAGE(Table2[1M Return vs Nifty]))/_xlfn.STDEV.P(Table2[1M Return vs Nifty])</f>
        <v>-1.2773049523112565</v>
      </c>
      <c r="K452">
        <v>4.2170594103315002</v>
      </c>
      <c r="L452">
        <f>(Table2[[#This Row],[6M Return vs Nifty]]-AVERAGE(Table2[6M Return vs Nifty]))/_xlfn.STDEV.P(Table2[6M Return vs Nifty])</f>
        <v>-7.7751886459747524E-2</v>
      </c>
      <c r="M452">
        <v>0.71767379756124305</v>
      </c>
      <c r="N452">
        <f>(Table2[[#This Row],[1W Return vs Nifty]]-AVERAGE(Table2[1W Return vs Nifty]))/_xlfn.STDEV.P(Table2[1W Return vs Nifty])</f>
        <v>-0.29590809011346164</v>
      </c>
      <c r="O452">
        <v>223.11</v>
      </c>
      <c r="P452">
        <v>224.10625975123301</v>
      </c>
      <c r="Q452">
        <v>202.38780259704001</v>
      </c>
      <c r="R452">
        <v>29.4952538131406</v>
      </c>
      <c r="S452" s="2">
        <f>(Table2[[#This Row],[Close Price]]-Table2[[#This Row],[20D EMA]])/Table2[[#This Row],[20D EMA]]</f>
        <v>-5.1633723275514361E-2</v>
      </c>
      <c r="T452" s="2">
        <f>(Table2[[#This Row],[Close Price]]-Table2[[#This Row],[50D EMA]])/Table2[[#This Row],[50D EMA]]</f>
        <v>-5.5849665980444101E-2</v>
      </c>
      <c r="U452" s="2">
        <f>(Table2[[#This Row],[Close Price]]-Table2[[#This Row],[200D EMA]])/Table2[[#This Row],[200D EMA]]</f>
        <v>4.546814227378039E-2</v>
      </c>
      <c r="V452">
        <v>0.82193707049722997</v>
      </c>
      <c r="W452">
        <v>208</v>
      </c>
      <c r="X452">
        <v>217.15</v>
      </c>
      <c r="Y452">
        <v>208</v>
      </c>
      <c r="Z452">
        <v>229.4</v>
      </c>
      <c r="AA452">
        <v>208</v>
      </c>
      <c r="AB452">
        <v>229.4</v>
      </c>
      <c r="AC452" s="2">
        <f>(Table2[[#This Row],[Close Price]]/Table2[[#This Row],[Day Low]])-1</f>
        <v>1.7259615384615401E-2</v>
      </c>
      <c r="AD452" s="2">
        <f>(Table2[[#This Row],[Day High]]/Table2[[#This Row],[Close Price]])-1</f>
        <v>2.6277234273831551E-2</v>
      </c>
      <c r="AE452" s="2">
        <f>(Table2[[#This Row],[Close Price]]/Table2[[#This Row],[Current Week Low]])-1</f>
        <v>1.7259615384615401E-2</v>
      </c>
      <c r="AF452" s="2">
        <f>(Table2[[#This Row],[Current Week High]]/Table2[[#This Row],[Close Price]])-1</f>
        <v>8.4172219859161679E-2</v>
      </c>
      <c r="AG452" s="2">
        <f>(Table2[[#This Row],[Close Price]]/Table2[[#This Row],[Current Month Low]])-1</f>
        <v>1.7259615384615401E-2</v>
      </c>
      <c r="AH452" s="2">
        <f>(Table2[[#This Row],[Current Month High]]/Table2[[#This Row],[Close Price]])-1</f>
        <v>8.4172219859161679E-2</v>
      </c>
      <c r="AI452">
        <v>16.687934212391799</v>
      </c>
      <c r="AJ452">
        <v>36.509677419354801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-0.13</v>
      </c>
      <c r="AM452" t="s">
        <v>10293</v>
      </c>
      <c r="AN452">
        <v>-6.14</v>
      </c>
      <c r="AO452" t="s">
        <v>10293</v>
      </c>
      <c r="AP452">
        <v>4.4620004136842001E-2</v>
      </c>
      <c r="AQ452">
        <f>(Table2[[#This Row],[Sharpe Ratio]]-AVERAGE(Table2[Sharpe Ratio]))/_xlfn.STDEV.P(Table2[Sharpe Ratio])</f>
        <v>-0.11640210333618457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591</v>
      </c>
      <c r="AT452">
        <f>_xlfn.RANK.AVG(Table2[[#This Row],[6M Return vs Nifty Z-Score]],Table2[6M Return vs Nifty Z-Score])</f>
        <v>343</v>
      </c>
      <c r="AU452">
        <f>_xlfn.RANK.AVG(Table2[[#This Row],[Sharpe Ratio Z-Score]],Table2[Sharpe Ratio Z-Score])</f>
        <v>372</v>
      </c>
      <c r="AV452">
        <f>(Table2[[#This Row],[Rank 1Y]]+Table2[[#This Row],[Rank 6M]]+Table2[[#This Row],[Rank Sharpe]])/3</f>
        <v>435.33333333333331</v>
      </c>
    </row>
    <row r="453" spans="1:48" x14ac:dyDescent="0.3">
      <c r="A453" t="s">
        <v>613</v>
      </c>
      <c r="B453" t="s">
        <v>614</v>
      </c>
      <c r="C453" t="s">
        <v>10263</v>
      </c>
      <c r="D453" t="s">
        <v>379</v>
      </c>
      <c r="E453">
        <v>30895.665855859999</v>
      </c>
      <c r="F453">
        <v>6874.55</v>
      </c>
      <c r="G453">
        <v>23.375104345266699</v>
      </c>
      <c r="H453">
        <f>(Table2[[#This Row],[1Y Return vs Nifty]]-AVERAGE(Table2[1Y Return vs Nifty]))/_xlfn.STDEV.P(Table2[1Y Return vs Nifty])</f>
        <v>-0.21453540204430571</v>
      </c>
      <c r="I453">
        <v>0.13042657681217501</v>
      </c>
      <c r="J453">
        <f>(Table2[[#This Row],[1M Return vs Nifty]]-AVERAGE(Table2[1M Return vs Nifty]))/_xlfn.STDEV.P(Table2[1M Return vs Nifty])</f>
        <v>-8.4756893754722049E-2</v>
      </c>
      <c r="K453">
        <v>5.6543087338124902</v>
      </c>
      <c r="L453">
        <f>(Table2[[#This Row],[6M Return vs Nifty]]-AVERAGE(Table2[6M Return vs Nifty]))/_xlfn.STDEV.P(Table2[6M Return vs Nifty])</f>
        <v>-2.8373138135757085E-2</v>
      </c>
      <c r="M453">
        <v>4.2750647984858103</v>
      </c>
      <c r="N453">
        <f>(Table2[[#This Row],[1W Return vs Nifty]]-AVERAGE(Table2[1W Return vs Nifty]))/_xlfn.STDEV.P(Table2[1W Return vs Nifty])</f>
        <v>0.44729165501801865</v>
      </c>
      <c r="O453">
        <v>6690.68</v>
      </c>
      <c r="P453">
        <v>6354.4313099887004</v>
      </c>
      <c r="Q453">
        <v>5710.6996593621197</v>
      </c>
      <c r="R453">
        <v>64.757080202802399</v>
      </c>
      <c r="S453" s="2">
        <f>(Table2[[#This Row],[Close Price]]-Table2[[#This Row],[20D EMA]])/Table2[[#This Row],[20D EMA]]</f>
        <v>2.7481511595233949E-2</v>
      </c>
      <c r="T453" s="2">
        <f>(Table2[[#This Row],[Close Price]]-Table2[[#This Row],[50D EMA]])/Table2[[#This Row],[50D EMA]]</f>
        <v>8.1851335648826878E-2</v>
      </c>
      <c r="U453" s="2">
        <f>(Table2[[#This Row],[Close Price]]-Table2[[#This Row],[200D EMA]])/Table2[[#This Row],[200D EMA]]</f>
        <v>0.20380170733193165</v>
      </c>
      <c r="V453">
        <v>1.20601193452529</v>
      </c>
      <c r="W453">
        <v>6741</v>
      </c>
      <c r="X453">
        <v>6969.45</v>
      </c>
      <c r="Y453">
        <v>6632.4</v>
      </c>
      <c r="Z453">
        <v>7103.7</v>
      </c>
      <c r="AA453">
        <v>6741</v>
      </c>
      <c r="AB453">
        <v>7024.1</v>
      </c>
      <c r="AC453" s="2">
        <f>(Table2[[#This Row],[Close Price]]/Table2[[#This Row],[Day Low]])-1</f>
        <v>1.981160065272225E-2</v>
      </c>
      <c r="AD453" s="2">
        <f>(Table2[[#This Row],[Day High]]/Table2[[#This Row],[Close Price]])-1</f>
        <v>1.380453993352293E-2</v>
      </c>
      <c r="AE453" s="2">
        <f>(Table2[[#This Row],[Close Price]]/Table2[[#This Row],[Current Week Low]])-1</f>
        <v>3.6510162233882149E-2</v>
      </c>
      <c r="AF453" s="2">
        <f>(Table2[[#This Row],[Current Week High]]/Table2[[#This Row],[Close Price]])-1</f>
        <v>3.3333090893222117E-2</v>
      </c>
      <c r="AG453" s="2">
        <f>(Table2[[#This Row],[Close Price]]/Table2[[#This Row],[Current Month Low]])-1</f>
        <v>1.981160065272225E-2</v>
      </c>
      <c r="AH453" s="2">
        <f>(Table2[[#This Row],[Current Month High]]/Table2[[#This Row],[Close Price]])-1</f>
        <v>2.1754151180804593E-2</v>
      </c>
      <c r="AI453">
        <v>3.3333090893222099</v>
      </c>
      <c r="AJ453">
        <v>52.762685688254798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0.17</v>
      </c>
      <c r="AM453" t="s">
        <v>10294</v>
      </c>
      <c r="AN453">
        <v>4.1900000000000004</v>
      </c>
      <c r="AO453" t="s">
        <v>10294</v>
      </c>
      <c r="AP453">
        <v>-3.4376973686886997E-2</v>
      </c>
      <c r="AQ453">
        <f>(Table2[[#This Row],[Sharpe Ratio]]-AVERAGE(Table2[Sharpe Ratio]))/_xlfn.STDEV.P(Table2[Sharpe Ratio])</f>
        <v>-1.0323819290729987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-0.91275570798976502</v>
      </c>
      <c r="AS453">
        <f>_xlfn.RANK.AVG(Table2[[#This Row],[1Y Return vs Nifty Z-Score]],Table2[1Y Return vs Nifty Z-Score])</f>
        <v>357</v>
      </c>
      <c r="AT453">
        <f>_xlfn.RANK.AVG(Table2[[#This Row],[6M Return vs Nifty Z-Score]],Table2[6M Return vs Nifty Z-Score])</f>
        <v>325</v>
      </c>
      <c r="AU453">
        <f>_xlfn.RANK.AVG(Table2[[#This Row],[Sharpe Ratio Z-Score]],Table2[Sharpe Ratio Z-Score])</f>
        <v>624</v>
      </c>
      <c r="AV453">
        <f>(Table2[[#This Row],[Rank 1Y]]+Table2[[#This Row],[Rank 6M]]+Table2[[#This Row],[Rank Sharpe]])/3</f>
        <v>435.33333333333331</v>
      </c>
    </row>
    <row r="454" spans="1:48" x14ac:dyDescent="0.3">
      <c r="A454" t="s">
        <v>1891</v>
      </c>
      <c r="B454" t="s">
        <v>1892</v>
      </c>
      <c r="C454" t="s">
        <v>10258</v>
      </c>
      <c r="D454" t="s">
        <v>391</v>
      </c>
      <c r="E454">
        <v>3707.3502961549998</v>
      </c>
      <c r="F454">
        <v>514.54999999999995</v>
      </c>
      <c r="G454">
        <v>17.344984495110801</v>
      </c>
      <c r="H454">
        <f>(Table2[[#This Row],[1Y Return vs Nifty]]-AVERAGE(Table2[1Y Return vs Nifty]))/_xlfn.STDEV.P(Table2[1Y Return vs Nifty])</f>
        <v>-0.29783492440744092</v>
      </c>
      <c r="I454">
        <v>-8.2827344850970395</v>
      </c>
      <c r="J454">
        <f>(Table2[[#This Row],[1M Return vs Nifty]]-AVERAGE(Table2[1M Return vs Nifty]))/_xlfn.STDEV.P(Table2[1M Return vs Nifty])</f>
        <v>-0.94354972686073912</v>
      </c>
      <c r="K454">
        <v>14.306352789392699</v>
      </c>
      <c r="L454">
        <f>(Table2[[#This Row],[6M Return vs Nifty]]-AVERAGE(Table2[6M Return vs Nifty]))/_xlfn.STDEV.P(Table2[6M Return vs Nifty])</f>
        <v>0.26888016296431716</v>
      </c>
      <c r="M454">
        <v>-1.14990546468892</v>
      </c>
      <c r="N454">
        <f>(Table2[[#This Row],[1W Return vs Nifty]]-AVERAGE(Table2[1W Return vs Nifty]))/_xlfn.STDEV.P(Table2[1W Return vs Nifty])</f>
        <v>-0.68607729877127344</v>
      </c>
      <c r="O454">
        <v>517.39</v>
      </c>
      <c r="P454">
        <v>497.85902353238401</v>
      </c>
      <c r="Q454">
        <v>447.12634180122302</v>
      </c>
      <c r="R454">
        <v>45.106318528152102</v>
      </c>
      <c r="S454" s="2">
        <f>(Table2[[#This Row],[Close Price]]-Table2[[#This Row],[20D EMA]])/Table2[[#This Row],[20D EMA]]</f>
        <v>-5.4890894682928385E-3</v>
      </c>
      <c r="T454" s="2">
        <f>(Table2[[#This Row],[Close Price]]-Table2[[#This Row],[50D EMA]])/Table2[[#This Row],[50D EMA]]</f>
        <v>3.3525507580822726E-2</v>
      </c>
      <c r="U454" s="2">
        <f>(Table2[[#This Row],[Close Price]]-Table2[[#This Row],[200D EMA]])/Table2[[#This Row],[200D EMA]]</f>
        <v>0.15079330358208054</v>
      </c>
      <c r="V454">
        <v>1.0522337345708701</v>
      </c>
      <c r="W454">
        <v>506.35</v>
      </c>
      <c r="X454">
        <v>524.4</v>
      </c>
      <c r="Y454">
        <v>506.35</v>
      </c>
      <c r="Z454">
        <v>549</v>
      </c>
      <c r="AA454">
        <v>506.35</v>
      </c>
      <c r="AB454">
        <v>524.4</v>
      </c>
      <c r="AC454" s="2">
        <f>(Table2[[#This Row],[Close Price]]/Table2[[#This Row],[Day Low]])-1</f>
        <v>1.6194331983805599E-2</v>
      </c>
      <c r="AD454" s="2">
        <f>(Table2[[#This Row],[Day High]]/Table2[[#This Row],[Close Price]])-1</f>
        <v>1.9142940433388489E-2</v>
      </c>
      <c r="AE454" s="2">
        <f>(Table2[[#This Row],[Close Price]]/Table2[[#This Row],[Current Week Low]])-1</f>
        <v>1.6194331983805599E-2</v>
      </c>
      <c r="AF454" s="2">
        <f>(Table2[[#This Row],[Current Week High]]/Table2[[#This Row],[Close Price]])-1</f>
        <v>6.695170537362749E-2</v>
      </c>
      <c r="AG454" s="2">
        <f>(Table2[[#This Row],[Close Price]]/Table2[[#This Row],[Current Month Low]])-1</f>
        <v>1.6194331983805599E-2</v>
      </c>
      <c r="AH454" s="2">
        <f>(Table2[[#This Row],[Current Month High]]/Table2[[#This Row],[Close Price]])-1</f>
        <v>1.9142940433388489E-2</v>
      </c>
      <c r="AI454">
        <v>7.8029346030512299</v>
      </c>
      <c r="AJ454">
        <v>47.837954316908402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7.0000000000000007E-2</v>
      </c>
      <c r="AM454" t="s">
        <v>10294</v>
      </c>
      <c r="AN454">
        <v>-3.73</v>
      </c>
      <c r="AO454" t="s">
        <v>10293</v>
      </c>
      <c r="AP454">
        <v>-7.9583093277722006E-2</v>
      </c>
      <c r="AQ454">
        <f>(Table2[[#This Row],[Sharpe Ratio]]-AVERAGE(Table2[Sharpe Ratio]))/_xlfn.STDEV.P(Table2[Sharpe Ratio])</f>
        <v>-1.5565525326300955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-3.215134319705232</v>
      </c>
      <c r="AS454">
        <f>_xlfn.RANK.AVG(Table2[[#This Row],[1Y Return vs Nifty Z-Score]],Table2[1Y Return vs Nifty Z-Score])</f>
        <v>387</v>
      </c>
      <c r="AT454">
        <f>_xlfn.RANK.AVG(Table2[[#This Row],[6M Return vs Nifty Z-Score]],Table2[6M Return vs Nifty Z-Score])</f>
        <v>226</v>
      </c>
      <c r="AU454">
        <f>_xlfn.RANK.AVG(Table2[[#This Row],[Sharpe Ratio Z-Score]],Table2[Sharpe Ratio Z-Score])</f>
        <v>694</v>
      </c>
      <c r="AV454">
        <f>(Table2[[#This Row],[Rank 1Y]]+Table2[[#This Row],[Rank 6M]]+Table2[[#This Row],[Rank Sharpe]])/3</f>
        <v>435.66666666666669</v>
      </c>
    </row>
    <row r="455" spans="1:48" x14ac:dyDescent="0.3">
      <c r="A455" t="s">
        <v>1850</v>
      </c>
      <c r="B455" t="s">
        <v>1851</v>
      </c>
      <c r="C455" t="s">
        <v>10254</v>
      </c>
      <c r="D455" t="s">
        <v>294</v>
      </c>
      <c r="E455">
        <v>3850.8122012150002</v>
      </c>
      <c r="F455">
        <v>448.55</v>
      </c>
      <c r="G455">
        <v>7.7716616071256803</v>
      </c>
      <c r="H455">
        <f>(Table2[[#This Row],[1Y Return vs Nifty]]-AVERAGE(Table2[1Y Return vs Nifty]))/_xlfn.STDEV.P(Table2[1Y Return vs Nifty])</f>
        <v>-0.43007992845601123</v>
      </c>
      <c r="I455">
        <v>5.8847185529475698</v>
      </c>
      <c r="J455">
        <f>(Table2[[#This Row],[1M Return vs Nifty]]-AVERAGE(Table2[1M Return vs Nifty]))/_xlfn.STDEV.P(Table2[1M Return vs Nifty])</f>
        <v>0.50262574070813193</v>
      </c>
      <c r="K455">
        <v>5.3867980094986301</v>
      </c>
      <c r="L455">
        <f>(Table2[[#This Row],[6M Return vs Nifty]]-AVERAGE(Table2[6M Return vs Nifty]))/_xlfn.STDEV.P(Table2[6M Return vs Nifty])</f>
        <v>-3.7563850223114141E-2</v>
      </c>
      <c r="M455">
        <v>1.2368525508115999</v>
      </c>
      <c r="N455">
        <f>(Table2[[#This Row],[1W Return vs Nifty]]-AVERAGE(Table2[1W Return vs Nifty]))/_xlfn.STDEV.P(Table2[1W Return vs Nifty])</f>
        <v>-0.1874427802858207</v>
      </c>
      <c r="O455">
        <v>444.52</v>
      </c>
      <c r="P455">
        <v>436.12346850296899</v>
      </c>
      <c r="Q455">
        <v>411.669822267526</v>
      </c>
      <c r="R455">
        <v>50.245331259230099</v>
      </c>
      <c r="S455" s="2">
        <f>(Table2[[#This Row],[Close Price]]-Table2[[#This Row],[20D EMA]])/Table2[[#This Row],[20D EMA]]</f>
        <v>9.0659587870062751E-3</v>
      </c>
      <c r="T455" s="2">
        <f>(Table2[[#This Row],[Close Price]]-Table2[[#This Row],[50D EMA]])/Table2[[#This Row],[50D EMA]]</f>
        <v>2.8493150207408353E-2</v>
      </c>
      <c r="U455" s="2">
        <f>(Table2[[#This Row],[Close Price]]-Table2[[#This Row],[200D EMA]])/Table2[[#This Row],[200D EMA]]</f>
        <v>8.9586789552203838E-2</v>
      </c>
      <c r="V455">
        <v>0.85688631156807005</v>
      </c>
      <c r="W455">
        <v>444.85</v>
      </c>
      <c r="X455">
        <v>454.15</v>
      </c>
      <c r="Y455">
        <v>444.85</v>
      </c>
      <c r="Z455">
        <v>480</v>
      </c>
      <c r="AA455">
        <v>444.85</v>
      </c>
      <c r="AB455">
        <v>463.9</v>
      </c>
      <c r="AC455" s="2">
        <f>(Table2[[#This Row],[Close Price]]/Table2[[#This Row],[Day Low]])-1</f>
        <v>8.3174103630436758E-3</v>
      </c>
      <c r="AD455" s="2">
        <f>(Table2[[#This Row],[Day High]]/Table2[[#This Row],[Close Price]])-1</f>
        <v>1.2484672834689459E-2</v>
      </c>
      <c r="AE455" s="2">
        <f>(Table2[[#This Row],[Close Price]]/Table2[[#This Row],[Current Week Low]])-1</f>
        <v>8.3174103630436758E-3</v>
      </c>
      <c r="AF455" s="2">
        <f>(Table2[[#This Row],[Current Week High]]/Table2[[#This Row],[Close Price]])-1</f>
        <v>7.0114814401961878E-2</v>
      </c>
      <c r="AG455" s="2">
        <f>(Table2[[#This Row],[Close Price]]/Table2[[#This Row],[Current Month Low]])-1</f>
        <v>8.3174103630436758E-3</v>
      </c>
      <c r="AH455" s="2">
        <f>(Table2[[#This Row],[Current Month High]]/Table2[[#This Row],[Close Price]])-1</f>
        <v>3.4221380002229296E-2</v>
      </c>
      <c r="AI455">
        <v>12.5627020399063</v>
      </c>
      <c r="AJ455">
        <v>46.537079385821599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-0.13</v>
      </c>
      <c r="AM455" t="s">
        <v>10293</v>
      </c>
      <c r="AN455">
        <v>2.4300000000000002</v>
      </c>
      <c r="AO455" t="s">
        <v>10294</v>
      </c>
      <c r="AQ455">
        <f>(Table2[[#This Row],[Sharpe Ratio]]-AVERAGE(Table2[Sharpe Ratio]))/_xlfn.STDEV.P(Table2[Sharpe Ratio])</f>
        <v>-0.63377662498989373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-0.78623744324670797</v>
      </c>
      <c r="AS455">
        <f>_xlfn.RANK.AVG(Table2[[#This Row],[1Y Return vs Nifty Z-Score]],Table2[1Y Return vs Nifty Z-Score])</f>
        <v>448</v>
      </c>
      <c r="AT455">
        <f>_xlfn.RANK.AVG(Table2[[#This Row],[6M Return vs Nifty Z-Score]],Table2[6M Return vs Nifty Z-Score])</f>
        <v>327</v>
      </c>
      <c r="AU455">
        <f>_xlfn.RANK.AVG(Table2[[#This Row],[Sharpe Ratio Z-Score]],Table2[Sharpe Ratio Z-Score])</f>
        <v>532.5</v>
      </c>
      <c r="AV455">
        <f>(Table2[[#This Row],[Rank 1Y]]+Table2[[#This Row],[Rank 6M]]+Table2[[#This Row],[Rank Sharpe]])/3</f>
        <v>435.83333333333331</v>
      </c>
    </row>
    <row r="456" spans="1:48" x14ac:dyDescent="0.3">
      <c r="A456" t="s">
        <v>211</v>
      </c>
      <c r="B456" t="s">
        <v>212</v>
      </c>
      <c r="C456" t="s">
        <v>10254</v>
      </c>
      <c r="D456" t="s">
        <v>54</v>
      </c>
      <c r="E456">
        <v>123458.7186924</v>
      </c>
      <c r="F456">
        <v>1528.8</v>
      </c>
      <c r="G456">
        <v>4.2717150443698602</v>
      </c>
      <c r="H456">
        <f>(Table2[[#This Row],[1Y Return vs Nifty]]-AVERAGE(Table2[1Y Return vs Nifty]))/_xlfn.STDEV.P(Table2[1Y Return vs Nifty])</f>
        <v>-0.47842786916344493</v>
      </c>
      <c r="I456">
        <v>1.62682659359318</v>
      </c>
      <c r="J456">
        <f>(Table2[[#This Row],[1M Return vs Nifty]]-AVERAGE(Table2[1M Return vs Nifty]))/_xlfn.STDEV.P(Table2[1M Return vs Nifty])</f>
        <v>6.7991591673610061E-2</v>
      </c>
      <c r="K456">
        <v>-3.3284890133201799</v>
      </c>
      <c r="L456">
        <f>(Table2[[#This Row],[6M Return vs Nifty]]-AVERAGE(Table2[6M Return vs Nifty]))/_xlfn.STDEV.P(Table2[6M Return vs Nifty])</f>
        <v>-0.3369899535722608</v>
      </c>
      <c r="M456">
        <v>3.0252745571449302</v>
      </c>
      <c r="N456">
        <f>(Table2[[#This Row],[1W Return vs Nifty]]-AVERAGE(Table2[1W Return vs Nifty]))/_xlfn.STDEV.P(Table2[1W Return vs Nifty])</f>
        <v>0.18618912549822547</v>
      </c>
      <c r="O456">
        <v>1520.41</v>
      </c>
      <c r="P456">
        <v>1499.63657949808</v>
      </c>
      <c r="Q456">
        <v>1388.3111390722399</v>
      </c>
      <c r="R456">
        <v>51.5638548731174</v>
      </c>
      <c r="S456" s="2">
        <f>(Table2[[#This Row],[Close Price]]-Table2[[#This Row],[20D EMA]])/Table2[[#This Row],[20D EMA]]</f>
        <v>5.5182483672166537E-3</v>
      </c>
      <c r="T456" s="2">
        <f>(Table2[[#This Row],[Close Price]]-Table2[[#This Row],[50D EMA]])/Table2[[#This Row],[50D EMA]]</f>
        <v>1.9446991958332202E-2</v>
      </c>
      <c r="U456" s="2">
        <f>(Table2[[#This Row],[Close Price]]-Table2[[#This Row],[200D EMA]])/Table2[[#This Row],[200D EMA]]</f>
        <v>0.10119407456576616</v>
      </c>
      <c r="V456">
        <v>1.03457776921001</v>
      </c>
      <c r="W456">
        <v>1523.7</v>
      </c>
      <c r="X456">
        <v>1541.4</v>
      </c>
      <c r="Y456">
        <v>1523.55</v>
      </c>
      <c r="Z456">
        <v>1589</v>
      </c>
      <c r="AA456">
        <v>1523.7</v>
      </c>
      <c r="AB456">
        <v>1552.5</v>
      </c>
      <c r="AC456" s="2">
        <f>(Table2[[#This Row],[Close Price]]/Table2[[#This Row],[Day Low]])-1</f>
        <v>3.3471155739317471E-3</v>
      </c>
      <c r="AD456" s="2">
        <f>(Table2[[#This Row],[Day High]]/Table2[[#This Row],[Close Price]])-1</f>
        <v>8.2417582417584345E-3</v>
      </c>
      <c r="AE456" s="2">
        <f>(Table2[[#This Row],[Close Price]]/Table2[[#This Row],[Current Week Low]])-1</f>
        <v>3.4458993797381599E-3</v>
      </c>
      <c r="AF456" s="2">
        <f>(Table2[[#This Row],[Current Week High]]/Table2[[#This Row],[Close Price]])-1</f>
        <v>3.9377289377289459E-2</v>
      </c>
      <c r="AG456" s="2">
        <f>(Table2[[#This Row],[Close Price]]/Table2[[#This Row],[Current Month Low]])-1</f>
        <v>3.3471155739317471E-3</v>
      </c>
      <c r="AH456" s="2">
        <f>(Table2[[#This Row],[Current Month High]]/Table2[[#This Row],[Close Price]])-1</f>
        <v>1.550235478806905E-2</v>
      </c>
      <c r="AI456">
        <v>4.65724751439038</v>
      </c>
      <c r="AJ456">
        <v>35.053003533568898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-0.06</v>
      </c>
      <c r="AM456" t="s">
        <v>10293</v>
      </c>
      <c r="AN456">
        <v>1.22</v>
      </c>
      <c r="AO456" t="s">
        <v>10294</v>
      </c>
      <c r="AP456">
        <v>2.999150499867E-2</v>
      </c>
      <c r="AQ456">
        <f>(Table2[[#This Row],[Sharpe Ratio]]-AVERAGE(Table2[Sharpe Ratio]))/_xlfn.STDEV.P(Table2[Sharpe Ratio])</f>
        <v>-0.28602137815544265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-0.84725848371931289</v>
      </c>
      <c r="AS456">
        <f>_xlfn.RANK.AVG(Table2[[#This Row],[1Y Return vs Nifty Z-Score]],Table2[1Y Return vs Nifty Z-Score])</f>
        <v>469</v>
      </c>
      <c r="AT456">
        <f>_xlfn.RANK.AVG(Table2[[#This Row],[6M Return vs Nifty Z-Score]],Table2[6M Return vs Nifty Z-Score])</f>
        <v>428</v>
      </c>
      <c r="AU456">
        <f>_xlfn.RANK.AVG(Table2[[#This Row],[Sharpe Ratio Z-Score]],Table2[Sharpe Ratio Z-Score])</f>
        <v>413</v>
      </c>
      <c r="AV456">
        <f>(Table2[[#This Row],[Rank 1Y]]+Table2[[#This Row],[Rank 6M]]+Table2[[#This Row],[Rank Sharpe]])/3</f>
        <v>436.66666666666669</v>
      </c>
    </row>
    <row r="457" spans="1:48" x14ac:dyDescent="0.3">
      <c r="A457" t="s">
        <v>399</v>
      </c>
      <c r="B457" t="s">
        <v>400</v>
      </c>
      <c r="C457" t="s">
        <v>10257</v>
      </c>
      <c r="D457" t="s">
        <v>133</v>
      </c>
      <c r="E457">
        <v>60400.671301046998</v>
      </c>
      <c r="F457">
        <v>146.22999999999999</v>
      </c>
      <c r="G457">
        <v>30.736054963104301</v>
      </c>
      <c r="H457">
        <f>(Table2[[#This Row],[1Y Return vs Nifty]]-AVERAGE(Table2[1Y Return vs Nifty]))/_xlfn.STDEV.P(Table2[1Y Return vs Nifty])</f>
        <v>-0.11285190555647968</v>
      </c>
      <c r="I457">
        <v>-2.1999413152280201</v>
      </c>
      <c r="J457">
        <f>(Table2[[#This Row],[1M Return vs Nifty]]-AVERAGE(Table2[1M Return vs Nifty]))/_xlfn.STDEV.P(Table2[1M Return vs Nifty])</f>
        <v>-0.32263457486146369</v>
      </c>
      <c r="K457">
        <v>0.87024373344443595</v>
      </c>
      <c r="L457">
        <f>(Table2[[#This Row],[6M Return vs Nifty]]-AVERAGE(Table2[6M Return vs Nifty]))/_xlfn.STDEV.P(Table2[6M Return vs Nifty])</f>
        <v>-0.19273650763565578</v>
      </c>
      <c r="M457">
        <v>4.6519814162896802</v>
      </c>
      <c r="N457">
        <f>(Table2[[#This Row],[1W Return vs Nifty]]-AVERAGE(Table2[1W Return vs Nifty]))/_xlfn.STDEV.P(Table2[1W Return vs Nifty])</f>
        <v>0.52603597472165853</v>
      </c>
      <c r="O457">
        <v>148.47</v>
      </c>
      <c r="P457">
        <v>149.90300621886001</v>
      </c>
      <c r="Q457">
        <v>133.613029238796</v>
      </c>
      <c r="R457">
        <v>45.300278205651601</v>
      </c>
      <c r="S457" s="2">
        <f>(Table2[[#This Row],[Close Price]]-Table2[[#This Row],[20D EMA]])/Table2[[#This Row],[20D EMA]]</f>
        <v>-1.5087223008015148E-2</v>
      </c>
      <c r="T457" s="2">
        <f>(Table2[[#This Row],[Close Price]]-Table2[[#This Row],[50D EMA]])/Table2[[#This Row],[50D EMA]]</f>
        <v>-2.4502552093567727E-2</v>
      </c>
      <c r="U457" s="2">
        <f>(Table2[[#This Row],[Close Price]]-Table2[[#This Row],[200D EMA]])/Table2[[#This Row],[200D EMA]]</f>
        <v>9.4429194765539473E-2</v>
      </c>
      <c r="V457">
        <v>0.82093226256009999</v>
      </c>
      <c r="W457">
        <v>145.1</v>
      </c>
      <c r="X457">
        <v>148.18</v>
      </c>
      <c r="Y457">
        <v>145.1</v>
      </c>
      <c r="Z457">
        <v>156.35</v>
      </c>
      <c r="AA457">
        <v>145.1</v>
      </c>
      <c r="AB457">
        <v>156.35</v>
      </c>
      <c r="AC457" s="2">
        <f>(Table2[[#This Row],[Close Price]]/Table2[[#This Row],[Day Low]])-1</f>
        <v>7.7877325982080858E-3</v>
      </c>
      <c r="AD457" s="2">
        <f>(Table2[[#This Row],[Day High]]/Table2[[#This Row],[Close Price]])-1</f>
        <v>1.3335156944539461E-2</v>
      </c>
      <c r="AE457" s="2">
        <f>(Table2[[#This Row],[Close Price]]/Table2[[#This Row],[Current Week Low]])-1</f>
        <v>7.7877325982080858E-3</v>
      </c>
      <c r="AF457" s="2">
        <f>(Table2[[#This Row],[Current Week High]]/Table2[[#This Row],[Close Price]])-1</f>
        <v>6.9206045271148264E-2</v>
      </c>
      <c r="AG457" s="2">
        <f>(Table2[[#This Row],[Close Price]]/Table2[[#This Row],[Current Month Low]])-1</f>
        <v>7.7877325982080858E-3</v>
      </c>
      <c r="AH457" s="2">
        <f>(Table2[[#This Row],[Current Month High]]/Table2[[#This Row],[Close Price]])-1</f>
        <v>6.9206045271148264E-2</v>
      </c>
      <c r="AI457">
        <v>19.913834370512198</v>
      </c>
      <c r="AJ457">
        <v>78.765281173594104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-0.12</v>
      </c>
      <c r="AM457" t="s">
        <v>10293</v>
      </c>
      <c r="AN457">
        <v>-3.15</v>
      </c>
      <c r="AO457" t="s">
        <v>10293</v>
      </c>
      <c r="AP457">
        <v>-3.0329259939233001E-2</v>
      </c>
      <c r="AQ457">
        <f>(Table2[[#This Row],[Sharpe Ratio]]-AVERAGE(Table2[Sharpe Ratio]))/_xlfn.STDEV.P(Table2[Sharpe Ratio])</f>
        <v>-0.98544818255067379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321</v>
      </c>
      <c r="AT457">
        <f>_xlfn.RANK.AVG(Table2[[#This Row],[6M Return vs Nifty Z-Score]],Table2[6M Return vs Nifty Z-Score])</f>
        <v>384</v>
      </c>
      <c r="AU457">
        <f>_xlfn.RANK.AVG(Table2[[#This Row],[Sharpe Ratio Z-Score]],Table2[Sharpe Ratio Z-Score])</f>
        <v>614</v>
      </c>
      <c r="AV457">
        <f>(Table2[[#This Row],[Rank 1Y]]+Table2[[#This Row],[Rank 6M]]+Table2[[#This Row],[Rank Sharpe]])/3</f>
        <v>439.66666666666669</v>
      </c>
    </row>
    <row r="458" spans="1:48" x14ac:dyDescent="0.3">
      <c r="A458" t="s">
        <v>1197</v>
      </c>
      <c r="B458" t="s">
        <v>1198</v>
      </c>
      <c r="C458" t="s">
        <v>10252</v>
      </c>
      <c r="D458" t="s">
        <v>1005</v>
      </c>
      <c r="E458">
        <v>9718.2611316500006</v>
      </c>
      <c r="F458">
        <v>481.7</v>
      </c>
      <c r="G458">
        <v>-6.2954113183402702</v>
      </c>
      <c r="H458">
        <f>(Table2[[#This Row],[1Y Return vs Nifty]]-AVERAGE(Table2[1Y Return vs Nifty]))/_xlfn.STDEV.P(Table2[1Y Return vs Nifty])</f>
        <v>-0.62440118323312988</v>
      </c>
      <c r="I458">
        <v>8.6020750709761593</v>
      </c>
      <c r="J458">
        <f>(Table2[[#This Row],[1M Return vs Nifty]]-AVERAGE(Table2[1M Return vs Nifty]))/_xlfn.STDEV.P(Table2[1M Return vs Nifty])</f>
        <v>0.780006178988639</v>
      </c>
      <c r="K458">
        <v>9.4339794766515492</v>
      </c>
      <c r="L458">
        <f>(Table2[[#This Row],[6M Return vs Nifty]]-AVERAGE(Table2[6M Return vs Nifty]))/_xlfn.STDEV.P(Table2[6M Return vs Nifty])</f>
        <v>0.10148283556974626</v>
      </c>
      <c r="M458">
        <v>8.6700854186326808</v>
      </c>
      <c r="N458">
        <f>(Table2[[#This Row],[1W Return vs Nifty]]-AVERAGE(Table2[1W Return vs Nifty]))/_xlfn.STDEV.P(Table2[1W Return vs Nifty])</f>
        <v>1.365486535449161</v>
      </c>
      <c r="O458">
        <v>456.34</v>
      </c>
      <c r="P458">
        <v>433.84553213338</v>
      </c>
      <c r="Q458">
        <v>406.70519073679498</v>
      </c>
      <c r="R458">
        <v>77.303502946227397</v>
      </c>
      <c r="S458" s="2">
        <f>(Table2[[#This Row],[Close Price]]-Table2[[#This Row],[20D EMA]])/Table2[[#This Row],[20D EMA]]</f>
        <v>5.5572599377657045E-2</v>
      </c>
      <c r="T458" s="2">
        <f>(Table2[[#This Row],[Close Price]]-Table2[[#This Row],[50D EMA]])/Table2[[#This Row],[50D EMA]]</f>
        <v>0.11030300953268263</v>
      </c>
      <c r="U458" s="2">
        <f>(Table2[[#This Row],[Close Price]]-Table2[[#This Row],[200D EMA]])/Table2[[#This Row],[200D EMA]]</f>
        <v>0.18439599732509676</v>
      </c>
      <c r="V458">
        <v>1.0947386171503499</v>
      </c>
      <c r="W458">
        <v>475.35</v>
      </c>
      <c r="X458">
        <v>491.65</v>
      </c>
      <c r="Y458">
        <v>463</v>
      </c>
      <c r="Z458">
        <v>493.9</v>
      </c>
      <c r="AA458">
        <v>474.3</v>
      </c>
      <c r="AB458">
        <v>491.65</v>
      </c>
      <c r="AC458" s="2">
        <f>(Table2[[#This Row],[Close Price]]/Table2[[#This Row],[Day Low]])-1</f>
        <v>1.3358577889975631E-2</v>
      </c>
      <c r="AD458" s="2">
        <f>(Table2[[#This Row],[Day High]]/Table2[[#This Row],[Close Price]])-1</f>
        <v>2.0656009964708399E-2</v>
      </c>
      <c r="AE458" s="2">
        <f>(Table2[[#This Row],[Close Price]]/Table2[[#This Row],[Current Week Low]])-1</f>
        <v>4.0388768898488081E-2</v>
      </c>
      <c r="AF458" s="2">
        <f>(Table2[[#This Row],[Current Week High]]/Table2[[#This Row],[Close Price]])-1</f>
        <v>2.5326966991903621E-2</v>
      </c>
      <c r="AG458" s="2">
        <f>(Table2[[#This Row],[Close Price]]/Table2[[#This Row],[Current Month Low]])-1</f>
        <v>1.56019397006113E-2</v>
      </c>
      <c r="AH458" s="2">
        <f>(Table2[[#This Row],[Current Month High]]/Table2[[#This Row],[Close Price]])-1</f>
        <v>2.0656009964708399E-2</v>
      </c>
      <c r="AI458">
        <v>2.5326966991903599</v>
      </c>
      <c r="AJ458">
        <v>40.232896652110597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0.13</v>
      </c>
      <c r="AM458" t="s">
        <v>10294</v>
      </c>
      <c r="AN458">
        <v>7</v>
      </c>
      <c r="AO458" t="s">
        <v>10294</v>
      </c>
      <c r="AP458">
        <v>7.0613757817759998E-3</v>
      </c>
      <c r="AQ458">
        <f>(Table2[[#This Row],[Sharpe Ratio]]-AVERAGE(Table2[Sharpe Ratio]))/_xlfn.STDEV.P(Table2[Sharpe Ratio])</f>
        <v>-0.55189909073173549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1.0706752760426808</v>
      </c>
      <c r="AS458">
        <f>_xlfn.RANK.AVG(Table2[[#This Row],[1Y Return vs Nifty Z-Score]],Table2[1Y Return vs Nifty Z-Score])</f>
        <v>547</v>
      </c>
      <c r="AT458">
        <f>_xlfn.RANK.AVG(Table2[[#This Row],[6M Return vs Nifty Z-Score]],Table2[6M Return vs Nifty Z-Score])</f>
        <v>283</v>
      </c>
      <c r="AU458">
        <f>_xlfn.RANK.AVG(Table2[[#This Row],[Sharpe Ratio Z-Score]],Table2[Sharpe Ratio Z-Score])</f>
        <v>489</v>
      </c>
      <c r="AV458">
        <f>(Table2[[#This Row],[Rank 1Y]]+Table2[[#This Row],[Rank 6M]]+Table2[[#This Row],[Rank Sharpe]])/3</f>
        <v>439.66666666666669</v>
      </c>
    </row>
    <row r="459" spans="1:48" x14ac:dyDescent="0.3">
      <c r="A459" t="s">
        <v>1401</v>
      </c>
      <c r="B459" t="s">
        <v>1402</v>
      </c>
      <c r="C459" t="s">
        <v>10261</v>
      </c>
      <c r="D459" t="s">
        <v>1403</v>
      </c>
      <c r="E459">
        <v>7553.0200515199904</v>
      </c>
      <c r="F459">
        <v>283.3</v>
      </c>
      <c r="G459">
        <v>18.771507689720199</v>
      </c>
      <c r="H459">
        <f>(Table2[[#This Row],[1Y Return vs Nifty]]-AVERAGE(Table2[1Y Return vs Nifty]))/_xlfn.STDEV.P(Table2[1Y Return vs Nifty])</f>
        <v>-0.27812906387668801</v>
      </c>
      <c r="I459">
        <v>-16.6159569644988</v>
      </c>
      <c r="J459">
        <f>(Table2[[#This Row],[1M Return vs Nifty]]-AVERAGE(Table2[1M Return vs Nifty]))/_xlfn.STDEV.P(Table2[1M Return vs Nifty])</f>
        <v>-1.794182644657768</v>
      </c>
      <c r="K459">
        <v>-22.723573696020399</v>
      </c>
      <c r="L459">
        <f>(Table2[[#This Row],[6M Return vs Nifty]]-AVERAGE(Table2[6M Return vs Nifty]))/_xlfn.STDEV.P(Table2[6M Return vs Nifty])</f>
        <v>-1.0033357222729851</v>
      </c>
      <c r="M459">
        <v>-2.2485365633200298</v>
      </c>
      <c r="N459">
        <f>(Table2[[#This Row],[1W Return vs Nifty]]-AVERAGE(Table2[1W Return vs Nifty]))/_xlfn.STDEV.P(Table2[1W Return vs Nifty])</f>
        <v>-0.91560010137687664</v>
      </c>
      <c r="O459">
        <v>290.27999999999997</v>
      </c>
      <c r="P459">
        <v>297.00249676178203</v>
      </c>
      <c r="Q459">
        <v>287.747781368304</v>
      </c>
      <c r="R459">
        <v>43.161116031913899</v>
      </c>
      <c r="S459" s="2">
        <f>(Table2[[#This Row],[Close Price]]-Table2[[#This Row],[20D EMA]])/Table2[[#This Row],[20D EMA]]</f>
        <v>-2.4045748932065462E-2</v>
      </c>
      <c r="T459" s="2">
        <f>(Table2[[#This Row],[Close Price]]-Table2[[#This Row],[50D EMA]])/Table2[[#This Row],[50D EMA]]</f>
        <v>-4.6135964886424616E-2</v>
      </c>
      <c r="U459" s="2">
        <f>(Table2[[#This Row],[Close Price]]-Table2[[#This Row],[200D EMA]])/Table2[[#This Row],[200D EMA]]</f>
        <v>-1.5457222110119542E-2</v>
      </c>
      <c r="V459">
        <v>1.0413786840489301</v>
      </c>
      <c r="W459">
        <v>274.85000000000002</v>
      </c>
      <c r="X459">
        <v>285</v>
      </c>
      <c r="Y459">
        <v>272.7</v>
      </c>
      <c r="Z459">
        <v>296.5</v>
      </c>
      <c r="AA459">
        <v>272.7</v>
      </c>
      <c r="AB459">
        <v>290.2</v>
      </c>
      <c r="AC459" s="2">
        <f>(Table2[[#This Row],[Close Price]]/Table2[[#This Row],[Day Low]])-1</f>
        <v>3.0744042204839062E-2</v>
      </c>
      <c r="AD459" s="2">
        <f>(Table2[[#This Row],[Day High]]/Table2[[#This Row],[Close Price]])-1</f>
        <v>6.0007059654076933E-3</v>
      </c>
      <c r="AE459" s="2">
        <f>(Table2[[#This Row],[Close Price]]/Table2[[#This Row],[Current Week Low]])-1</f>
        <v>3.8870553722038848E-2</v>
      </c>
      <c r="AF459" s="2">
        <f>(Table2[[#This Row],[Current Week High]]/Table2[[#This Row],[Close Price]])-1</f>
        <v>4.6593716907871396E-2</v>
      </c>
      <c r="AG459" s="2">
        <f>(Table2[[#This Row],[Close Price]]/Table2[[#This Row],[Current Month Low]])-1</f>
        <v>3.8870553722038848E-2</v>
      </c>
      <c r="AH459" s="2">
        <f>(Table2[[#This Row],[Current Month High]]/Table2[[#This Row],[Close Price]])-1</f>
        <v>2.4355806565478311E-2</v>
      </c>
      <c r="AI459">
        <v>28.821037769149299</v>
      </c>
      <c r="AJ459">
        <v>48.130718954248302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-0.11</v>
      </c>
      <c r="AM459" t="s">
        <v>10293</v>
      </c>
      <c r="AN459">
        <v>0.93</v>
      </c>
      <c r="AO459" t="s">
        <v>10294</v>
      </c>
      <c r="AP459">
        <v>6.7347137663085005E-2</v>
      </c>
      <c r="AQ459">
        <f>(Table2[[#This Row],[Sharpe Ratio]]-AVERAGE(Table2[Sharpe Ratio]))/_xlfn.STDEV.P(Table2[Sharpe Ratio])</f>
        <v>0.14712184884989785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383</v>
      </c>
      <c r="AT459">
        <f>_xlfn.RANK.AVG(Table2[[#This Row],[6M Return vs Nifty Z-Score]],Table2[6M Return vs Nifty Z-Score])</f>
        <v>646</v>
      </c>
      <c r="AU459">
        <f>_xlfn.RANK.AVG(Table2[[#This Row],[Sharpe Ratio Z-Score]],Table2[Sharpe Ratio Z-Score])</f>
        <v>291</v>
      </c>
      <c r="AV459">
        <f>(Table2[[#This Row],[Rank 1Y]]+Table2[[#This Row],[Rank 6M]]+Table2[[#This Row],[Rank Sharpe]])/3</f>
        <v>440</v>
      </c>
    </row>
    <row r="460" spans="1:48" x14ac:dyDescent="0.3">
      <c r="A460" t="s">
        <v>540</v>
      </c>
      <c r="B460" t="s">
        <v>541</v>
      </c>
      <c r="C460" t="s">
        <v>10250</v>
      </c>
      <c r="D460" t="s">
        <v>37</v>
      </c>
      <c r="E460">
        <v>38138.63334321</v>
      </c>
      <c r="F460">
        <v>1105.0999999999999</v>
      </c>
      <c r="G460">
        <v>15.659733718085</v>
      </c>
      <c r="H460">
        <f>(Table2[[#This Row],[1Y Return vs Nifty]]-AVERAGE(Table2[1Y Return vs Nifty]))/_xlfn.STDEV.P(Table2[1Y Return vs Nifty])</f>
        <v>-0.32111482402414959</v>
      </c>
      <c r="I460">
        <v>8.3723312341868095</v>
      </c>
      <c r="J460">
        <f>(Table2[[#This Row],[1M Return vs Nifty]]-AVERAGE(Table2[1M Return vs Nifty]))/_xlfn.STDEV.P(Table2[1M Return vs Nifty])</f>
        <v>0.75655454659587962</v>
      </c>
      <c r="K460">
        <v>11.4064804150045</v>
      </c>
      <c r="L460">
        <f>(Table2[[#This Row],[6M Return vs Nifty]]-AVERAGE(Table2[6M Return vs Nifty]))/_xlfn.STDEV.P(Table2[6M Return vs Nifty])</f>
        <v>0.16925091575771625</v>
      </c>
      <c r="M460">
        <v>0.37634830952124798</v>
      </c>
      <c r="N460">
        <f>(Table2[[#This Row],[1W Return vs Nifty]]-AVERAGE(Table2[1W Return vs Nifty]))/_xlfn.STDEV.P(Table2[1W Return vs Nifty])</f>
        <v>-0.36721681486490809</v>
      </c>
      <c r="O460">
        <v>1061.18</v>
      </c>
      <c r="P460">
        <v>1024.4487292495101</v>
      </c>
      <c r="Q460">
        <v>963.20728014492397</v>
      </c>
      <c r="R460">
        <v>67.853973877257303</v>
      </c>
      <c r="S460" s="2">
        <f>(Table2[[#This Row],[Close Price]]-Table2[[#This Row],[20D EMA]])/Table2[[#This Row],[20D EMA]]</f>
        <v>4.138788895380599E-2</v>
      </c>
      <c r="T460" s="2">
        <f>(Table2[[#This Row],[Close Price]]-Table2[[#This Row],[50D EMA]])/Table2[[#This Row],[50D EMA]]</f>
        <v>7.8726507679474908E-2</v>
      </c>
      <c r="U460" s="2">
        <f>(Table2[[#This Row],[Close Price]]-Table2[[#This Row],[200D EMA]])/Table2[[#This Row],[200D EMA]]</f>
        <v>0.1473127568488963</v>
      </c>
      <c r="V460">
        <v>0.67389464211955896</v>
      </c>
      <c r="W460">
        <v>1081.75</v>
      </c>
      <c r="X460">
        <v>1111.5999999999999</v>
      </c>
      <c r="Y460">
        <v>1081.75</v>
      </c>
      <c r="Z460">
        <v>1124.5</v>
      </c>
      <c r="AA460">
        <v>1081.75</v>
      </c>
      <c r="AB460">
        <v>1122</v>
      </c>
      <c r="AC460" s="2">
        <f>(Table2[[#This Row],[Close Price]]/Table2[[#This Row],[Day Low]])-1</f>
        <v>2.1585394037439309E-2</v>
      </c>
      <c r="AD460" s="2">
        <f>(Table2[[#This Row],[Day High]]/Table2[[#This Row],[Close Price]])-1</f>
        <v>5.8818206497148751E-3</v>
      </c>
      <c r="AE460" s="2">
        <f>(Table2[[#This Row],[Close Price]]/Table2[[#This Row],[Current Week Low]])-1</f>
        <v>2.1585394037439309E-2</v>
      </c>
      <c r="AF460" s="2">
        <f>(Table2[[#This Row],[Current Week High]]/Table2[[#This Row],[Close Price]])-1</f>
        <v>1.7554972400687818E-2</v>
      </c>
      <c r="AG460" s="2">
        <f>(Table2[[#This Row],[Close Price]]/Table2[[#This Row],[Current Month Low]])-1</f>
        <v>2.1585394037439309E-2</v>
      </c>
      <c r="AH460" s="2">
        <f>(Table2[[#This Row],[Current Month High]]/Table2[[#This Row],[Close Price]])-1</f>
        <v>1.5292733689258986E-2</v>
      </c>
      <c r="AI460">
        <v>2.4794136277260099</v>
      </c>
      <c r="AJ460">
        <v>44.836173001310598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</v>
      </c>
      <c r="AM460" t="s">
        <v>10295</v>
      </c>
      <c r="AN460">
        <v>6.32</v>
      </c>
      <c r="AO460" t="s">
        <v>10294</v>
      </c>
      <c r="AP460">
        <v>-5.2851810167232997E-2</v>
      </c>
      <c r="AQ460">
        <f>(Table2[[#This Row],[Sharpe Ratio]]-AVERAGE(Table2[Sharpe Ratio]))/_xlfn.STDEV.P(Table2[Sharpe Ratio])</f>
        <v>-1.2465999658382012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-1.0091261423736628</v>
      </c>
      <c r="AS460">
        <f>_xlfn.RANK.AVG(Table2[[#This Row],[1Y Return vs Nifty Z-Score]],Table2[1Y Return vs Nifty Z-Score])</f>
        <v>400</v>
      </c>
      <c r="AT460">
        <f>_xlfn.RANK.AVG(Table2[[#This Row],[6M Return vs Nifty Z-Score]],Table2[6M Return vs Nifty Z-Score])</f>
        <v>267</v>
      </c>
      <c r="AU460">
        <f>_xlfn.RANK.AVG(Table2[[#This Row],[Sharpe Ratio Z-Score]],Table2[Sharpe Ratio Z-Score])</f>
        <v>653</v>
      </c>
      <c r="AV460">
        <f>(Table2[[#This Row],[Rank 1Y]]+Table2[[#This Row],[Rank 6M]]+Table2[[#This Row],[Rank Sharpe]])/3</f>
        <v>440</v>
      </c>
    </row>
    <row r="461" spans="1:48" x14ac:dyDescent="0.3">
      <c r="A461" t="s">
        <v>1067</v>
      </c>
      <c r="B461" t="s">
        <v>1068</v>
      </c>
      <c r="C461" t="s">
        <v>10254</v>
      </c>
      <c r="D461" t="s">
        <v>294</v>
      </c>
      <c r="E461">
        <v>12070.73581369</v>
      </c>
      <c r="F461">
        <v>1188.7</v>
      </c>
      <c r="G461">
        <v>-16.2444189539417</v>
      </c>
      <c r="H461">
        <f>(Table2[[#This Row],[1Y Return vs Nifty]]-AVERAGE(Table2[1Y Return vs Nifty]))/_xlfn.STDEV.P(Table2[1Y Return vs Nifty])</f>
        <v>-0.76183586191722907</v>
      </c>
      <c r="I461">
        <v>-7.5893343211374003</v>
      </c>
      <c r="J461">
        <f>(Table2[[#This Row],[1M Return vs Nifty]]-AVERAGE(Table2[1M Return vs Nifty]))/_xlfn.STDEV.P(Table2[1M Return vs Nifty])</f>
        <v>-0.87276930474577963</v>
      </c>
      <c r="K461">
        <v>-12.537978851893101</v>
      </c>
      <c r="L461">
        <f>(Table2[[#This Row],[6M Return vs Nifty]]-AVERAGE(Table2[6M Return vs Nifty]))/_xlfn.STDEV.P(Table2[6M Return vs Nifty])</f>
        <v>-0.65339509880470836</v>
      </c>
      <c r="M461">
        <v>3.1326603629412699</v>
      </c>
      <c r="N461">
        <f>(Table2[[#This Row],[1W Return vs Nifty]]-AVERAGE(Table2[1W Return vs Nifty]))/_xlfn.STDEV.P(Table2[1W Return vs Nifty])</f>
        <v>0.20862385462354116</v>
      </c>
      <c r="O461">
        <v>1196.06</v>
      </c>
      <c r="P461">
        <v>1237.05570704088</v>
      </c>
      <c r="Q461">
        <v>1203.0741169995799</v>
      </c>
      <c r="R461">
        <v>51.968533535074002</v>
      </c>
      <c r="S461" s="2">
        <f>(Table2[[#This Row],[Close Price]]-Table2[[#This Row],[20D EMA]])/Table2[[#This Row],[20D EMA]]</f>
        <v>-6.153537447954033E-3</v>
      </c>
      <c r="T461" s="2">
        <f>(Table2[[#This Row],[Close Price]]-Table2[[#This Row],[50D EMA]])/Table2[[#This Row],[50D EMA]]</f>
        <v>-3.9089352860713113E-2</v>
      </c>
      <c r="U461" s="2">
        <f>(Table2[[#This Row],[Close Price]]-Table2[[#This Row],[200D EMA]])/Table2[[#This Row],[200D EMA]]</f>
        <v>-1.1947823327317831E-2</v>
      </c>
      <c r="V461">
        <v>1.04877373181952</v>
      </c>
      <c r="W461">
        <v>1180</v>
      </c>
      <c r="X461">
        <v>1201.8499999999999</v>
      </c>
      <c r="Y461">
        <v>1154.2</v>
      </c>
      <c r="Z461">
        <v>1206.9000000000001</v>
      </c>
      <c r="AA461">
        <v>1178</v>
      </c>
      <c r="AB461">
        <v>1201.8499999999999</v>
      </c>
      <c r="AC461" s="2">
        <f>(Table2[[#This Row],[Close Price]]/Table2[[#This Row],[Day Low]])-1</f>
        <v>7.3728813559321704E-3</v>
      </c>
      <c r="AD461" s="2">
        <f>(Table2[[#This Row],[Day High]]/Table2[[#This Row],[Close Price]])-1</f>
        <v>1.1062505257844579E-2</v>
      </c>
      <c r="AE461" s="2">
        <f>(Table2[[#This Row],[Close Price]]/Table2[[#This Row],[Current Week Low]])-1</f>
        <v>2.9890833477733469E-2</v>
      </c>
      <c r="AF461" s="2">
        <f>(Table2[[#This Row],[Current Week High]]/Table2[[#This Row],[Close Price]])-1</f>
        <v>1.5310843778918226E-2</v>
      </c>
      <c r="AG461" s="2">
        <f>(Table2[[#This Row],[Close Price]]/Table2[[#This Row],[Current Month Low]])-1</f>
        <v>9.0831918505942522E-3</v>
      </c>
      <c r="AH461" s="2">
        <f>(Table2[[#This Row],[Current Month High]]/Table2[[#This Row],[Close Price]])-1</f>
        <v>1.1062505257844579E-2</v>
      </c>
      <c r="AI461">
        <v>38.722974678219899</v>
      </c>
      <c r="AJ461">
        <v>19.713983584269101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-0.23</v>
      </c>
      <c r="AM461" t="s">
        <v>10293</v>
      </c>
      <c r="AN461">
        <v>0.28000000000000003</v>
      </c>
      <c r="AO461" t="s">
        <v>10294</v>
      </c>
      <c r="AP461">
        <v>0.11200028280773799</v>
      </c>
      <c r="AQ461">
        <f>(Table2[[#This Row],[Sharpe Ratio]]-AVERAGE(Table2[Sharpe Ratio]))/_xlfn.STDEV.P(Table2[Sharpe Ratio])</f>
        <v>0.66488064462896901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599</v>
      </c>
      <c r="AT461">
        <f>_xlfn.RANK.AVG(Table2[[#This Row],[6M Return vs Nifty Z-Score]],Table2[6M Return vs Nifty Z-Score])</f>
        <v>543</v>
      </c>
      <c r="AU461">
        <f>_xlfn.RANK.AVG(Table2[[#This Row],[Sharpe Ratio Z-Score]],Table2[Sharpe Ratio Z-Score])</f>
        <v>180</v>
      </c>
      <c r="AV461">
        <f>(Table2[[#This Row],[Rank 1Y]]+Table2[[#This Row],[Rank 6M]]+Table2[[#This Row],[Rank Sharpe]])/3</f>
        <v>440.66666666666669</v>
      </c>
    </row>
    <row r="462" spans="1:48" x14ac:dyDescent="0.3">
      <c r="A462" t="s">
        <v>394</v>
      </c>
      <c r="B462" t="s">
        <v>395</v>
      </c>
      <c r="C462" t="s">
        <v>10252</v>
      </c>
      <c r="D462" t="s">
        <v>396</v>
      </c>
      <c r="E462">
        <v>61743.652101944899</v>
      </c>
      <c r="F462">
        <v>1705.65</v>
      </c>
      <c r="G462">
        <v>1.86692345158685</v>
      </c>
      <c r="H462">
        <f>(Table2[[#This Row],[1Y Return vs Nifty]]-AVERAGE(Table2[1Y Return vs Nifty]))/_xlfn.STDEV.P(Table2[1Y Return vs Nifty])</f>
        <v>-0.51164743959313208</v>
      </c>
      <c r="I462">
        <v>-4.3593293382456597</v>
      </c>
      <c r="J462">
        <f>(Table2[[#This Row],[1M Return vs Nifty]]-AVERAGE(Table2[1M Return vs Nifty]))/_xlfn.STDEV.P(Table2[1M Return vs Nifty])</f>
        <v>-0.54305909121342844</v>
      </c>
      <c r="K462">
        <v>-3.8663108165472</v>
      </c>
      <c r="L462">
        <f>(Table2[[#This Row],[6M Return vs Nifty]]-AVERAGE(Table2[6M Return vs Nifty]))/_xlfn.STDEV.P(Table2[6M Return vs Nifty])</f>
        <v>-0.35546758791922378</v>
      </c>
      <c r="M462">
        <v>4.8353525205690504</v>
      </c>
      <c r="N462">
        <f>(Table2[[#This Row],[1W Return vs Nifty]]-AVERAGE(Table2[1W Return vs Nifty]))/_xlfn.STDEV.P(Table2[1W Return vs Nifty])</f>
        <v>0.56434533063150549</v>
      </c>
      <c r="O462">
        <v>1645.56</v>
      </c>
      <c r="P462">
        <v>1575.5842889810799</v>
      </c>
      <c r="Q462">
        <v>1467.2531152349</v>
      </c>
      <c r="R462">
        <v>68.131188849118502</v>
      </c>
      <c r="S462" s="2">
        <f>(Table2[[#This Row],[Close Price]]-Table2[[#This Row],[20D EMA]])/Table2[[#This Row],[20D EMA]]</f>
        <v>3.6516444249981857E-2</v>
      </c>
      <c r="T462" s="2">
        <f>(Table2[[#This Row],[Close Price]]-Table2[[#This Row],[50D EMA]])/Table2[[#This Row],[50D EMA]]</f>
        <v>8.2550779370256872E-2</v>
      </c>
      <c r="U462" s="2">
        <f>(Table2[[#This Row],[Close Price]]-Table2[[#This Row],[200D EMA]])/Table2[[#This Row],[200D EMA]]</f>
        <v>0.16247836333742183</v>
      </c>
      <c r="V462">
        <v>0.99457803125309496</v>
      </c>
      <c r="W462">
        <v>1686.25</v>
      </c>
      <c r="X462">
        <v>1715</v>
      </c>
      <c r="Y462">
        <v>1671.1</v>
      </c>
      <c r="Z462">
        <v>1730</v>
      </c>
      <c r="AA462">
        <v>1686.25</v>
      </c>
      <c r="AB462">
        <v>1730</v>
      </c>
      <c r="AC462" s="2">
        <f>(Table2[[#This Row],[Close Price]]/Table2[[#This Row],[Day Low]])-1</f>
        <v>1.1504818383988091E-2</v>
      </c>
      <c r="AD462" s="2">
        <f>(Table2[[#This Row],[Day High]]/Table2[[#This Row],[Close Price]])-1</f>
        <v>5.4817811391552063E-3</v>
      </c>
      <c r="AE462" s="2">
        <f>(Table2[[#This Row],[Close Price]]/Table2[[#This Row],[Current Week Low]])-1</f>
        <v>2.0675004488061921E-2</v>
      </c>
      <c r="AF462" s="2">
        <f>(Table2[[#This Row],[Current Week High]]/Table2[[#This Row],[Close Price]])-1</f>
        <v>1.427608243191747E-2</v>
      </c>
      <c r="AG462" s="2">
        <f>(Table2[[#This Row],[Close Price]]/Table2[[#This Row],[Current Month Low]])-1</f>
        <v>1.1504818383988091E-2</v>
      </c>
      <c r="AH462" s="2">
        <f>(Table2[[#This Row],[Current Month High]]/Table2[[#This Row],[Close Price]])-1</f>
        <v>1.427608243191747E-2</v>
      </c>
      <c r="AI462">
        <v>3.44443467299855</v>
      </c>
      <c r="AJ462">
        <v>45.7882815504936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0.09</v>
      </c>
      <c r="AM462" t="s">
        <v>10294</v>
      </c>
      <c r="AN462">
        <v>9.4</v>
      </c>
      <c r="AO462" t="s">
        <v>10294</v>
      </c>
      <c r="AP462">
        <v>3.0912368773168001E-2</v>
      </c>
      <c r="AQ462">
        <f>(Table2[[#This Row],[Sharpe Ratio]]-AVERAGE(Table2[Sharpe Ratio]))/_xlfn.STDEV.P(Table2[Sharpe Ratio])</f>
        <v>-0.275343847660869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-1.1211726357551477</v>
      </c>
      <c r="AS462">
        <f>_xlfn.RANK.AVG(Table2[[#This Row],[1Y Return vs Nifty Z-Score]],Table2[1Y Return vs Nifty Z-Score])</f>
        <v>478</v>
      </c>
      <c r="AT462">
        <f>_xlfn.RANK.AVG(Table2[[#This Row],[6M Return vs Nifty Z-Score]],Table2[6M Return vs Nifty Z-Score])</f>
        <v>435</v>
      </c>
      <c r="AU462">
        <f>_xlfn.RANK.AVG(Table2[[#This Row],[Sharpe Ratio Z-Score]],Table2[Sharpe Ratio Z-Score])</f>
        <v>410</v>
      </c>
      <c r="AV462">
        <f>(Table2[[#This Row],[Rank 1Y]]+Table2[[#This Row],[Rank 6M]]+Table2[[#This Row],[Rank Sharpe]])/3</f>
        <v>441</v>
      </c>
    </row>
    <row r="463" spans="1:48" x14ac:dyDescent="0.3">
      <c r="A463" t="s">
        <v>1468</v>
      </c>
      <c r="B463" t="s">
        <v>1469</v>
      </c>
      <c r="C463" t="s">
        <v>10250</v>
      </c>
      <c r="D463" t="s">
        <v>24</v>
      </c>
      <c r="E463">
        <v>6888.364482942</v>
      </c>
      <c r="F463">
        <v>26.33</v>
      </c>
      <c r="G463">
        <v>17.814076117056601</v>
      </c>
      <c r="H463">
        <f>(Table2[[#This Row],[1Y Return vs Nifty]]-AVERAGE(Table2[1Y Return vs Nifty]))/_xlfn.STDEV.P(Table2[1Y Return vs Nifty])</f>
        <v>-0.29135493577974836</v>
      </c>
      <c r="I463">
        <v>-5.2712572541910303</v>
      </c>
      <c r="J463">
        <f>(Table2[[#This Row],[1M Return vs Nifty]]-AVERAGE(Table2[1M Return vs Nifty]))/_xlfn.STDEV.P(Table2[1M Return vs Nifty])</f>
        <v>-0.63614623797791292</v>
      </c>
      <c r="K463">
        <v>-39.039611705015602</v>
      </c>
      <c r="L463">
        <f>(Table2[[#This Row],[6M Return vs Nifty]]-AVERAGE(Table2[6M Return vs Nifty]))/_xlfn.STDEV.P(Table2[6M Return vs Nifty])</f>
        <v>-1.5638964554236745</v>
      </c>
      <c r="M463">
        <v>-0.68284622667998196</v>
      </c>
      <c r="N463">
        <f>(Table2[[#This Row],[1W Return vs Nifty]]-AVERAGE(Table2[1W Return vs Nifty]))/_xlfn.STDEV.P(Table2[1W Return vs Nifty])</f>
        <v>-0.58850064594921081</v>
      </c>
      <c r="O463">
        <v>26.84</v>
      </c>
      <c r="P463">
        <v>27.168957620264699</v>
      </c>
      <c r="Q463">
        <v>26.260882285153599</v>
      </c>
      <c r="R463">
        <v>37.0692574653877</v>
      </c>
      <c r="S463" s="2">
        <f>(Table2[[#This Row],[Close Price]]-Table2[[#This Row],[20D EMA]])/Table2[[#This Row],[20D EMA]]</f>
        <v>-1.9001490312965781E-2</v>
      </c>
      <c r="T463" s="2">
        <f>(Table2[[#This Row],[Close Price]]-Table2[[#This Row],[50D EMA]])/Table2[[#This Row],[50D EMA]]</f>
        <v>-3.0879271556555468E-2</v>
      </c>
      <c r="U463" s="2">
        <f>(Table2[[#This Row],[Close Price]]-Table2[[#This Row],[200D EMA]])/Table2[[#This Row],[200D EMA]]</f>
        <v>2.6319646878534041E-3</v>
      </c>
      <c r="V463">
        <v>1.13746533178978</v>
      </c>
      <c r="W463">
        <v>26.13</v>
      </c>
      <c r="X463">
        <v>26.48</v>
      </c>
      <c r="Y463">
        <v>26.13</v>
      </c>
      <c r="Z463">
        <v>27.78</v>
      </c>
      <c r="AA463">
        <v>26.13</v>
      </c>
      <c r="AB463">
        <v>26.97</v>
      </c>
      <c r="AC463" s="2">
        <f>(Table2[[#This Row],[Close Price]]/Table2[[#This Row],[Day Low]])-1</f>
        <v>7.6540375047837728E-3</v>
      </c>
      <c r="AD463" s="2">
        <f>(Table2[[#This Row],[Day High]]/Table2[[#This Row],[Close Price]])-1</f>
        <v>5.6969236612229857E-3</v>
      </c>
      <c r="AE463" s="2">
        <f>(Table2[[#This Row],[Close Price]]/Table2[[#This Row],[Current Week Low]])-1</f>
        <v>7.6540375047837728E-3</v>
      </c>
      <c r="AF463" s="2">
        <f>(Table2[[#This Row],[Current Week High]]/Table2[[#This Row],[Close Price]])-1</f>
        <v>5.5070262058488417E-2</v>
      </c>
      <c r="AG463" s="2">
        <f>(Table2[[#This Row],[Close Price]]/Table2[[#This Row],[Current Month Low]])-1</f>
        <v>7.6540375047837728E-3</v>
      </c>
      <c r="AH463" s="2">
        <f>(Table2[[#This Row],[Current Month High]]/Table2[[#This Row],[Close Price]])-1</f>
        <v>2.4306874287884472E-2</v>
      </c>
      <c r="AI463">
        <v>40.074914802071497</v>
      </c>
      <c r="AJ463">
        <v>46.990941374744096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-0.12</v>
      </c>
      <c r="AM463" t="s">
        <v>10293</v>
      </c>
      <c r="AN463">
        <v>-1.79</v>
      </c>
      <c r="AO463" t="s">
        <v>10293</v>
      </c>
      <c r="AP463">
        <v>9.5462513803118001E-2</v>
      </c>
      <c r="AQ463">
        <f>(Table2[[#This Row],[Sharpe Ratio]]-AVERAGE(Table2[Sharpe Ratio]))/_xlfn.STDEV.P(Table2[Sharpe Ratio])</f>
        <v>0.47312314721269066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386</v>
      </c>
      <c r="AT463">
        <f>_xlfn.RANK.AVG(Table2[[#This Row],[6M Return vs Nifty Z-Score]],Table2[6M Return vs Nifty Z-Score])</f>
        <v>720</v>
      </c>
      <c r="AU463">
        <f>_xlfn.RANK.AVG(Table2[[#This Row],[Sharpe Ratio Z-Score]],Table2[Sharpe Ratio Z-Score])</f>
        <v>218</v>
      </c>
      <c r="AV463">
        <f>(Table2[[#This Row],[Rank 1Y]]+Table2[[#This Row],[Rank 6M]]+Table2[[#This Row],[Rank Sharpe]])/3</f>
        <v>441.33333333333331</v>
      </c>
    </row>
    <row r="464" spans="1:48" x14ac:dyDescent="0.3">
      <c r="A464" t="s">
        <v>1193</v>
      </c>
      <c r="B464" t="s">
        <v>1194</v>
      </c>
      <c r="C464" t="s">
        <v>10265</v>
      </c>
      <c r="D464" t="s">
        <v>1180</v>
      </c>
      <c r="E464">
        <v>9765.9357852320009</v>
      </c>
      <c r="F464">
        <v>93.28</v>
      </c>
      <c r="G464">
        <v>33.827640274413199</v>
      </c>
      <c r="H464">
        <f>(Table2[[#This Row],[1Y Return vs Nifty]]-AVERAGE(Table2[1Y Return vs Nifty]))/_xlfn.STDEV.P(Table2[1Y Return vs Nifty])</f>
        <v>-7.0145029710511564E-2</v>
      </c>
      <c r="I464">
        <v>10.3559990236676</v>
      </c>
      <c r="J464">
        <f>(Table2[[#This Row],[1M Return vs Nifty]]-AVERAGE(Table2[1M Return vs Nifty]))/_xlfn.STDEV.P(Table2[1M Return vs Nifty])</f>
        <v>0.95904201454443294</v>
      </c>
      <c r="K464">
        <v>-30.665574776324501</v>
      </c>
      <c r="L464">
        <f>(Table2[[#This Row],[6M Return vs Nifty]]-AVERAGE(Table2[6M Return vs Nifty]))/_xlfn.STDEV.P(Table2[6M Return vs Nifty])</f>
        <v>-1.2761944852768721</v>
      </c>
      <c r="M464">
        <v>11.7068705512319</v>
      </c>
      <c r="N464">
        <f>(Table2[[#This Row],[1W Return vs Nifty]]-AVERAGE(Table2[1W Return vs Nifty]))/_xlfn.STDEV.P(Table2[1W Return vs Nifty])</f>
        <v>1.9999228220367835</v>
      </c>
      <c r="O464">
        <v>87.77</v>
      </c>
      <c r="P464">
        <v>85.683710608559593</v>
      </c>
      <c r="Q464">
        <v>85.507385742425797</v>
      </c>
      <c r="R464">
        <v>60.657185224033299</v>
      </c>
      <c r="S464" s="2">
        <f>(Table2[[#This Row],[Close Price]]-Table2[[#This Row],[20D EMA]])/Table2[[#This Row],[20D EMA]]</f>
        <v>6.277771448103002E-2</v>
      </c>
      <c r="T464" s="2">
        <f>(Table2[[#This Row],[Close Price]]-Table2[[#This Row],[50D EMA]])/Table2[[#This Row],[50D EMA]]</f>
        <v>8.8655000320230729E-2</v>
      </c>
      <c r="U464" s="2">
        <f>(Table2[[#This Row],[Close Price]]-Table2[[#This Row],[200D EMA]])/Table2[[#This Row],[200D EMA]]</f>
        <v>9.0899916891245838E-2</v>
      </c>
      <c r="V464">
        <v>2.7108639927662002</v>
      </c>
      <c r="W464">
        <v>90.96</v>
      </c>
      <c r="X464">
        <v>95.88</v>
      </c>
      <c r="Y464">
        <v>88.75</v>
      </c>
      <c r="Z464">
        <v>99.7</v>
      </c>
      <c r="AA464">
        <v>90.96</v>
      </c>
      <c r="AB464">
        <v>99.7</v>
      </c>
      <c r="AC464" s="2">
        <f>(Table2[[#This Row],[Close Price]]/Table2[[#This Row],[Day Low]])-1</f>
        <v>2.5505716798592815E-2</v>
      </c>
      <c r="AD464" s="2">
        <f>(Table2[[#This Row],[Day High]]/Table2[[#This Row],[Close Price]])-1</f>
        <v>2.7873070325900473E-2</v>
      </c>
      <c r="AE464" s="2">
        <f>(Table2[[#This Row],[Close Price]]/Table2[[#This Row],[Current Week Low]])-1</f>
        <v>5.104225352112679E-2</v>
      </c>
      <c r="AF464" s="2">
        <f>(Table2[[#This Row],[Current Week High]]/Table2[[#This Row],[Close Price]])-1</f>
        <v>6.8825042881646592E-2</v>
      </c>
      <c r="AG464" s="2">
        <f>(Table2[[#This Row],[Close Price]]/Table2[[#This Row],[Current Month Low]])-1</f>
        <v>2.5505716798592815E-2</v>
      </c>
      <c r="AH464" s="2">
        <f>(Table2[[#This Row],[Current Month High]]/Table2[[#This Row],[Close Price]])-1</f>
        <v>6.8825042881646592E-2</v>
      </c>
      <c r="AI464">
        <v>45.475986277872998</v>
      </c>
      <c r="AJ464">
        <v>62.934497816593797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-0.02</v>
      </c>
      <c r="AM464" t="s">
        <v>10293</v>
      </c>
      <c r="AN464">
        <v>11.27</v>
      </c>
      <c r="AO464" t="s">
        <v>10294</v>
      </c>
      <c r="AP464">
        <v>5.8059473345974E-2</v>
      </c>
      <c r="AQ464">
        <f>(Table2[[#This Row],[Sharpe Ratio]]-AVERAGE(Table2[Sharpe Ratio]))/_xlfn.STDEV.P(Table2[Sharpe Ratio])</f>
        <v>3.9430220928735125E-2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1.652055542522568</v>
      </c>
      <c r="AS464">
        <f>_xlfn.RANK.AVG(Table2[[#This Row],[1Y Return vs Nifty Z-Score]],Table2[1Y Return vs Nifty Z-Score])</f>
        <v>306</v>
      </c>
      <c r="AT464">
        <f>_xlfn.RANK.AVG(Table2[[#This Row],[6M Return vs Nifty Z-Score]],Table2[6M Return vs Nifty Z-Score])</f>
        <v>695</v>
      </c>
      <c r="AU464">
        <f>_xlfn.RANK.AVG(Table2[[#This Row],[Sharpe Ratio Z-Score]],Table2[Sharpe Ratio Z-Score])</f>
        <v>325</v>
      </c>
      <c r="AV464">
        <f>(Table2[[#This Row],[Rank 1Y]]+Table2[[#This Row],[Rank 6M]]+Table2[[#This Row],[Rank Sharpe]])/3</f>
        <v>442</v>
      </c>
    </row>
    <row r="465" spans="1:48" x14ac:dyDescent="0.3">
      <c r="A465" t="s">
        <v>858</v>
      </c>
      <c r="B465" t="s">
        <v>859</v>
      </c>
      <c r="C465" t="s">
        <v>10250</v>
      </c>
      <c r="D465" t="s">
        <v>51</v>
      </c>
      <c r="E465">
        <v>17749.73626713</v>
      </c>
      <c r="F465">
        <v>209.7</v>
      </c>
      <c r="G465">
        <v>30.317271467397799</v>
      </c>
      <c r="H465">
        <f>(Table2[[#This Row],[1Y Return vs Nifty]]-AVERAGE(Table2[1Y Return vs Nifty]))/_xlfn.STDEV.P(Table2[1Y Return vs Nifty])</f>
        <v>-0.11863694234393489</v>
      </c>
      <c r="I465">
        <v>-0.93326582528186097</v>
      </c>
      <c r="J465">
        <f>(Table2[[#This Row],[1M Return vs Nifty]]-AVERAGE(Table2[1M Return vs Nifty]))/_xlfn.STDEV.P(Table2[1M Return vs Nifty])</f>
        <v>-0.1933357507177173</v>
      </c>
      <c r="K465">
        <v>-0.33256411829621102</v>
      </c>
      <c r="L465">
        <f>(Table2[[#This Row],[6M Return vs Nifty]]-AVERAGE(Table2[6M Return vs Nifty]))/_xlfn.STDEV.P(Table2[6M Return vs Nifty])</f>
        <v>-0.23406068516205181</v>
      </c>
      <c r="M465">
        <v>3.4500294099447402</v>
      </c>
      <c r="N465">
        <f>(Table2[[#This Row],[1W Return vs Nifty]]-AVERAGE(Table2[1W Return vs Nifty]))/_xlfn.STDEV.P(Table2[1W Return vs Nifty])</f>
        <v>0.27492766963411985</v>
      </c>
      <c r="O465">
        <v>210.8</v>
      </c>
      <c r="P465">
        <v>202.22976366093999</v>
      </c>
      <c r="Q465">
        <v>179.08326107721101</v>
      </c>
      <c r="R465">
        <v>45.0483640734437</v>
      </c>
      <c r="S465" s="2">
        <f>(Table2[[#This Row],[Close Price]]-Table2[[#This Row],[20D EMA]])/Table2[[#This Row],[20D EMA]]</f>
        <v>-5.2182163187856866E-3</v>
      </c>
      <c r="T465" s="2">
        <f>(Table2[[#This Row],[Close Price]]-Table2[[#This Row],[50D EMA]])/Table2[[#This Row],[50D EMA]]</f>
        <v>3.6939351576282566E-2</v>
      </c>
      <c r="U465" s="2">
        <f>(Table2[[#This Row],[Close Price]]-Table2[[#This Row],[200D EMA]])/Table2[[#This Row],[200D EMA]]</f>
        <v>0.17096371117336703</v>
      </c>
      <c r="V465">
        <v>0.89747353367493998</v>
      </c>
      <c r="W465">
        <v>207</v>
      </c>
      <c r="X465">
        <v>213.08</v>
      </c>
      <c r="Y465">
        <v>207</v>
      </c>
      <c r="Z465">
        <v>217.61</v>
      </c>
      <c r="AA465">
        <v>207</v>
      </c>
      <c r="AB465">
        <v>217.61</v>
      </c>
      <c r="AC465" s="2">
        <f>(Table2[[#This Row],[Close Price]]/Table2[[#This Row],[Day Low]])-1</f>
        <v>1.304347826086949E-2</v>
      </c>
      <c r="AD465" s="2">
        <f>(Table2[[#This Row],[Day High]]/Table2[[#This Row],[Close Price]])-1</f>
        <v>1.611826418693374E-2</v>
      </c>
      <c r="AE465" s="2">
        <f>(Table2[[#This Row],[Close Price]]/Table2[[#This Row],[Current Week Low]])-1</f>
        <v>1.304347826086949E-2</v>
      </c>
      <c r="AF465" s="2">
        <f>(Table2[[#This Row],[Current Week High]]/Table2[[#This Row],[Close Price]])-1</f>
        <v>3.7720553171197047E-2</v>
      </c>
      <c r="AG465" s="2">
        <f>(Table2[[#This Row],[Close Price]]/Table2[[#This Row],[Current Month Low]])-1</f>
        <v>1.304347826086949E-2</v>
      </c>
      <c r="AH465" s="2">
        <f>(Table2[[#This Row],[Current Month High]]/Table2[[#This Row],[Close Price]])-1</f>
        <v>3.7720553171197047E-2</v>
      </c>
      <c r="AI465">
        <v>9.8712446351931291</v>
      </c>
      <c r="AJ465">
        <v>67.291583566015106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0.06</v>
      </c>
      <c r="AM465" t="s">
        <v>10294</v>
      </c>
      <c r="AN465">
        <v>-4.95</v>
      </c>
      <c r="AO465" t="s">
        <v>10293</v>
      </c>
      <c r="AP465">
        <v>-2.6017590572228001E-2</v>
      </c>
      <c r="AQ465">
        <f>(Table2[[#This Row],[Sharpe Ratio]]-AVERAGE(Table2[Sharpe Ratio]))/_xlfn.STDEV.P(Table2[Sharpe Ratio])</f>
        <v>-0.93545383765008083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-1.2065595462396652</v>
      </c>
      <c r="AS465">
        <f>_xlfn.RANK.AVG(Table2[[#This Row],[1Y Return vs Nifty Z-Score]],Table2[1Y Return vs Nifty Z-Score])</f>
        <v>324</v>
      </c>
      <c r="AT465">
        <f>_xlfn.RANK.AVG(Table2[[#This Row],[6M Return vs Nifty Z-Score]],Table2[6M Return vs Nifty Z-Score])</f>
        <v>400</v>
      </c>
      <c r="AU465">
        <f>_xlfn.RANK.AVG(Table2[[#This Row],[Sharpe Ratio Z-Score]],Table2[Sharpe Ratio Z-Score])</f>
        <v>603</v>
      </c>
      <c r="AV465">
        <f>(Table2[[#This Row],[Rank 1Y]]+Table2[[#This Row],[Rank 6M]]+Table2[[#This Row],[Rank Sharpe]])/3</f>
        <v>442.33333333333331</v>
      </c>
    </row>
    <row r="466" spans="1:48" x14ac:dyDescent="0.3">
      <c r="A466" t="s">
        <v>587</v>
      </c>
      <c r="B466" t="s">
        <v>588</v>
      </c>
      <c r="C466" t="s">
        <v>10254</v>
      </c>
      <c r="D466" t="s">
        <v>54</v>
      </c>
      <c r="E466">
        <v>32989.159466539997</v>
      </c>
      <c r="F466">
        <v>1300.3</v>
      </c>
      <c r="G466">
        <v>19.8121224011138</v>
      </c>
      <c r="H466">
        <f>(Table2[[#This Row],[1Y Return vs Nifty]]-AVERAGE(Table2[1Y Return vs Nifty]))/_xlfn.STDEV.P(Table2[1Y Return vs Nifty])</f>
        <v>-0.26375410772703578</v>
      </c>
      <c r="I466">
        <v>11.968765880568901</v>
      </c>
      <c r="J466">
        <f>(Table2[[#This Row],[1M Return vs Nifty]]-AVERAGE(Table2[1M Return vs Nifty]))/_xlfn.STDEV.P(Table2[1M Return vs Nifty])</f>
        <v>1.123668913754591</v>
      </c>
      <c r="K466">
        <v>4.1713972270970299</v>
      </c>
      <c r="L466">
        <f>(Table2[[#This Row],[6M Return vs Nifty]]-AVERAGE(Table2[6M Return vs Nifty]))/_xlfn.STDEV.P(Table2[6M Return vs Nifty])</f>
        <v>-7.9320675824976039E-2</v>
      </c>
      <c r="M466">
        <v>3.6179612162212198</v>
      </c>
      <c r="N466">
        <f>(Table2[[#This Row],[1W Return vs Nifty]]-AVERAGE(Table2[1W Return vs Nifty]))/_xlfn.STDEV.P(Table2[1W Return vs Nifty])</f>
        <v>0.31001149246712062</v>
      </c>
      <c r="O466">
        <v>1248.92</v>
      </c>
      <c r="P466">
        <v>1226.98412221444</v>
      </c>
      <c r="Q466">
        <v>1154.9523170028299</v>
      </c>
      <c r="R466">
        <v>74.163528721904598</v>
      </c>
      <c r="S466" s="2">
        <f>(Table2[[#This Row],[Close Price]]-Table2[[#This Row],[20D EMA]])/Table2[[#This Row],[20D EMA]]</f>
        <v>4.1139544566505364E-2</v>
      </c>
      <c r="T466" s="2">
        <f>(Table2[[#This Row],[Close Price]]-Table2[[#This Row],[50D EMA]])/Table2[[#This Row],[50D EMA]]</f>
        <v>5.9752914856991517E-2</v>
      </c>
      <c r="U466" s="2">
        <f>(Table2[[#This Row],[Close Price]]-Table2[[#This Row],[200D EMA]])/Table2[[#This Row],[200D EMA]]</f>
        <v>0.12584734526041383</v>
      </c>
      <c r="V466">
        <v>0.717300255725417</v>
      </c>
      <c r="W466">
        <v>1280.05</v>
      </c>
      <c r="X466">
        <v>1313.15</v>
      </c>
      <c r="Y466">
        <v>1280.05</v>
      </c>
      <c r="Z466">
        <v>1322.85</v>
      </c>
      <c r="AA466">
        <v>1280.05</v>
      </c>
      <c r="AB466">
        <v>1315.2</v>
      </c>
      <c r="AC466" s="2">
        <f>(Table2[[#This Row],[Close Price]]/Table2[[#This Row],[Day Low]])-1</f>
        <v>1.5819694543181884E-2</v>
      </c>
      <c r="AD466" s="2">
        <f>(Table2[[#This Row],[Day High]]/Table2[[#This Row],[Close Price]])-1</f>
        <v>9.8823348458050297E-3</v>
      </c>
      <c r="AE466" s="2">
        <f>(Table2[[#This Row],[Close Price]]/Table2[[#This Row],[Current Week Low]])-1</f>
        <v>1.5819694543181884E-2</v>
      </c>
      <c r="AF466" s="2">
        <f>(Table2[[#This Row],[Current Week High]]/Table2[[#This Row],[Close Price]])-1</f>
        <v>1.7342151811120532E-2</v>
      </c>
      <c r="AG466" s="2">
        <f>(Table2[[#This Row],[Close Price]]/Table2[[#This Row],[Current Month Low]])-1</f>
        <v>1.5819694543181884E-2</v>
      </c>
      <c r="AH466" s="2">
        <f>(Table2[[#This Row],[Current Month High]]/Table2[[#This Row],[Close Price]])-1</f>
        <v>1.1458894101361361E-2</v>
      </c>
      <c r="AI466">
        <v>5.7140659847727298</v>
      </c>
      <c r="AJ466">
        <v>53.463944293638598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-0.12</v>
      </c>
      <c r="AM466" t="s">
        <v>10293</v>
      </c>
      <c r="AN466">
        <v>6.74</v>
      </c>
      <c r="AO466" t="s">
        <v>10294</v>
      </c>
      <c r="AP466">
        <v>-2.6864030963294001E-2</v>
      </c>
      <c r="AQ466">
        <f>(Table2[[#This Row],[Sharpe Ratio]]-AVERAGE(Table2[Sharpe Ratio]))/_xlfn.STDEV.P(Table2[Sharpe Ratio])</f>
        <v>-0.94526841971719822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0.14533720295250147</v>
      </c>
      <c r="AS466">
        <f>_xlfn.RANK.AVG(Table2[[#This Row],[1Y Return vs Nifty Z-Score]],Table2[1Y Return vs Nifty Z-Score])</f>
        <v>378</v>
      </c>
      <c r="AT466">
        <f>_xlfn.RANK.AVG(Table2[[#This Row],[6M Return vs Nifty Z-Score]],Table2[6M Return vs Nifty Z-Score])</f>
        <v>345</v>
      </c>
      <c r="AU466">
        <f>_xlfn.RANK.AVG(Table2[[#This Row],[Sharpe Ratio Z-Score]],Table2[Sharpe Ratio Z-Score])</f>
        <v>606</v>
      </c>
      <c r="AV466">
        <f>(Table2[[#This Row],[Rank 1Y]]+Table2[[#This Row],[Rank 6M]]+Table2[[#This Row],[Rank Sharpe]])/3</f>
        <v>443</v>
      </c>
    </row>
    <row r="467" spans="1:48" x14ac:dyDescent="0.3">
      <c r="A467" t="s">
        <v>66</v>
      </c>
      <c r="B467" t="s">
        <v>67</v>
      </c>
      <c r="C467" t="s">
        <v>10257</v>
      </c>
      <c r="D467" t="s">
        <v>68</v>
      </c>
      <c r="E467">
        <v>360342.95433688897</v>
      </c>
      <c r="F467">
        <v>3160.9</v>
      </c>
      <c r="G467">
        <v>1.2029115733892399</v>
      </c>
      <c r="H467">
        <f>(Table2[[#This Row],[1Y Return vs Nifty]]-AVERAGE(Table2[1Y Return vs Nifty]))/_xlfn.STDEV.P(Table2[1Y Return vs Nifty])</f>
        <v>-0.52082003875728955</v>
      </c>
      <c r="I467">
        <v>-1.01924440439219</v>
      </c>
      <c r="J467">
        <f>(Table2[[#This Row],[1M Return vs Nifty]]-AVERAGE(Table2[1M Return vs Nifty]))/_xlfn.STDEV.P(Table2[1M Return vs Nifty])</f>
        <v>-0.20211221262035359</v>
      </c>
      <c r="K467">
        <v>-12.9955493350887</v>
      </c>
      <c r="L467">
        <f>(Table2[[#This Row],[6M Return vs Nifty]]-AVERAGE(Table2[6M Return vs Nifty]))/_xlfn.STDEV.P(Table2[6M Return vs Nifty])</f>
        <v>-0.66911558470862886</v>
      </c>
      <c r="M467">
        <v>7.8960041131248797</v>
      </c>
      <c r="N467">
        <f>(Table2[[#This Row],[1W Return vs Nifty]]-AVERAGE(Table2[1W Return vs Nifty]))/_xlfn.STDEV.P(Table2[1W Return vs Nifty])</f>
        <v>1.2037677283754036</v>
      </c>
      <c r="O467">
        <v>3108.96</v>
      </c>
      <c r="P467">
        <v>3124.47484575115</v>
      </c>
      <c r="Q467">
        <v>2983.6684940416599</v>
      </c>
      <c r="R467">
        <v>60.749328773005502</v>
      </c>
      <c r="S467" s="2">
        <f>(Table2[[#This Row],[Close Price]]-Table2[[#This Row],[20D EMA]])/Table2[[#This Row],[20D EMA]]</f>
        <v>1.6706551386959E-2</v>
      </c>
      <c r="T467" s="2">
        <f>(Table2[[#This Row],[Close Price]]-Table2[[#This Row],[50D EMA]])/Table2[[#This Row],[50D EMA]]</f>
        <v>1.1658008480491746E-2</v>
      </c>
      <c r="U467" s="2">
        <f>(Table2[[#This Row],[Close Price]]-Table2[[#This Row],[200D EMA]])/Table2[[#This Row],[200D EMA]]</f>
        <v>5.940053538530464E-2</v>
      </c>
      <c r="V467">
        <v>0.69998815846217999</v>
      </c>
      <c r="W467">
        <v>3111</v>
      </c>
      <c r="X467">
        <v>3215</v>
      </c>
      <c r="Y467">
        <v>3066.65</v>
      </c>
      <c r="Z467">
        <v>3258</v>
      </c>
      <c r="AA467">
        <v>3111</v>
      </c>
      <c r="AB467">
        <v>3258</v>
      </c>
      <c r="AC467" s="2">
        <f>(Table2[[#This Row],[Close Price]]/Table2[[#This Row],[Day Low]])-1</f>
        <v>1.6039858566377463E-2</v>
      </c>
      <c r="AD467" s="2">
        <f>(Table2[[#This Row],[Day High]]/Table2[[#This Row],[Close Price]])-1</f>
        <v>1.7115378531430858E-2</v>
      </c>
      <c r="AE467" s="2">
        <f>(Table2[[#This Row],[Close Price]]/Table2[[#This Row],[Current Week Low]])-1</f>
        <v>3.0733862684036328E-2</v>
      </c>
      <c r="AF467" s="2">
        <f>(Table2[[#This Row],[Current Week High]]/Table2[[#This Row],[Close Price]])-1</f>
        <v>3.0719098990793725E-2</v>
      </c>
      <c r="AG467" s="2">
        <f>(Table2[[#This Row],[Close Price]]/Table2[[#This Row],[Current Month Low]])-1</f>
        <v>1.6039858566377463E-2</v>
      </c>
      <c r="AH467" s="2">
        <f>(Table2[[#This Row],[Current Month High]]/Table2[[#This Row],[Close Price]])-1</f>
        <v>3.0719098990793725E-2</v>
      </c>
      <c r="AI467">
        <v>18.444114018159301</v>
      </c>
      <c r="AJ467">
        <v>47.567693744164302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-0.08</v>
      </c>
      <c r="AM467" t="s">
        <v>10293</v>
      </c>
      <c r="AN467">
        <v>1.66</v>
      </c>
      <c r="AO467" t="s">
        <v>10294</v>
      </c>
      <c r="AP467">
        <v>6.7305831773691996E-2</v>
      </c>
      <c r="AQ467">
        <f>(Table2[[#This Row],[Sharpe Ratio]]-AVERAGE(Table2[Sharpe Ratio]))/_xlfn.STDEV.P(Table2[Sharpe Ratio])</f>
        <v>0.14664290190267998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487</v>
      </c>
      <c r="AT467">
        <f>_xlfn.RANK.AVG(Table2[[#This Row],[6M Return vs Nifty Z-Score]],Table2[6M Return vs Nifty Z-Score])</f>
        <v>553</v>
      </c>
      <c r="AU467">
        <f>_xlfn.RANK.AVG(Table2[[#This Row],[Sharpe Ratio Z-Score]],Table2[Sharpe Ratio Z-Score])</f>
        <v>292</v>
      </c>
      <c r="AV467">
        <f>(Table2[[#This Row],[Rank 1Y]]+Table2[[#This Row],[Rank 6M]]+Table2[[#This Row],[Rank Sharpe]])/3</f>
        <v>444</v>
      </c>
    </row>
    <row r="468" spans="1:48" x14ac:dyDescent="0.3">
      <c r="A468" t="s">
        <v>1145</v>
      </c>
      <c r="B468" t="s">
        <v>1146</v>
      </c>
      <c r="C468" t="s">
        <v>10259</v>
      </c>
      <c r="D468" t="s">
        <v>877</v>
      </c>
      <c r="E468">
        <v>10621.787449968</v>
      </c>
      <c r="F468">
        <v>76.92</v>
      </c>
      <c r="G468">
        <v>50.242500771937401</v>
      </c>
      <c r="H468">
        <f>(Table2[[#This Row],[1Y Return vs Nifty]]-AVERAGE(Table2[1Y Return vs Nifty]))/_xlfn.STDEV.P(Table2[1Y Return vs Nifty])</f>
        <v>0.15660834718396455</v>
      </c>
      <c r="I468">
        <v>-8.0630880648897794</v>
      </c>
      <c r="J468">
        <f>(Table2[[#This Row],[1M Return vs Nifty]]-AVERAGE(Table2[1M Return vs Nifty]))/_xlfn.STDEV.P(Table2[1M Return vs Nifty])</f>
        <v>-0.92112881157059712</v>
      </c>
      <c r="K468">
        <v>-26.287658967089801</v>
      </c>
      <c r="L468">
        <f>(Table2[[#This Row],[6M Return vs Nifty]]-AVERAGE(Table2[6M Return vs Nifty]))/_xlfn.STDEV.P(Table2[6M Return vs Nifty])</f>
        <v>-1.1257849499262169</v>
      </c>
      <c r="M468">
        <v>2.4706709518111598</v>
      </c>
      <c r="N468">
        <f>(Table2[[#This Row],[1W Return vs Nifty]]-AVERAGE(Table2[1W Return vs Nifty]))/_xlfn.STDEV.P(Table2[1W Return vs Nifty])</f>
        <v>7.0322958966086563E-2</v>
      </c>
      <c r="O468">
        <v>77.77</v>
      </c>
      <c r="P468">
        <v>77.665270303223394</v>
      </c>
      <c r="Q468">
        <v>72.628225931837903</v>
      </c>
      <c r="R468">
        <v>46.237859940168804</v>
      </c>
      <c r="S468" s="2">
        <f>(Table2[[#This Row],[Close Price]]-Table2[[#This Row],[20D EMA]])/Table2[[#This Row],[20D EMA]]</f>
        <v>-1.0929664395010858E-2</v>
      </c>
      <c r="T468" s="2">
        <f>(Table2[[#This Row],[Close Price]]-Table2[[#This Row],[50D EMA]])/Table2[[#This Row],[50D EMA]]</f>
        <v>-9.5959275016192312E-3</v>
      </c>
      <c r="U468" s="2">
        <f>(Table2[[#This Row],[Close Price]]-Table2[[#This Row],[200D EMA]])/Table2[[#This Row],[200D EMA]]</f>
        <v>5.9092370949415156E-2</v>
      </c>
      <c r="V468">
        <v>0.84755131089246705</v>
      </c>
      <c r="W468">
        <v>75.91</v>
      </c>
      <c r="X468">
        <v>77.95</v>
      </c>
      <c r="Y468">
        <v>75.81</v>
      </c>
      <c r="Z468">
        <v>82.35</v>
      </c>
      <c r="AA468">
        <v>75.91</v>
      </c>
      <c r="AB468">
        <v>80.099999999999994</v>
      </c>
      <c r="AC468" s="2">
        <f>(Table2[[#This Row],[Close Price]]/Table2[[#This Row],[Day Low]])-1</f>
        <v>1.3305229877486502E-2</v>
      </c>
      <c r="AD468" s="2">
        <f>(Table2[[#This Row],[Day High]]/Table2[[#This Row],[Close Price]])-1</f>
        <v>1.3390535621424782E-2</v>
      </c>
      <c r="AE468" s="2">
        <f>(Table2[[#This Row],[Close Price]]/Table2[[#This Row],[Current Week Low]])-1</f>
        <v>1.4641867827463351E-2</v>
      </c>
      <c r="AF468" s="2">
        <f>(Table2[[#This Row],[Current Week High]]/Table2[[#This Row],[Close Price]])-1</f>
        <v>7.0592823712948505E-2</v>
      </c>
      <c r="AG468" s="2">
        <f>(Table2[[#This Row],[Close Price]]/Table2[[#This Row],[Current Month Low]])-1</f>
        <v>1.3305229877486502E-2</v>
      </c>
      <c r="AH468" s="2">
        <f>(Table2[[#This Row],[Current Month High]]/Table2[[#This Row],[Close Price]])-1</f>
        <v>4.1341653666146616E-2</v>
      </c>
      <c r="AI468">
        <v>23.3099323972958</v>
      </c>
      <c r="AJ468">
        <v>89.225092250922501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</v>
      </c>
      <c r="AM468">
        <v>0</v>
      </c>
      <c r="AN468">
        <v>-1.95</v>
      </c>
      <c r="AO468" t="s">
        <v>10293</v>
      </c>
      <c r="AP468">
        <v>2.5565142393747999E-2</v>
      </c>
      <c r="AQ468">
        <f>(Table2[[#This Row],[Sharpe Ratio]]-AVERAGE(Table2[Sharpe Ratio]))/_xlfn.STDEV.P(Table2[Sharpe Ratio])</f>
        <v>-0.33734560547653558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-2.1573280608232985</v>
      </c>
      <c r="AS468">
        <f>_xlfn.RANK.AVG(Table2[[#This Row],[1Y Return vs Nifty Z-Score]],Table2[1Y Return vs Nifty Z-Score])</f>
        <v>243</v>
      </c>
      <c r="AT468">
        <f>_xlfn.RANK.AVG(Table2[[#This Row],[6M Return vs Nifty Z-Score]],Table2[6M Return vs Nifty Z-Score])</f>
        <v>667</v>
      </c>
      <c r="AU468">
        <f>_xlfn.RANK.AVG(Table2[[#This Row],[Sharpe Ratio Z-Score]],Table2[Sharpe Ratio Z-Score])</f>
        <v>427</v>
      </c>
      <c r="AV468">
        <f>(Table2[[#This Row],[Rank 1Y]]+Table2[[#This Row],[Rank 6M]]+Table2[[#This Row],[Rank Sharpe]])/3</f>
        <v>445.66666666666669</v>
      </c>
    </row>
    <row r="469" spans="1:48" x14ac:dyDescent="0.3">
      <c r="A469" t="s">
        <v>292</v>
      </c>
      <c r="B469" t="s">
        <v>293</v>
      </c>
      <c r="C469" t="s">
        <v>10254</v>
      </c>
      <c r="D469" t="s">
        <v>294</v>
      </c>
      <c r="E469">
        <v>96481.661616854995</v>
      </c>
      <c r="F469">
        <v>6710.15</v>
      </c>
      <c r="G469">
        <v>7.7052032526878804</v>
      </c>
      <c r="H469">
        <f>(Table2[[#This Row],[1Y Return vs Nifty]]-AVERAGE(Table2[1Y Return vs Nifty]))/_xlfn.STDEV.P(Table2[1Y Return vs Nifty])</f>
        <v>-0.43099797806684365</v>
      </c>
      <c r="I469">
        <v>6.7551731758881903</v>
      </c>
      <c r="J469">
        <f>(Table2[[#This Row],[1M Return vs Nifty]]-AVERAGE(Table2[1M Return vs Nifty]))/_xlfn.STDEV.P(Table2[1M Return vs Nifty])</f>
        <v>0.5914794053681266</v>
      </c>
      <c r="K469">
        <v>-6.9407941871100496</v>
      </c>
      <c r="L469">
        <f>(Table2[[#This Row],[6M Return vs Nifty]]-AVERAGE(Table2[6M Return vs Nifty]))/_xlfn.STDEV.P(Table2[6M Return vs Nifty])</f>
        <v>-0.46109584468794218</v>
      </c>
      <c r="M469">
        <v>5.3559062696928699</v>
      </c>
      <c r="N469">
        <f>(Table2[[#This Row],[1W Return vs Nifty]]-AVERAGE(Table2[1W Return vs Nifty]))/_xlfn.STDEV.P(Table2[1W Return vs Nifty])</f>
        <v>0.67309790058389762</v>
      </c>
      <c r="O469">
        <v>6488.76</v>
      </c>
      <c r="P469">
        <v>6322.0181268709803</v>
      </c>
      <c r="Q469">
        <v>5941.1879234259904</v>
      </c>
      <c r="R469">
        <v>73.251447491544695</v>
      </c>
      <c r="S469" s="2">
        <f>(Table2[[#This Row],[Close Price]]-Table2[[#This Row],[20D EMA]])/Table2[[#This Row],[20D EMA]]</f>
        <v>3.4118999623965043E-2</v>
      </c>
      <c r="T469" s="2">
        <f>(Table2[[#This Row],[Close Price]]-Table2[[#This Row],[50D EMA]])/Table2[[#This Row],[50D EMA]]</f>
        <v>6.1393666601383401E-2</v>
      </c>
      <c r="U469" s="2">
        <f>(Table2[[#This Row],[Close Price]]-Table2[[#This Row],[200D EMA]])/Table2[[#This Row],[200D EMA]]</f>
        <v>0.12942901091244841</v>
      </c>
      <c r="V469">
        <v>0.84241262431501596</v>
      </c>
      <c r="W469">
        <v>6681</v>
      </c>
      <c r="X469">
        <v>6795.85</v>
      </c>
      <c r="Y469">
        <v>6584.1</v>
      </c>
      <c r="Z469">
        <v>6795.85</v>
      </c>
      <c r="AA469">
        <v>6606.6</v>
      </c>
      <c r="AB469">
        <v>6795.85</v>
      </c>
      <c r="AC469" s="2">
        <f>(Table2[[#This Row],[Close Price]]/Table2[[#This Row],[Day Low]])-1</f>
        <v>4.3631192935189578E-3</v>
      </c>
      <c r="AD469" s="2">
        <f>(Table2[[#This Row],[Day High]]/Table2[[#This Row],[Close Price]])-1</f>
        <v>1.2771696608868677E-2</v>
      </c>
      <c r="AE469" s="2">
        <f>(Table2[[#This Row],[Close Price]]/Table2[[#This Row],[Current Week Low]])-1</f>
        <v>1.9144605944624082E-2</v>
      </c>
      <c r="AF469" s="2">
        <f>(Table2[[#This Row],[Current Week High]]/Table2[[#This Row],[Close Price]])-1</f>
        <v>1.2771696608868677E-2</v>
      </c>
      <c r="AG469" s="2">
        <f>(Table2[[#This Row],[Close Price]]/Table2[[#This Row],[Current Month Low]])-1</f>
        <v>1.5673720219174569E-2</v>
      </c>
      <c r="AH469" s="2">
        <f>(Table2[[#This Row],[Current Month High]]/Table2[[#This Row],[Close Price]])-1</f>
        <v>1.2771696608868677E-2</v>
      </c>
      <c r="AI469">
        <v>2.4485294665544002</v>
      </c>
      <c r="AJ469">
        <v>41.983707151925501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-0.01</v>
      </c>
      <c r="AM469" t="s">
        <v>10293</v>
      </c>
      <c r="AN469">
        <v>3.97</v>
      </c>
      <c r="AO469" t="s">
        <v>10294</v>
      </c>
      <c r="AP469">
        <v>2.9658631043129002E-2</v>
      </c>
      <c r="AQ469">
        <f>(Table2[[#This Row],[Sharpe Ratio]]-AVERAGE(Table2[Sharpe Ratio]))/_xlfn.STDEV.P(Table2[Sharpe Ratio])</f>
        <v>-0.28988109325073558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8.2602389946502819E-2</v>
      </c>
      <c r="AS469">
        <f>_xlfn.RANK.AVG(Table2[[#This Row],[1Y Return vs Nifty Z-Score]],Table2[1Y Return vs Nifty Z-Score])</f>
        <v>449</v>
      </c>
      <c r="AT469">
        <f>_xlfn.RANK.AVG(Table2[[#This Row],[6M Return vs Nifty Z-Score]],Table2[6M Return vs Nifty Z-Score])</f>
        <v>475</v>
      </c>
      <c r="AU469">
        <f>_xlfn.RANK.AVG(Table2[[#This Row],[Sharpe Ratio Z-Score]],Table2[Sharpe Ratio Z-Score])</f>
        <v>414</v>
      </c>
      <c r="AV469">
        <f>(Table2[[#This Row],[Rank 1Y]]+Table2[[#This Row],[Rank 6M]]+Table2[[#This Row],[Rank Sharpe]])/3</f>
        <v>446</v>
      </c>
    </row>
    <row r="470" spans="1:48" x14ac:dyDescent="0.3">
      <c r="A470" t="s">
        <v>686</v>
      </c>
      <c r="B470" t="s">
        <v>687</v>
      </c>
      <c r="C470" t="s">
        <v>10263</v>
      </c>
      <c r="D470" t="s">
        <v>297</v>
      </c>
      <c r="E470">
        <v>25488.8770088399</v>
      </c>
      <c r="F470">
        <v>510.65</v>
      </c>
      <c r="G470">
        <v>-1.0565701940544601</v>
      </c>
      <c r="H470">
        <f>(Table2[[#This Row],[1Y Return vs Nifty]]-AVERAGE(Table2[1Y Return vs Nifty]))/_xlfn.STDEV.P(Table2[1Y Return vs Nifty])</f>
        <v>-0.55203231259151631</v>
      </c>
      <c r="I470">
        <v>4.5564934050694603</v>
      </c>
      <c r="J470">
        <f>(Table2[[#This Row],[1M Return vs Nifty]]-AVERAGE(Table2[1M Return vs Nifty]))/_xlfn.STDEV.P(Table2[1M Return vs Nifty])</f>
        <v>0.367044093173377</v>
      </c>
      <c r="K470">
        <v>14.541729458679599</v>
      </c>
      <c r="L470">
        <f>(Table2[[#This Row],[6M Return vs Nifty]]-AVERAGE(Table2[6M Return vs Nifty]))/_xlfn.STDEV.P(Table2[6M Return vs Nifty])</f>
        <v>0.27696686380610797</v>
      </c>
      <c r="M470">
        <v>2.3965102833341101</v>
      </c>
      <c r="N470">
        <f>(Table2[[#This Row],[1W Return vs Nifty]]-AVERAGE(Table2[1W Return vs Nifty]))/_xlfn.STDEV.P(Table2[1W Return vs Nifty])</f>
        <v>5.482952855694715E-2</v>
      </c>
      <c r="O470">
        <v>506.01</v>
      </c>
      <c r="P470">
        <v>483.841260648439</v>
      </c>
      <c r="Q470">
        <v>434.96300354243698</v>
      </c>
      <c r="R470">
        <v>50.9058262743428</v>
      </c>
      <c r="S470" s="2">
        <f>(Table2[[#This Row],[Close Price]]-Table2[[#This Row],[20D EMA]])/Table2[[#This Row],[20D EMA]]</f>
        <v>9.1697792533744129E-3</v>
      </c>
      <c r="T470" s="2">
        <f>(Table2[[#This Row],[Close Price]]-Table2[[#This Row],[50D EMA]])/Table2[[#This Row],[50D EMA]]</f>
        <v>5.5408129756507704E-2</v>
      </c>
      <c r="U470" s="2">
        <f>(Table2[[#This Row],[Close Price]]-Table2[[#This Row],[200D EMA]])/Table2[[#This Row],[200D EMA]]</f>
        <v>0.17400789455919469</v>
      </c>
      <c r="V470">
        <v>0.96353043219854895</v>
      </c>
      <c r="W470">
        <v>506.75</v>
      </c>
      <c r="X470">
        <v>517.15</v>
      </c>
      <c r="Y470">
        <v>506.75</v>
      </c>
      <c r="Z470">
        <v>546.9</v>
      </c>
      <c r="AA470">
        <v>506.75</v>
      </c>
      <c r="AB470">
        <v>525.6</v>
      </c>
      <c r="AC470" s="2">
        <f>(Table2[[#This Row],[Close Price]]/Table2[[#This Row],[Day Low]])-1</f>
        <v>7.6961026147015499E-3</v>
      </c>
      <c r="AD470" s="2">
        <f>(Table2[[#This Row],[Day High]]/Table2[[#This Row],[Close Price]])-1</f>
        <v>1.2728874963282122E-2</v>
      </c>
      <c r="AE470" s="2">
        <f>(Table2[[#This Row],[Close Price]]/Table2[[#This Row],[Current Week Low]])-1</f>
        <v>7.6961026147015499E-3</v>
      </c>
      <c r="AF470" s="2">
        <f>(Table2[[#This Row],[Current Week High]]/Table2[[#This Row],[Close Price]])-1</f>
        <v>7.0987956525996321E-2</v>
      </c>
      <c r="AG470" s="2">
        <f>(Table2[[#This Row],[Close Price]]/Table2[[#This Row],[Current Month Low]])-1</f>
        <v>7.6961026147015499E-3</v>
      </c>
      <c r="AH470" s="2">
        <f>(Table2[[#This Row],[Current Month High]]/Table2[[#This Row],[Close Price]])-1</f>
        <v>2.9276412415548903E-2</v>
      </c>
      <c r="AI470">
        <v>7.0987956525996303</v>
      </c>
      <c r="AJ470">
        <v>51.933948229693499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0.19</v>
      </c>
      <c r="AM470" t="s">
        <v>10294</v>
      </c>
      <c r="AN470">
        <v>2.46</v>
      </c>
      <c r="AO470" t="s">
        <v>10294</v>
      </c>
      <c r="AP470">
        <v>-2.8052600838751E-2</v>
      </c>
      <c r="AQ470">
        <f>(Table2[[#This Row],[Sharpe Ratio]]-AVERAGE(Table2[Sharpe Ratio]))/_xlfn.STDEV.P(Table2[Sharpe Ratio])</f>
        <v>-0.95905003589277427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-0.8122418629478585</v>
      </c>
      <c r="AS470">
        <f>_xlfn.RANK.AVG(Table2[[#This Row],[1Y Return vs Nifty Z-Score]],Table2[1Y Return vs Nifty Z-Score])</f>
        <v>509</v>
      </c>
      <c r="AT470">
        <f>_xlfn.RANK.AVG(Table2[[#This Row],[6M Return vs Nifty Z-Score]],Table2[6M Return vs Nifty Z-Score])</f>
        <v>223</v>
      </c>
      <c r="AU470">
        <f>_xlfn.RANK.AVG(Table2[[#This Row],[Sharpe Ratio Z-Score]],Table2[Sharpe Ratio Z-Score])</f>
        <v>608</v>
      </c>
      <c r="AV470">
        <f>(Table2[[#This Row],[Rank 1Y]]+Table2[[#This Row],[Rank 6M]]+Table2[[#This Row],[Rank Sharpe]])/3</f>
        <v>446.66666666666669</v>
      </c>
    </row>
    <row r="471" spans="1:48" x14ac:dyDescent="0.3">
      <c r="A471" t="s">
        <v>1627</v>
      </c>
      <c r="B471" t="s">
        <v>1628</v>
      </c>
      <c r="C471" t="s">
        <v>10263</v>
      </c>
      <c r="D471" t="s">
        <v>297</v>
      </c>
      <c r="E471">
        <v>5303.6209331</v>
      </c>
      <c r="F471">
        <v>318.2</v>
      </c>
      <c r="G471">
        <v>18.3635064291446</v>
      </c>
      <c r="H471">
        <f>(Table2[[#This Row],[1Y Return vs Nifty]]-AVERAGE(Table2[1Y Return vs Nifty]))/_xlfn.STDEV.P(Table2[1Y Return vs Nifty])</f>
        <v>-0.28376515585728534</v>
      </c>
      <c r="I471">
        <v>11.685160740959301</v>
      </c>
      <c r="J471">
        <f>(Table2[[#This Row],[1M Return vs Nifty]]-AVERAGE(Table2[1M Return vs Nifty]))/_xlfn.STDEV.P(Table2[1M Return vs Nifty])</f>
        <v>1.0947192645636976</v>
      </c>
      <c r="K471">
        <v>3.2814325334690899</v>
      </c>
      <c r="L471">
        <f>(Table2[[#This Row],[6M Return vs Nifty]]-AVERAGE(Table2[6M Return vs Nifty]))/_xlfn.STDEV.P(Table2[6M Return vs Nifty])</f>
        <v>-0.1098966809104796</v>
      </c>
      <c r="M471">
        <v>7.2031183952473601</v>
      </c>
      <c r="N471">
        <f>(Table2[[#This Row],[1W Return vs Nifty]]-AVERAGE(Table2[1W Return vs Nifty]))/_xlfn.STDEV.P(Table2[1W Return vs Nifty])</f>
        <v>1.0590120664878069</v>
      </c>
      <c r="O471">
        <v>304.64</v>
      </c>
      <c r="P471">
        <v>290.22501922588702</v>
      </c>
      <c r="Q471">
        <v>265.87626484556603</v>
      </c>
      <c r="R471">
        <v>58.975732866046002</v>
      </c>
      <c r="S471" s="2">
        <f>(Table2[[#This Row],[Close Price]]-Table2[[#This Row],[20D EMA]])/Table2[[#This Row],[20D EMA]]</f>
        <v>4.4511554621848748E-2</v>
      </c>
      <c r="T471" s="2">
        <f>(Table2[[#This Row],[Close Price]]-Table2[[#This Row],[50D EMA]])/Table2[[#This Row],[50D EMA]]</f>
        <v>9.6390658698999224E-2</v>
      </c>
      <c r="U471" s="2">
        <f>(Table2[[#This Row],[Close Price]]-Table2[[#This Row],[200D EMA]])/Table2[[#This Row],[200D EMA]]</f>
        <v>0.19679731541597426</v>
      </c>
      <c r="V471">
        <v>1.64976308168968</v>
      </c>
      <c r="W471">
        <v>317.10000000000002</v>
      </c>
      <c r="X471">
        <v>331.85</v>
      </c>
      <c r="Y471">
        <v>305</v>
      </c>
      <c r="Z471">
        <v>336</v>
      </c>
      <c r="AA471">
        <v>317.10000000000002</v>
      </c>
      <c r="AB471">
        <v>336</v>
      </c>
      <c r="AC471" s="2">
        <f>(Table2[[#This Row],[Close Price]]/Table2[[#This Row],[Day Low]])-1</f>
        <v>3.4689372437715082E-3</v>
      </c>
      <c r="AD471" s="2">
        <f>(Table2[[#This Row],[Day High]]/Table2[[#This Row],[Close Price]])-1</f>
        <v>4.2897548711502198E-2</v>
      </c>
      <c r="AE471" s="2">
        <f>(Table2[[#This Row],[Close Price]]/Table2[[#This Row],[Current Week Low]])-1</f>
        <v>4.3278688524590159E-2</v>
      </c>
      <c r="AF471" s="2">
        <f>(Table2[[#This Row],[Current Week High]]/Table2[[#This Row],[Close Price]])-1</f>
        <v>5.5939660590823337E-2</v>
      </c>
      <c r="AG471" s="2">
        <f>(Table2[[#This Row],[Close Price]]/Table2[[#This Row],[Current Month Low]])-1</f>
        <v>3.4689372437715082E-3</v>
      </c>
      <c r="AH471" s="2">
        <f>(Table2[[#This Row],[Current Month High]]/Table2[[#This Row],[Close Price]])-1</f>
        <v>5.5939660590823337E-2</v>
      </c>
      <c r="AI471">
        <v>5.5939660590823301</v>
      </c>
      <c r="AJ471">
        <v>51.704410011918903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0.14000000000000001</v>
      </c>
      <c r="AM471" t="s">
        <v>10294</v>
      </c>
      <c r="AN471">
        <v>1.55</v>
      </c>
      <c r="AO471" t="s">
        <v>10294</v>
      </c>
      <c r="AP471">
        <v>-2.5471232076922E-2</v>
      </c>
      <c r="AQ471">
        <f>(Table2[[#This Row],[Sharpe Ratio]]-AVERAGE(Table2[Sharpe Ratio]))/_xlfn.STDEV.P(Table2[Sharpe Ratio])</f>
        <v>-0.92911874264889105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0.83095075163484866</v>
      </c>
      <c r="AS471">
        <f>_xlfn.RANK.AVG(Table2[[#This Row],[1Y Return vs Nifty Z-Score]],Table2[1Y Return vs Nifty Z-Score])</f>
        <v>385</v>
      </c>
      <c r="AT471">
        <f>_xlfn.RANK.AVG(Table2[[#This Row],[6M Return vs Nifty Z-Score]],Table2[6M Return vs Nifty Z-Score])</f>
        <v>355</v>
      </c>
      <c r="AU471">
        <f>_xlfn.RANK.AVG(Table2[[#This Row],[Sharpe Ratio Z-Score]],Table2[Sharpe Ratio Z-Score])</f>
        <v>601</v>
      </c>
      <c r="AV471">
        <f>(Table2[[#This Row],[Rank 1Y]]+Table2[[#This Row],[Rank 6M]]+Table2[[#This Row],[Rank Sharpe]])/3</f>
        <v>447</v>
      </c>
    </row>
    <row r="472" spans="1:48" x14ac:dyDescent="0.3">
      <c r="A472" t="s">
        <v>640</v>
      </c>
      <c r="B472" t="s">
        <v>641</v>
      </c>
      <c r="C472" t="s">
        <v>10260</v>
      </c>
      <c r="D472" t="s">
        <v>286</v>
      </c>
      <c r="E472">
        <v>28002.195199999998</v>
      </c>
      <c r="F472">
        <v>2529.1</v>
      </c>
      <c r="G472">
        <v>-18.975256693335801</v>
      </c>
      <c r="H472">
        <f>(Table2[[#This Row],[1Y Return vs Nifty]]-AVERAGE(Table2[1Y Return vs Nifty]))/_xlfn.STDEV.P(Table2[1Y Return vs Nifty])</f>
        <v>-0.79955940390236413</v>
      </c>
      <c r="I472">
        <v>-12.009510802001801</v>
      </c>
      <c r="J472">
        <f>(Table2[[#This Row],[1M Return vs Nifty]]-AVERAGE(Table2[1M Return vs Nifty]))/_xlfn.STDEV.P(Table2[1M Return vs Nifty])</f>
        <v>-1.3239690208687331</v>
      </c>
      <c r="K472">
        <v>-2.8058548680891899</v>
      </c>
      <c r="L472">
        <f>(Table2[[#This Row],[6M Return vs Nifty]]-AVERAGE(Table2[6M Return vs Nifty]))/_xlfn.STDEV.P(Table2[6M Return vs Nifty])</f>
        <v>-0.31903411285536909</v>
      </c>
      <c r="M472">
        <v>1.3077743481491699</v>
      </c>
      <c r="N472">
        <f>(Table2[[#This Row],[1W Return vs Nifty]]-AVERAGE(Table2[1W Return vs Nifty]))/_xlfn.STDEV.P(Table2[1W Return vs Nifty])</f>
        <v>-0.17262600538200795</v>
      </c>
      <c r="O472">
        <v>2639.25</v>
      </c>
      <c r="P472">
        <v>2595.1387098025798</v>
      </c>
      <c r="Q472">
        <v>2338.6361767287899</v>
      </c>
      <c r="R472">
        <v>35.994727496288696</v>
      </c>
      <c r="S472" s="2">
        <f>(Table2[[#This Row],[Close Price]]-Table2[[#This Row],[20D EMA]])/Table2[[#This Row],[20D EMA]]</f>
        <v>-4.1735341479587039E-2</v>
      </c>
      <c r="T472" s="2">
        <f>(Table2[[#This Row],[Close Price]]-Table2[[#This Row],[50D EMA]])/Table2[[#This Row],[50D EMA]]</f>
        <v>-2.5447082868107523E-2</v>
      </c>
      <c r="U472" s="2">
        <f>(Table2[[#This Row],[Close Price]]-Table2[[#This Row],[200D EMA]])/Table2[[#This Row],[200D EMA]]</f>
        <v>8.1442263301350598E-2</v>
      </c>
      <c r="V472">
        <v>0.75976632764957497</v>
      </c>
      <c r="W472">
        <v>2517</v>
      </c>
      <c r="X472">
        <v>2574.15</v>
      </c>
      <c r="Y472">
        <v>2517</v>
      </c>
      <c r="Z472">
        <v>2787.3</v>
      </c>
      <c r="AA472">
        <v>2517</v>
      </c>
      <c r="AB472">
        <v>2615</v>
      </c>
      <c r="AC472" s="2">
        <f>(Table2[[#This Row],[Close Price]]/Table2[[#This Row],[Day Low]])-1</f>
        <v>4.8073102900276776E-3</v>
      </c>
      <c r="AD472" s="2">
        <f>(Table2[[#This Row],[Day High]]/Table2[[#This Row],[Close Price]])-1</f>
        <v>1.7812660630263766E-2</v>
      </c>
      <c r="AE472" s="2">
        <f>(Table2[[#This Row],[Close Price]]/Table2[[#This Row],[Current Week Low]])-1</f>
        <v>4.8073102900276776E-3</v>
      </c>
      <c r="AF472" s="2">
        <f>(Table2[[#This Row],[Current Week High]]/Table2[[#This Row],[Close Price]])-1</f>
        <v>0.10209165315724977</v>
      </c>
      <c r="AG472" s="2">
        <f>(Table2[[#This Row],[Close Price]]/Table2[[#This Row],[Current Month Low]])-1</f>
        <v>4.8073102900276776E-3</v>
      </c>
      <c r="AH472" s="2">
        <f>(Table2[[#This Row],[Current Month High]]/Table2[[#This Row],[Close Price]])-1</f>
        <v>3.3964651457040196E-2</v>
      </c>
      <c r="AI472">
        <v>17.037681388636202</v>
      </c>
      <c r="AJ472">
        <v>34.870947098976004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</v>
      </c>
      <c r="AM472" t="s">
        <v>10295</v>
      </c>
      <c r="AN472">
        <v>-5.44</v>
      </c>
      <c r="AO472" t="s">
        <v>10293</v>
      </c>
      <c r="AP472">
        <v>6.4340407259553006E-2</v>
      </c>
      <c r="AQ472">
        <f>(Table2[[#This Row],[Sharpe Ratio]]-AVERAGE(Table2[Sharpe Ratio]))/_xlfn.STDEV.P(Table2[Sharpe Ratio])</f>
        <v>0.11225843423661694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-2.5029301087718574</v>
      </c>
      <c r="AS472">
        <f>_xlfn.RANK.AVG(Table2[[#This Row],[1Y Return vs Nifty Z-Score]],Table2[1Y Return vs Nifty Z-Score])</f>
        <v>616</v>
      </c>
      <c r="AT472">
        <f>_xlfn.RANK.AVG(Table2[[#This Row],[6M Return vs Nifty Z-Score]],Table2[6M Return vs Nifty Z-Score])</f>
        <v>425</v>
      </c>
      <c r="AU472">
        <f>_xlfn.RANK.AVG(Table2[[#This Row],[Sharpe Ratio Z-Score]],Table2[Sharpe Ratio Z-Score])</f>
        <v>301</v>
      </c>
      <c r="AV472">
        <f>(Table2[[#This Row],[Rank 1Y]]+Table2[[#This Row],[Rank 6M]]+Table2[[#This Row],[Rank Sharpe]])/3</f>
        <v>447.33333333333331</v>
      </c>
    </row>
    <row r="473" spans="1:48" x14ac:dyDescent="0.3">
      <c r="A473" t="s">
        <v>1360</v>
      </c>
      <c r="B473" t="s">
        <v>1361</v>
      </c>
      <c r="C473" t="s">
        <v>10250</v>
      </c>
      <c r="D473" t="s">
        <v>532</v>
      </c>
      <c r="E473">
        <v>8070.7623079049999</v>
      </c>
      <c r="F473">
        <v>244.35</v>
      </c>
      <c r="G473">
        <v>11.232173448289601</v>
      </c>
      <c r="H473">
        <f>(Table2[[#This Row],[1Y Return vs Nifty]]-AVERAGE(Table2[1Y Return vs Nifty]))/_xlfn.STDEV.P(Table2[1Y Return vs Nifty])</f>
        <v>-0.38227673537462065</v>
      </c>
      <c r="I473">
        <v>-4.8374078180268496</v>
      </c>
      <c r="J473">
        <f>(Table2[[#This Row],[1M Return vs Nifty]]-AVERAGE(Table2[1M Return vs Nifty]))/_xlfn.STDEV.P(Table2[1M Return vs Nifty])</f>
        <v>-0.59186005544994724</v>
      </c>
      <c r="K473">
        <v>-8.9488044931185193</v>
      </c>
      <c r="L473">
        <f>(Table2[[#This Row],[6M Return vs Nifty]]-AVERAGE(Table2[6M Return vs Nifty]))/_xlfn.STDEV.P(Table2[6M Return vs Nifty])</f>
        <v>-0.53008389979603199</v>
      </c>
      <c r="M473">
        <v>-2.6800348158299498</v>
      </c>
      <c r="N473">
        <f>(Table2[[#This Row],[1W Return vs Nifty]]-AVERAGE(Table2[1W Return vs Nifty]))/_xlfn.STDEV.P(Table2[1W Return vs Nifty])</f>
        <v>-1.0057474568985791</v>
      </c>
      <c r="O473">
        <v>246.27</v>
      </c>
      <c r="P473">
        <v>238.162628780376</v>
      </c>
      <c r="Q473">
        <v>223.58746590289999</v>
      </c>
      <c r="R473">
        <v>42.290994678361301</v>
      </c>
      <c r="S473" s="2">
        <f>(Table2[[#This Row],[Close Price]]-Table2[[#This Row],[20D EMA]])/Table2[[#This Row],[20D EMA]]</f>
        <v>-7.7963211109758224E-3</v>
      </c>
      <c r="T473" s="2">
        <f>(Table2[[#This Row],[Close Price]]-Table2[[#This Row],[50D EMA]])/Table2[[#This Row],[50D EMA]]</f>
        <v>2.5979605831986944E-2</v>
      </c>
      <c r="U473" s="2">
        <f>(Table2[[#This Row],[Close Price]]-Table2[[#This Row],[200D EMA]])/Table2[[#This Row],[200D EMA]]</f>
        <v>9.2860903509308507E-2</v>
      </c>
      <c r="V473">
        <v>0.89091751770015903</v>
      </c>
      <c r="W473">
        <v>243.1</v>
      </c>
      <c r="X473">
        <v>249</v>
      </c>
      <c r="Y473">
        <v>243.1</v>
      </c>
      <c r="Z473">
        <v>262.55</v>
      </c>
      <c r="AA473">
        <v>243.1</v>
      </c>
      <c r="AB473">
        <v>255.4</v>
      </c>
      <c r="AC473" s="2">
        <f>(Table2[[#This Row],[Close Price]]/Table2[[#This Row],[Day Low]])-1</f>
        <v>5.14191690662269E-3</v>
      </c>
      <c r="AD473" s="2">
        <f>(Table2[[#This Row],[Day High]]/Table2[[#This Row],[Close Price]])-1</f>
        <v>1.9030079803560529E-2</v>
      </c>
      <c r="AE473" s="2">
        <f>(Table2[[#This Row],[Close Price]]/Table2[[#This Row],[Current Week Low]])-1</f>
        <v>5.14191690662269E-3</v>
      </c>
      <c r="AF473" s="2">
        <f>(Table2[[#This Row],[Current Week High]]/Table2[[#This Row],[Close Price]])-1</f>
        <v>7.4483323102107812E-2</v>
      </c>
      <c r="AG473" s="2">
        <f>(Table2[[#This Row],[Close Price]]/Table2[[#This Row],[Current Month Low]])-1</f>
        <v>5.14191690662269E-3</v>
      </c>
      <c r="AH473" s="2">
        <f>(Table2[[#This Row],[Current Month High]]/Table2[[#This Row],[Close Price]])-1</f>
        <v>4.5222017597708275E-2</v>
      </c>
      <c r="AI473">
        <v>14.8352772662164</v>
      </c>
      <c r="AJ473">
        <v>41.242774566473898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0.01</v>
      </c>
      <c r="AM473" t="s">
        <v>10294</v>
      </c>
      <c r="AN473">
        <v>0.76</v>
      </c>
      <c r="AO473" t="s">
        <v>10294</v>
      </c>
      <c r="AP473">
        <v>2.938332509654E-2</v>
      </c>
      <c r="AQ473">
        <f>(Table2[[#This Row],[Sharpe Ratio]]-AVERAGE(Table2[Sharpe Ratio]))/_xlfn.STDEV.P(Table2[Sharpe Ratio])</f>
        <v>-0.29307330009114907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-2.8030414476103283</v>
      </c>
      <c r="AS473">
        <f>_xlfn.RANK.AVG(Table2[[#This Row],[1Y Return vs Nifty Z-Score]],Table2[1Y Return vs Nifty Z-Score])</f>
        <v>428</v>
      </c>
      <c r="AT473">
        <f>_xlfn.RANK.AVG(Table2[[#This Row],[6M Return vs Nifty Z-Score]],Table2[6M Return vs Nifty Z-Score])</f>
        <v>498</v>
      </c>
      <c r="AU473">
        <f>_xlfn.RANK.AVG(Table2[[#This Row],[Sharpe Ratio Z-Score]],Table2[Sharpe Ratio Z-Score])</f>
        <v>416</v>
      </c>
      <c r="AV473">
        <f>(Table2[[#This Row],[Rank 1Y]]+Table2[[#This Row],[Rank 6M]]+Table2[[#This Row],[Rank Sharpe]])/3</f>
        <v>447.33333333333331</v>
      </c>
    </row>
    <row r="474" spans="1:48" x14ac:dyDescent="0.3">
      <c r="A474" t="s">
        <v>515</v>
      </c>
      <c r="B474" t="s">
        <v>516</v>
      </c>
      <c r="C474" t="s">
        <v>10256</v>
      </c>
      <c r="D474" t="s">
        <v>201</v>
      </c>
      <c r="E474">
        <v>40419.683459439999</v>
      </c>
      <c r="F474">
        <v>689.2</v>
      </c>
      <c r="G474">
        <v>-2.3153414753485402</v>
      </c>
      <c r="H474">
        <f>(Table2[[#This Row],[1Y Return vs Nifty]]-AVERAGE(Table2[1Y Return vs Nifty]))/_xlfn.STDEV.P(Table2[1Y Return vs Nifty])</f>
        <v>-0.56942086358250821</v>
      </c>
      <c r="I474">
        <v>-2.7321089704565802</v>
      </c>
      <c r="J474">
        <f>(Table2[[#This Row],[1M Return vs Nifty]]-AVERAGE(Table2[1M Return vs Nifty]))/_xlfn.STDEV.P(Table2[1M Return vs Nifty])</f>
        <v>-0.3769568165204637</v>
      </c>
      <c r="K474">
        <v>-3.7687315948768298</v>
      </c>
      <c r="L474">
        <f>(Table2[[#This Row],[6M Return vs Nifty]]-AVERAGE(Table2[6M Return vs Nifty]))/_xlfn.STDEV.P(Table2[6M Return vs Nifty])</f>
        <v>-0.35211511472630408</v>
      </c>
      <c r="M474">
        <v>-3.9073269937035602</v>
      </c>
      <c r="N474">
        <f>(Table2[[#This Row],[1W Return vs Nifty]]-AVERAGE(Table2[1W Return vs Nifty]))/_xlfn.STDEV.P(Table2[1W Return vs Nifty])</f>
        <v>-1.2621497566627786</v>
      </c>
      <c r="O474">
        <v>685.52</v>
      </c>
      <c r="P474">
        <v>671.22400832070105</v>
      </c>
      <c r="Q474">
        <v>629.33428269917601</v>
      </c>
      <c r="R474">
        <v>51.650738810728903</v>
      </c>
      <c r="S474" s="2">
        <f>(Table2[[#This Row],[Close Price]]-Table2[[#This Row],[20D EMA]])/Table2[[#This Row],[20D EMA]]</f>
        <v>5.3681876531684906E-3</v>
      </c>
      <c r="T474" s="2">
        <f>(Table2[[#This Row],[Close Price]]-Table2[[#This Row],[50D EMA]])/Table2[[#This Row],[50D EMA]]</f>
        <v>2.6780912864353822E-2</v>
      </c>
      <c r="U474" s="2">
        <f>(Table2[[#This Row],[Close Price]]-Table2[[#This Row],[200D EMA]])/Table2[[#This Row],[200D EMA]]</f>
        <v>9.5125466618572962E-2</v>
      </c>
      <c r="V474">
        <v>0.80379969888069402</v>
      </c>
      <c r="W474">
        <v>663.4</v>
      </c>
      <c r="X474">
        <v>693</v>
      </c>
      <c r="Y474">
        <v>663.4</v>
      </c>
      <c r="Z474">
        <v>703</v>
      </c>
      <c r="AA474">
        <v>663.4</v>
      </c>
      <c r="AB474">
        <v>693</v>
      </c>
      <c r="AC474" s="2">
        <f>(Table2[[#This Row],[Close Price]]/Table2[[#This Row],[Day Low]])-1</f>
        <v>3.8890563762435937E-2</v>
      </c>
      <c r="AD474" s="2">
        <f>(Table2[[#This Row],[Day High]]/Table2[[#This Row],[Close Price]])-1</f>
        <v>5.5136390017411774E-3</v>
      </c>
      <c r="AE474" s="2">
        <f>(Table2[[#This Row],[Close Price]]/Table2[[#This Row],[Current Week Low]])-1</f>
        <v>3.8890563762435937E-2</v>
      </c>
      <c r="AF474" s="2">
        <f>(Table2[[#This Row],[Current Week High]]/Table2[[#This Row],[Close Price]])-1</f>
        <v>2.0023215322112486E-2</v>
      </c>
      <c r="AG474" s="2">
        <f>(Table2[[#This Row],[Close Price]]/Table2[[#This Row],[Current Month Low]])-1</f>
        <v>3.8890563762435937E-2</v>
      </c>
      <c r="AH474" s="2">
        <f>(Table2[[#This Row],[Current Month High]]/Table2[[#This Row],[Close Price]])-1</f>
        <v>5.5136390017411774E-3</v>
      </c>
      <c r="AI474">
        <v>10.925710969239599</v>
      </c>
      <c r="AJ474">
        <v>41.200573652939902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0.01</v>
      </c>
      <c r="AM474" t="s">
        <v>10294</v>
      </c>
      <c r="AN474">
        <v>-3.49</v>
      </c>
      <c r="AO474" t="s">
        <v>10293</v>
      </c>
      <c r="AP474">
        <v>3.8366569187047998E-2</v>
      </c>
      <c r="AQ474">
        <f>(Table2[[#This Row],[Sharpe Ratio]]-AVERAGE(Table2[Sharpe Ratio]))/_xlfn.STDEV.P(Table2[Sharpe Ratio])</f>
        <v>-0.18891146272395901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-2.7495540142160135</v>
      </c>
      <c r="AS474">
        <f>_xlfn.RANK.AVG(Table2[[#This Row],[1Y Return vs Nifty Z-Score]],Table2[1Y Return vs Nifty Z-Score])</f>
        <v>522</v>
      </c>
      <c r="AT474">
        <f>_xlfn.RANK.AVG(Table2[[#This Row],[6M Return vs Nifty Z-Score]],Table2[6M Return vs Nifty Z-Score])</f>
        <v>433</v>
      </c>
      <c r="AU474">
        <f>_xlfn.RANK.AVG(Table2[[#This Row],[Sharpe Ratio Z-Score]],Table2[Sharpe Ratio Z-Score])</f>
        <v>390</v>
      </c>
      <c r="AV474">
        <f>(Table2[[#This Row],[Rank 1Y]]+Table2[[#This Row],[Rank 6M]]+Table2[[#This Row],[Rank Sharpe]])/3</f>
        <v>448.33333333333331</v>
      </c>
    </row>
    <row r="475" spans="1:48" x14ac:dyDescent="0.3">
      <c r="A475" t="s">
        <v>629</v>
      </c>
      <c r="B475" t="s">
        <v>630</v>
      </c>
      <c r="C475" t="s">
        <v>10256</v>
      </c>
      <c r="D475" t="s">
        <v>201</v>
      </c>
      <c r="E475">
        <v>29334.971093849999</v>
      </c>
      <c r="F475">
        <v>1396.05</v>
      </c>
      <c r="G475">
        <v>-15.128456957054</v>
      </c>
      <c r="H475">
        <f>(Table2[[#This Row],[1Y Return vs Nifty]]-AVERAGE(Table2[1Y Return vs Nifty]))/_xlfn.STDEV.P(Table2[1Y Return vs Nifty])</f>
        <v>-0.74642006527866755</v>
      </c>
      <c r="I475">
        <v>-5.9158824249067703E-2</v>
      </c>
      <c r="J475">
        <f>(Table2[[#This Row],[1M Return vs Nifty]]-AVERAGE(Table2[1M Return vs Nifty]))/_xlfn.STDEV.P(Table2[1M Return vs Nifty])</f>
        <v>-0.10410926113421654</v>
      </c>
      <c r="K475">
        <v>0.570781726502952</v>
      </c>
      <c r="L475">
        <f>(Table2[[#This Row],[6M Return vs Nifty]]-AVERAGE(Table2[6M Return vs Nifty]))/_xlfn.STDEV.P(Table2[6M Return vs Nifty])</f>
        <v>-0.20302495156238287</v>
      </c>
      <c r="M475">
        <v>-0.46693501903784101</v>
      </c>
      <c r="N475">
        <f>(Table2[[#This Row],[1W Return vs Nifty]]-AVERAGE(Table2[1W Return vs Nifty]))/_xlfn.STDEV.P(Table2[1W Return vs Nifty])</f>
        <v>-0.54339310661800877</v>
      </c>
      <c r="O475">
        <v>1391.94</v>
      </c>
      <c r="P475">
        <v>1331.53407620186</v>
      </c>
      <c r="Q475">
        <v>1221.60266501708</v>
      </c>
      <c r="R475">
        <v>46.014979510879201</v>
      </c>
      <c r="S475" s="2">
        <f>(Table2[[#This Row],[Close Price]]-Table2[[#This Row],[20D EMA]])/Table2[[#This Row],[20D EMA]]</f>
        <v>2.9527134790291966E-3</v>
      </c>
      <c r="T475" s="2">
        <f>(Table2[[#This Row],[Close Price]]-Table2[[#This Row],[50D EMA]])/Table2[[#This Row],[50D EMA]]</f>
        <v>4.8452326494090703E-2</v>
      </c>
      <c r="U475" s="2">
        <f>(Table2[[#This Row],[Close Price]]-Table2[[#This Row],[200D EMA]])/Table2[[#This Row],[200D EMA]]</f>
        <v>0.14280202555098465</v>
      </c>
      <c r="V475">
        <v>0.730046628366259</v>
      </c>
      <c r="W475">
        <v>1380.3</v>
      </c>
      <c r="X475">
        <v>1418.1</v>
      </c>
      <c r="Y475">
        <v>1380.3</v>
      </c>
      <c r="Z475">
        <v>1457.9</v>
      </c>
      <c r="AA475">
        <v>1380.3</v>
      </c>
      <c r="AB475">
        <v>1450</v>
      </c>
      <c r="AC475" s="2">
        <f>(Table2[[#This Row],[Close Price]]/Table2[[#This Row],[Day Low]])-1</f>
        <v>1.1410562921104095E-2</v>
      </c>
      <c r="AD475" s="2">
        <f>(Table2[[#This Row],[Day High]]/Table2[[#This Row],[Close Price]])-1</f>
        <v>1.5794563231975811E-2</v>
      </c>
      <c r="AE475" s="2">
        <f>(Table2[[#This Row],[Close Price]]/Table2[[#This Row],[Current Week Low]])-1</f>
        <v>1.1410562921104095E-2</v>
      </c>
      <c r="AF475" s="2">
        <f>(Table2[[#This Row],[Current Week High]]/Table2[[#This Row],[Close Price]])-1</f>
        <v>4.4303570789012037E-2</v>
      </c>
      <c r="AG475" s="2">
        <f>(Table2[[#This Row],[Close Price]]/Table2[[#This Row],[Current Month Low]])-1</f>
        <v>1.1410562921104095E-2</v>
      </c>
      <c r="AH475" s="2">
        <f>(Table2[[#This Row],[Current Month High]]/Table2[[#This Row],[Close Price]])-1</f>
        <v>3.8644747680957048E-2</v>
      </c>
      <c r="AI475">
        <v>7.87221088069911</v>
      </c>
      <c r="AJ475">
        <v>39.180499476596303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10294</v>
      </c>
      <c r="AN475">
        <v>1.04</v>
      </c>
      <c r="AO475" t="s">
        <v>10294</v>
      </c>
      <c r="AP475">
        <v>4.6852805790123998E-2</v>
      </c>
      <c r="AQ475">
        <f>(Table2[[#This Row],[Sharpe Ratio]]-AVERAGE(Table2[Sharpe Ratio]))/_xlfn.STDEV.P(Table2[Sharpe Ratio])</f>
        <v>-9.0512489257001658E-2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-1.6874598738502771</v>
      </c>
      <c r="AS475">
        <f>_xlfn.RANK.AVG(Table2[[#This Row],[1Y Return vs Nifty Z-Score]],Table2[1Y Return vs Nifty Z-Score])</f>
        <v>590</v>
      </c>
      <c r="AT475">
        <f>_xlfn.RANK.AVG(Table2[[#This Row],[6M Return vs Nifty Z-Score]],Table2[6M Return vs Nifty Z-Score])</f>
        <v>392</v>
      </c>
      <c r="AU475">
        <f>_xlfn.RANK.AVG(Table2[[#This Row],[Sharpe Ratio Z-Score]],Table2[Sharpe Ratio Z-Score])</f>
        <v>365</v>
      </c>
      <c r="AV475">
        <f>(Table2[[#This Row],[Rank 1Y]]+Table2[[#This Row],[Rank 6M]]+Table2[[#This Row],[Rank Sharpe]])/3</f>
        <v>449</v>
      </c>
    </row>
    <row r="476" spans="1:48" x14ac:dyDescent="0.3">
      <c r="A476" t="s">
        <v>221</v>
      </c>
      <c r="B476" t="s">
        <v>222</v>
      </c>
      <c r="C476" t="s">
        <v>10252</v>
      </c>
      <c r="D476" t="s">
        <v>223</v>
      </c>
      <c r="E476">
        <v>118109.555694419</v>
      </c>
      <c r="F476">
        <v>1193.6500000000001</v>
      </c>
      <c r="G476">
        <v>16.761889819126001</v>
      </c>
      <c r="H476">
        <f>(Table2[[#This Row],[1Y Return vs Nifty]]-AVERAGE(Table2[1Y Return vs Nifty]))/_xlfn.STDEV.P(Table2[1Y Return vs Nifty])</f>
        <v>-0.30588974076416148</v>
      </c>
      <c r="I476">
        <v>9.1797690667048997</v>
      </c>
      <c r="J476">
        <f>(Table2[[#This Row],[1M Return vs Nifty]]-AVERAGE(Table2[1M Return vs Nifty]))/_xlfn.STDEV.P(Table2[1M Return vs Nifty])</f>
        <v>0.83897562692972416</v>
      </c>
      <c r="K476">
        <v>-9.1713230114450806</v>
      </c>
      <c r="L476">
        <f>(Table2[[#This Row],[6M Return vs Nifty]]-AVERAGE(Table2[6M Return vs Nifty]))/_xlfn.STDEV.P(Table2[6M Return vs Nifty])</f>
        <v>-0.53772884054108139</v>
      </c>
      <c r="M476">
        <v>0.15822360238084399</v>
      </c>
      <c r="N476">
        <f>(Table2[[#This Row],[1W Return vs Nifty]]-AVERAGE(Table2[1W Return vs Nifty]))/_xlfn.STDEV.P(Table2[1W Return vs Nifty])</f>
        <v>-0.4127867920508555</v>
      </c>
      <c r="O476">
        <v>1176.08</v>
      </c>
      <c r="P476">
        <v>1142.7961597185699</v>
      </c>
      <c r="Q476">
        <v>1064.16984736824</v>
      </c>
      <c r="R476">
        <v>53.478429804359003</v>
      </c>
      <c r="S476" s="2">
        <f>(Table2[[#This Row],[Close Price]]-Table2[[#This Row],[20D EMA]])/Table2[[#This Row],[20D EMA]]</f>
        <v>1.4939459900687168E-2</v>
      </c>
      <c r="T476" s="2">
        <f>(Table2[[#This Row],[Close Price]]-Table2[[#This Row],[50D EMA]])/Table2[[#This Row],[50D EMA]]</f>
        <v>4.4499484749715698E-2</v>
      </c>
      <c r="U476" s="2">
        <f>(Table2[[#This Row],[Close Price]]-Table2[[#This Row],[200D EMA]])/Table2[[#This Row],[200D EMA]]</f>
        <v>0.12167245008113396</v>
      </c>
      <c r="V476">
        <v>1.1733754901012901</v>
      </c>
      <c r="W476">
        <v>1190</v>
      </c>
      <c r="X476">
        <v>1220</v>
      </c>
      <c r="Y476">
        <v>1167</v>
      </c>
      <c r="Z476">
        <v>1222</v>
      </c>
      <c r="AA476">
        <v>1188</v>
      </c>
      <c r="AB476">
        <v>1220</v>
      </c>
      <c r="AC476" s="2">
        <f>(Table2[[#This Row],[Close Price]]/Table2[[#This Row],[Day Low]])-1</f>
        <v>3.067226890756336E-3</v>
      </c>
      <c r="AD476" s="2">
        <f>(Table2[[#This Row],[Day High]]/Table2[[#This Row],[Close Price]])-1</f>
        <v>2.2075147656348104E-2</v>
      </c>
      <c r="AE476" s="2">
        <f>(Table2[[#This Row],[Close Price]]/Table2[[#This Row],[Current Week Low]])-1</f>
        <v>2.283633247643535E-2</v>
      </c>
      <c r="AF476" s="2">
        <f>(Table2[[#This Row],[Current Week High]]/Table2[[#This Row],[Close Price]])-1</f>
        <v>2.3750680685292958E-2</v>
      </c>
      <c r="AG476" s="2">
        <f>(Table2[[#This Row],[Close Price]]/Table2[[#This Row],[Current Month Low]])-1</f>
        <v>4.7558922558923467E-3</v>
      </c>
      <c r="AH476" s="2">
        <f>(Table2[[#This Row],[Current Month High]]/Table2[[#This Row],[Close Price]])-1</f>
        <v>2.2075147656348104E-2</v>
      </c>
      <c r="AI476">
        <v>5.0073638690692297</v>
      </c>
      <c r="AJ476">
        <v>45.908442484704402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</v>
      </c>
      <c r="AM476" t="s">
        <v>10295</v>
      </c>
      <c r="AN476">
        <v>2.74</v>
      </c>
      <c r="AO476" t="s">
        <v>10294</v>
      </c>
      <c r="AP476">
        <v>1.8268853634664999E-2</v>
      </c>
      <c r="AQ476">
        <f>(Table2[[#This Row],[Sharpe Ratio]]-AVERAGE(Table2[Sharpe Ratio]))/_xlfn.STDEV.P(Table2[Sharpe Ratio])</f>
        <v>-0.42194698505061357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-0.83937673147698777</v>
      </c>
      <c r="AS476">
        <f>_xlfn.RANK.AVG(Table2[[#This Row],[1Y Return vs Nifty Z-Score]],Table2[1Y Return vs Nifty Z-Score])</f>
        <v>393</v>
      </c>
      <c r="AT476">
        <f>_xlfn.RANK.AVG(Table2[[#This Row],[6M Return vs Nifty Z-Score]],Table2[6M Return vs Nifty Z-Score])</f>
        <v>501</v>
      </c>
      <c r="AU476">
        <f>_xlfn.RANK.AVG(Table2[[#This Row],[Sharpe Ratio Z-Score]],Table2[Sharpe Ratio Z-Score])</f>
        <v>456</v>
      </c>
      <c r="AV476">
        <f>(Table2[[#This Row],[Rank 1Y]]+Table2[[#This Row],[Rank 6M]]+Table2[[#This Row],[Rank Sharpe]])/3</f>
        <v>450</v>
      </c>
    </row>
    <row r="477" spans="1:48" x14ac:dyDescent="0.3">
      <c r="A477" t="s">
        <v>1412</v>
      </c>
      <c r="B477" t="s">
        <v>1413</v>
      </c>
      <c r="C477" t="s">
        <v>10265</v>
      </c>
      <c r="D477" t="s">
        <v>1414</v>
      </c>
      <c r="E477">
        <v>7511.7965495999997</v>
      </c>
      <c r="F477">
        <v>981.4</v>
      </c>
      <c r="G477">
        <v>15.123094479848501</v>
      </c>
      <c r="H477">
        <f>(Table2[[#This Row],[1Y Return vs Nifty]]-AVERAGE(Table2[1Y Return vs Nifty]))/_xlfn.STDEV.P(Table2[1Y Return vs Nifty])</f>
        <v>-0.3285279092259738</v>
      </c>
      <c r="I477">
        <v>4.1871578067859696</v>
      </c>
      <c r="J477">
        <f>(Table2[[#This Row],[1M Return vs Nifty]]-AVERAGE(Table2[1M Return vs Nifty]))/_xlfn.STDEV.P(Table2[1M Return vs Nifty])</f>
        <v>0.32934330954606278</v>
      </c>
      <c r="K477">
        <v>0.77972255549559499</v>
      </c>
      <c r="L477">
        <f>(Table2[[#This Row],[6M Return vs Nifty]]-AVERAGE(Table2[6M Return vs Nifty]))/_xlfn.STDEV.P(Table2[6M Return vs Nifty])</f>
        <v>-0.19584649168010895</v>
      </c>
      <c r="M477">
        <v>2.7393020666601502</v>
      </c>
      <c r="N477">
        <f>(Table2[[#This Row],[1W Return vs Nifty]]-AVERAGE(Table2[1W Return vs Nifty]))/_xlfn.STDEV.P(Table2[1W Return vs Nifty])</f>
        <v>0.12644458743995038</v>
      </c>
      <c r="O477">
        <v>908.36</v>
      </c>
      <c r="P477">
        <v>853.40345513166994</v>
      </c>
      <c r="Q477">
        <v>780.52479704076597</v>
      </c>
      <c r="R477">
        <v>80.0555138691671</v>
      </c>
      <c r="S477" s="2">
        <f>(Table2[[#This Row],[Close Price]]-Table2[[#This Row],[20D EMA]])/Table2[[#This Row],[20D EMA]]</f>
        <v>8.0408648553436921E-2</v>
      </c>
      <c r="T477" s="2">
        <f>(Table2[[#This Row],[Close Price]]-Table2[[#This Row],[50D EMA]])/Table2[[#This Row],[50D EMA]]</f>
        <v>0.14998362626570536</v>
      </c>
      <c r="U477" s="2">
        <f>(Table2[[#This Row],[Close Price]]-Table2[[#This Row],[200D EMA]])/Table2[[#This Row],[200D EMA]]</f>
        <v>0.25735915594330888</v>
      </c>
      <c r="V477">
        <v>0.99311772119858399</v>
      </c>
      <c r="W477">
        <v>950.05</v>
      </c>
      <c r="X477">
        <v>1034.9000000000001</v>
      </c>
      <c r="Y477">
        <v>901</v>
      </c>
      <c r="Z477">
        <v>1034.9000000000001</v>
      </c>
      <c r="AA477">
        <v>906.15</v>
      </c>
      <c r="AB477">
        <v>1034.9000000000001</v>
      </c>
      <c r="AC477" s="2">
        <f>(Table2[[#This Row],[Close Price]]/Table2[[#This Row],[Day Low]])-1</f>
        <v>3.2998263249302662E-2</v>
      </c>
      <c r="AD477" s="2">
        <f>(Table2[[#This Row],[Day High]]/Table2[[#This Row],[Close Price]])-1</f>
        <v>5.4513959649480359E-2</v>
      </c>
      <c r="AE477" s="2">
        <f>(Table2[[#This Row],[Close Price]]/Table2[[#This Row],[Current Week Low]])-1</f>
        <v>8.9234184239733505E-2</v>
      </c>
      <c r="AF477" s="2">
        <f>(Table2[[#This Row],[Current Week High]]/Table2[[#This Row],[Close Price]])-1</f>
        <v>5.4513959649480359E-2</v>
      </c>
      <c r="AG477" s="2">
        <f>(Table2[[#This Row],[Close Price]]/Table2[[#This Row],[Current Month Low]])-1</f>
        <v>8.3043646195442244E-2</v>
      </c>
      <c r="AH477" s="2">
        <f>(Table2[[#This Row],[Current Month High]]/Table2[[#This Row],[Close Price]])-1</f>
        <v>5.4513959649480359E-2</v>
      </c>
      <c r="AI477">
        <v>5.4513959649480297</v>
      </c>
      <c r="AJ477">
        <v>65.917159763313606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0.34</v>
      </c>
      <c r="AM477" t="s">
        <v>10294</v>
      </c>
      <c r="AN477">
        <v>6.38</v>
      </c>
      <c r="AO477" t="s">
        <v>10294</v>
      </c>
      <c r="AP477">
        <v>-2.317297798661E-3</v>
      </c>
      <c r="AQ477">
        <f>(Table2[[#This Row],[Sharpe Ratio]]-AVERAGE(Table2[Sharpe Ratio]))/_xlfn.STDEV.P(Table2[Sharpe Ratio])</f>
        <v>-0.66064598242954287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-0.72923248634961246</v>
      </c>
      <c r="AS477">
        <f>_xlfn.RANK.AVG(Table2[[#This Row],[1Y Return vs Nifty Z-Score]],Table2[1Y Return vs Nifty Z-Score])</f>
        <v>404</v>
      </c>
      <c r="AT477">
        <f>_xlfn.RANK.AVG(Table2[[#This Row],[6M Return vs Nifty Z-Score]],Table2[6M Return vs Nifty Z-Score])</f>
        <v>386</v>
      </c>
      <c r="AU477">
        <f>_xlfn.RANK.AVG(Table2[[#This Row],[Sharpe Ratio Z-Score]],Table2[Sharpe Ratio Z-Score])</f>
        <v>561</v>
      </c>
      <c r="AV477">
        <f>(Table2[[#This Row],[Rank 1Y]]+Table2[[#This Row],[Rank 6M]]+Table2[[#This Row],[Rank Sharpe]])/3</f>
        <v>450.33333333333331</v>
      </c>
    </row>
    <row r="478" spans="1:48" x14ac:dyDescent="0.3">
      <c r="A478" t="s">
        <v>1668</v>
      </c>
      <c r="B478" t="s">
        <v>1669</v>
      </c>
      <c r="C478" t="s">
        <v>10260</v>
      </c>
      <c r="D478" t="s">
        <v>1459</v>
      </c>
      <c r="E478">
        <v>4966.1709655599998</v>
      </c>
      <c r="F478">
        <v>767.6</v>
      </c>
      <c r="G478">
        <v>-6.07327132082139</v>
      </c>
      <c r="H478">
        <f>(Table2[[#This Row],[1Y Return vs Nifty]]-AVERAGE(Table2[1Y Return vs Nifty]))/_xlfn.STDEV.P(Table2[1Y Return vs Nifty])</f>
        <v>-0.62133256168813811</v>
      </c>
      <c r="I478">
        <v>-2.4290465377094002</v>
      </c>
      <c r="J478">
        <f>(Table2[[#This Row],[1M Return vs Nifty]]-AVERAGE(Table2[1M Return vs Nifty]))/_xlfn.STDEV.P(Table2[1M Return vs Nifty])</f>
        <v>-0.34602101922480494</v>
      </c>
      <c r="K478">
        <v>-15.9279568931924</v>
      </c>
      <c r="L478">
        <f>(Table2[[#This Row],[6M Return vs Nifty]]-AVERAGE(Table2[6M Return vs Nifty]))/_xlfn.STDEV.P(Table2[6M Return vs Nifty])</f>
        <v>-0.76986262450842535</v>
      </c>
      <c r="M478">
        <v>-1.1907042252329101</v>
      </c>
      <c r="N478">
        <f>(Table2[[#This Row],[1W Return vs Nifty]]-AVERAGE(Table2[1W Return vs Nifty]))/_xlfn.STDEV.P(Table2[1W Return vs Nifty])</f>
        <v>-0.6946008567467935</v>
      </c>
      <c r="O478">
        <v>792.25</v>
      </c>
      <c r="P478">
        <v>775.36202870157899</v>
      </c>
      <c r="Q478">
        <v>760.33059386347895</v>
      </c>
      <c r="R478">
        <v>40.2340767826853</v>
      </c>
      <c r="S478" s="2">
        <f>(Table2[[#This Row],[Close Price]]-Table2[[#This Row],[20D EMA]])/Table2[[#This Row],[20D EMA]]</f>
        <v>-3.1113916061849135E-2</v>
      </c>
      <c r="T478" s="2">
        <f>(Table2[[#This Row],[Close Price]]-Table2[[#This Row],[50D EMA]])/Table2[[#This Row],[50D EMA]]</f>
        <v>-1.0010844501345083E-2</v>
      </c>
      <c r="U478" s="2">
        <f>(Table2[[#This Row],[Close Price]]-Table2[[#This Row],[200D EMA]])/Table2[[#This Row],[200D EMA]]</f>
        <v>9.560849182173415E-3</v>
      </c>
      <c r="V478">
        <v>0.94822248066788595</v>
      </c>
      <c r="W478">
        <v>760.25</v>
      </c>
      <c r="X478">
        <v>780</v>
      </c>
      <c r="Y478">
        <v>760.25</v>
      </c>
      <c r="Z478">
        <v>840</v>
      </c>
      <c r="AA478">
        <v>760.25</v>
      </c>
      <c r="AB478">
        <v>789.7</v>
      </c>
      <c r="AC478" s="2">
        <f>(Table2[[#This Row],[Close Price]]/Table2[[#This Row],[Day Low]])-1</f>
        <v>9.6678724103913538E-3</v>
      </c>
      <c r="AD478" s="2">
        <f>(Table2[[#This Row],[Day High]]/Table2[[#This Row],[Close Price]])-1</f>
        <v>1.6154247003647759E-2</v>
      </c>
      <c r="AE478" s="2">
        <f>(Table2[[#This Row],[Close Price]]/Table2[[#This Row],[Current Week Low]])-1</f>
        <v>9.6678724103913538E-3</v>
      </c>
      <c r="AF478" s="2">
        <f>(Table2[[#This Row],[Current Week High]]/Table2[[#This Row],[Close Price]])-1</f>
        <v>9.4319958311620544E-2</v>
      </c>
      <c r="AG478" s="2">
        <f>(Table2[[#This Row],[Close Price]]/Table2[[#This Row],[Current Month Low]])-1</f>
        <v>9.6678724103913538E-3</v>
      </c>
      <c r="AH478" s="2">
        <f>(Table2[[#This Row],[Current Month High]]/Table2[[#This Row],[Close Price]])-1</f>
        <v>2.879103699843677E-2</v>
      </c>
      <c r="AI478">
        <v>41.870766023970802</v>
      </c>
      <c r="AJ478">
        <v>25.7536041939711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-0.03</v>
      </c>
      <c r="AM478" t="s">
        <v>10293</v>
      </c>
      <c r="AN478">
        <v>-8.83</v>
      </c>
      <c r="AO478" t="s">
        <v>10293</v>
      </c>
      <c r="AP478">
        <v>9.6103248995135004E-2</v>
      </c>
      <c r="AQ478">
        <f>(Table2[[#This Row],[Sharpe Ratio]]-AVERAGE(Table2[Sharpe Ratio]))/_xlfn.STDEV.P(Table2[Sharpe Ratio])</f>
        <v>0.48055255180126577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-1.951264510366896</v>
      </c>
      <c r="AS478">
        <f>_xlfn.RANK.AVG(Table2[[#This Row],[1Y Return vs Nifty Z-Score]],Table2[1Y Return vs Nifty Z-Score])</f>
        <v>545</v>
      </c>
      <c r="AT478">
        <f>_xlfn.RANK.AVG(Table2[[#This Row],[6M Return vs Nifty Z-Score]],Table2[6M Return vs Nifty Z-Score])</f>
        <v>590</v>
      </c>
      <c r="AU478">
        <f>_xlfn.RANK.AVG(Table2[[#This Row],[Sharpe Ratio Z-Score]],Table2[Sharpe Ratio Z-Score])</f>
        <v>217</v>
      </c>
      <c r="AV478">
        <f>(Table2[[#This Row],[Rank 1Y]]+Table2[[#This Row],[Rank 6M]]+Table2[[#This Row],[Rank Sharpe]])/3</f>
        <v>450.66666666666669</v>
      </c>
    </row>
    <row r="479" spans="1:48" x14ac:dyDescent="0.3">
      <c r="A479" t="s">
        <v>1083</v>
      </c>
      <c r="B479" t="s">
        <v>1084</v>
      </c>
      <c r="C479" t="s">
        <v>10261</v>
      </c>
      <c r="D479" t="s">
        <v>719</v>
      </c>
      <c r="E479">
        <v>11625.82070986</v>
      </c>
      <c r="F479">
        <v>8938.9</v>
      </c>
      <c r="G479">
        <v>-10.171733162231799</v>
      </c>
      <c r="H479">
        <f>(Table2[[#This Row],[1Y Return vs Nifty]]-AVERAGE(Table2[1Y Return vs Nifty]))/_xlfn.STDEV.P(Table2[1Y Return vs Nifty])</f>
        <v>-0.67794833754277506</v>
      </c>
      <c r="I479">
        <v>0.16330901595646499</v>
      </c>
      <c r="J479">
        <f>(Table2[[#This Row],[1M Return vs Nifty]]-AVERAGE(Table2[1M Return vs Nifty]))/_xlfn.STDEV.P(Table2[1M Return vs Nifty])</f>
        <v>-8.1400342885867935E-2</v>
      </c>
      <c r="K479">
        <v>-4.61446050846265</v>
      </c>
      <c r="L479">
        <f>(Table2[[#This Row],[6M Return vs Nifty]]-AVERAGE(Table2[6M Return vs Nifty]))/_xlfn.STDEV.P(Table2[6M Return vs Nifty])</f>
        <v>-0.38117133656061436</v>
      </c>
      <c r="M479">
        <v>3.0089573201671902</v>
      </c>
      <c r="N479">
        <f>(Table2[[#This Row],[1W Return vs Nifty]]-AVERAGE(Table2[1W Return vs Nifty]))/_xlfn.STDEV.P(Table2[1W Return vs Nifty])</f>
        <v>0.18278017597315091</v>
      </c>
      <c r="O479">
        <v>8884.2800000000007</v>
      </c>
      <c r="P479">
        <v>8466.5183106845197</v>
      </c>
      <c r="Q479">
        <v>7878.38349784402</v>
      </c>
      <c r="R479">
        <v>50.082356618572803</v>
      </c>
      <c r="S479" s="2">
        <f>(Table2[[#This Row],[Close Price]]-Table2[[#This Row],[20D EMA]])/Table2[[#This Row],[20D EMA]]</f>
        <v>6.1479377057002908E-3</v>
      </c>
      <c r="T479" s="2">
        <f>(Table2[[#This Row],[Close Price]]-Table2[[#This Row],[50D EMA]])/Table2[[#This Row],[50D EMA]]</f>
        <v>5.5794090555423101E-2</v>
      </c>
      <c r="U479" s="2">
        <f>(Table2[[#This Row],[Close Price]]-Table2[[#This Row],[200D EMA]])/Table2[[#This Row],[200D EMA]]</f>
        <v>0.13461092652397513</v>
      </c>
      <c r="V479">
        <v>0.36228189115882697</v>
      </c>
      <c r="W479">
        <v>8925</v>
      </c>
      <c r="X479">
        <v>9044.5</v>
      </c>
      <c r="Y479">
        <v>8911</v>
      </c>
      <c r="Z479">
        <v>9139.9</v>
      </c>
      <c r="AA479">
        <v>8925</v>
      </c>
      <c r="AB479">
        <v>9049.85</v>
      </c>
      <c r="AC479" s="2">
        <f>(Table2[[#This Row],[Close Price]]/Table2[[#This Row],[Day Low]])-1</f>
        <v>1.5574229691877051E-3</v>
      </c>
      <c r="AD479" s="2">
        <f>(Table2[[#This Row],[Day High]]/Table2[[#This Row],[Close Price]])-1</f>
        <v>1.1813534103748857E-2</v>
      </c>
      <c r="AE479" s="2">
        <f>(Table2[[#This Row],[Close Price]]/Table2[[#This Row],[Current Week Low]])-1</f>
        <v>3.1309617326897854E-3</v>
      </c>
      <c r="AF479" s="2">
        <f>(Table2[[#This Row],[Current Week High]]/Table2[[#This Row],[Close Price]])-1</f>
        <v>2.2485988208839958E-2</v>
      </c>
      <c r="AG479" s="2">
        <f>(Table2[[#This Row],[Close Price]]/Table2[[#This Row],[Current Month Low]])-1</f>
        <v>1.5574229691877051E-3</v>
      </c>
      <c r="AH479" s="2">
        <f>(Table2[[#This Row],[Current Month High]]/Table2[[#This Row],[Close Price]])-1</f>
        <v>1.2412041750103464E-2</v>
      </c>
      <c r="AI479">
        <v>8.9619528129859507</v>
      </c>
      <c r="AJ479">
        <v>35.6187037261803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0.13</v>
      </c>
      <c r="AM479" t="s">
        <v>10294</v>
      </c>
      <c r="AN479">
        <v>-2.5299999999999998</v>
      </c>
      <c r="AO479" t="s">
        <v>10293</v>
      </c>
      <c r="AP479">
        <v>5.6097176155014999E-2</v>
      </c>
      <c r="AQ479">
        <f>(Table2[[#This Row],[Sharpe Ratio]]-AVERAGE(Table2[Sharpe Ratio]))/_xlfn.STDEV.P(Table2[Sharpe Ratio])</f>
        <v>1.667713988012624E-2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-0.94106270113598023</v>
      </c>
      <c r="AS479">
        <f>_xlfn.RANK.AVG(Table2[[#This Row],[1Y Return vs Nifty Z-Score]],Table2[1Y Return vs Nifty Z-Score])</f>
        <v>568</v>
      </c>
      <c r="AT479">
        <f>_xlfn.RANK.AVG(Table2[[#This Row],[6M Return vs Nifty Z-Score]],Table2[6M Return vs Nifty Z-Score])</f>
        <v>452</v>
      </c>
      <c r="AU479">
        <f>_xlfn.RANK.AVG(Table2[[#This Row],[Sharpe Ratio Z-Score]],Table2[Sharpe Ratio Z-Score])</f>
        <v>334</v>
      </c>
      <c r="AV479">
        <f>(Table2[[#This Row],[Rank 1Y]]+Table2[[#This Row],[Rank 6M]]+Table2[[#This Row],[Rank Sharpe]])/3</f>
        <v>451.33333333333331</v>
      </c>
    </row>
    <row r="480" spans="1:48" x14ac:dyDescent="0.3">
      <c r="A480" t="s">
        <v>593</v>
      </c>
      <c r="B480" t="s">
        <v>594</v>
      </c>
      <c r="C480" t="s">
        <v>10254</v>
      </c>
      <c r="D480" t="s">
        <v>294</v>
      </c>
      <c r="E480">
        <v>32495.5759589099</v>
      </c>
      <c r="F480">
        <v>1210.05</v>
      </c>
      <c r="G480">
        <v>54.046352093030102</v>
      </c>
      <c r="H480">
        <f>(Table2[[#This Row],[1Y Return vs Nifty]]-AVERAGE(Table2[1Y Return vs Nifty]))/_xlfn.STDEV.P(Table2[1Y Return vs Nifty])</f>
        <v>0.20915440034063787</v>
      </c>
      <c r="I480">
        <v>-7.0931512072325198</v>
      </c>
      <c r="J480">
        <f>(Table2[[#This Row],[1M Return vs Nifty]]-AVERAGE(Table2[1M Return vs Nifty]))/_xlfn.STDEV.P(Table2[1M Return vs Nifty])</f>
        <v>-0.82212026819529693</v>
      </c>
      <c r="K480">
        <v>-16.223309519134201</v>
      </c>
      <c r="L480">
        <f>(Table2[[#This Row],[6M Return vs Nifty]]-AVERAGE(Table2[6M Return vs Nifty]))/_xlfn.STDEV.P(Table2[6M Return vs Nifty])</f>
        <v>-0.78000988479579669</v>
      </c>
      <c r="M480">
        <v>1.40922906322269</v>
      </c>
      <c r="N480">
        <f>(Table2[[#This Row],[1W Return vs Nifty]]-AVERAGE(Table2[1W Return vs Nifty]))/_xlfn.STDEV.P(Table2[1W Return vs Nifty])</f>
        <v>-0.15143038241972173</v>
      </c>
      <c r="O480">
        <v>1227.78</v>
      </c>
      <c r="P480">
        <v>1251.4707568952999</v>
      </c>
      <c r="Q480">
        <v>1143.01113873239</v>
      </c>
      <c r="R480">
        <v>42.300398585412502</v>
      </c>
      <c r="S480" s="2">
        <f>(Table2[[#This Row],[Close Price]]-Table2[[#This Row],[20D EMA]])/Table2[[#This Row],[20D EMA]]</f>
        <v>-1.4440697844890793E-2</v>
      </c>
      <c r="T480" s="2">
        <f>(Table2[[#This Row],[Close Price]]-Table2[[#This Row],[50D EMA]])/Table2[[#This Row],[50D EMA]]</f>
        <v>-3.309766262382214E-2</v>
      </c>
      <c r="U480" s="2">
        <f>(Table2[[#This Row],[Close Price]]-Table2[[#This Row],[200D EMA]])/Table2[[#This Row],[200D EMA]]</f>
        <v>5.8651100585036003E-2</v>
      </c>
      <c r="V480">
        <v>0.548848507998137</v>
      </c>
      <c r="W480">
        <v>1204.3499999999999</v>
      </c>
      <c r="X480">
        <v>1227.95</v>
      </c>
      <c r="Y480">
        <v>1204.3499999999999</v>
      </c>
      <c r="Z480">
        <v>1274.3</v>
      </c>
      <c r="AA480">
        <v>1204.3499999999999</v>
      </c>
      <c r="AB480">
        <v>1253.8</v>
      </c>
      <c r="AC480" s="2">
        <f>(Table2[[#This Row],[Close Price]]/Table2[[#This Row],[Day Low]])-1</f>
        <v>4.7328434425208954E-3</v>
      </c>
      <c r="AD480" s="2">
        <f>(Table2[[#This Row],[Day High]]/Table2[[#This Row],[Close Price]])-1</f>
        <v>1.4792777157968784E-2</v>
      </c>
      <c r="AE480" s="2">
        <f>(Table2[[#This Row],[Close Price]]/Table2[[#This Row],[Current Week Low]])-1</f>
        <v>4.7328434425208954E-3</v>
      </c>
      <c r="AF480" s="2">
        <f>(Table2[[#This Row],[Current Week High]]/Table2[[#This Row],[Close Price]])-1</f>
        <v>5.3096979463658434E-2</v>
      </c>
      <c r="AG480" s="2">
        <f>(Table2[[#This Row],[Close Price]]/Table2[[#This Row],[Current Month Low]])-1</f>
        <v>4.7328434425208954E-3</v>
      </c>
      <c r="AH480" s="2">
        <f>(Table2[[#This Row],[Current Month High]]/Table2[[#This Row],[Close Price]])-1</f>
        <v>3.6155530763191557E-2</v>
      </c>
      <c r="AI480">
        <v>25.110532622618901</v>
      </c>
      <c r="AJ480">
        <v>84.557309540150996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-0.26</v>
      </c>
      <c r="AM480" t="s">
        <v>10293</v>
      </c>
      <c r="AN480">
        <v>0.14000000000000001</v>
      </c>
      <c r="AO480" t="s">
        <v>10294</v>
      </c>
      <c r="AQ480">
        <f>(Table2[[#This Row],[Sharpe Ratio]]-AVERAGE(Table2[Sharpe Ratio]))/_xlfn.STDEV.P(Table2[Sharpe Ratio])</f>
        <v>-0.63377662498989373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232</v>
      </c>
      <c r="AT480">
        <f>_xlfn.RANK.AVG(Table2[[#This Row],[6M Return vs Nifty Z-Score]],Table2[6M Return vs Nifty Z-Score])</f>
        <v>593</v>
      </c>
      <c r="AU480">
        <f>_xlfn.RANK.AVG(Table2[[#This Row],[Sharpe Ratio Z-Score]],Table2[Sharpe Ratio Z-Score])</f>
        <v>532.5</v>
      </c>
      <c r="AV480">
        <f>(Table2[[#This Row],[Rank 1Y]]+Table2[[#This Row],[Rank 6M]]+Table2[[#This Row],[Rank Sharpe]])/3</f>
        <v>452.5</v>
      </c>
    </row>
    <row r="481" spans="1:48" x14ac:dyDescent="0.3">
      <c r="A481" t="s">
        <v>1273</v>
      </c>
      <c r="B481" t="s">
        <v>1274</v>
      </c>
      <c r="C481" t="s">
        <v>10260</v>
      </c>
      <c r="D481" t="s">
        <v>155</v>
      </c>
      <c r="E481">
        <v>8909.8904000000002</v>
      </c>
      <c r="F481">
        <v>475.6</v>
      </c>
      <c r="G481">
        <v>2.3387421605952801</v>
      </c>
      <c r="H481">
        <f>(Table2[[#This Row],[1Y Return vs Nifty]]-AVERAGE(Table2[1Y Return vs Nifty]))/_xlfn.STDEV.P(Table2[1Y Return vs Nifty])</f>
        <v>-0.50512977923495894</v>
      </c>
      <c r="I481">
        <v>2.4246011871575099</v>
      </c>
      <c r="J481">
        <f>(Table2[[#This Row],[1M Return vs Nifty]]-AVERAGE(Table2[1M Return vs Nifty]))/_xlfn.STDEV.P(Table2[1M Return vs Nifty])</f>
        <v>0.14942627458833793</v>
      </c>
      <c r="K481">
        <v>-22.566074955545702</v>
      </c>
      <c r="L481">
        <f>(Table2[[#This Row],[6M Return vs Nifty]]-AVERAGE(Table2[6M Return vs Nifty]))/_xlfn.STDEV.P(Table2[6M Return vs Nifty])</f>
        <v>-0.99792462863725484</v>
      </c>
      <c r="M481">
        <v>0.43029971460508598</v>
      </c>
      <c r="N481">
        <f>(Table2[[#This Row],[1W Return vs Nifty]]-AVERAGE(Table2[1W Return vs Nifty]))/_xlfn.STDEV.P(Table2[1W Return vs Nifty])</f>
        <v>-0.35594544478009804</v>
      </c>
      <c r="O481">
        <v>488.09</v>
      </c>
      <c r="P481">
        <v>473.26430808945702</v>
      </c>
      <c r="Q481">
        <v>424.37849052781598</v>
      </c>
      <c r="R481">
        <v>38.224731754065502</v>
      </c>
      <c r="S481" s="2">
        <f>(Table2[[#This Row],[Close Price]]-Table2[[#This Row],[20D EMA]])/Table2[[#This Row],[20D EMA]]</f>
        <v>-2.558954291216774E-2</v>
      </c>
      <c r="T481" s="2">
        <f>(Table2[[#This Row],[Close Price]]-Table2[[#This Row],[50D EMA]])/Table2[[#This Row],[50D EMA]]</f>
        <v>4.9352800763109942E-3</v>
      </c>
      <c r="U481" s="2">
        <f>(Table2[[#This Row],[Close Price]]-Table2[[#This Row],[200D EMA]])/Table2[[#This Row],[200D EMA]]</f>
        <v>0.12069770409069946</v>
      </c>
      <c r="V481">
        <v>0.48096197074445801</v>
      </c>
      <c r="W481">
        <v>470.55</v>
      </c>
      <c r="X481">
        <v>482.65</v>
      </c>
      <c r="Y481">
        <v>470.55</v>
      </c>
      <c r="Z481">
        <v>506.75</v>
      </c>
      <c r="AA481">
        <v>470.55</v>
      </c>
      <c r="AB481">
        <v>493.7</v>
      </c>
      <c r="AC481" s="2">
        <f>(Table2[[#This Row],[Close Price]]/Table2[[#This Row],[Day Low]])-1</f>
        <v>1.0732121984911247E-2</v>
      </c>
      <c r="AD481" s="2">
        <f>(Table2[[#This Row],[Day High]]/Table2[[#This Row],[Close Price]])-1</f>
        <v>1.4823380992430524E-2</v>
      </c>
      <c r="AE481" s="2">
        <f>(Table2[[#This Row],[Close Price]]/Table2[[#This Row],[Current Week Low]])-1</f>
        <v>1.0732121984911247E-2</v>
      </c>
      <c r="AF481" s="2">
        <f>(Table2[[#This Row],[Current Week High]]/Table2[[#This Row],[Close Price]])-1</f>
        <v>6.5496215306980687E-2</v>
      </c>
      <c r="AG481" s="2">
        <f>(Table2[[#This Row],[Close Price]]/Table2[[#This Row],[Current Month Low]])-1</f>
        <v>1.0732121984911247E-2</v>
      </c>
      <c r="AH481" s="2">
        <f>(Table2[[#This Row],[Current Month High]]/Table2[[#This Row],[Close Price]])-1</f>
        <v>3.805719091673665E-2</v>
      </c>
      <c r="AI481">
        <v>15.1177460050462</v>
      </c>
      <c r="AJ481">
        <v>39.8823529411764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0.08</v>
      </c>
      <c r="AM481" t="s">
        <v>10294</v>
      </c>
      <c r="AN481">
        <v>-5.56</v>
      </c>
      <c r="AO481" t="s">
        <v>10293</v>
      </c>
      <c r="AP481">
        <v>8.7446588812508996E-2</v>
      </c>
      <c r="AQ481">
        <f>(Table2[[#This Row],[Sharpe Ratio]]-AVERAGE(Table2[Sharpe Ratio]))/_xlfn.STDEV.P(Table2[Sharpe Ratio])</f>
        <v>0.38017749564104403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-1.3293960824229298</v>
      </c>
      <c r="AS481">
        <f>_xlfn.RANK.AVG(Table2[[#This Row],[1Y Return vs Nifty Z-Score]],Table2[1Y Return vs Nifty Z-Score])</f>
        <v>477</v>
      </c>
      <c r="AT481">
        <f>_xlfn.RANK.AVG(Table2[[#This Row],[6M Return vs Nifty Z-Score]],Table2[6M Return vs Nifty Z-Score])</f>
        <v>643</v>
      </c>
      <c r="AU481">
        <f>_xlfn.RANK.AVG(Table2[[#This Row],[Sharpe Ratio Z-Score]],Table2[Sharpe Ratio Z-Score])</f>
        <v>238</v>
      </c>
      <c r="AV481">
        <f>(Table2[[#This Row],[Rank 1Y]]+Table2[[#This Row],[Rank 6M]]+Table2[[#This Row],[Rank Sharpe]])/3</f>
        <v>452.66666666666669</v>
      </c>
    </row>
    <row r="482" spans="1:48" x14ac:dyDescent="0.3">
      <c r="A482" t="s">
        <v>1030</v>
      </c>
      <c r="B482" t="s">
        <v>1031</v>
      </c>
      <c r="C482" t="s">
        <v>10249</v>
      </c>
      <c r="D482" t="s">
        <v>304</v>
      </c>
      <c r="E482">
        <v>13045.22516426</v>
      </c>
      <c r="F482">
        <v>946.15</v>
      </c>
      <c r="G482">
        <v>16.5108008324335</v>
      </c>
      <c r="H482">
        <f>(Table2[[#This Row],[1Y Return vs Nifty]]-AVERAGE(Table2[1Y Return vs Nifty]))/_xlfn.STDEV.P(Table2[1Y Return vs Nifty])</f>
        <v>-0.30935826098960745</v>
      </c>
      <c r="I482">
        <v>-14.722711814725599</v>
      </c>
      <c r="J482">
        <f>(Table2[[#This Row],[1M Return vs Nifty]]-AVERAGE(Table2[1M Return vs Nifty]))/_xlfn.STDEV.P(Table2[1M Return vs Nifty])</f>
        <v>-1.6009252763542803</v>
      </c>
      <c r="K482">
        <v>-7.3838247238562502</v>
      </c>
      <c r="L482">
        <f>(Table2[[#This Row],[6M Return vs Nifty]]-AVERAGE(Table2[6M Return vs Nifty]))/_xlfn.STDEV.P(Table2[6M Return vs Nifty])</f>
        <v>-0.47631679001484561</v>
      </c>
      <c r="M482">
        <v>-3.8637031171599201</v>
      </c>
      <c r="N482">
        <f>(Table2[[#This Row],[1W Return vs Nifty]]-AVERAGE(Table2[1W Return vs Nifty]))/_xlfn.STDEV.P(Table2[1W Return vs Nifty])</f>
        <v>-1.2530359836981384</v>
      </c>
      <c r="O482">
        <v>1011.14</v>
      </c>
      <c r="P482">
        <v>1016.36338144039</v>
      </c>
      <c r="Q482">
        <v>922.50250244627898</v>
      </c>
      <c r="R482">
        <v>14.7353491781969</v>
      </c>
      <c r="S482" s="2">
        <f>(Table2[[#This Row],[Close Price]]-Table2[[#This Row],[20D EMA]])/Table2[[#This Row],[20D EMA]]</f>
        <v>-6.4273987776173436E-2</v>
      </c>
      <c r="T482" s="2">
        <f>(Table2[[#This Row],[Close Price]]-Table2[[#This Row],[50D EMA]])/Table2[[#This Row],[50D EMA]]</f>
        <v>-6.908295076597859E-2</v>
      </c>
      <c r="U482" s="2">
        <f>(Table2[[#This Row],[Close Price]]-Table2[[#This Row],[200D EMA]])/Table2[[#This Row],[200D EMA]]</f>
        <v>2.5634074152658556E-2</v>
      </c>
      <c r="V482">
        <v>0.76982418331105895</v>
      </c>
      <c r="W482">
        <v>943</v>
      </c>
      <c r="X482">
        <v>959.5</v>
      </c>
      <c r="Y482">
        <v>943</v>
      </c>
      <c r="Z482">
        <v>1004.15</v>
      </c>
      <c r="AA482">
        <v>943</v>
      </c>
      <c r="AB482">
        <v>984.35</v>
      </c>
      <c r="AC482" s="2">
        <f>(Table2[[#This Row],[Close Price]]/Table2[[#This Row],[Day Low]])-1</f>
        <v>3.3404029692469805E-3</v>
      </c>
      <c r="AD482" s="2">
        <f>(Table2[[#This Row],[Day High]]/Table2[[#This Row],[Close Price]])-1</f>
        <v>1.4109813454526332E-2</v>
      </c>
      <c r="AE482" s="2">
        <f>(Table2[[#This Row],[Close Price]]/Table2[[#This Row],[Current Week Low]])-1</f>
        <v>3.3404029692469805E-3</v>
      </c>
      <c r="AF482" s="2">
        <f>(Table2[[#This Row],[Current Week High]]/Table2[[#This Row],[Close Price]])-1</f>
        <v>6.1301062199439871E-2</v>
      </c>
      <c r="AG482" s="2">
        <f>(Table2[[#This Row],[Close Price]]/Table2[[#This Row],[Current Month Low]])-1</f>
        <v>3.3404029692469805E-3</v>
      </c>
      <c r="AH482" s="2">
        <f>(Table2[[#This Row],[Current Month High]]/Table2[[#This Row],[Close Price]])-1</f>
        <v>4.0374147862389798E-2</v>
      </c>
      <c r="AI482">
        <v>26.724092374359198</v>
      </c>
      <c r="AJ482">
        <v>51.384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</v>
      </c>
      <c r="AM482" t="s">
        <v>10293</v>
      </c>
      <c r="AN482">
        <v>-13.51</v>
      </c>
      <c r="AO482" t="s">
        <v>10293</v>
      </c>
      <c r="AP482">
        <v>9.1547244365879996E-3</v>
      </c>
      <c r="AQ482">
        <f>(Table2[[#This Row],[Sharpe Ratio]]-AVERAGE(Table2[Sharpe Ratio]))/_xlfn.STDEV.P(Table2[Sharpe Ratio])</f>
        <v>-0.52762645158951849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397</v>
      </c>
      <c r="AT482">
        <f>_xlfn.RANK.AVG(Table2[[#This Row],[6M Return vs Nifty Z-Score]],Table2[6M Return vs Nifty Z-Score])</f>
        <v>483</v>
      </c>
      <c r="AU482">
        <f>_xlfn.RANK.AVG(Table2[[#This Row],[Sharpe Ratio Z-Score]],Table2[Sharpe Ratio Z-Score])</f>
        <v>481</v>
      </c>
      <c r="AV482">
        <f>(Table2[[#This Row],[Rank 1Y]]+Table2[[#This Row],[Rank 6M]]+Table2[[#This Row],[Rank Sharpe]])/3</f>
        <v>453.66666666666669</v>
      </c>
    </row>
    <row r="483" spans="1:48" x14ac:dyDescent="0.3">
      <c r="A483" t="s">
        <v>47</v>
      </c>
      <c r="B483" t="s">
        <v>48</v>
      </c>
      <c r="C483" t="s">
        <v>10249</v>
      </c>
      <c r="D483" t="s">
        <v>21</v>
      </c>
      <c r="E483">
        <v>435498.02376156999</v>
      </c>
      <c r="F483">
        <v>1609.3</v>
      </c>
      <c r="G483">
        <v>18.4807913003844</v>
      </c>
      <c r="H483">
        <f>(Table2[[#This Row],[1Y Return vs Nifty]]-AVERAGE(Table2[1Y Return vs Nifty]))/_xlfn.STDEV.P(Table2[1Y Return vs Nifty])</f>
        <v>-0.28214499340654325</v>
      </c>
      <c r="I483">
        <v>8.1699389423928395</v>
      </c>
      <c r="J483">
        <f>(Table2[[#This Row],[1M Return vs Nifty]]-AVERAGE(Table2[1M Return vs Nifty]))/_xlfn.STDEV.P(Table2[1M Return vs Nifty])</f>
        <v>0.73589488628633126</v>
      </c>
      <c r="K483">
        <v>-11.491555054789201</v>
      </c>
      <c r="L483">
        <f>(Table2[[#This Row],[6M Return vs Nifty]]-AVERAGE(Table2[6M Return vs Nifty]))/_xlfn.STDEV.P(Table2[6M Return vs Nifty])</f>
        <v>-0.61744371829385758</v>
      </c>
      <c r="M483">
        <v>3.1408443877356</v>
      </c>
      <c r="N483">
        <f>(Table2[[#This Row],[1W Return vs Nifty]]-AVERAGE(Table2[1W Return vs Nifty]))/_xlfn.STDEV.P(Table2[1W Return vs Nifty])</f>
        <v>0.21033363719726303</v>
      </c>
      <c r="O483">
        <v>1580.79</v>
      </c>
      <c r="P483">
        <v>1519.62642503917</v>
      </c>
      <c r="Q483">
        <v>1439.4676164930599</v>
      </c>
      <c r="R483">
        <v>54.939190645529202</v>
      </c>
      <c r="S483" s="2">
        <f>(Table2[[#This Row],[Close Price]]-Table2[[#This Row],[20D EMA]])/Table2[[#This Row],[20D EMA]]</f>
        <v>1.8035286154391154E-2</v>
      </c>
      <c r="T483" s="2">
        <f>(Table2[[#This Row],[Close Price]]-Table2[[#This Row],[50D EMA]])/Table2[[#This Row],[50D EMA]]</f>
        <v>5.9010276133174291E-2</v>
      </c>
      <c r="U483" s="2">
        <f>(Table2[[#This Row],[Close Price]]-Table2[[#This Row],[200D EMA]])/Table2[[#This Row],[200D EMA]]</f>
        <v>0.1179827747154872</v>
      </c>
      <c r="V483">
        <v>0.67324144700364397</v>
      </c>
      <c r="W483">
        <v>1601.15</v>
      </c>
      <c r="X483">
        <v>1639</v>
      </c>
      <c r="Y483">
        <v>1601.15</v>
      </c>
      <c r="Z483">
        <v>1655.5</v>
      </c>
      <c r="AA483">
        <v>1601.15</v>
      </c>
      <c r="AB483">
        <v>1655.5</v>
      </c>
      <c r="AC483" s="2">
        <f>(Table2[[#This Row],[Close Price]]/Table2[[#This Row],[Day Low]])-1</f>
        <v>5.0900914967366706E-3</v>
      </c>
      <c r="AD483" s="2">
        <f>(Table2[[#This Row],[Day High]]/Table2[[#This Row],[Close Price]])-1</f>
        <v>1.8455228981544725E-2</v>
      </c>
      <c r="AE483" s="2">
        <f>(Table2[[#This Row],[Close Price]]/Table2[[#This Row],[Current Week Low]])-1</f>
        <v>5.0900914967366706E-3</v>
      </c>
      <c r="AF483" s="2">
        <f>(Table2[[#This Row],[Current Week High]]/Table2[[#This Row],[Close Price]])-1</f>
        <v>2.8708133971291794E-2</v>
      </c>
      <c r="AG483" s="2">
        <f>(Table2[[#This Row],[Close Price]]/Table2[[#This Row],[Current Month Low]])-1</f>
        <v>5.0900914967366706E-3</v>
      </c>
      <c r="AH483" s="2">
        <f>(Table2[[#This Row],[Current Month High]]/Table2[[#This Row],[Close Price]])-1</f>
        <v>2.8708133971291794E-2</v>
      </c>
      <c r="AI483">
        <v>5.4713229354377697</v>
      </c>
      <c r="AJ483">
        <v>44.325366575489802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0.01</v>
      </c>
      <c r="AM483" t="s">
        <v>10294</v>
      </c>
      <c r="AN483">
        <v>2.5299999999999998</v>
      </c>
      <c r="AO483" t="s">
        <v>10294</v>
      </c>
      <c r="AP483">
        <v>1.8521936233283E-2</v>
      </c>
      <c r="AQ483">
        <f>(Table2[[#This Row],[Sharpe Ratio]]-AVERAGE(Table2[Sharpe Ratio]))/_xlfn.STDEV.P(Table2[Sharpe Ratio])</f>
        <v>-0.419012460705943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-0.37237264892274957</v>
      </c>
      <c r="AS483">
        <f>_xlfn.RANK.AVG(Table2[[#This Row],[1Y Return vs Nifty Z-Score]],Table2[1Y Return vs Nifty Z-Score])</f>
        <v>384</v>
      </c>
      <c r="AT483">
        <f>_xlfn.RANK.AVG(Table2[[#This Row],[6M Return vs Nifty Z-Score]],Table2[6M Return vs Nifty Z-Score])</f>
        <v>523</v>
      </c>
      <c r="AU483">
        <f>_xlfn.RANK.AVG(Table2[[#This Row],[Sharpe Ratio Z-Score]],Table2[Sharpe Ratio Z-Score])</f>
        <v>454</v>
      </c>
      <c r="AV483">
        <f>(Table2[[#This Row],[Rank 1Y]]+Table2[[#This Row],[Rank 6M]]+Table2[[#This Row],[Rank Sharpe]])/3</f>
        <v>453.66666666666669</v>
      </c>
    </row>
    <row r="484" spans="1:48" x14ac:dyDescent="0.3">
      <c r="A484" t="s">
        <v>680</v>
      </c>
      <c r="B484" t="s">
        <v>681</v>
      </c>
      <c r="C484" t="s">
        <v>10254</v>
      </c>
      <c r="D484" t="s">
        <v>294</v>
      </c>
      <c r="E484">
        <v>25772.614724999999</v>
      </c>
      <c r="F484">
        <v>3096.6</v>
      </c>
      <c r="G484">
        <v>8.07604391643574</v>
      </c>
      <c r="H484">
        <f>(Table2[[#This Row],[1Y Return vs Nifty]]-AVERAGE(Table2[1Y Return vs Nifty]))/_xlfn.STDEV.P(Table2[1Y Return vs Nifty])</f>
        <v>-0.42587521916144211</v>
      </c>
      <c r="I484">
        <v>7.6873574248879404</v>
      </c>
      <c r="J484">
        <f>(Table2[[#This Row],[1M Return vs Nifty]]-AVERAGE(Table2[1M Return vs Nifty]))/_xlfn.STDEV.P(Table2[1M Return vs Nifty])</f>
        <v>0.68663426408108086</v>
      </c>
      <c r="K484">
        <v>13.1195814858128</v>
      </c>
      <c r="L484">
        <f>(Table2[[#This Row],[6M Return vs Nifty]]-AVERAGE(Table2[6M Return vs Nifty]))/_xlfn.STDEV.P(Table2[6M Return vs Nifty])</f>
        <v>0.22810694389911368</v>
      </c>
      <c r="M484">
        <v>4.7596283918647799</v>
      </c>
      <c r="N484">
        <f>(Table2[[#This Row],[1W Return vs Nifty]]-AVERAGE(Table2[1W Return vs Nifty]))/_xlfn.STDEV.P(Table2[1W Return vs Nifty])</f>
        <v>0.54852526667488943</v>
      </c>
      <c r="O484">
        <v>3006.16</v>
      </c>
      <c r="P484">
        <v>2848.2328232907298</v>
      </c>
      <c r="Q484">
        <v>2562.2876285054899</v>
      </c>
      <c r="R484">
        <v>76.160803860185695</v>
      </c>
      <c r="S484" s="2">
        <f>(Table2[[#This Row],[Close Price]]-Table2[[#This Row],[20D EMA]])/Table2[[#This Row],[20D EMA]]</f>
        <v>3.0084892354365723E-2</v>
      </c>
      <c r="T484" s="2">
        <f>(Table2[[#This Row],[Close Price]]-Table2[[#This Row],[50D EMA]])/Table2[[#This Row],[50D EMA]]</f>
        <v>8.7200447476873388E-2</v>
      </c>
      <c r="U484" s="2">
        <f>(Table2[[#This Row],[Close Price]]-Table2[[#This Row],[200D EMA]])/Table2[[#This Row],[200D EMA]]</f>
        <v>0.20852942720023954</v>
      </c>
      <c r="V484">
        <v>0.86897138504016702</v>
      </c>
      <c r="W484">
        <v>3061.45</v>
      </c>
      <c r="X484">
        <v>3127.5</v>
      </c>
      <c r="Y484">
        <v>3061.45</v>
      </c>
      <c r="Z484">
        <v>3150</v>
      </c>
      <c r="AA484">
        <v>3061.45</v>
      </c>
      <c r="AB484">
        <v>3127.5</v>
      </c>
      <c r="AC484" s="2">
        <f>(Table2[[#This Row],[Close Price]]/Table2[[#This Row],[Day Low]])-1</f>
        <v>1.1481487530418555E-2</v>
      </c>
      <c r="AD484" s="2">
        <f>(Table2[[#This Row],[Day High]]/Table2[[#This Row],[Close Price]])-1</f>
        <v>9.9786863011044336E-3</v>
      </c>
      <c r="AE484" s="2">
        <f>(Table2[[#This Row],[Close Price]]/Table2[[#This Row],[Current Week Low]])-1</f>
        <v>1.1481487530418555E-2</v>
      </c>
      <c r="AF484" s="2">
        <f>(Table2[[#This Row],[Current Week High]]/Table2[[#This Row],[Close Price]])-1</f>
        <v>1.7244720015500814E-2</v>
      </c>
      <c r="AG484" s="2">
        <f>(Table2[[#This Row],[Close Price]]/Table2[[#This Row],[Current Month Low]])-1</f>
        <v>1.1481487530418555E-2</v>
      </c>
      <c r="AH484" s="2">
        <f>(Table2[[#This Row],[Current Month High]]/Table2[[#This Row],[Close Price]])-1</f>
        <v>9.9786863011044336E-3</v>
      </c>
      <c r="AI484">
        <v>1.7244720015500801</v>
      </c>
      <c r="AJ484">
        <v>59.314709060040101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0.08</v>
      </c>
      <c r="AM484" t="s">
        <v>10294</v>
      </c>
      <c r="AN484">
        <v>3.29</v>
      </c>
      <c r="AO484" t="s">
        <v>10294</v>
      </c>
      <c r="AP484">
        <v>-6.8293081312969003E-2</v>
      </c>
      <c r="AQ484">
        <f>(Table2[[#This Row],[Sharpe Ratio]]-AVERAGE(Table2[Sharpe Ratio]))/_xlfn.STDEV.P(Table2[Sharpe Ratio])</f>
        <v>-1.4256434336122006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-0.38825217811855883</v>
      </c>
      <c r="AS484">
        <f>_xlfn.RANK.AVG(Table2[[#This Row],[1Y Return vs Nifty Z-Score]],Table2[1Y Return vs Nifty Z-Score])</f>
        <v>445</v>
      </c>
      <c r="AT484">
        <f>_xlfn.RANK.AVG(Table2[[#This Row],[6M Return vs Nifty Z-Score]],Table2[6M Return vs Nifty Z-Score])</f>
        <v>240</v>
      </c>
      <c r="AU484">
        <f>_xlfn.RANK.AVG(Table2[[#This Row],[Sharpe Ratio Z-Score]],Table2[Sharpe Ratio Z-Score])</f>
        <v>677</v>
      </c>
      <c r="AV484">
        <f>(Table2[[#This Row],[Rank 1Y]]+Table2[[#This Row],[Rank 6M]]+Table2[[#This Row],[Rank Sharpe]])/3</f>
        <v>454</v>
      </c>
    </row>
    <row r="485" spans="1:48" x14ac:dyDescent="0.3">
      <c r="A485" t="s">
        <v>1191</v>
      </c>
      <c r="B485" t="s">
        <v>1192</v>
      </c>
      <c r="C485" t="s">
        <v>10261</v>
      </c>
      <c r="D485" t="s">
        <v>146</v>
      </c>
      <c r="E485">
        <v>9784.6945199999991</v>
      </c>
      <c r="F485">
        <v>708</v>
      </c>
      <c r="G485">
        <v>16.7782840092041</v>
      </c>
      <c r="H485">
        <f>(Table2[[#This Row],[1Y Return vs Nifty]]-AVERAGE(Table2[1Y Return vs Nifty]))/_xlfn.STDEV.P(Table2[1Y Return vs Nifty])</f>
        <v>-0.30566327292654449</v>
      </c>
      <c r="I485">
        <v>-10.522056551233</v>
      </c>
      <c r="J485">
        <f>(Table2[[#This Row],[1M Return vs Nifty]]-AVERAGE(Table2[1M Return vs Nifty]))/_xlfn.STDEV.P(Table2[1M Return vs Nifty])</f>
        <v>-1.1721336951530692</v>
      </c>
      <c r="K485">
        <v>-4.1901158539798002</v>
      </c>
      <c r="L485">
        <f>(Table2[[#This Row],[6M Return vs Nifty]]-AVERAGE(Table2[6M Return vs Nifty]))/_xlfn.STDEV.P(Table2[6M Return vs Nifty])</f>
        <v>-0.36659237134281203</v>
      </c>
      <c r="M485">
        <v>-0.96688516465320495</v>
      </c>
      <c r="N485">
        <f>(Table2[[#This Row],[1W Return vs Nifty]]-AVERAGE(Table2[1W Return vs Nifty]))/_xlfn.STDEV.P(Table2[1W Return vs Nifty])</f>
        <v>-0.64784123186013576</v>
      </c>
      <c r="O485">
        <v>727.16</v>
      </c>
      <c r="P485">
        <v>730.56888037835404</v>
      </c>
      <c r="Q485">
        <v>626.60547228102996</v>
      </c>
      <c r="R485">
        <v>34.941495943839001</v>
      </c>
      <c r="S485" s="2">
        <f>(Table2[[#This Row],[Close Price]]-Table2[[#This Row],[20D EMA]])/Table2[[#This Row],[20D EMA]]</f>
        <v>-2.6349084108036703E-2</v>
      </c>
      <c r="T485" s="2">
        <f>(Table2[[#This Row],[Close Price]]-Table2[[#This Row],[50D EMA]])/Table2[[#This Row],[50D EMA]]</f>
        <v>-3.0892200563848064E-2</v>
      </c>
      <c r="U485" s="2">
        <f>(Table2[[#This Row],[Close Price]]-Table2[[#This Row],[200D EMA]])/Table2[[#This Row],[200D EMA]]</f>
        <v>0.12989756923550283</v>
      </c>
      <c r="V485">
        <v>0.89778350870214796</v>
      </c>
      <c r="W485">
        <v>706.3</v>
      </c>
      <c r="X485">
        <v>734.5</v>
      </c>
      <c r="Y485">
        <v>702.4</v>
      </c>
      <c r="Z485">
        <v>745</v>
      </c>
      <c r="AA485">
        <v>702.4</v>
      </c>
      <c r="AB485">
        <v>734.5</v>
      </c>
      <c r="AC485" s="2">
        <f>(Table2[[#This Row],[Close Price]]/Table2[[#This Row],[Day Low]])-1</f>
        <v>2.4069092453631313E-3</v>
      </c>
      <c r="AD485" s="2">
        <f>(Table2[[#This Row],[Day High]]/Table2[[#This Row],[Close Price]])-1</f>
        <v>3.7429378531073532E-2</v>
      </c>
      <c r="AE485" s="2">
        <f>(Table2[[#This Row],[Close Price]]/Table2[[#This Row],[Current Week Low]])-1</f>
        <v>7.9726651480638289E-3</v>
      </c>
      <c r="AF485" s="2">
        <f>(Table2[[#This Row],[Current Week High]]/Table2[[#This Row],[Close Price]])-1</f>
        <v>5.2259887005649652E-2</v>
      </c>
      <c r="AG485" s="2">
        <f>(Table2[[#This Row],[Close Price]]/Table2[[#This Row],[Current Month Low]])-1</f>
        <v>7.9726651480638289E-3</v>
      </c>
      <c r="AH485" s="2">
        <f>(Table2[[#This Row],[Current Month High]]/Table2[[#This Row],[Close Price]])-1</f>
        <v>3.7429378531073532E-2</v>
      </c>
      <c r="AI485">
        <v>14.413841807909501</v>
      </c>
      <c r="AJ485">
        <v>72.241819729959801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-0.14000000000000001</v>
      </c>
      <c r="AM485" t="s">
        <v>10293</v>
      </c>
      <c r="AN485">
        <v>-2.6</v>
      </c>
      <c r="AO485" t="s">
        <v>10293</v>
      </c>
      <c r="AQ485">
        <f>(Table2[[#This Row],[Sharpe Ratio]]-AVERAGE(Table2[Sharpe Ratio]))/_xlfn.STDEV.P(Table2[Sharpe Ratio])</f>
        <v>-0.63377662498989373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390</v>
      </c>
      <c r="AT485">
        <f>_xlfn.RANK.AVG(Table2[[#This Row],[6M Return vs Nifty Z-Score]],Table2[6M Return vs Nifty Z-Score])</f>
        <v>441</v>
      </c>
      <c r="AU485">
        <f>_xlfn.RANK.AVG(Table2[[#This Row],[Sharpe Ratio Z-Score]],Table2[Sharpe Ratio Z-Score])</f>
        <v>532.5</v>
      </c>
      <c r="AV485">
        <f>(Table2[[#This Row],[Rank 1Y]]+Table2[[#This Row],[Rank 6M]]+Table2[[#This Row],[Rank Sharpe]])/3</f>
        <v>454.5</v>
      </c>
    </row>
    <row r="486" spans="1:48" x14ac:dyDescent="0.3">
      <c r="A486" t="s">
        <v>373</v>
      </c>
      <c r="B486" t="s">
        <v>374</v>
      </c>
      <c r="C486" t="s">
        <v>10263</v>
      </c>
      <c r="D486" t="s">
        <v>170</v>
      </c>
      <c r="E486">
        <v>64911.321207059998</v>
      </c>
      <c r="F486">
        <v>4278.8999999999996</v>
      </c>
      <c r="G486">
        <v>-10.4589421939896</v>
      </c>
      <c r="H486">
        <f>(Table2[[#This Row],[1Y Return vs Nifty]]-AVERAGE(Table2[1Y Return vs Nifty]))/_xlfn.STDEV.P(Table2[1Y Return vs Nifty])</f>
        <v>-0.6819158167568381</v>
      </c>
      <c r="I486">
        <v>13.317591646021301</v>
      </c>
      <c r="J486">
        <f>(Table2[[#This Row],[1M Return vs Nifty]]-AVERAGE(Table2[1M Return vs Nifty]))/_xlfn.STDEV.P(Table2[1M Return vs Nifty])</f>
        <v>1.2613534168747997</v>
      </c>
      <c r="K486">
        <v>13.630468505136299</v>
      </c>
      <c r="L486">
        <f>(Table2[[#This Row],[6M Return vs Nifty]]-AVERAGE(Table2[6M Return vs Nifty]))/_xlfn.STDEV.P(Table2[6M Return vs Nifty])</f>
        <v>0.2456591953679608</v>
      </c>
      <c r="M486">
        <v>9.8449013842194493</v>
      </c>
      <c r="N486">
        <f>(Table2[[#This Row],[1W Return vs Nifty]]-AVERAGE(Table2[1W Return vs Nifty]))/_xlfn.STDEV.P(Table2[1W Return vs Nifty])</f>
        <v>1.6109256581021265</v>
      </c>
      <c r="O486">
        <v>4093.84</v>
      </c>
      <c r="P486">
        <v>3907.4791151414502</v>
      </c>
      <c r="Q486">
        <v>3687.46051105064</v>
      </c>
      <c r="R486">
        <v>62.359827384604301</v>
      </c>
      <c r="S486" s="2">
        <f>(Table2[[#This Row],[Close Price]]-Table2[[#This Row],[20D EMA]])/Table2[[#This Row],[20D EMA]]</f>
        <v>4.5204502374298822E-2</v>
      </c>
      <c r="T486" s="2">
        <f>(Table2[[#This Row],[Close Price]]-Table2[[#This Row],[50D EMA]])/Table2[[#This Row],[50D EMA]]</f>
        <v>9.5053837503390998E-2</v>
      </c>
      <c r="U486" s="2">
        <f>(Table2[[#This Row],[Close Price]]-Table2[[#This Row],[200D EMA]])/Table2[[#This Row],[200D EMA]]</f>
        <v>0.16039208750220496</v>
      </c>
      <c r="V486">
        <v>1.0639799175955</v>
      </c>
      <c r="W486">
        <v>4251.45</v>
      </c>
      <c r="X486">
        <v>4405.8500000000004</v>
      </c>
      <c r="Y486">
        <v>4208.25</v>
      </c>
      <c r="Z486">
        <v>4467.05</v>
      </c>
      <c r="AA486">
        <v>4251.45</v>
      </c>
      <c r="AB486">
        <v>4453.8</v>
      </c>
      <c r="AC486" s="2">
        <f>(Table2[[#This Row],[Close Price]]/Table2[[#This Row],[Day Low]])-1</f>
        <v>6.4566206823553074E-3</v>
      </c>
      <c r="AD486" s="2">
        <f>(Table2[[#This Row],[Day High]]/Table2[[#This Row],[Close Price]])-1</f>
        <v>2.9668840122461626E-2</v>
      </c>
      <c r="AE486" s="2">
        <f>(Table2[[#This Row],[Close Price]]/Table2[[#This Row],[Current Week Low]])-1</f>
        <v>1.6788451256460446E-2</v>
      </c>
      <c r="AF486" s="2">
        <f>(Table2[[#This Row],[Current Week High]]/Table2[[#This Row],[Close Price]])-1</f>
        <v>4.3971581481222044E-2</v>
      </c>
      <c r="AG486" s="2">
        <f>(Table2[[#This Row],[Close Price]]/Table2[[#This Row],[Current Month Low]])-1</f>
        <v>6.4566206823553074E-3</v>
      </c>
      <c r="AH486" s="2">
        <f>(Table2[[#This Row],[Current Month High]]/Table2[[#This Row],[Close Price]])-1</f>
        <v>4.0874991236065528E-2</v>
      </c>
      <c r="AI486">
        <v>4.3971581481222</v>
      </c>
      <c r="AJ486">
        <v>32.885093167701797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7.0000000000000007E-2</v>
      </c>
      <c r="AM486" t="s">
        <v>10294</v>
      </c>
      <c r="AN486">
        <v>10.26</v>
      </c>
      <c r="AO486" t="s">
        <v>10294</v>
      </c>
      <c r="AP486">
        <v>-2.3608516899139998E-3</v>
      </c>
      <c r="AQ486">
        <f>(Table2[[#This Row],[Sharpe Ratio]]-AVERAGE(Table2[Sharpe Ratio]))/_xlfn.STDEV.P(Table2[Sharpe Ratio])</f>
        <v>-0.66115099523913534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1.7748714583489136</v>
      </c>
      <c r="AS486">
        <f>_xlfn.RANK.AVG(Table2[[#This Row],[1Y Return vs Nifty Z-Score]],Table2[1Y Return vs Nifty Z-Score])</f>
        <v>571</v>
      </c>
      <c r="AT486">
        <f>_xlfn.RANK.AVG(Table2[[#This Row],[6M Return vs Nifty Z-Score]],Table2[6M Return vs Nifty Z-Score])</f>
        <v>233</v>
      </c>
      <c r="AU486">
        <f>_xlfn.RANK.AVG(Table2[[#This Row],[Sharpe Ratio Z-Score]],Table2[Sharpe Ratio Z-Score])</f>
        <v>562</v>
      </c>
      <c r="AV486">
        <f>(Table2[[#This Row],[Rank 1Y]]+Table2[[#This Row],[Rank 6M]]+Table2[[#This Row],[Rank Sharpe]])/3</f>
        <v>455.33333333333331</v>
      </c>
    </row>
    <row r="487" spans="1:48" x14ac:dyDescent="0.3">
      <c r="A487" t="s">
        <v>1823</v>
      </c>
      <c r="B487" t="s">
        <v>1824</v>
      </c>
      <c r="C487" t="s">
        <v>10249</v>
      </c>
      <c r="D487" t="s">
        <v>304</v>
      </c>
      <c r="E487">
        <v>4024.4321970599999</v>
      </c>
      <c r="F487">
        <v>1503.15</v>
      </c>
      <c r="G487">
        <v>5.3801487514243203</v>
      </c>
      <c r="H487">
        <f>(Table2[[#This Row],[1Y Return vs Nifty]]-AVERAGE(Table2[1Y Return vs Nifty]))/_xlfn.STDEV.P(Table2[1Y Return vs Nifty])</f>
        <v>-0.46311606762993995</v>
      </c>
      <c r="I487">
        <v>6.5508560434363696</v>
      </c>
      <c r="J487">
        <f>(Table2[[#This Row],[1M Return vs Nifty]]-AVERAGE(Table2[1M Return vs Nifty]))/_xlfn.STDEV.P(Table2[1M Return vs Nifty])</f>
        <v>0.57062326250586493</v>
      </c>
      <c r="K487">
        <v>-18.1520336993248</v>
      </c>
      <c r="L487">
        <f>(Table2[[#This Row],[6M Return vs Nifty]]-AVERAGE(Table2[6M Return vs Nifty]))/_xlfn.STDEV.P(Table2[6M Return vs Nifty])</f>
        <v>-0.84627395208327461</v>
      </c>
      <c r="M487">
        <v>-0.16580074692461599</v>
      </c>
      <c r="N487">
        <f>(Table2[[#This Row],[1W Return vs Nifty]]-AVERAGE(Table2[1W Return vs Nifty]))/_xlfn.STDEV.P(Table2[1W Return vs Nifty])</f>
        <v>-0.48048101339386323</v>
      </c>
      <c r="O487">
        <v>1482.52</v>
      </c>
      <c r="P487">
        <v>1419.2553515700099</v>
      </c>
      <c r="Q487">
        <v>1319.60349912281</v>
      </c>
      <c r="R487">
        <v>50.933546939529499</v>
      </c>
      <c r="S487" s="2">
        <f>(Table2[[#This Row],[Close Price]]-Table2[[#This Row],[20D EMA]])/Table2[[#This Row],[20D EMA]]</f>
        <v>1.391549523783835E-2</v>
      </c>
      <c r="T487" s="2">
        <f>(Table2[[#This Row],[Close Price]]-Table2[[#This Row],[50D EMA]])/Table2[[#This Row],[50D EMA]]</f>
        <v>5.9111736543522045E-2</v>
      </c>
      <c r="U487" s="2">
        <f>(Table2[[#This Row],[Close Price]]-Table2[[#This Row],[200D EMA]])/Table2[[#This Row],[200D EMA]]</f>
        <v>0.13909215987923668</v>
      </c>
      <c r="V487">
        <v>1.3781745166855599</v>
      </c>
      <c r="W487">
        <v>1489.8</v>
      </c>
      <c r="X487">
        <v>1538.4</v>
      </c>
      <c r="Y487">
        <v>1489.8</v>
      </c>
      <c r="Z487">
        <v>1628</v>
      </c>
      <c r="AA487">
        <v>1489.8</v>
      </c>
      <c r="AB487">
        <v>1628</v>
      </c>
      <c r="AC487" s="2">
        <f>(Table2[[#This Row],[Close Price]]/Table2[[#This Row],[Day Low]])-1</f>
        <v>8.960934353604566E-3</v>
      </c>
      <c r="AD487" s="2">
        <f>(Table2[[#This Row],[Day High]]/Table2[[#This Row],[Close Price]])-1</f>
        <v>2.3450753417822545E-2</v>
      </c>
      <c r="AE487" s="2">
        <f>(Table2[[#This Row],[Close Price]]/Table2[[#This Row],[Current Week Low]])-1</f>
        <v>8.960934353604566E-3</v>
      </c>
      <c r="AF487" s="2">
        <f>(Table2[[#This Row],[Current Week High]]/Table2[[#This Row],[Close Price]])-1</f>
        <v>8.3058909623124677E-2</v>
      </c>
      <c r="AG487" s="2">
        <f>(Table2[[#This Row],[Close Price]]/Table2[[#This Row],[Current Month Low]])-1</f>
        <v>8.960934353604566E-3</v>
      </c>
      <c r="AH487" s="2">
        <f>(Table2[[#This Row],[Current Month High]]/Table2[[#This Row],[Close Price]])-1</f>
        <v>8.3058909623124677E-2</v>
      </c>
      <c r="AI487">
        <v>21.2753218241692</v>
      </c>
      <c r="AJ487">
        <v>59.063492063491999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-7.0000000000000007E-2</v>
      </c>
      <c r="AM487" t="s">
        <v>10293</v>
      </c>
      <c r="AN487">
        <v>2.8</v>
      </c>
      <c r="AO487" t="s">
        <v>10294</v>
      </c>
      <c r="AP487">
        <v>6.7194659023931E-2</v>
      </c>
      <c r="AQ487">
        <f>(Table2[[#This Row],[Sharpe Ratio]]-AVERAGE(Table2[Sharpe Ratio]))/_xlfn.STDEV.P(Table2[Sharpe Ratio])</f>
        <v>0.14535383998210899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-1.073893930619104</v>
      </c>
      <c r="AS487">
        <f>_xlfn.RANK.AVG(Table2[[#This Row],[1Y Return vs Nifty Z-Score]],Table2[1Y Return vs Nifty Z-Score])</f>
        <v>465</v>
      </c>
      <c r="AT487">
        <f>_xlfn.RANK.AVG(Table2[[#This Row],[6M Return vs Nifty Z-Score]],Table2[6M Return vs Nifty Z-Score])</f>
        <v>610</v>
      </c>
      <c r="AU487">
        <f>_xlfn.RANK.AVG(Table2[[#This Row],[Sharpe Ratio Z-Score]],Table2[Sharpe Ratio Z-Score])</f>
        <v>294</v>
      </c>
      <c r="AV487">
        <f>(Table2[[#This Row],[Rank 1Y]]+Table2[[#This Row],[Rank 6M]]+Table2[[#This Row],[Rank Sharpe]])/3</f>
        <v>456.33333333333331</v>
      </c>
    </row>
    <row r="488" spans="1:48" x14ac:dyDescent="0.3">
      <c r="A488" t="s">
        <v>1316</v>
      </c>
      <c r="B488" t="s">
        <v>1317</v>
      </c>
      <c r="C488" t="s">
        <v>10255</v>
      </c>
      <c r="D488" t="s">
        <v>191</v>
      </c>
      <c r="E488">
        <v>8535.6347169679993</v>
      </c>
      <c r="F488">
        <v>215.72</v>
      </c>
      <c r="G488">
        <v>-7.5343128080274999</v>
      </c>
      <c r="H488">
        <f>(Table2[[#This Row],[1Y Return vs Nifty]]-AVERAGE(Table2[1Y Return vs Nifty]))/_xlfn.STDEV.P(Table2[1Y Return vs Nifty])</f>
        <v>-0.64151525474586357</v>
      </c>
      <c r="I488">
        <v>9.7496191442630895</v>
      </c>
      <c r="J488">
        <f>(Table2[[#This Row],[1M Return vs Nifty]]-AVERAGE(Table2[1M Return vs Nifty]))/_xlfn.STDEV.P(Table2[1M Return vs Nifty])</f>
        <v>0.89714438881966052</v>
      </c>
      <c r="K488">
        <v>-15.9117532229596</v>
      </c>
      <c r="L488">
        <f>(Table2[[#This Row],[6M Return vs Nifty]]-AVERAGE(Table2[6M Return vs Nifty]))/_xlfn.STDEV.P(Table2[6M Return vs Nifty])</f>
        <v>-0.76930592433032929</v>
      </c>
      <c r="M488">
        <v>11.2304579574595</v>
      </c>
      <c r="N488">
        <f>(Table2[[#This Row],[1W Return vs Nifty]]-AVERAGE(Table2[1W Return vs Nifty]))/_xlfn.STDEV.P(Table2[1W Return vs Nifty])</f>
        <v>1.9003920934277967</v>
      </c>
      <c r="O488">
        <v>196.62</v>
      </c>
      <c r="P488">
        <v>194.06038647210201</v>
      </c>
      <c r="Q488">
        <v>194.76295524755599</v>
      </c>
      <c r="R488">
        <v>78.136806087957794</v>
      </c>
      <c r="S488" s="2">
        <f>(Table2[[#This Row],[Close Price]]-Table2[[#This Row],[20D EMA]])/Table2[[#This Row],[20D EMA]]</f>
        <v>9.7141694639405932E-2</v>
      </c>
      <c r="T488" s="2">
        <f>(Table2[[#This Row],[Close Price]]-Table2[[#This Row],[50D EMA]])/Table2[[#This Row],[50D EMA]]</f>
        <v>0.11161275065795956</v>
      </c>
      <c r="U488" s="2">
        <f>(Table2[[#This Row],[Close Price]]-Table2[[#This Row],[200D EMA]])/Table2[[#This Row],[200D EMA]]</f>
        <v>0.10760282788791267</v>
      </c>
      <c r="V488">
        <v>1.2590442594384901</v>
      </c>
      <c r="W488">
        <v>209.63</v>
      </c>
      <c r="X488">
        <v>219.45</v>
      </c>
      <c r="Y488">
        <v>191.74</v>
      </c>
      <c r="Z488">
        <v>224.79</v>
      </c>
      <c r="AA488">
        <v>207.49</v>
      </c>
      <c r="AB488">
        <v>224.79</v>
      </c>
      <c r="AC488" s="2">
        <f>(Table2[[#This Row],[Close Price]]/Table2[[#This Row],[Day Low]])-1</f>
        <v>2.9051185421933967E-2</v>
      </c>
      <c r="AD488" s="2">
        <f>(Table2[[#This Row],[Day High]]/Table2[[#This Row],[Close Price]])-1</f>
        <v>1.7290932690524619E-2</v>
      </c>
      <c r="AE488" s="2">
        <f>(Table2[[#This Row],[Close Price]]/Table2[[#This Row],[Current Week Low]])-1</f>
        <v>0.12506519244810677</v>
      </c>
      <c r="AF488" s="2">
        <f>(Table2[[#This Row],[Current Week High]]/Table2[[#This Row],[Close Price]])-1</f>
        <v>4.2045243834600399E-2</v>
      </c>
      <c r="AG488" s="2">
        <f>(Table2[[#This Row],[Close Price]]/Table2[[#This Row],[Current Month Low]])-1</f>
        <v>3.9664562147573301E-2</v>
      </c>
      <c r="AH488" s="2">
        <f>(Table2[[#This Row],[Current Month High]]/Table2[[#This Row],[Close Price]])-1</f>
        <v>4.2045243834600399E-2</v>
      </c>
      <c r="AI488">
        <v>42.777674763582397</v>
      </c>
      <c r="AJ488">
        <v>49.3388715818622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0.13</v>
      </c>
      <c r="AM488" t="s">
        <v>10294</v>
      </c>
      <c r="AN488">
        <v>13.79</v>
      </c>
      <c r="AO488" t="s">
        <v>10294</v>
      </c>
      <c r="AP488">
        <v>9.2691491537420997E-2</v>
      </c>
      <c r="AQ488">
        <f>(Table2[[#This Row],[Sharpe Ratio]]-AVERAGE(Table2[Sharpe Ratio]))/_xlfn.STDEV.P(Table2[Sharpe Ratio])</f>
        <v>0.44099279790097873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556</v>
      </c>
      <c r="AT488">
        <f>_xlfn.RANK.AVG(Table2[[#This Row],[6M Return vs Nifty Z-Score]],Table2[6M Return vs Nifty Z-Score])</f>
        <v>589</v>
      </c>
      <c r="AU488">
        <f>_xlfn.RANK.AVG(Table2[[#This Row],[Sharpe Ratio Z-Score]],Table2[Sharpe Ratio Z-Score])</f>
        <v>226</v>
      </c>
      <c r="AV488">
        <f>(Table2[[#This Row],[Rank 1Y]]+Table2[[#This Row],[Rank 6M]]+Table2[[#This Row],[Rank Sharpe]])/3</f>
        <v>457</v>
      </c>
    </row>
    <row r="489" spans="1:48" x14ac:dyDescent="0.3">
      <c r="A489" t="s">
        <v>1982</v>
      </c>
      <c r="B489" t="s">
        <v>1983</v>
      </c>
      <c r="C489" t="s">
        <v>10261</v>
      </c>
      <c r="D489" t="s">
        <v>46</v>
      </c>
      <c r="E489">
        <v>3233.8593286</v>
      </c>
      <c r="F489">
        <v>1908.1</v>
      </c>
      <c r="G489">
        <v>-8.96812186471929</v>
      </c>
      <c r="H489">
        <f>(Table2[[#This Row],[1Y Return vs Nifty]]-AVERAGE(Table2[1Y Return vs Nifty]))/_xlfn.STDEV.P(Table2[1Y Return vs Nifty])</f>
        <v>-0.66132176150696476</v>
      </c>
      <c r="I489">
        <v>-4.1469663487923603</v>
      </c>
      <c r="J489">
        <f>(Table2[[#This Row],[1M Return vs Nifty]]-AVERAGE(Table2[1M Return vs Nifty]))/_xlfn.STDEV.P(Table2[1M Return vs Nifty])</f>
        <v>-0.52138164892777261</v>
      </c>
      <c r="K489">
        <v>4.1327509428878102</v>
      </c>
      <c r="L489">
        <f>(Table2[[#This Row],[6M Return vs Nifty]]-AVERAGE(Table2[6M Return vs Nifty]))/_xlfn.STDEV.P(Table2[6M Return vs Nifty])</f>
        <v>-8.0648423982827025E-2</v>
      </c>
      <c r="M489">
        <v>0.38338381950315698</v>
      </c>
      <c r="N489">
        <f>(Table2[[#This Row],[1W Return vs Nifty]]-AVERAGE(Table2[1W Return vs Nifty]))/_xlfn.STDEV.P(Table2[1W Return vs Nifty])</f>
        <v>-0.36574697665368372</v>
      </c>
      <c r="O489">
        <v>1921.73</v>
      </c>
      <c r="P489">
        <v>1837.3624029978801</v>
      </c>
      <c r="Q489">
        <v>1688.44035462698</v>
      </c>
      <c r="R489">
        <v>44.343414459966098</v>
      </c>
      <c r="S489" s="2">
        <f>(Table2[[#This Row],[Close Price]]-Table2[[#This Row],[20D EMA]])/Table2[[#This Row],[20D EMA]]</f>
        <v>-7.0925676343711703E-3</v>
      </c>
      <c r="T489" s="2">
        <f>(Table2[[#This Row],[Close Price]]-Table2[[#This Row],[50D EMA]])/Table2[[#This Row],[50D EMA]]</f>
        <v>3.8499534379664496E-2</v>
      </c>
      <c r="U489" s="2">
        <f>(Table2[[#This Row],[Close Price]]-Table2[[#This Row],[200D EMA]])/Table2[[#This Row],[200D EMA]]</f>
        <v>0.13009618300763034</v>
      </c>
      <c r="V489">
        <v>0.401173007797061</v>
      </c>
      <c r="W489">
        <v>1875</v>
      </c>
      <c r="X489">
        <v>1922.85</v>
      </c>
      <c r="Y489">
        <v>1875</v>
      </c>
      <c r="Z489">
        <v>2005.85</v>
      </c>
      <c r="AA489">
        <v>1875</v>
      </c>
      <c r="AB489">
        <v>2005.85</v>
      </c>
      <c r="AC489" s="2">
        <f>(Table2[[#This Row],[Close Price]]/Table2[[#This Row],[Day Low]])-1</f>
        <v>1.7653333333333299E-2</v>
      </c>
      <c r="AD489" s="2">
        <f>(Table2[[#This Row],[Day High]]/Table2[[#This Row],[Close Price]])-1</f>
        <v>7.730202819558718E-3</v>
      </c>
      <c r="AE489" s="2">
        <f>(Table2[[#This Row],[Close Price]]/Table2[[#This Row],[Current Week Low]])-1</f>
        <v>1.7653333333333299E-2</v>
      </c>
      <c r="AF489" s="2">
        <f>(Table2[[#This Row],[Current Week High]]/Table2[[#This Row],[Close Price]])-1</f>
        <v>5.1228971227923026E-2</v>
      </c>
      <c r="AG489" s="2">
        <f>(Table2[[#This Row],[Close Price]]/Table2[[#This Row],[Current Month Low]])-1</f>
        <v>1.7653333333333299E-2</v>
      </c>
      <c r="AH489" s="2">
        <f>(Table2[[#This Row],[Current Month High]]/Table2[[#This Row],[Close Price]])-1</f>
        <v>5.1228971227923026E-2</v>
      </c>
      <c r="AI489">
        <v>9.5330433415439408</v>
      </c>
      <c r="AJ489">
        <v>34.9434229137199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0.06</v>
      </c>
      <c r="AM489" t="s">
        <v>10294</v>
      </c>
      <c r="AN489">
        <v>-4.18</v>
      </c>
      <c r="AO489" t="s">
        <v>10293</v>
      </c>
      <c r="AP489">
        <v>1.7122379281639E-2</v>
      </c>
      <c r="AQ489">
        <f>(Table2[[#This Row],[Sharpe Ratio]]-AVERAGE(Table2[Sharpe Ratio]))/_xlfn.STDEV.P(Table2[Sharpe Ratio])</f>
        <v>-0.43524049838525974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-2.0643393094565079</v>
      </c>
      <c r="AS489">
        <f>_xlfn.RANK.AVG(Table2[[#This Row],[1Y Return vs Nifty Z-Score]],Table2[1Y Return vs Nifty Z-Score])</f>
        <v>563</v>
      </c>
      <c r="AT489">
        <f>_xlfn.RANK.AVG(Table2[[#This Row],[6M Return vs Nifty Z-Score]],Table2[6M Return vs Nifty Z-Score])</f>
        <v>346</v>
      </c>
      <c r="AU489">
        <f>_xlfn.RANK.AVG(Table2[[#This Row],[Sharpe Ratio Z-Score]],Table2[Sharpe Ratio Z-Score])</f>
        <v>462</v>
      </c>
      <c r="AV489">
        <f>(Table2[[#This Row],[Rank 1Y]]+Table2[[#This Row],[Rank 6M]]+Table2[[#This Row],[Rank Sharpe]])/3</f>
        <v>457</v>
      </c>
    </row>
    <row r="490" spans="1:48" x14ac:dyDescent="0.3">
      <c r="A490" t="s">
        <v>385</v>
      </c>
      <c r="B490" t="s">
        <v>386</v>
      </c>
      <c r="C490" t="s">
        <v>10254</v>
      </c>
      <c r="D490" t="s">
        <v>54</v>
      </c>
      <c r="E490">
        <v>63318.634875000003</v>
      </c>
      <c r="F490">
        <v>5295.75</v>
      </c>
      <c r="G490">
        <v>7.9785024191890601</v>
      </c>
      <c r="H490">
        <f>(Table2[[#This Row],[1Y Return vs Nifty]]-AVERAGE(Table2[1Y Return vs Nifty]))/_xlfn.STDEV.P(Table2[1Y Return vs Nifty])</f>
        <v>-0.42722264845524355</v>
      </c>
      <c r="I490">
        <v>3.6390997880341298</v>
      </c>
      <c r="J490">
        <f>(Table2[[#This Row],[1M Return vs Nifty]]-AVERAGE(Table2[1M Return vs Nifty]))/_xlfn.STDEV.P(Table2[1M Return vs Nifty])</f>
        <v>0.2733990223552083</v>
      </c>
      <c r="K490">
        <v>-5.4172778666369101</v>
      </c>
      <c r="L490">
        <f>(Table2[[#This Row],[6M Return vs Nifty]]-AVERAGE(Table2[6M Return vs Nifty]))/_xlfn.STDEV.P(Table2[6M Return vs Nifty])</f>
        <v>-0.40875327076769069</v>
      </c>
      <c r="M490">
        <v>2.0200734345970499</v>
      </c>
      <c r="N490">
        <f>(Table2[[#This Row],[1W Return vs Nifty]]-AVERAGE(Table2[1W Return vs Nifty]))/_xlfn.STDEV.P(Table2[1W Return vs Nifty])</f>
        <v>-2.3814559193533178E-2</v>
      </c>
      <c r="O490">
        <v>5214.0600000000004</v>
      </c>
      <c r="P490">
        <v>5147.9144193594902</v>
      </c>
      <c r="Q490">
        <v>4810.3987780110801</v>
      </c>
      <c r="R490">
        <v>58.282039975734698</v>
      </c>
      <c r="S490" s="2">
        <f>(Table2[[#This Row],[Close Price]]-Table2[[#This Row],[20D EMA]])/Table2[[#This Row],[20D EMA]]</f>
        <v>1.5667253541386098E-2</v>
      </c>
      <c r="T490" s="2">
        <f>(Table2[[#This Row],[Close Price]]-Table2[[#This Row],[50D EMA]])/Table2[[#This Row],[50D EMA]]</f>
        <v>2.871756765896346E-2</v>
      </c>
      <c r="U490" s="2">
        <f>(Table2[[#This Row],[Close Price]]-Table2[[#This Row],[200D EMA]])/Table2[[#This Row],[200D EMA]]</f>
        <v>0.10089625504802627</v>
      </c>
      <c r="V490">
        <v>0.50929020199611597</v>
      </c>
      <c r="W490">
        <v>5200</v>
      </c>
      <c r="X490">
        <v>5344.45</v>
      </c>
      <c r="Y490">
        <v>5180</v>
      </c>
      <c r="Z490">
        <v>5405.85</v>
      </c>
      <c r="AA490">
        <v>5200</v>
      </c>
      <c r="AB490">
        <v>5405.85</v>
      </c>
      <c r="AC490" s="2">
        <f>(Table2[[#This Row],[Close Price]]/Table2[[#This Row],[Day Low]])-1</f>
        <v>1.8413461538461462E-2</v>
      </c>
      <c r="AD490" s="2">
        <f>(Table2[[#This Row],[Day High]]/Table2[[#This Row],[Close Price]])-1</f>
        <v>9.1960534390784776E-3</v>
      </c>
      <c r="AE490" s="2">
        <f>(Table2[[#This Row],[Close Price]]/Table2[[#This Row],[Current Week Low]])-1</f>
        <v>2.2345559845559748E-2</v>
      </c>
      <c r="AF490" s="2">
        <f>(Table2[[#This Row],[Current Week High]]/Table2[[#This Row],[Close Price]])-1</f>
        <v>2.0790256337629209E-2</v>
      </c>
      <c r="AG490" s="2">
        <f>(Table2[[#This Row],[Close Price]]/Table2[[#This Row],[Current Month Low]])-1</f>
        <v>1.8413461538461462E-2</v>
      </c>
      <c r="AH490" s="2">
        <f>(Table2[[#This Row],[Current Month High]]/Table2[[#This Row],[Close Price]])-1</f>
        <v>2.0790256337629209E-2</v>
      </c>
      <c r="AI490">
        <v>5.3448520039654301</v>
      </c>
      <c r="AJ490">
        <v>53.633594429939002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-0.13</v>
      </c>
      <c r="AM490" t="s">
        <v>10293</v>
      </c>
      <c r="AN490">
        <v>-0.02</v>
      </c>
      <c r="AO490" t="s">
        <v>10293</v>
      </c>
      <c r="AP490">
        <v>1.5155370133511E-2</v>
      </c>
      <c r="AQ490">
        <f>(Table2[[#This Row],[Sharpe Ratio]]-AVERAGE(Table2[Sharpe Ratio]))/_xlfn.STDEV.P(Table2[Sharpe Ratio])</f>
        <v>-0.45804821516583505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-1.0444396712270942</v>
      </c>
      <c r="AS490">
        <f>_xlfn.RANK.AVG(Table2[[#This Row],[1Y Return vs Nifty Z-Score]],Table2[1Y Return vs Nifty Z-Score])</f>
        <v>446</v>
      </c>
      <c r="AT490">
        <f>_xlfn.RANK.AVG(Table2[[#This Row],[6M Return vs Nifty Z-Score]],Table2[6M Return vs Nifty Z-Score])</f>
        <v>462</v>
      </c>
      <c r="AU490">
        <f>_xlfn.RANK.AVG(Table2[[#This Row],[Sharpe Ratio Z-Score]],Table2[Sharpe Ratio Z-Score])</f>
        <v>466</v>
      </c>
      <c r="AV490">
        <f>(Table2[[#This Row],[Rank 1Y]]+Table2[[#This Row],[Rank 6M]]+Table2[[#This Row],[Rank Sharpe]])/3</f>
        <v>458</v>
      </c>
    </row>
    <row r="491" spans="1:48" x14ac:dyDescent="0.3">
      <c r="A491" t="s">
        <v>1517</v>
      </c>
      <c r="B491" t="s">
        <v>1518</v>
      </c>
      <c r="C491" t="s">
        <v>10260</v>
      </c>
      <c r="D491" t="s">
        <v>133</v>
      </c>
      <c r="E491">
        <v>6497.4252467599999</v>
      </c>
      <c r="F491">
        <v>598.85</v>
      </c>
      <c r="G491">
        <v>22.188282678822599</v>
      </c>
      <c r="H491">
        <f>(Table2[[#This Row],[1Y Return vs Nifty]]-AVERAGE(Table2[1Y Return vs Nifty]))/_xlfn.STDEV.P(Table2[1Y Return vs Nifty])</f>
        <v>-0.23093004765693939</v>
      </c>
      <c r="I491">
        <v>-6.3077069511266499</v>
      </c>
      <c r="J491">
        <f>(Table2[[#This Row],[1M Return vs Nifty]]-AVERAGE(Table2[1M Return vs Nifty]))/_xlfn.STDEV.P(Table2[1M Return vs Nifty])</f>
        <v>-0.74194423293525924</v>
      </c>
      <c r="K491">
        <v>-32.516737748462397</v>
      </c>
      <c r="L491">
        <f>(Table2[[#This Row],[6M Return vs Nifty]]-AVERAGE(Table2[6M Return vs Nifty]))/_xlfn.STDEV.P(Table2[6M Return vs Nifty])</f>
        <v>-1.3397938267512508</v>
      </c>
      <c r="M491">
        <v>-0.97779657748708204</v>
      </c>
      <c r="N491">
        <f>(Table2[[#This Row],[1W Return vs Nifty]]-AVERAGE(Table2[1W Return vs Nifty]))/_xlfn.STDEV.P(Table2[1W Return vs Nifty])</f>
        <v>-0.65012081238278696</v>
      </c>
      <c r="O491">
        <v>609.78</v>
      </c>
      <c r="P491">
        <v>609.71780377898494</v>
      </c>
      <c r="Q491">
        <v>577.85825259466606</v>
      </c>
      <c r="R491">
        <v>40.728675928413701</v>
      </c>
      <c r="S491" s="2">
        <f>(Table2[[#This Row],[Close Price]]-Table2[[#This Row],[20D EMA]])/Table2[[#This Row],[20D EMA]]</f>
        <v>-1.7924497359703417E-2</v>
      </c>
      <c r="T491" s="2">
        <f>(Table2[[#This Row],[Close Price]]-Table2[[#This Row],[50D EMA]])/Table2[[#This Row],[50D EMA]]</f>
        <v>-1.7824317596808054E-2</v>
      </c>
      <c r="U491" s="2">
        <f>(Table2[[#This Row],[Close Price]]-Table2[[#This Row],[200D EMA]])/Table2[[#This Row],[200D EMA]]</f>
        <v>3.6326810789805326E-2</v>
      </c>
      <c r="V491">
        <v>0.46450172599956202</v>
      </c>
      <c r="W491">
        <v>592.1</v>
      </c>
      <c r="X491">
        <v>610.5</v>
      </c>
      <c r="Y491">
        <v>592.1</v>
      </c>
      <c r="Z491">
        <v>629</v>
      </c>
      <c r="AA491">
        <v>592.1</v>
      </c>
      <c r="AB491">
        <v>629</v>
      </c>
      <c r="AC491" s="2">
        <f>(Table2[[#This Row],[Close Price]]/Table2[[#This Row],[Day Low]])-1</f>
        <v>1.1400101334234192E-2</v>
      </c>
      <c r="AD491" s="2">
        <f>(Table2[[#This Row],[Day High]]/Table2[[#This Row],[Close Price]])-1</f>
        <v>1.9453953410703884E-2</v>
      </c>
      <c r="AE491" s="2">
        <f>(Table2[[#This Row],[Close Price]]/Table2[[#This Row],[Current Week Low]])-1</f>
        <v>1.1400101334234192E-2</v>
      </c>
      <c r="AF491" s="2">
        <f>(Table2[[#This Row],[Current Week High]]/Table2[[#This Row],[Close Price]])-1</f>
        <v>5.0346497453452432E-2</v>
      </c>
      <c r="AG491" s="2">
        <f>(Table2[[#This Row],[Close Price]]/Table2[[#This Row],[Current Month Low]])-1</f>
        <v>1.1400101334234192E-2</v>
      </c>
      <c r="AH491" s="2">
        <f>(Table2[[#This Row],[Current Month High]]/Table2[[#This Row],[Close Price]])-1</f>
        <v>5.0346497453452432E-2</v>
      </c>
      <c r="AI491">
        <v>40.544376722050501</v>
      </c>
      <c r="AJ491">
        <v>64.282285165626504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</v>
      </c>
      <c r="AM491">
        <v>0</v>
      </c>
      <c r="AN491">
        <v>-3</v>
      </c>
      <c r="AO491" t="s">
        <v>10293</v>
      </c>
      <c r="AP491">
        <v>6.0808944557472003E-2</v>
      </c>
      <c r="AQ491">
        <f>(Table2[[#This Row],[Sharpe Ratio]]-AVERAGE(Table2[Sharpe Ratio]))/_xlfn.STDEV.P(Table2[Sharpe Ratio])</f>
        <v>7.1310683074969752E-2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-2.8914782366512668</v>
      </c>
      <c r="AS491">
        <f>_xlfn.RANK.AVG(Table2[[#This Row],[1Y Return vs Nifty Z-Score]],Table2[1Y Return vs Nifty Z-Score])</f>
        <v>363</v>
      </c>
      <c r="AT491">
        <f>_xlfn.RANK.AVG(Table2[[#This Row],[6M Return vs Nifty Z-Score]],Table2[6M Return vs Nifty Z-Score])</f>
        <v>705</v>
      </c>
      <c r="AU491">
        <f>_xlfn.RANK.AVG(Table2[[#This Row],[Sharpe Ratio Z-Score]],Table2[Sharpe Ratio Z-Score])</f>
        <v>310</v>
      </c>
      <c r="AV491">
        <f>(Table2[[#This Row],[Rank 1Y]]+Table2[[#This Row],[Rank 6M]]+Table2[[#This Row],[Rank Sharpe]])/3</f>
        <v>459.33333333333331</v>
      </c>
    </row>
    <row r="492" spans="1:48" x14ac:dyDescent="0.3">
      <c r="A492" t="s">
        <v>1617</v>
      </c>
      <c r="B492" t="s">
        <v>1618</v>
      </c>
      <c r="C492" t="s">
        <v>10258</v>
      </c>
      <c r="D492" t="s">
        <v>391</v>
      </c>
      <c r="E492">
        <v>5428.1306343039996</v>
      </c>
      <c r="F492">
        <v>108.64</v>
      </c>
      <c r="G492">
        <v>16.774598359507301</v>
      </c>
      <c r="H492">
        <f>(Table2[[#This Row],[1Y Return vs Nifty]]-AVERAGE(Table2[1Y Return vs Nifty]))/_xlfn.STDEV.P(Table2[1Y Return vs Nifty])</f>
        <v>-0.30571418615330781</v>
      </c>
      <c r="I492">
        <v>-2.6616863969137401</v>
      </c>
      <c r="J492">
        <f>(Table2[[#This Row],[1M Return vs Nifty]]-AVERAGE(Table2[1M Return vs Nifty]))/_xlfn.STDEV.P(Table2[1M Return vs Nifty])</f>
        <v>-0.36976826978964095</v>
      </c>
      <c r="K492">
        <v>-15.8007394881878</v>
      </c>
      <c r="L492">
        <f>(Table2[[#This Row],[6M Return vs Nifty]]-AVERAGE(Table2[6M Return vs Nifty]))/_xlfn.STDEV.P(Table2[6M Return vs Nifty])</f>
        <v>-0.76549188929810097</v>
      </c>
      <c r="M492">
        <v>-1.8532389597639001</v>
      </c>
      <c r="N492">
        <f>(Table2[[#This Row],[1W Return vs Nifty]]-AVERAGE(Table2[1W Return vs Nifty]))/_xlfn.STDEV.P(Table2[1W Return vs Nifty])</f>
        <v>-0.83301567977755131</v>
      </c>
      <c r="O492">
        <v>109.05</v>
      </c>
      <c r="P492">
        <v>106.939169670986</v>
      </c>
      <c r="Q492">
        <v>101.23006837193699</v>
      </c>
      <c r="R492">
        <v>42.804553890395802</v>
      </c>
      <c r="S492" s="2">
        <f>(Table2[[#This Row],[Close Price]]-Table2[[#This Row],[20D EMA]])/Table2[[#This Row],[20D EMA]]</f>
        <v>-3.7597432370471947E-3</v>
      </c>
      <c r="T492" s="2">
        <f>(Table2[[#This Row],[Close Price]]-Table2[[#This Row],[50D EMA]])/Table2[[#This Row],[50D EMA]]</f>
        <v>1.5904652469687669E-2</v>
      </c>
      <c r="U492" s="2">
        <f>(Table2[[#This Row],[Close Price]]-Table2[[#This Row],[200D EMA]])/Table2[[#This Row],[200D EMA]]</f>
        <v>7.3198919522978287E-2</v>
      </c>
      <c r="V492">
        <v>1.2705536066052601</v>
      </c>
      <c r="W492">
        <v>107.1</v>
      </c>
      <c r="X492">
        <v>110.18</v>
      </c>
      <c r="Y492">
        <v>107.1</v>
      </c>
      <c r="Z492">
        <v>115.49</v>
      </c>
      <c r="AA492">
        <v>107.1</v>
      </c>
      <c r="AB492">
        <v>111.46</v>
      </c>
      <c r="AC492" s="2">
        <f>(Table2[[#This Row],[Close Price]]/Table2[[#This Row],[Day Low]])-1</f>
        <v>1.437908496732021E-2</v>
      </c>
      <c r="AD492" s="2">
        <f>(Table2[[#This Row],[Day High]]/Table2[[#This Row],[Close Price]])-1</f>
        <v>1.4175257731958713E-2</v>
      </c>
      <c r="AE492" s="2">
        <f>(Table2[[#This Row],[Close Price]]/Table2[[#This Row],[Current Week Low]])-1</f>
        <v>1.437908496732021E-2</v>
      </c>
      <c r="AF492" s="2">
        <f>(Table2[[#This Row],[Current Week High]]/Table2[[#This Row],[Close Price]])-1</f>
        <v>6.3052282768777612E-2</v>
      </c>
      <c r="AG492" s="2">
        <f>(Table2[[#This Row],[Close Price]]/Table2[[#This Row],[Current Month Low]])-1</f>
        <v>1.437908496732021E-2</v>
      </c>
      <c r="AH492" s="2">
        <f>(Table2[[#This Row],[Current Month High]]/Table2[[#This Row],[Close Price]])-1</f>
        <v>2.5957290132547772E-2</v>
      </c>
      <c r="AI492">
        <v>11.8832842415316</v>
      </c>
      <c r="AJ492">
        <v>44.3720930232558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-0.08</v>
      </c>
      <c r="AM492" t="s">
        <v>10293</v>
      </c>
      <c r="AN492">
        <v>-2.12</v>
      </c>
      <c r="AO492" t="s">
        <v>10293</v>
      </c>
      <c r="AP492">
        <v>3.3815522836327001E-2</v>
      </c>
      <c r="AQ492">
        <f>(Table2[[#This Row],[Sharpe Ratio]]-AVERAGE(Table2[Sharpe Ratio]))/_xlfn.STDEV.P(Table2[Sharpe Ratio])</f>
        <v>-0.24168141365240331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-2.5156714386710042</v>
      </c>
      <c r="AS492">
        <f>_xlfn.RANK.AVG(Table2[[#This Row],[1Y Return vs Nifty Z-Score]],Table2[1Y Return vs Nifty Z-Score])</f>
        <v>391</v>
      </c>
      <c r="AT492">
        <f>_xlfn.RANK.AVG(Table2[[#This Row],[6M Return vs Nifty Z-Score]],Table2[6M Return vs Nifty Z-Score])</f>
        <v>586</v>
      </c>
      <c r="AU492">
        <f>_xlfn.RANK.AVG(Table2[[#This Row],[Sharpe Ratio Z-Score]],Table2[Sharpe Ratio Z-Score])</f>
        <v>401</v>
      </c>
      <c r="AV492">
        <f>(Table2[[#This Row],[Rank 1Y]]+Table2[[#This Row],[Rank 6M]]+Table2[[#This Row],[Rank Sharpe]])/3</f>
        <v>459.33333333333331</v>
      </c>
    </row>
    <row r="493" spans="1:48" x14ac:dyDescent="0.3">
      <c r="A493" t="s">
        <v>168</v>
      </c>
      <c r="B493" t="s">
        <v>169</v>
      </c>
      <c r="C493" t="s">
        <v>10263</v>
      </c>
      <c r="D493" t="s">
        <v>170</v>
      </c>
      <c r="E493">
        <v>159400.71020269999</v>
      </c>
      <c r="F493">
        <v>3134.05</v>
      </c>
      <c r="G493">
        <v>-7.2722463752845599</v>
      </c>
      <c r="H493">
        <f>(Table2[[#This Row],[1Y Return vs Nifty]]-AVERAGE(Table2[1Y Return vs Nifty]))/_xlfn.STDEV.P(Table2[1Y Return vs Nifty])</f>
        <v>-0.63789509308782733</v>
      </c>
      <c r="I493">
        <v>-2.0684271356800701</v>
      </c>
      <c r="J493">
        <f>(Table2[[#This Row],[1M Return vs Nifty]]-AVERAGE(Table2[1M Return vs Nifty]))/_xlfn.STDEV.P(Table2[1M Return vs Nifty])</f>
        <v>-0.30920996144725588</v>
      </c>
      <c r="K493">
        <v>11.4921598528051</v>
      </c>
      <c r="L493">
        <f>(Table2[[#This Row],[6M Return vs Nifty]]-AVERAGE(Table2[6M Return vs Nifty]))/_xlfn.STDEV.P(Table2[6M Return vs Nifty])</f>
        <v>0.17219455492078786</v>
      </c>
      <c r="M493">
        <v>0.889051630447937</v>
      </c>
      <c r="N493">
        <f>(Table2[[#This Row],[1W Return vs Nifty]]-AVERAGE(Table2[1W Return vs Nifty]))/_xlfn.STDEV.P(Table2[1W Return vs Nifty])</f>
        <v>-0.26010433345880285</v>
      </c>
      <c r="O493">
        <v>3139.8</v>
      </c>
      <c r="P493">
        <v>3100.8119116788198</v>
      </c>
      <c r="Q493">
        <v>2878.4913493847098</v>
      </c>
      <c r="R493">
        <v>47.3935471293128</v>
      </c>
      <c r="S493" s="2">
        <f>(Table2[[#This Row],[Close Price]]-Table2[[#This Row],[20D EMA]])/Table2[[#This Row],[20D EMA]]</f>
        <v>-1.8313268361042103E-3</v>
      </c>
      <c r="T493" s="2">
        <f>(Table2[[#This Row],[Close Price]]-Table2[[#This Row],[50D EMA]])/Table2[[#This Row],[50D EMA]]</f>
        <v>1.0719156552512356E-2</v>
      </c>
      <c r="U493" s="2">
        <f>(Table2[[#This Row],[Close Price]]-Table2[[#This Row],[200D EMA]])/Table2[[#This Row],[200D EMA]]</f>
        <v>8.8782149951542211E-2</v>
      </c>
      <c r="V493">
        <v>0.63596758422326904</v>
      </c>
      <c r="W493">
        <v>3110</v>
      </c>
      <c r="X493">
        <v>3155</v>
      </c>
      <c r="Y493">
        <v>3110</v>
      </c>
      <c r="Z493">
        <v>3230</v>
      </c>
      <c r="AA493">
        <v>3110</v>
      </c>
      <c r="AB493">
        <v>3206.85</v>
      </c>
      <c r="AC493" s="2">
        <f>(Table2[[#This Row],[Close Price]]/Table2[[#This Row],[Day Low]])-1</f>
        <v>7.7331189710612147E-3</v>
      </c>
      <c r="AD493" s="2">
        <f>(Table2[[#This Row],[Day High]]/Table2[[#This Row],[Close Price]])-1</f>
        <v>6.6846412788563736E-3</v>
      </c>
      <c r="AE493" s="2">
        <f>(Table2[[#This Row],[Close Price]]/Table2[[#This Row],[Current Week Low]])-1</f>
        <v>7.7331189710612147E-3</v>
      </c>
      <c r="AF493" s="2">
        <f>(Table2[[#This Row],[Current Week High]]/Table2[[#This Row],[Close Price]])-1</f>
        <v>3.0615337981206414E-2</v>
      </c>
      <c r="AG493" s="2">
        <f>(Table2[[#This Row],[Close Price]]/Table2[[#This Row],[Current Month Low]])-1</f>
        <v>7.7331189710612147E-3</v>
      </c>
      <c r="AH493" s="2">
        <f>(Table2[[#This Row],[Current Month High]]/Table2[[#This Row],[Close Price]])-1</f>
        <v>2.3228729599080955E-2</v>
      </c>
      <c r="AI493">
        <v>3.4779279207415299</v>
      </c>
      <c r="AJ493">
        <v>36.705851562670297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-0.04</v>
      </c>
      <c r="AM493" t="s">
        <v>10293</v>
      </c>
      <c r="AN493">
        <v>-1.29</v>
      </c>
      <c r="AO493" t="s">
        <v>10293</v>
      </c>
      <c r="AP493">
        <v>-4.7005582361360002E-3</v>
      </c>
      <c r="AQ493">
        <f>(Table2[[#This Row],[Sharpe Ratio]]-AVERAGE(Table2[Sharpe Ratio]))/_xlfn.STDEV.P(Table2[Sharpe Ratio])</f>
        <v>-0.68828018490593246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-1.7232950179790305</v>
      </c>
      <c r="AS493">
        <f>_xlfn.RANK.AVG(Table2[[#This Row],[1Y Return vs Nifty Z-Score]],Table2[1Y Return vs Nifty Z-Score])</f>
        <v>553</v>
      </c>
      <c r="AT493">
        <f>_xlfn.RANK.AVG(Table2[[#This Row],[6M Return vs Nifty Z-Score]],Table2[6M Return vs Nifty Z-Score])</f>
        <v>263</v>
      </c>
      <c r="AU493">
        <f>_xlfn.RANK.AVG(Table2[[#This Row],[Sharpe Ratio Z-Score]],Table2[Sharpe Ratio Z-Score])</f>
        <v>565</v>
      </c>
      <c r="AV493">
        <f>(Table2[[#This Row],[Rank 1Y]]+Table2[[#This Row],[Rank 6M]]+Table2[[#This Row],[Rank Sharpe]])/3</f>
        <v>460.33333333333331</v>
      </c>
    </row>
    <row r="494" spans="1:48" x14ac:dyDescent="0.3">
      <c r="A494" t="s">
        <v>1006</v>
      </c>
      <c r="B494" t="s">
        <v>1007</v>
      </c>
      <c r="C494" t="s">
        <v>10261</v>
      </c>
      <c r="D494" t="s">
        <v>349</v>
      </c>
      <c r="E494">
        <v>13572.3917683</v>
      </c>
      <c r="F494">
        <v>979.15</v>
      </c>
      <c r="G494">
        <v>-1.01278662123673</v>
      </c>
      <c r="H494">
        <f>(Table2[[#This Row],[1Y Return vs Nifty]]-AVERAGE(Table2[1Y Return vs Nifty]))/_xlfn.STDEV.P(Table2[1Y Return vs Nifty])</f>
        <v>-0.55142749033363458</v>
      </c>
      <c r="I494">
        <v>12.784036868654299</v>
      </c>
      <c r="J494">
        <f>(Table2[[#This Row],[1M Return vs Nifty]]-AVERAGE(Table2[1M Return vs Nifty]))/_xlfn.STDEV.P(Table2[1M Return vs Nifty])</f>
        <v>1.206889581522018</v>
      </c>
      <c r="K494">
        <v>12.806585006658</v>
      </c>
      <c r="L494">
        <f>(Table2[[#This Row],[6M Return vs Nifty]]-AVERAGE(Table2[6M Return vs Nifty]))/_xlfn.STDEV.P(Table2[6M Return vs Nifty])</f>
        <v>0.21735350389536587</v>
      </c>
      <c r="M494">
        <v>5.3041444384312397</v>
      </c>
      <c r="N494">
        <f>(Table2[[#This Row],[1W Return vs Nifty]]-AVERAGE(Table2[1W Return vs Nifty]))/_xlfn.STDEV.P(Table2[1W Return vs Nifty])</f>
        <v>0.66228396987142213</v>
      </c>
      <c r="O494">
        <v>903.9</v>
      </c>
      <c r="P494">
        <v>838.50184804134699</v>
      </c>
      <c r="Q494">
        <v>775.52776943218805</v>
      </c>
      <c r="R494">
        <v>77.337443284478994</v>
      </c>
      <c r="S494" s="2">
        <f>(Table2[[#This Row],[Close Price]]-Table2[[#This Row],[20D EMA]])/Table2[[#This Row],[20D EMA]]</f>
        <v>8.3250359553047909E-2</v>
      </c>
      <c r="T494" s="2">
        <f>(Table2[[#This Row],[Close Price]]-Table2[[#This Row],[50D EMA]])/Table2[[#This Row],[50D EMA]]</f>
        <v>0.16773743825036572</v>
      </c>
      <c r="U494" s="2">
        <f>(Table2[[#This Row],[Close Price]]-Table2[[#This Row],[200D EMA]])/Table2[[#This Row],[200D EMA]]</f>
        <v>0.26255956084834509</v>
      </c>
      <c r="V494">
        <v>1.72599545403779</v>
      </c>
      <c r="W494">
        <v>947</v>
      </c>
      <c r="X494">
        <v>1013.5</v>
      </c>
      <c r="Y494">
        <v>896</v>
      </c>
      <c r="Z494">
        <v>1013.5</v>
      </c>
      <c r="AA494">
        <v>944.15</v>
      </c>
      <c r="AB494">
        <v>1013.5</v>
      </c>
      <c r="AC494" s="2">
        <f>(Table2[[#This Row],[Close Price]]/Table2[[#This Row],[Day Low]])-1</f>
        <v>3.3949313621964183E-2</v>
      </c>
      <c r="AD494" s="2">
        <f>(Table2[[#This Row],[Day High]]/Table2[[#This Row],[Close Price]])-1</f>
        <v>3.5081448194862919E-2</v>
      </c>
      <c r="AE494" s="2">
        <f>(Table2[[#This Row],[Close Price]]/Table2[[#This Row],[Current Week Low]])-1</f>
        <v>9.2801339285714324E-2</v>
      </c>
      <c r="AF494" s="2">
        <f>(Table2[[#This Row],[Current Week High]]/Table2[[#This Row],[Close Price]])-1</f>
        <v>3.5081448194862919E-2</v>
      </c>
      <c r="AG494" s="2">
        <f>(Table2[[#This Row],[Close Price]]/Table2[[#This Row],[Current Month Low]])-1</f>
        <v>3.7070380765768185E-2</v>
      </c>
      <c r="AH494" s="2">
        <f>(Table2[[#This Row],[Current Month High]]/Table2[[#This Row],[Close Price]])-1</f>
        <v>3.5081448194862919E-2</v>
      </c>
      <c r="AI494">
        <v>3.5081448194862901</v>
      </c>
      <c r="AJ494">
        <v>51.301862010352998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0.23</v>
      </c>
      <c r="AM494" t="s">
        <v>10294</v>
      </c>
      <c r="AN494">
        <v>10.26</v>
      </c>
      <c r="AO494" t="s">
        <v>10294</v>
      </c>
      <c r="AP494">
        <v>-3.7931435389831E-2</v>
      </c>
      <c r="AQ494">
        <f>(Table2[[#This Row],[Sharpe Ratio]]-AVERAGE(Table2[Sharpe Ratio]))/_xlfn.STDEV.P(Table2[Sharpe Ratio])</f>
        <v>-1.0735963565225619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0.46150320843260961</v>
      </c>
      <c r="AS494">
        <f>_xlfn.RANK.AVG(Table2[[#This Row],[1Y Return vs Nifty Z-Score]],Table2[1Y Return vs Nifty Z-Score])</f>
        <v>507</v>
      </c>
      <c r="AT494">
        <f>_xlfn.RANK.AVG(Table2[[#This Row],[6M Return vs Nifty Z-Score]],Table2[6M Return vs Nifty Z-Score])</f>
        <v>242</v>
      </c>
      <c r="AU494">
        <f>_xlfn.RANK.AVG(Table2[[#This Row],[Sharpe Ratio Z-Score]],Table2[Sharpe Ratio Z-Score])</f>
        <v>632</v>
      </c>
      <c r="AV494">
        <f>(Table2[[#This Row],[Rank 1Y]]+Table2[[#This Row],[Rank 6M]]+Table2[[#This Row],[Rank Sharpe]])/3</f>
        <v>460.33333333333331</v>
      </c>
    </row>
    <row r="495" spans="1:48" x14ac:dyDescent="0.3">
      <c r="A495" t="s">
        <v>1291</v>
      </c>
      <c r="B495" t="s">
        <v>1292</v>
      </c>
      <c r="C495" t="s">
        <v>10250</v>
      </c>
      <c r="D495" t="s">
        <v>24</v>
      </c>
      <c r="E495">
        <v>8711.3462247499992</v>
      </c>
      <c r="F495">
        <v>230.75</v>
      </c>
      <c r="G495">
        <v>-13.5554503627082</v>
      </c>
      <c r="H495">
        <f>(Table2[[#This Row],[1Y Return vs Nifty]]-AVERAGE(Table2[1Y Return vs Nifty]))/_xlfn.STDEV.P(Table2[1Y Return vs Nifty])</f>
        <v>-0.72469069650340523</v>
      </c>
      <c r="I495">
        <v>2.9144112439774599</v>
      </c>
      <c r="J495">
        <f>(Table2[[#This Row],[1M Return vs Nifty]]-AVERAGE(Table2[1M Return vs Nifty]))/_xlfn.STDEV.P(Table2[1M Return vs Nifty])</f>
        <v>0.19942476662775768</v>
      </c>
      <c r="K495">
        <v>-23.597444668991798</v>
      </c>
      <c r="L495">
        <f>(Table2[[#This Row],[6M Return vs Nifty]]-AVERAGE(Table2[6M Return vs Nifty]))/_xlfn.STDEV.P(Table2[6M Return vs Nifty])</f>
        <v>-1.0333588046547428</v>
      </c>
      <c r="M495">
        <v>3.11942712602099</v>
      </c>
      <c r="N495">
        <f>(Table2[[#This Row],[1W Return vs Nifty]]-AVERAGE(Table2[1W Return vs Nifty]))/_xlfn.STDEV.P(Table2[1W Return vs Nifty])</f>
        <v>0.20585920538935229</v>
      </c>
      <c r="O495">
        <v>229.38</v>
      </c>
      <c r="P495">
        <v>226.23389448598701</v>
      </c>
      <c r="Q495">
        <v>222.31998684683401</v>
      </c>
      <c r="R495">
        <v>49.406737481413998</v>
      </c>
      <c r="S495" s="2">
        <f>(Table2[[#This Row],[Close Price]]-Table2[[#This Row],[20D EMA]])/Table2[[#This Row],[20D EMA]]</f>
        <v>5.9726218502049204E-3</v>
      </c>
      <c r="T495" s="2">
        <f>(Table2[[#This Row],[Close Price]]-Table2[[#This Row],[50D EMA]])/Table2[[#This Row],[50D EMA]]</f>
        <v>1.9962108349298298E-2</v>
      </c>
      <c r="U495" s="2">
        <f>(Table2[[#This Row],[Close Price]]-Table2[[#This Row],[200D EMA]])/Table2[[#This Row],[200D EMA]]</f>
        <v>3.7918377347574209E-2</v>
      </c>
      <c r="V495">
        <v>1.75777634046964</v>
      </c>
      <c r="W495">
        <v>230.42</v>
      </c>
      <c r="X495">
        <v>234.99</v>
      </c>
      <c r="Y495">
        <v>228.71</v>
      </c>
      <c r="Z495">
        <v>245</v>
      </c>
      <c r="AA495">
        <v>230.42</v>
      </c>
      <c r="AB495">
        <v>240.05</v>
      </c>
      <c r="AC495" s="2">
        <f>(Table2[[#This Row],[Close Price]]/Table2[[#This Row],[Day Low]])-1</f>
        <v>1.4321673465844675E-3</v>
      </c>
      <c r="AD495" s="2">
        <f>(Table2[[#This Row],[Day High]]/Table2[[#This Row],[Close Price]])-1</f>
        <v>1.8374864572047622E-2</v>
      </c>
      <c r="AE495" s="2">
        <f>(Table2[[#This Row],[Close Price]]/Table2[[#This Row],[Current Week Low]])-1</f>
        <v>8.9195924970486562E-3</v>
      </c>
      <c r="AF495" s="2">
        <f>(Table2[[#This Row],[Current Week High]]/Table2[[#This Row],[Close Price]])-1</f>
        <v>6.1755146262188587E-2</v>
      </c>
      <c r="AG495" s="2">
        <f>(Table2[[#This Row],[Close Price]]/Table2[[#This Row],[Current Month Low]])-1</f>
        <v>1.4321673465844675E-3</v>
      </c>
      <c r="AH495" s="2">
        <f>(Table2[[#This Row],[Current Month High]]/Table2[[#This Row],[Close Price]])-1</f>
        <v>4.0303358613217766E-2</v>
      </c>
      <c r="AI495">
        <v>24.182015167930601</v>
      </c>
      <c r="AJ495">
        <v>20.1822916666666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-0.04</v>
      </c>
      <c r="AM495" t="s">
        <v>10293</v>
      </c>
      <c r="AN495">
        <v>1.85</v>
      </c>
      <c r="AO495" t="s">
        <v>10294</v>
      </c>
      <c r="AP495">
        <v>0.12896999994174299</v>
      </c>
      <c r="AQ495">
        <f>(Table2[[#This Row],[Sharpe Ratio]]-AVERAGE(Table2[Sharpe Ratio]))/_xlfn.STDEV.P(Table2[Sharpe Ratio])</f>
        <v>0.86164663456206569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-0.4911188945789724</v>
      </c>
      <c r="AS495">
        <f>_xlfn.RANK.AVG(Table2[[#This Row],[1Y Return vs Nifty Z-Score]],Table2[1Y Return vs Nifty Z-Score])</f>
        <v>587</v>
      </c>
      <c r="AT495">
        <f>_xlfn.RANK.AVG(Table2[[#This Row],[6M Return vs Nifty Z-Score]],Table2[6M Return vs Nifty Z-Score])</f>
        <v>649</v>
      </c>
      <c r="AU495">
        <f>_xlfn.RANK.AVG(Table2[[#This Row],[Sharpe Ratio Z-Score]],Table2[Sharpe Ratio Z-Score])</f>
        <v>146</v>
      </c>
      <c r="AV495">
        <f>(Table2[[#This Row],[Rank 1Y]]+Table2[[#This Row],[Rank 6M]]+Table2[[#This Row],[Rank Sharpe]])/3</f>
        <v>460.66666666666669</v>
      </c>
    </row>
    <row r="496" spans="1:48" x14ac:dyDescent="0.3">
      <c r="A496" t="s">
        <v>2114</v>
      </c>
      <c r="B496" t="s">
        <v>2115</v>
      </c>
      <c r="C496" t="s">
        <v>10252</v>
      </c>
      <c r="D496" t="s">
        <v>264</v>
      </c>
      <c r="E496">
        <v>2829.4555905000002</v>
      </c>
      <c r="F496">
        <v>980.1</v>
      </c>
      <c r="G496">
        <v>-27.2942334442793</v>
      </c>
      <c r="H496">
        <f>(Table2[[#This Row],[1Y Return vs Nifty]]-AVERAGE(Table2[1Y Return vs Nifty]))/_xlfn.STDEV.P(Table2[1Y Return vs Nifty])</f>
        <v>-0.91447698549665113</v>
      </c>
      <c r="I496">
        <v>21.702247566847401</v>
      </c>
      <c r="J496">
        <f>(Table2[[#This Row],[1M Return vs Nifty]]-AVERAGE(Table2[1M Return vs Nifty]))/_xlfn.STDEV.P(Table2[1M Return vs Nifty])</f>
        <v>2.1172365219144318</v>
      </c>
      <c r="K496">
        <v>8.7072658136151908</v>
      </c>
      <c r="L496">
        <f>(Table2[[#This Row],[6M Return vs Nifty]]-AVERAGE(Table2[6M Return vs Nifty]))/_xlfn.STDEV.P(Table2[6M Return vs Nifty])</f>
        <v>7.6515552242893345E-2</v>
      </c>
      <c r="M496">
        <v>6.0657027575100502</v>
      </c>
      <c r="N496">
        <f>(Table2[[#This Row],[1W Return vs Nifty]]-AVERAGE(Table2[1W Return vs Nifty]))/_xlfn.STDEV.P(Table2[1W Return vs Nifty])</f>
        <v>0.82138651117065786</v>
      </c>
      <c r="O496">
        <v>889.44</v>
      </c>
      <c r="P496">
        <v>839.38297425832502</v>
      </c>
      <c r="Q496">
        <v>828.74891954176303</v>
      </c>
      <c r="R496">
        <v>77.637179988718898</v>
      </c>
      <c r="S496" s="2">
        <f>(Table2[[#This Row],[Close Price]]-Table2[[#This Row],[20D EMA]])/Table2[[#This Row],[20D EMA]]</f>
        <v>0.10192930383162435</v>
      </c>
      <c r="T496" s="2">
        <f>(Table2[[#This Row],[Close Price]]-Table2[[#This Row],[50D EMA]])/Table2[[#This Row],[50D EMA]]</f>
        <v>0.16764341195508753</v>
      </c>
      <c r="U496" s="2">
        <f>(Table2[[#This Row],[Close Price]]-Table2[[#This Row],[200D EMA]])/Table2[[#This Row],[200D EMA]]</f>
        <v>0.1826259762026875</v>
      </c>
      <c r="V496">
        <v>1.9618961604674301</v>
      </c>
      <c r="W496">
        <v>945.65</v>
      </c>
      <c r="X496">
        <v>999</v>
      </c>
      <c r="Y496">
        <v>872.15</v>
      </c>
      <c r="Z496">
        <v>999</v>
      </c>
      <c r="AA496">
        <v>945.65</v>
      </c>
      <c r="AB496">
        <v>999</v>
      </c>
      <c r="AC496" s="2">
        <f>(Table2[[#This Row],[Close Price]]/Table2[[#This Row],[Day Low]])-1</f>
        <v>3.6429968804525981E-2</v>
      </c>
      <c r="AD496" s="2">
        <f>(Table2[[#This Row],[Day High]]/Table2[[#This Row],[Close Price]])-1</f>
        <v>1.9283746556473913E-2</v>
      </c>
      <c r="AE496" s="2">
        <f>(Table2[[#This Row],[Close Price]]/Table2[[#This Row],[Current Week Low]])-1</f>
        <v>0.12377458006076947</v>
      </c>
      <c r="AF496" s="2">
        <f>(Table2[[#This Row],[Current Week High]]/Table2[[#This Row],[Close Price]])-1</f>
        <v>1.9283746556473913E-2</v>
      </c>
      <c r="AG496" s="2">
        <f>(Table2[[#This Row],[Close Price]]/Table2[[#This Row],[Current Month Low]])-1</f>
        <v>3.6429968804525981E-2</v>
      </c>
      <c r="AH496" s="2">
        <f>(Table2[[#This Row],[Current Month High]]/Table2[[#This Row],[Close Price]])-1</f>
        <v>1.9283746556473913E-2</v>
      </c>
      <c r="AI496">
        <v>11.213141516171801</v>
      </c>
      <c r="AJ496">
        <v>48.208075003780401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0.17</v>
      </c>
      <c r="AM496" t="s">
        <v>10294</v>
      </c>
      <c r="AN496">
        <v>14.31</v>
      </c>
      <c r="AO496" t="s">
        <v>10294</v>
      </c>
      <c r="AP496">
        <v>2.0283966436742001E-2</v>
      </c>
      <c r="AQ496">
        <f>(Table2[[#This Row],[Sharpe Ratio]]-AVERAGE(Table2[Sharpe Ratio]))/_xlfn.STDEV.P(Table2[Sharpe Ratio])</f>
        <v>-0.39858150039365403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1.7020800994376777</v>
      </c>
      <c r="AS496">
        <f>_xlfn.RANK.AVG(Table2[[#This Row],[1Y Return vs Nifty Z-Score]],Table2[1Y Return vs Nifty Z-Score])</f>
        <v>648</v>
      </c>
      <c r="AT496">
        <f>_xlfn.RANK.AVG(Table2[[#This Row],[6M Return vs Nifty Z-Score]],Table2[6M Return vs Nifty Z-Score])</f>
        <v>292</v>
      </c>
      <c r="AU496">
        <f>_xlfn.RANK.AVG(Table2[[#This Row],[Sharpe Ratio Z-Score]],Table2[Sharpe Ratio Z-Score])</f>
        <v>444</v>
      </c>
      <c r="AV496">
        <f>(Table2[[#This Row],[Rank 1Y]]+Table2[[#This Row],[Rank 6M]]+Table2[[#This Row],[Rank Sharpe]])/3</f>
        <v>461.33333333333331</v>
      </c>
    </row>
    <row r="497" spans="1:48" x14ac:dyDescent="0.3">
      <c r="A497" t="s">
        <v>658</v>
      </c>
      <c r="B497" t="s">
        <v>659</v>
      </c>
      <c r="C497" t="s">
        <v>10263</v>
      </c>
      <c r="D497" t="s">
        <v>551</v>
      </c>
      <c r="E497">
        <v>26768.271007920001</v>
      </c>
      <c r="F497">
        <v>738.4</v>
      </c>
      <c r="G497">
        <v>30.021489326440701</v>
      </c>
      <c r="H497">
        <f>(Table2[[#This Row],[1Y Return vs Nifty]]-AVERAGE(Table2[1Y Return vs Nifty]))/_xlfn.STDEV.P(Table2[1Y Return vs Nifty])</f>
        <v>-0.12272284970191796</v>
      </c>
      <c r="I497">
        <v>1.64857103913632</v>
      </c>
      <c r="J497">
        <f>(Table2[[#This Row],[1M Return vs Nifty]]-AVERAGE(Table2[1M Return vs Nifty]))/_xlfn.STDEV.P(Table2[1M Return vs Nifty])</f>
        <v>7.0211206138957635E-2</v>
      </c>
      <c r="K497">
        <v>1.4290770092912299</v>
      </c>
      <c r="L497">
        <f>(Table2[[#This Row],[6M Return vs Nifty]]-AVERAGE(Table2[6M Return vs Nifty]))/_xlfn.STDEV.P(Table2[6M Return vs Nifty])</f>
        <v>-0.1735369942093585</v>
      </c>
      <c r="M497">
        <v>6.9555245866016699</v>
      </c>
      <c r="N497">
        <f>(Table2[[#This Row],[1W Return vs Nifty]]-AVERAGE(Table2[1W Return vs Nifty]))/_xlfn.STDEV.P(Table2[1W Return vs Nifty])</f>
        <v>1.0072854906253883</v>
      </c>
      <c r="O497">
        <v>712.66</v>
      </c>
      <c r="P497">
        <v>696.25286189650603</v>
      </c>
      <c r="Q497">
        <v>648.371416244231</v>
      </c>
      <c r="R497">
        <v>66.038944833345397</v>
      </c>
      <c r="S497" s="2">
        <f>(Table2[[#This Row],[Close Price]]-Table2[[#This Row],[20D EMA]])/Table2[[#This Row],[20D EMA]]</f>
        <v>3.6118205034658901E-2</v>
      </c>
      <c r="T497" s="2">
        <f>(Table2[[#This Row],[Close Price]]-Table2[[#This Row],[50D EMA]])/Table2[[#This Row],[50D EMA]]</f>
        <v>6.0534240374524845E-2</v>
      </c>
      <c r="U497" s="2">
        <f>(Table2[[#This Row],[Close Price]]-Table2[[#This Row],[200D EMA]])/Table2[[#This Row],[200D EMA]]</f>
        <v>0.13885341256601089</v>
      </c>
      <c r="V497">
        <v>0.85809263189124196</v>
      </c>
      <c r="W497">
        <v>728.55</v>
      </c>
      <c r="X497">
        <v>748.7</v>
      </c>
      <c r="Y497">
        <v>707</v>
      </c>
      <c r="Z497">
        <v>757</v>
      </c>
      <c r="AA497">
        <v>728.55</v>
      </c>
      <c r="AB497">
        <v>757</v>
      </c>
      <c r="AC497" s="2">
        <f>(Table2[[#This Row],[Close Price]]/Table2[[#This Row],[Day Low]])-1</f>
        <v>1.35200054903577E-2</v>
      </c>
      <c r="AD497" s="2">
        <f>(Table2[[#This Row],[Day High]]/Table2[[#This Row],[Close Price]])-1</f>
        <v>1.3949079089924155E-2</v>
      </c>
      <c r="AE497" s="2">
        <f>(Table2[[#This Row],[Close Price]]/Table2[[#This Row],[Current Week Low]])-1</f>
        <v>4.4413012729844326E-2</v>
      </c>
      <c r="AF497" s="2">
        <f>(Table2[[#This Row],[Current Week High]]/Table2[[#This Row],[Close Price]])-1</f>
        <v>2.5189599133261131E-2</v>
      </c>
      <c r="AG497" s="2">
        <f>(Table2[[#This Row],[Close Price]]/Table2[[#This Row],[Current Month Low]])-1</f>
        <v>1.35200054903577E-2</v>
      </c>
      <c r="AH497" s="2">
        <f>(Table2[[#This Row],[Current Month High]]/Table2[[#This Row],[Close Price]])-1</f>
        <v>2.5189599133261131E-2</v>
      </c>
      <c r="AI497">
        <v>4.1779523293607701</v>
      </c>
      <c r="AJ497">
        <v>68.584474885844699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0.09</v>
      </c>
      <c r="AM497" t="s">
        <v>10294</v>
      </c>
      <c r="AN497">
        <v>4.8499999999999996</v>
      </c>
      <c r="AO497" t="s">
        <v>10294</v>
      </c>
      <c r="AP497">
        <v>-7.1146296336692005E-2</v>
      </c>
      <c r="AQ497">
        <f>(Table2[[#This Row],[Sharpe Ratio]]-AVERAGE(Table2[Sharpe Ratio]))/_xlfn.STDEV.P(Table2[Sharpe Ratio])</f>
        <v>-1.4587268182202939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-0.67748996536722439</v>
      </c>
      <c r="AS497">
        <f>_xlfn.RANK.AVG(Table2[[#This Row],[1Y Return vs Nifty Z-Score]],Table2[1Y Return vs Nifty Z-Score])</f>
        <v>326</v>
      </c>
      <c r="AT497">
        <f>_xlfn.RANK.AVG(Table2[[#This Row],[6M Return vs Nifty Z-Score]],Table2[6M Return vs Nifty Z-Score])</f>
        <v>378</v>
      </c>
      <c r="AU497">
        <f>_xlfn.RANK.AVG(Table2[[#This Row],[Sharpe Ratio Z-Score]],Table2[Sharpe Ratio Z-Score])</f>
        <v>681</v>
      </c>
      <c r="AV497">
        <f>(Table2[[#This Row],[Rank 1Y]]+Table2[[#This Row],[Rank 6M]]+Table2[[#This Row],[Rank Sharpe]])/3</f>
        <v>461.66666666666669</v>
      </c>
    </row>
    <row r="498" spans="1:48" x14ac:dyDescent="0.3">
      <c r="A498" t="s">
        <v>595</v>
      </c>
      <c r="B498" t="s">
        <v>596</v>
      </c>
      <c r="C498" t="s">
        <v>10256</v>
      </c>
      <c r="D498" t="s">
        <v>535</v>
      </c>
      <c r="E498">
        <v>32282.930119463999</v>
      </c>
      <c r="F498">
        <v>73.02</v>
      </c>
      <c r="G498">
        <v>-4.7835841839165498</v>
      </c>
      <c r="H498">
        <f>(Table2[[#This Row],[1Y Return vs Nifty]]-AVERAGE(Table2[1Y Return vs Nifty]))/_xlfn.STDEV.P(Table2[1Y Return vs Nifty])</f>
        <v>-0.60351694190418392</v>
      </c>
      <c r="I498">
        <v>-3.5135694473538801</v>
      </c>
      <c r="J498">
        <f>(Table2[[#This Row],[1M Return vs Nifty]]-AVERAGE(Table2[1M Return vs Nifty]))/_xlfn.STDEV.P(Table2[1M Return vs Nifty])</f>
        <v>-0.45672619832315969</v>
      </c>
      <c r="K498">
        <v>-7.8886763947673098</v>
      </c>
      <c r="L498">
        <f>(Table2[[#This Row],[6M Return vs Nifty]]-AVERAGE(Table2[6M Return vs Nifty]))/_xlfn.STDEV.P(Table2[6M Return vs Nifty])</f>
        <v>-0.49366168848972247</v>
      </c>
      <c r="M498">
        <v>-1.53363143665019</v>
      </c>
      <c r="N498">
        <f>(Table2[[#This Row],[1W Return vs Nifty]]-AVERAGE(Table2[1W Return vs Nifty]))/_xlfn.STDEV.P(Table2[1W Return vs Nifty])</f>
        <v>-0.76624420887135114</v>
      </c>
      <c r="O498">
        <v>73.66</v>
      </c>
      <c r="P498">
        <v>72.4798528536855</v>
      </c>
      <c r="Q498">
        <v>67.583405110834605</v>
      </c>
      <c r="R498">
        <v>41.943511897415199</v>
      </c>
      <c r="S498" s="2">
        <f>(Table2[[#This Row],[Close Price]]-Table2[[#This Row],[20D EMA]])/Table2[[#This Row],[20D EMA]]</f>
        <v>-8.6885691012761421E-3</v>
      </c>
      <c r="T498" s="2">
        <f>(Table2[[#This Row],[Close Price]]-Table2[[#This Row],[50D EMA]])/Table2[[#This Row],[50D EMA]]</f>
        <v>7.4523764197602128E-3</v>
      </c>
      <c r="U498" s="2">
        <f>(Table2[[#This Row],[Close Price]]-Table2[[#This Row],[200D EMA]])/Table2[[#This Row],[200D EMA]]</f>
        <v>8.0442748930000654E-2</v>
      </c>
      <c r="V498">
        <v>0.57617344791809999</v>
      </c>
      <c r="W498">
        <v>72.09</v>
      </c>
      <c r="X498">
        <v>74.45</v>
      </c>
      <c r="Y498">
        <v>72.09</v>
      </c>
      <c r="Z498">
        <v>77</v>
      </c>
      <c r="AA498">
        <v>72.09</v>
      </c>
      <c r="AB498">
        <v>74.45</v>
      </c>
      <c r="AC498" s="2">
        <f>(Table2[[#This Row],[Close Price]]/Table2[[#This Row],[Day Low]])-1</f>
        <v>1.2900540990428588E-2</v>
      </c>
      <c r="AD498" s="2">
        <f>(Table2[[#This Row],[Day High]]/Table2[[#This Row],[Close Price]])-1</f>
        <v>1.9583675705286296E-2</v>
      </c>
      <c r="AE498" s="2">
        <f>(Table2[[#This Row],[Close Price]]/Table2[[#This Row],[Current Week Low]])-1</f>
        <v>1.2900540990428588E-2</v>
      </c>
      <c r="AF498" s="2">
        <f>(Table2[[#This Row],[Current Week High]]/Table2[[#This Row],[Close Price]])-1</f>
        <v>5.4505614900027366E-2</v>
      </c>
      <c r="AG498" s="2">
        <f>(Table2[[#This Row],[Close Price]]/Table2[[#This Row],[Current Month Low]])-1</f>
        <v>1.2900540990428588E-2</v>
      </c>
      <c r="AH498" s="2">
        <f>(Table2[[#This Row],[Current Month High]]/Table2[[#This Row],[Close Price]])-1</f>
        <v>1.9583675705286296E-2</v>
      </c>
      <c r="AI498">
        <v>9.5590249246781696</v>
      </c>
      <c r="AJ498">
        <v>26.222990492653398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7.0000000000000007E-2</v>
      </c>
      <c r="AM498" t="s">
        <v>10294</v>
      </c>
      <c r="AN498">
        <v>-3.57</v>
      </c>
      <c r="AO498" t="s">
        <v>10293</v>
      </c>
      <c r="AP498">
        <v>4.6435367602428002E-2</v>
      </c>
      <c r="AQ498">
        <f>(Table2[[#This Row],[Sharpe Ratio]]-AVERAGE(Table2[Sharpe Ratio]))/_xlfn.STDEV.P(Table2[Sharpe Ratio])</f>
        <v>-9.5352737187433451E-2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-2.4155017747758505</v>
      </c>
      <c r="AS498">
        <f>_xlfn.RANK.AVG(Table2[[#This Row],[1Y Return vs Nifty Z-Score]],Table2[1Y Return vs Nifty Z-Score])</f>
        <v>538</v>
      </c>
      <c r="AT498">
        <f>_xlfn.RANK.AVG(Table2[[#This Row],[6M Return vs Nifty Z-Score]],Table2[6M Return vs Nifty Z-Score])</f>
        <v>486</v>
      </c>
      <c r="AU498">
        <f>_xlfn.RANK.AVG(Table2[[#This Row],[Sharpe Ratio Z-Score]],Table2[Sharpe Ratio Z-Score])</f>
        <v>367</v>
      </c>
      <c r="AV498">
        <f>(Table2[[#This Row],[Rank 1Y]]+Table2[[#This Row],[Rank 6M]]+Table2[[#This Row],[Rank Sharpe]])/3</f>
        <v>463.66666666666669</v>
      </c>
    </row>
    <row r="499" spans="1:48" x14ac:dyDescent="0.3">
      <c r="A499" t="s">
        <v>405</v>
      </c>
      <c r="B499" t="s">
        <v>406</v>
      </c>
      <c r="C499" t="s">
        <v>10256</v>
      </c>
      <c r="D499" t="s">
        <v>384</v>
      </c>
      <c r="E499">
        <v>58680.602988004997</v>
      </c>
      <c r="F499">
        <v>138360.35</v>
      </c>
      <c r="G499">
        <v>8.2832535324955998</v>
      </c>
      <c r="H499">
        <f>(Table2[[#This Row],[1Y Return vs Nifty]]-AVERAGE(Table2[1Y Return vs Nifty]))/_xlfn.STDEV.P(Table2[1Y Return vs Nifty])</f>
        <v>-0.42301284453610383</v>
      </c>
      <c r="I499">
        <v>5.65923308558998</v>
      </c>
      <c r="J499">
        <f>(Table2[[#This Row],[1M Return vs Nifty]]-AVERAGE(Table2[1M Return vs Nifty]))/_xlfn.STDEV.P(Table2[1M Return vs Nifty])</f>
        <v>0.47960879120350491</v>
      </c>
      <c r="K499">
        <v>-14.936421162406999</v>
      </c>
      <c r="L499">
        <f>(Table2[[#This Row],[6M Return vs Nifty]]-AVERAGE(Table2[6M Return vs Nifty]))/_xlfn.STDEV.P(Table2[6M Return vs Nifty])</f>
        <v>-0.73579700172134055</v>
      </c>
      <c r="M499">
        <v>2.4729276681802399</v>
      </c>
      <c r="N499">
        <f>(Table2[[#This Row],[1W Return vs Nifty]]-AVERAGE(Table2[1W Return vs Nifty]))/_xlfn.STDEV.P(Table2[1W Return vs Nifty])</f>
        <v>7.0794425563348001E-2</v>
      </c>
      <c r="O499">
        <v>135092.96</v>
      </c>
      <c r="P499">
        <v>132065.98382817299</v>
      </c>
      <c r="Q499">
        <v>126444.242336082</v>
      </c>
      <c r="R499">
        <v>58.3740024990894</v>
      </c>
      <c r="S499" s="2">
        <f>(Table2[[#This Row],[Close Price]]-Table2[[#This Row],[20D EMA]])/Table2[[#This Row],[20D EMA]]</f>
        <v>2.4186234427019841E-2</v>
      </c>
      <c r="T499" s="2">
        <f>(Table2[[#This Row],[Close Price]]-Table2[[#This Row],[50D EMA]])/Table2[[#This Row],[50D EMA]]</f>
        <v>4.7660767666081398E-2</v>
      </c>
      <c r="U499" s="2">
        <f>(Table2[[#This Row],[Close Price]]-Table2[[#This Row],[200D EMA]])/Table2[[#This Row],[200D EMA]]</f>
        <v>9.4240017922252534E-2</v>
      </c>
      <c r="V499">
        <v>1.41515387347194</v>
      </c>
      <c r="W499">
        <v>138001</v>
      </c>
      <c r="X499">
        <v>140650</v>
      </c>
      <c r="Y499">
        <v>138001</v>
      </c>
      <c r="Z499">
        <v>143849.9</v>
      </c>
      <c r="AA499">
        <v>138001</v>
      </c>
      <c r="AB499">
        <v>143849.9</v>
      </c>
      <c r="AC499" s="2">
        <f>(Table2[[#This Row],[Close Price]]/Table2[[#This Row],[Day Low]])-1</f>
        <v>2.6039666379229498E-3</v>
      </c>
      <c r="AD499" s="2">
        <f>(Table2[[#This Row],[Day High]]/Table2[[#This Row],[Close Price]])-1</f>
        <v>1.6548454813824831E-2</v>
      </c>
      <c r="AE499" s="2">
        <f>(Table2[[#This Row],[Close Price]]/Table2[[#This Row],[Current Week Low]])-1</f>
        <v>2.6039666379229498E-3</v>
      </c>
      <c r="AF499" s="2">
        <f>(Table2[[#This Row],[Current Week High]]/Table2[[#This Row],[Close Price]])-1</f>
        <v>3.967574525505313E-2</v>
      </c>
      <c r="AG499" s="2">
        <f>(Table2[[#This Row],[Close Price]]/Table2[[#This Row],[Current Month Low]])-1</f>
        <v>2.6039666379229498E-3</v>
      </c>
      <c r="AH499" s="2">
        <f>(Table2[[#This Row],[Current Month High]]/Table2[[#This Row],[Close Price]])-1</f>
        <v>3.967574525505313E-2</v>
      </c>
      <c r="AI499">
        <v>9.4569361814999606</v>
      </c>
      <c r="AJ499">
        <v>36.449982026636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-0.04</v>
      </c>
      <c r="AM499" t="s">
        <v>10293</v>
      </c>
      <c r="AN499">
        <v>3.89</v>
      </c>
      <c r="AO499" t="s">
        <v>10294</v>
      </c>
      <c r="AP499">
        <v>4.2993497760799998E-2</v>
      </c>
      <c r="AQ499">
        <f>(Table2[[#This Row],[Sharpe Ratio]]-AVERAGE(Table2[Sharpe Ratio]))/_xlfn.STDEV.P(Table2[Sharpe Ratio])</f>
        <v>-0.13526164794067769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-0.74366827743126918</v>
      </c>
      <c r="AS499">
        <f>_xlfn.RANK.AVG(Table2[[#This Row],[1Y Return vs Nifty Z-Score]],Table2[1Y Return vs Nifty Z-Score])</f>
        <v>443</v>
      </c>
      <c r="AT499">
        <f>_xlfn.RANK.AVG(Table2[[#This Row],[6M Return vs Nifty Z-Score]],Table2[6M Return vs Nifty Z-Score])</f>
        <v>573</v>
      </c>
      <c r="AU499">
        <f>_xlfn.RANK.AVG(Table2[[#This Row],[Sharpe Ratio Z-Score]],Table2[Sharpe Ratio Z-Score])</f>
        <v>377</v>
      </c>
      <c r="AV499">
        <f>(Table2[[#This Row],[Rank 1Y]]+Table2[[#This Row],[Rank 6M]]+Table2[[#This Row],[Rank Sharpe]])/3</f>
        <v>464.33333333333331</v>
      </c>
    </row>
    <row r="500" spans="1:48" x14ac:dyDescent="0.3">
      <c r="A500" t="s">
        <v>1794</v>
      </c>
      <c r="B500" t="s">
        <v>1795</v>
      </c>
      <c r="C500" t="s">
        <v>10260</v>
      </c>
      <c r="D500" t="s">
        <v>535</v>
      </c>
      <c r="E500">
        <v>4188.6865873349998</v>
      </c>
      <c r="F500">
        <v>376.05</v>
      </c>
      <c r="G500">
        <v>7.9346784713188603</v>
      </c>
      <c r="H500">
        <f>(Table2[[#This Row],[1Y Return vs Nifty]]-AVERAGE(Table2[1Y Return vs Nifty]))/_xlfn.STDEV.P(Table2[1Y Return vs Nifty])</f>
        <v>-0.42782802845039575</v>
      </c>
      <c r="I500">
        <v>-11.448727127312999</v>
      </c>
      <c r="J500">
        <f>(Table2[[#This Row],[1M Return vs Nifty]]-AVERAGE(Table2[1M Return vs Nifty]))/_xlfn.STDEV.P(Table2[1M Return vs Nifty])</f>
        <v>-1.2667257329770938</v>
      </c>
      <c r="K500">
        <v>-1.7980217678439501</v>
      </c>
      <c r="L500">
        <f>(Table2[[#This Row],[6M Return vs Nifty]]-AVERAGE(Table2[6M Return vs Nifty]))/_xlfn.STDEV.P(Table2[6M Return vs Nifty])</f>
        <v>-0.28440857071973913</v>
      </c>
      <c r="M500">
        <v>-1.88579679643519</v>
      </c>
      <c r="N500">
        <f>(Table2[[#This Row],[1W Return vs Nifty]]-AVERAGE(Table2[1W Return vs Nifty]))/_xlfn.STDEV.P(Table2[1W Return vs Nifty])</f>
        <v>-0.83981756798996499</v>
      </c>
      <c r="O500">
        <v>387.7</v>
      </c>
      <c r="P500">
        <v>371.89858867692999</v>
      </c>
      <c r="Q500">
        <v>330.29005135390298</v>
      </c>
      <c r="R500">
        <v>36.608101869272303</v>
      </c>
      <c r="S500" s="2">
        <f>(Table2[[#This Row],[Close Price]]-Table2[[#This Row],[20D EMA]])/Table2[[#This Row],[20D EMA]]</f>
        <v>-3.004900696414748E-2</v>
      </c>
      <c r="T500" s="2">
        <f>(Table2[[#This Row],[Close Price]]-Table2[[#This Row],[50D EMA]])/Table2[[#This Row],[50D EMA]]</f>
        <v>1.1162750947345949E-2</v>
      </c>
      <c r="U500" s="2">
        <f>(Table2[[#This Row],[Close Price]]-Table2[[#This Row],[200D EMA]])/Table2[[#This Row],[200D EMA]]</f>
        <v>0.13854473805226919</v>
      </c>
      <c r="V500">
        <v>0.16941340969555599</v>
      </c>
      <c r="W500">
        <v>361.7</v>
      </c>
      <c r="X500">
        <v>385.15</v>
      </c>
      <c r="Y500">
        <v>361.7</v>
      </c>
      <c r="Z500">
        <v>397.75</v>
      </c>
      <c r="AA500">
        <v>361.7</v>
      </c>
      <c r="AB500">
        <v>388</v>
      </c>
      <c r="AC500" s="2">
        <f>(Table2[[#This Row],[Close Price]]/Table2[[#This Row],[Day Low]])-1</f>
        <v>3.9673762786839983E-2</v>
      </c>
      <c r="AD500" s="2">
        <f>(Table2[[#This Row],[Day High]]/Table2[[#This Row],[Close Price]])-1</f>
        <v>2.4198909719452155E-2</v>
      </c>
      <c r="AE500" s="2">
        <f>(Table2[[#This Row],[Close Price]]/Table2[[#This Row],[Current Week Low]])-1</f>
        <v>3.9673762786839983E-2</v>
      </c>
      <c r="AF500" s="2">
        <f>(Table2[[#This Row],[Current Week High]]/Table2[[#This Row],[Close Price]])-1</f>
        <v>5.7705092407924541E-2</v>
      </c>
      <c r="AG500" s="2">
        <f>(Table2[[#This Row],[Close Price]]/Table2[[#This Row],[Current Month Low]])-1</f>
        <v>3.9673762786839983E-2</v>
      </c>
      <c r="AH500" s="2">
        <f>(Table2[[#This Row],[Current Month High]]/Table2[[#This Row],[Close Price]])-1</f>
        <v>3.1777689137082898E-2</v>
      </c>
      <c r="AI500">
        <v>20.1701901342906</v>
      </c>
      <c r="AJ500">
        <v>59.817254568635697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7.0000000000000007E-2</v>
      </c>
      <c r="AM500" t="s">
        <v>10294</v>
      </c>
      <c r="AN500">
        <v>-7.3</v>
      </c>
      <c r="AO500" t="s">
        <v>10293</v>
      </c>
      <c r="AQ500">
        <f>(Table2[[#This Row],[Sharpe Ratio]]-AVERAGE(Table2[Sharpe Ratio]))/_xlfn.STDEV.P(Table2[Sharpe Ratio])</f>
        <v>-0.63377662498989373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-3.4525565251270871</v>
      </c>
      <c r="AS500">
        <f>_xlfn.RANK.AVG(Table2[[#This Row],[1Y Return vs Nifty Z-Score]],Table2[1Y Return vs Nifty Z-Score])</f>
        <v>447</v>
      </c>
      <c r="AT500">
        <f>_xlfn.RANK.AVG(Table2[[#This Row],[6M Return vs Nifty Z-Score]],Table2[6M Return vs Nifty Z-Score])</f>
        <v>414</v>
      </c>
      <c r="AU500">
        <f>_xlfn.RANK.AVG(Table2[[#This Row],[Sharpe Ratio Z-Score]],Table2[Sharpe Ratio Z-Score])</f>
        <v>532.5</v>
      </c>
      <c r="AV500">
        <f>(Table2[[#This Row],[Rank 1Y]]+Table2[[#This Row],[Rank 6M]]+Table2[[#This Row],[Rank Sharpe]])/3</f>
        <v>464.5</v>
      </c>
    </row>
    <row r="501" spans="1:48" x14ac:dyDescent="0.3">
      <c r="A501" t="s">
        <v>411</v>
      </c>
      <c r="B501" t="s">
        <v>412</v>
      </c>
      <c r="C501" t="s">
        <v>10250</v>
      </c>
      <c r="D501" t="s">
        <v>32</v>
      </c>
      <c r="E501">
        <v>57472.879140383899</v>
      </c>
      <c r="F501">
        <v>126.24</v>
      </c>
      <c r="G501">
        <v>24.6005433075558</v>
      </c>
      <c r="H501">
        <f>(Table2[[#This Row],[1Y Return vs Nifty]]-AVERAGE(Table2[1Y Return vs Nifty]))/_xlfn.STDEV.P(Table2[1Y Return vs Nifty])</f>
        <v>-0.19760730064989993</v>
      </c>
      <c r="I501">
        <v>1.3838058278550001</v>
      </c>
      <c r="J501">
        <f>(Table2[[#This Row],[1M Return vs Nifty]]-AVERAGE(Table2[1M Return vs Nifty]))/_xlfn.STDEV.P(Table2[1M Return vs Nifty])</f>
        <v>4.3184686115032352E-2</v>
      </c>
      <c r="K501">
        <v>-29.8055735487677</v>
      </c>
      <c r="L501">
        <f>(Table2[[#This Row],[6M Return vs Nifty]]-AVERAGE(Table2[6M Return vs Nifty]))/_xlfn.STDEV.P(Table2[6M Return vs Nifty])</f>
        <v>-1.2466479177606677</v>
      </c>
      <c r="M501">
        <v>6.33086162826653</v>
      </c>
      <c r="N501">
        <f>(Table2[[#This Row],[1W Return vs Nifty]]-AVERAGE(Table2[1W Return vs Nifty]))/_xlfn.STDEV.P(Table2[1W Return vs Nifty])</f>
        <v>0.87678272854298178</v>
      </c>
      <c r="O501">
        <v>123.06</v>
      </c>
      <c r="P501">
        <v>124.551187646244</v>
      </c>
      <c r="Q501">
        <v>121.31615547939199</v>
      </c>
      <c r="R501">
        <v>67.141552675229804</v>
      </c>
      <c r="S501" s="2">
        <f>(Table2[[#This Row],[Close Price]]-Table2[[#This Row],[20D EMA]])/Table2[[#This Row],[20D EMA]]</f>
        <v>2.5841053144807349E-2</v>
      </c>
      <c r="T501" s="2">
        <f>(Table2[[#This Row],[Close Price]]-Table2[[#This Row],[50D EMA]])/Table2[[#This Row],[50D EMA]]</f>
        <v>1.3559183060964736E-2</v>
      </c>
      <c r="U501" s="2">
        <f>(Table2[[#This Row],[Close Price]]-Table2[[#This Row],[200D EMA]])/Table2[[#This Row],[200D EMA]]</f>
        <v>4.0586882275909369E-2</v>
      </c>
      <c r="V501">
        <v>0.66625520651382997</v>
      </c>
      <c r="W501">
        <v>122.55</v>
      </c>
      <c r="X501">
        <v>128.19999999999999</v>
      </c>
      <c r="Y501">
        <v>120.4</v>
      </c>
      <c r="Z501">
        <v>128.19999999999999</v>
      </c>
      <c r="AA501">
        <v>122.55</v>
      </c>
      <c r="AB501">
        <v>128.19999999999999</v>
      </c>
      <c r="AC501" s="2">
        <f>(Table2[[#This Row],[Close Price]]/Table2[[#This Row],[Day Low]])-1</f>
        <v>3.0110159118726942E-2</v>
      </c>
      <c r="AD501" s="2">
        <f>(Table2[[#This Row],[Day High]]/Table2[[#This Row],[Close Price]])-1</f>
        <v>1.552598225602031E-2</v>
      </c>
      <c r="AE501" s="2">
        <f>(Table2[[#This Row],[Close Price]]/Table2[[#This Row],[Current Week Low]])-1</f>
        <v>4.8504983388704126E-2</v>
      </c>
      <c r="AF501" s="2">
        <f>(Table2[[#This Row],[Current Week High]]/Table2[[#This Row],[Close Price]])-1</f>
        <v>1.552598225602031E-2</v>
      </c>
      <c r="AG501" s="2">
        <f>(Table2[[#This Row],[Close Price]]/Table2[[#This Row],[Current Month Low]])-1</f>
        <v>3.0110159118726942E-2</v>
      </c>
      <c r="AH501" s="2">
        <f>(Table2[[#This Row],[Current Month High]]/Table2[[#This Row],[Close Price]])-1</f>
        <v>1.552598225602031E-2</v>
      </c>
      <c r="AI501">
        <v>25.1188212927756</v>
      </c>
      <c r="AJ501">
        <v>52.925499697153199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-0.06</v>
      </c>
      <c r="AM501" t="s">
        <v>10293</v>
      </c>
      <c r="AN501">
        <v>2.61</v>
      </c>
      <c r="AO501" t="s">
        <v>10294</v>
      </c>
      <c r="AP501">
        <v>4.8304310394634002E-2</v>
      </c>
      <c r="AQ501">
        <f>(Table2[[#This Row],[Sharpe Ratio]]-AVERAGE(Table2[Sharpe Ratio]))/_xlfn.STDEV.P(Table2[Sharpe Ratio])</f>
        <v>-7.3682112053686813E-2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349</v>
      </c>
      <c r="AT501">
        <f>_xlfn.RANK.AVG(Table2[[#This Row],[6M Return vs Nifty Z-Score]],Table2[6M Return vs Nifty Z-Score])</f>
        <v>689</v>
      </c>
      <c r="AU501">
        <f>_xlfn.RANK.AVG(Table2[[#This Row],[Sharpe Ratio Z-Score]],Table2[Sharpe Ratio Z-Score])</f>
        <v>358</v>
      </c>
      <c r="AV501">
        <f>(Table2[[#This Row],[Rank 1Y]]+Table2[[#This Row],[Rank 6M]]+Table2[[#This Row],[Rank Sharpe]])/3</f>
        <v>465.33333333333331</v>
      </c>
    </row>
    <row r="502" spans="1:48" x14ac:dyDescent="0.3">
      <c r="A502" t="s">
        <v>1565</v>
      </c>
      <c r="B502" t="s">
        <v>1566</v>
      </c>
      <c r="C502" t="s">
        <v>10263</v>
      </c>
      <c r="D502" t="s">
        <v>297</v>
      </c>
      <c r="E502">
        <v>6017.7095261699997</v>
      </c>
      <c r="F502">
        <v>628.45000000000005</v>
      </c>
      <c r="G502">
        <v>-10.495679320615301</v>
      </c>
      <c r="H502">
        <f>(Table2[[#This Row],[1Y Return vs Nifty]]-AVERAGE(Table2[1Y Return vs Nifty]))/_xlfn.STDEV.P(Table2[1Y Return vs Nifty])</f>
        <v>-0.68242330005351526</v>
      </c>
      <c r="I502">
        <v>-2.6557694007345298</v>
      </c>
      <c r="J502">
        <f>(Table2[[#This Row],[1M Return vs Nifty]]-AVERAGE(Table2[1M Return vs Nifty]))/_xlfn.STDEV.P(Table2[1M Return vs Nifty])</f>
        <v>-0.3691642787481253</v>
      </c>
      <c r="K502">
        <v>-4.83536860390742</v>
      </c>
      <c r="L502">
        <f>(Table2[[#This Row],[6M Return vs Nifty]]-AVERAGE(Table2[6M Return vs Nifty]))/_xlfn.STDEV.P(Table2[6M Return vs Nifty])</f>
        <v>-0.38876094893300361</v>
      </c>
      <c r="M502">
        <v>5.0488213467943703</v>
      </c>
      <c r="N502">
        <f>(Table2[[#This Row],[1W Return vs Nifty]]-AVERAGE(Table2[1W Return vs Nifty]))/_xlfn.STDEV.P(Table2[1W Return vs Nifty])</f>
        <v>0.60894261476556355</v>
      </c>
      <c r="O502">
        <v>557.1</v>
      </c>
      <c r="P502">
        <v>542.36797310621796</v>
      </c>
      <c r="Q502">
        <v>532.72864201682705</v>
      </c>
      <c r="R502">
        <v>80.880244903762701</v>
      </c>
      <c r="S502" s="2">
        <f>(Table2[[#This Row],[Close Price]]-Table2[[#This Row],[20D EMA]])/Table2[[#This Row],[20D EMA]]</f>
        <v>0.12807395440674926</v>
      </c>
      <c r="T502" s="2">
        <f>(Table2[[#This Row],[Close Price]]-Table2[[#This Row],[50D EMA]])/Table2[[#This Row],[50D EMA]]</f>
        <v>0.15871517339192828</v>
      </c>
      <c r="U502" s="2">
        <f>(Table2[[#This Row],[Close Price]]-Table2[[#This Row],[200D EMA]])/Table2[[#This Row],[200D EMA]]</f>
        <v>0.17968126816081625</v>
      </c>
      <c r="V502">
        <v>2.7039073339914399</v>
      </c>
      <c r="W502">
        <v>562.75</v>
      </c>
      <c r="X502">
        <v>662</v>
      </c>
      <c r="Y502">
        <v>538</v>
      </c>
      <c r="Z502">
        <v>662</v>
      </c>
      <c r="AA502">
        <v>538</v>
      </c>
      <c r="AB502">
        <v>662</v>
      </c>
      <c r="AC502" s="2">
        <f>(Table2[[#This Row],[Close Price]]/Table2[[#This Row],[Day Low]])-1</f>
        <v>0.11674811195024448</v>
      </c>
      <c r="AD502" s="2">
        <f>(Table2[[#This Row],[Day High]]/Table2[[#This Row],[Close Price]])-1</f>
        <v>5.3385313071843354E-2</v>
      </c>
      <c r="AE502" s="2">
        <f>(Table2[[#This Row],[Close Price]]/Table2[[#This Row],[Current Week Low]])-1</f>
        <v>0.16812267657992574</v>
      </c>
      <c r="AF502" s="2">
        <f>(Table2[[#This Row],[Current Week High]]/Table2[[#This Row],[Close Price]])-1</f>
        <v>5.3385313071843354E-2</v>
      </c>
      <c r="AG502" s="2">
        <f>(Table2[[#This Row],[Close Price]]/Table2[[#This Row],[Current Month Low]])-1</f>
        <v>0.16812267657992574</v>
      </c>
      <c r="AH502" s="2">
        <f>(Table2[[#This Row],[Current Month High]]/Table2[[#This Row],[Close Price]])-1</f>
        <v>5.3385313071843354E-2</v>
      </c>
      <c r="AI502">
        <v>5.3385313071843301</v>
      </c>
      <c r="AJ502">
        <v>44.487872169214803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0.16</v>
      </c>
      <c r="AM502" t="s">
        <v>10294</v>
      </c>
      <c r="AN502">
        <v>13.74</v>
      </c>
      <c r="AO502" t="s">
        <v>10294</v>
      </c>
      <c r="AP502">
        <v>4.5217649324129999E-2</v>
      </c>
      <c r="AQ502">
        <f>(Table2[[#This Row],[Sharpe Ratio]]-AVERAGE(Table2[Sharpe Ratio]))/_xlfn.STDEV.P(Table2[Sharpe Ratio])</f>
        <v>-0.10947233273501013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-0.94087824570409062</v>
      </c>
      <c r="AS502">
        <f>_xlfn.RANK.AVG(Table2[[#This Row],[1Y Return vs Nifty Z-Score]],Table2[1Y Return vs Nifty Z-Score])</f>
        <v>572</v>
      </c>
      <c r="AT502">
        <f>_xlfn.RANK.AVG(Table2[[#This Row],[6M Return vs Nifty Z-Score]],Table2[6M Return vs Nifty Z-Score])</f>
        <v>455</v>
      </c>
      <c r="AU502">
        <f>_xlfn.RANK.AVG(Table2[[#This Row],[Sharpe Ratio Z-Score]],Table2[Sharpe Ratio Z-Score])</f>
        <v>370</v>
      </c>
      <c r="AV502">
        <f>(Table2[[#This Row],[Rank 1Y]]+Table2[[#This Row],[Rank 6M]]+Table2[[#This Row],[Rank Sharpe]])/3</f>
        <v>465.66666666666669</v>
      </c>
    </row>
    <row r="503" spans="1:48" x14ac:dyDescent="0.3">
      <c r="A503" t="s">
        <v>1800</v>
      </c>
      <c r="B503" t="s">
        <v>1801</v>
      </c>
      <c r="C503" t="s">
        <v>10266</v>
      </c>
      <c r="D503" t="s">
        <v>696</v>
      </c>
      <c r="E503">
        <v>4166.0348721</v>
      </c>
      <c r="F503">
        <v>630.75</v>
      </c>
      <c r="G503">
        <v>1.7726679227942801</v>
      </c>
      <c r="H503">
        <f>(Table2[[#This Row],[1Y Return vs Nifty]]-AVERAGE(Table2[1Y Return vs Nifty]))/_xlfn.STDEV.P(Table2[1Y Return vs Nifty])</f>
        <v>-0.51294947682018699</v>
      </c>
      <c r="I503">
        <v>-11.123078389031001</v>
      </c>
      <c r="J503">
        <f>(Table2[[#This Row],[1M Return vs Nifty]]-AVERAGE(Table2[1M Return vs Nifty]))/_xlfn.STDEV.P(Table2[1M Return vs Nifty])</f>
        <v>-1.2334843864144105</v>
      </c>
      <c r="K503">
        <v>-27.492327448102401</v>
      </c>
      <c r="L503">
        <f>(Table2[[#This Row],[6M Return vs Nifty]]-AVERAGE(Table2[6M Return vs Nifty]))/_xlfn.STDEV.P(Table2[6M Return vs Nifty])</f>
        <v>-1.1671730520223051</v>
      </c>
      <c r="M503">
        <v>1.19171615693268</v>
      </c>
      <c r="N503">
        <f>(Table2[[#This Row],[1W Return vs Nifty]]-AVERAGE(Table2[1W Return vs Nifty]))/_xlfn.STDEV.P(Table2[1W Return vs Nifty])</f>
        <v>-0.19687254395763779</v>
      </c>
      <c r="O503">
        <v>648.58000000000004</v>
      </c>
      <c r="P503">
        <v>652.311282700025</v>
      </c>
      <c r="Q503">
        <v>644.05894340854104</v>
      </c>
      <c r="R503">
        <v>38.666010096513801</v>
      </c>
      <c r="S503" s="2">
        <f>(Table2[[#This Row],[Close Price]]-Table2[[#This Row],[20D EMA]])/Table2[[#This Row],[20D EMA]]</f>
        <v>-2.7490826112430294E-2</v>
      </c>
      <c r="T503" s="2">
        <f>(Table2[[#This Row],[Close Price]]-Table2[[#This Row],[50D EMA]])/Table2[[#This Row],[50D EMA]]</f>
        <v>-3.3053671263785694E-2</v>
      </c>
      <c r="U503" s="2">
        <f>(Table2[[#This Row],[Close Price]]-Table2[[#This Row],[200D EMA]])/Table2[[#This Row],[200D EMA]]</f>
        <v>-2.0664169863252528E-2</v>
      </c>
      <c r="V503">
        <v>0.60393418746664396</v>
      </c>
      <c r="W503">
        <v>617</v>
      </c>
      <c r="X503">
        <v>632.5</v>
      </c>
      <c r="Y503">
        <v>617</v>
      </c>
      <c r="Z503">
        <v>638.6</v>
      </c>
      <c r="AA503">
        <v>617</v>
      </c>
      <c r="AB503">
        <v>636.4</v>
      </c>
      <c r="AC503" s="2">
        <f>(Table2[[#This Row],[Close Price]]/Table2[[#This Row],[Day Low]])-1</f>
        <v>2.2285251215559132E-2</v>
      </c>
      <c r="AD503" s="2">
        <f>(Table2[[#This Row],[Day High]]/Table2[[#This Row],[Close Price]])-1</f>
        <v>2.7744748315496892E-3</v>
      </c>
      <c r="AE503" s="2">
        <f>(Table2[[#This Row],[Close Price]]/Table2[[#This Row],[Current Week Low]])-1</f>
        <v>2.2285251215559132E-2</v>
      </c>
      <c r="AF503" s="2">
        <f>(Table2[[#This Row],[Current Week High]]/Table2[[#This Row],[Close Price]])-1</f>
        <v>1.2445501387237545E-2</v>
      </c>
      <c r="AG503" s="2">
        <f>(Table2[[#This Row],[Close Price]]/Table2[[#This Row],[Current Month Low]])-1</f>
        <v>2.2285251215559132E-2</v>
      </c>
      <c r="AH503" s="2">
        <f>(Table2[[#This Row],[Current Month High]]/Table2[[#This Row],[Close Price]])-1</f>
        <v>8.9575901704319616E-3</v>
      </c>
      <c r="AI503">
        <v>29.2112564407451</v>
      </c>
      <c r="AJ503">
        <v>32.901390644753398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-0.12</v>
      </c>
      <c r="AM503" t="s">
        <v>10293</v>
      </c>
      <c r="AN503">
        <v>-7.95</v>
      </c>
      <c r="AO503" t="s">
        <v>10293</v>
      </c>
      <c r="AP503">
        <v>8.5010321300089994E-2</v>
      </c>
      <c r="AQ503">
        <f>(Table2[[#This Row],[Sharpe Ratio]]-AVERAGE(Table2[Sharpe Ratio]))/_xlfn.STDEV.P(Table2[Sharpe Ratio])</f>
        <v>0.35192866950932461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479</v>
      </c>
      <c r="AT503">
        <f>_xlfn.RANK.AVG(Table2[[#This Row],[6M Return vs Nifty Z-Score]],Table2[6M Return vs Nifty Z-Score])</f>
        <v>672</v>
      </c>
      <c r="AU503">
        <f>_xlfn.RANK.AVG(Table2[[#This Row],[Sharpe Ratio Z-Score]],Table2[Sharpe Ratio Z-Score])</f>
        <v>247</v>
      </c>
      <c r="AV503">
        <f>(Table2[[#This Row],[Rank 1Y]]+Table2[[#This Row],[Rank 6M]]+Table2[[#This Row],[Rank Sharpe]])/3</f>
        <v>466</v>
      </c>
    </row>
    <row r="504" spans="1:48" x14ac:dyDescent="0.3">
      <c r="A504" t="s">
        <v>1722</v>
      </c>
      <c r="B504" t="s">
        <v>1723</v>
      </c>
      <c r="C504" t="s">
        <v>10253</v>
      </c>
      <c r="D504" t="s">
        <v>46</v>
      </c>
      <c r="E504">
        <v>4595.855725761</v>
      </c>
      <c r="F504">
        <v>56.93</v>
      </c>
      <c r="G504">
        <v>-3.6261221520217002</v>
      </c>
      <c r="H504">
        <f>(Table2[[#This Row],[1Y Return vs Nifty]]-AVERAGE(Table2[1Y Return vs Nifty]))/_xlfn.STDEV.P(Table2[1Y Return vs Nifty])</f>
        <v>-0.58752786758954778</v>
      </c>
      <c r="I504">
        <v>-14.9817158012272</v>
      </c>
      <c r="J504">
        <f>(Table2[[#This Row],[1M Return vs Nifty]]-AVERAGE(Table2[1M Return vs Nifty]))/_xlfn.STDEV.P(Table2[1M Return vs Nifty])</f>
        <v>-1.6273637060618158</v>
      </c>
      <c r="K504">
        <v>-30.776542850557099</v>
      </c>
      <c r="L504">
        <f>(Table2[[#This Row],[6M Return vs Nifty]]-AVERAGE(Table2[6M Return vs Nifty]))/_xlfn.STDEV.P(Table2[6M Return vs Nifty])</f>
        <v>-1.2800069515762182</v>
      </c>
      <c r="M504">
        <v>-4.6027641180714003</v>
      </c>
      <c r="N504">
        <f>(Table2[[#This Row],[1W Return vs Nifty]]-AVERAGE(Table2[1W Return vs Nifty]))/_xlfn.STDEV.P(Table2[1W Return vs Nifty])</f>
        <v>-1.4074384509476685</v>
      </c>
      <c r="O504">
        <v>60.65</v>
      </c>
      <c r="P504">
        <v>61.852096856524199</v>
      </c>
      <c r="Q504">
        <v>58.062219940211101</v>
      </c>
      <c r="R504">
        <v>25.3574310018004</v>
      </c>
      <c r="S504" s="2">
        <f>(Table2[[#This Row],[Close Price]]-Table2[[#This Row],[20D EMA]])/Table2[[#This Row],[20D EMA]]</f>
        <v>-6.1335531739488851E-2</v>
      </c>
      <c r="T504" s="2">
        <f>(Table2[[#This Row],[Close Price]]-Table2[[#This Row],[50D EMA]])/Table2[[#This Row],[50D EMA]]</f>
        <v>-7.9578496230156712E-2</v>
      </c>
      <c r="U504" s="2">
        <f>(Table2[[#This Row],[Close Price]]-Table2[[#This Row],[200D EMA]])/Table2[[#This Row],[200D EMA]]</f>
        <v>-1.9500114556022685E-2</v>
      </c>
      <c r="V504">
        <v>0.55416949841782104</v>
      </c>
      <c r="W504">
        <v>56.8</v>
      </c>
      <c r="X504">
        <v>58.5</v>
      </c>
      <c r="Y504">
        <v>56.8</v>
      </c>
      <c r="Z504">
        <v>61.75</v>
      </c>
      <c r="AA504">
        <v>56.8</v>
      </c>
      <c r="AB504">
        <v>59.98</v>
      </c>
      <c r="AC504" s="2">
        <f>(Table2[[#This Row],[Close Price]]/Table2[[#This Row],[Day Low]])-1</f>
        <v>2.2887323943663329E-3</v>
      </c>
      <c r="AD504" s="2">
        <f>(Table2[[#This Row],[Day High]]/Table2[[#This Row],[Close Price]])-1</f>
        <v>2.7577727033198718E-2</v>
      </c>
      <c r="AE504" s="2">
        <f>(Table2[[#This Row],[Close Price]]/Table2[[#This Row],[Current Week Low]])-1</f>
        <v>2.2887323943663329E-3</v>
      </c>
      <c r="AF504" s="2">
        <f>(Table2[[#This Row],[Current Week High]]/Table2[[#This Row],[Close Price]])-1</f>
        <v>8.4665378535043079E-2</v>
      </c>
      <c r="AG504" s="2">
        <f>(Table2[[#This Row],[Close Price]]/Table2[[#This Row],[Current Month Low]])-1</f>
        <v>2.2887323943663329E-3</v>
      </c>
      <c r="AH504" s="2">
        <f>(Table2[[#This Row],[Current Month High]]/Table2[[#This Row],[Close Price]])-1</f>
        <v>5.3574565255577022E-2</v>
      </c>
      <c r="AI504">
        <v>38.766906727560098</v>
      </c>
      <c r="AJ504">
        <v>35.386444708680102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-0.08</v>
      </c>
      <c r="AM504" t="s">
        <v>10293</v>
      </c>
      <c r="AN504">
        <v>-6.69</v>
      </c>
      <c r="AO504" t="s">
        <v>10293</v>
      </c>
      <c r="AP504">
        <v>0.116163895460333</v>
      </c>
      <c r="AQ504">
        <f>(Table2[[#This Row],[Sharpe Ratio]]-AVERAGE(Table2[Sharpe Ratio]))/_xlfn.STDEV.P(Table2[Sharpe Ratio])</f>
        <v>0.71315825343154249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531</v>
      </c>
      <c r="AT504">
        <f>_xlfn.RANK.AVG(Table2[[#This Row],[6M Return vs Nifty Z-Score]],Table2[6M Return vs Nifty Z-Score])</f>
        <v>696</v>
      </c>
      <c r="AU504">
        <f>_xlfn.RANK.AVG(Table2[[#This Row],[Sharpe Ratio Z-Score]],Table2[Sharpe Ratio Z-Score])</f>
        <v>172</v>
      </c>
      <c r="AV504">
        <f>(Table2[[#This Row],[Rank 1Y]]+Table2[[#This Row],[Rank 6M]]+Table2[[#This Row],[Rank Sharpe]])/3</f>
        <v>466.33333333333331</v>
      </c>
    </row>
    <row r="505" spans="1:48" x14ac:dyDescent="0.3">
      <c r="A505" t="s">
        <v>1055</v>
      </c>
      <c r="B505" t="s">
        <v>1056</v>
      </c>
      <c r="C505" t="s">
        <v>10250</v>
      </c>
      <c r="D505" t="s">
        <v>24</v>
      </c>
      <c r="E505">
        <v>12363.295421568</v>
      </c>
      <c r="F505">
        <v>166.92</v>
      </c>
      <c r="G505">
        <v>0.88341399230323903</v>
      </c>
      <c r="H505">
        <f>(Table2[[#This Row],[1Y Return vs Nifty]]-AVERAGE(Table2[1Y Return vs Nifty]))/_xlfn.STDEV.P(Table2[1Y Return vs Nifty])</f>
        <v>-0.52523354902938679</v>
      </c>
      <c r="I505">
        <v>0.221469636610372</v>
      </c>
      <c r="J505">
        <f>(Table2[[#This Row],[1M Return vs Nifty]]-AVERAGE(Table2[1M Return vs Nifty]))/_xlfn.STDEV.P(Table2[1M Return vs Nifty])</f>
        <v>-7.5463463296968403E-2</v>
      </c>
      <c r="K505">
        <v>8.5126716155002402</v>
      </c>
      <c r="L505">
        <f>(Table2[[#This Row],[6M Return vs Nifty]]-AVERAGE(Table2[6M Return vs Nifty]))/_xlfn.STDEV.P(Table2[6M Return vs Nifty])</f>
        <v>6.9829991305731448E-2</v>
      </c>
      <c r="M505">
        <v>9.3666632183667797</v>
      </c>
      <c r="N505">
        <f>(Table2[[#This Row],[1W Return vs Nifty]]-AVERAGE(Table2[1W Return vs Nifty]))/_xlfn.STDEV.P(Table2[1W Return vs Nifty])</f>
        <v>1.5110135363023369</v>
      </c>
      <c r="O505">
        <v>164.41</v>
      </c>
      <c r="P505">
        <v>159.969806898466</v>
      </c>
      <c r="Q505">
        <v>149.804281549292</v>
      </c>
      <c r="R505">
        <v>53.943363497620403</v>
      </c>
      <c r="S505" s="2">
        <f>(Table2[[#This Row],[Close Price]]-Table2[[#This Row],[20D EMA]])/Table2[[#This Row],[20D EMA]]</f>
        <v>1.5266711270603923E-2</v>
      </c>
      <c r="T505" s="2">
        <f>(Table2[[#This Row],[Close Price]]-Table2[[#This Row],[50D EMA]])/Table2[[#This Row],[50D EMA]]</f>
        <v>4.3446905614790927E-2</v>
      </c>
      <c r="U505" s="2">
        <f>(Table2[[#This Row],[Close Price]]-Table2[[#This Row],[200D EMA]])/Table2[[#This Row],[200D EMA]]</f>
        <v>0.11425386693688182</v>
      </c>
      <c r="V505">
        <v>1.0883927190853</v>
      </c>
      <c r="W505">
        <v>165.1</v>
      </c>
      <c r="X505">
        <v>171.28</v>
      </c>
      <c r="Y505">
        <v>162.09</v>
      </c>
      <c r="Z505">
        <v>176.82</v>
      </c>
      <c r="AA505">
        <v>165.1</v>
      </c>
      <c r="AB505">
        <v>176.82</v>
      </c>
      <c r="AC505" s="2">
        <f>(Table2[[#This Row],[Close Price]]/Table2[[#This Row],[Day Low]])-1</f>
        <v>1.1023622047244164E-2</v>
      </c>
      <c r="AD505" s="2">
        <f>(Table2[[#This Row],[Day High]]/Table2[[#This Row],[Close Price]])-1</f>
        <v>2.6120297148334526E-2</v>
      </c>
      <c r="AE505" s="2">
        <f>(Table2[[#This Row],[Close Price]]/Table2[[#This Row],[Current Week Low]])-1</f>
        <v>2.9798260225800455E-2</v>
      </c>
      <c r="AF505" s="2">
        <f>(Table2[[#This Row],[Current Week High]]/Table2[[#This Row],[Close Price]])-1</f>
        <v>5.9309849029475226E-2</v>
      </c>
      <c r="AG505" s="2">
        <f>(Table2[[#This Row],[Close Price]]/Table2[[#This Row],[Current Month Low]])-1</f>
        <v>1.1023622047244164E-2</v>
      </c>
      <c r="AH505" s="2">
        <f>(Table2[[#This Row],[Current Month High]]/Table2[[#This Row],[Close Price]])-1</f>
        <v>5.9309849029475226E-2</v>
      </c>
      <c r="AI505">
        <v>5.9309849029475199</v>
      </c>
      <c r="AJ505">
        <v>39.042065805914199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0.01</v>
      </c>
      <c r="AM505" t="s">
        <v>10294</v>
      </c>
      <c r="AN505">
        <v>4.6100000000000003</v>
      </c>
      <c r="AO505" t="s">
        <v>10294</v>
      </c>
      <c r="AP505">
        <v>-3.0516474341552999E-2</v>
      </c>
      <c r="AQ505">
        <f>(Table2[[#This Row],[Sharpe Ratio]]-AVERAGE(Table2[Sharpe Ratio]))/_xlfn.STDEV.P(Table2[Sharpe Ratio])</f>
        <v>-0.98761895693137403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-7.472441649660988E-3</v>
      </c>
      <c r="AS505">
        <f>_xlfn.RANK.AVG(Table2[[#This Row],[1Y Return vs Nifty Z-Score]],Table2[1Y Return vs Nifty Z-Score])</f>
        <v>491</v>
      </c>
      <c r="AT505">
        <f>_xlfn.RANK.AVG(Table2[[#This Row],[6M Return vs Nifty Z-Score]],Table2[6M Return vs Nifty Z-Score])</f>
        <v>294</v>
      </c>
      <c r="AU505">
        <f>_xlfn.RANK.AVG(Table2[[#This Row],[Sharpe Ratio Z-Score]],Table2[Sharpe Ratio Z-Score])</f>
        <v>615</v>
      </c>
      <c r="AV505">
        <f>(Table2[[#This Row],[Rank 1Y]]+Table2[[#This Row],[Rank 6M]]+Table2[[#This Row],[Rank Sharpe]])/3</f>
        <v>466.66666666666669</v>
      </c>
    </row>
    <row r="506" spans="1:48" x14ac:dyDescent="0.3">
      <c r="A506" t="s">
        <v>226</v>
      </c>
      <c r="B506" t="s">
        <v>227</v>
      </c>
      <c r="C506" t="s">
        <v>10254</v>
      </c>
      <c r="D506" t="s">
        <v>54</v>
      </c>
      <c r="E506">
        <v>115984.705687605</v>
      </c>
      <c r="F506">
        <v>6964.15</v>
      </c>
      <c r="G506">
        <v>-3.5533476755936499</v>
      </c>
      <c r="H506">
        <f>(Table2[[#This Row],[1Y Return vs Nifty]]-AVERAGE(Table2[1Y Return vs Nifty]))/_xlfn.STDEV.P(Table2[1Y Return vs Nifty])</f>
        <v>-0.58652256764902877</v>
      </c>
      <c r="I506">
        <v>6.2033722317052602</v>
      </c>
      <c r="J506">
        <f>(Table2[[#This Row],[1M Return vs Nifty]]-AVERAGE(Table2[1M Return vs Nifty]))/_xlfn.STDEV.P(Table2[1M Return vs Nifty])</f>
        <v>0.53515305042516126</v>
      </c>
      <c r="K506">
        <v>2.2052274987406801</v>
      </c>
      <c r="L506">
        <f>(Table2[[#This Row],[6M Return vs Nifty]]-AVERAGE(Table2[6M Return vs Nifty]))/_xlfn.STDEV.P(Table2[6M Return vs Nifty])</f>
        <v>-0.14687123827270362</v>
      </c>
      <c r="M506">
        <v>0.83672220393905805</v>
      </c>
      <c r="N506">
        <f>(Table2[[#This Row],[1W Return vs Nifty]]-AVERAGE(Table2[1W Return vs Nifty]))/_xlfn.STDEV.P(Table2[1W Return vs Nifty])</f>
        <v>-0.27103684451372134</v>
      </c>
      <c r="O506">
        <v>6711.17</v>
      </c>
      <c r="P506">
        <v>6458.6887296226396</v>
      </c>
      <c r="Q506">
        <v>6016.7964121038103</v>
      </c>
      <c r="R506">
        <v>71.433506014784399</v>
      </c>
      <c r="S506" s="2">
        <f>(Table2[[#This Row],[Close Price]]-Table2[[#This Row],[20D EMA]])/Table2[[#This Row],[20D EMA]]</f>
        <v>3.7695364593654988E-2</v>
      </c>
      <c r="T506" s="2">
        <f>(Table2[[#This Row],[Close Price]]-Table2[[#This Row],[50D EMA]])/Table2[[#This Row],[50D EMA]]</f>
        <v>7.8260664282994871E-2</v>
      </c>
      <c r="U506" s="2">
        <f>(Table2[[#This Row],[Close Price]]-Table2[[#This Row],[200D EMA]])/Table2[[#This Row],[200D EMA]]</f>
        <v>0.15745149461770491</v>
      </c>
      <c r="V506">
        <v>0.87149654503366103</v>
      </c>
      <c r="W506">
        <v>6874.45</v>
      </c>
      <c r="X506">
        <v>6981</v>
      </c>
      <c r="Y506">
        <v>6735</v>
      </c>
      <c r="Z506">
        <v>6981</v>
      </c>
      <c r="AA506">
        <v>6786.65</v>
      </c>
      <c r="AB506">
        <v>6981</v>
      </c>
      <c r="AC506" s="2">
        <f>(Table2[[#This Row],[Close Price]]/Table2[[#This Row],[Day Low]])-1</f>
        <v>1.3048316592600084E-2</v>
      </c>
      <c r="AD506" s="2">
        <f>(Table2[[#This Row],[Day High]]/Table2[[#This Row],[Close Price]])-1</f>
        <v>2.4195343293869076E-3</v>
      </c>
      <c r="AE506" s="2">
        <f>(Table2[[#This Row],[Close Price]]/Table2[[#This Row],[Current Week Low]])-1</f>
        <v>3.4023756495916713E-2</v>
      </c>
      <c r="AF506" s="2">
        <f>(Table2[[#This Row],[Current Week High]]/Table2[[#This Row],[Close Price]])-1</f>
        <v>2.4195343293869076E-3</v>
      </c>
      <c r="AG506" s="2">
        <f>(Table2[[#This Row],[Close Price]]/Table2[[#This Row],[Current Month Low]])-1</f>
        <v>2.6154288198153797E-2</v>
      </c>
      <c r="AH506" s="2">
        <f>(Table2[[#This Row],[Current Month High]]/Table2[[#This Row],[Close Price]])-1</f>
        <v>2.4195343293869076E-3</v>
      </c>
      <c r="AI506">
        <v>0.24195343293869001</v>
      </c>
      <c r="AJ506">
        <v>33.783173728040197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0.02</v>
      </c>
      <c r="AM506" t="s">
        <v>10294</v>
      </c>
      <c r="AN506">
        <v>4.79</v>
      </c>
      <c r="AO506" t="s">
        <v>10294</v>
      </c>
      <c r="AP506">
        <v>1.9554114462249999E-3</v>
      </c>
      <c r="AQ506">
        <f>(Table2[[#This Row],[Sharpe Ratio]]-AVERAGE(Table2[Sharpe Ratio]))/_xlfn.STDEV.P(Table2[Sharpe Ratio])</f>
        <v>-0.61110338501160522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-1.0803809850218977</v>
      </c>
      <c r="AS506">
        <f>_xlfn.RANK.AVG(Table2[[#This Row],[1Y Return vs Nifty Z-Score]],Table2[1Y Return vs Nifty Z-Score])</f>
        <v>529</v>
      </c>
      <c r="AT506">
        <f>_xlfn.RANK.AVG(Table2[[#This Row],[6M Return vs Nifty Z-Score]],Table2[6M Return vs Nifty Z-Score])</f>
        <v>370</v>
      </c>
      <c r="AU506">
        <f>_xlfn.RANK.AVG(Table2[[#This Row],[Sharpe Ratio Z-Score]],Table2[Sharpe Ratio Z-Score])</f>
        <v>504</v>
      </c>
      <c r="AV506">
        <f>(Table2[[#This Row],[Rank 1Y]]+Table2[[#This Row],[Rank 6M]]+Table2[[#This Row],[Rank Sharpe]])/3</f>
        <v>467.66666666666669</v>
      </c>
    </row>
    <row r="507" spans="1:48" x14ac:dyDescent="0.3">
      <c r="A507" t="s">
        <v>1233</v>
      </c>
      <c r="B507" t="s">
        <v>1234</v>
      </c>
      <c r="C507" t="s">
        <v>10263</v>
      </c>
      <c r="D507" t="s">
        <v>379</v>
      </c>
      <c r="E507">
        <v>9439.9326856999996</v>
      </c>
      <c r="F507">
        <v>236.9</v>
      </c>
      <c r="G507">
        <v>16.773462220109</v>
      </c>
      <c r="H507">
        <f>(Table2[[#This Row],[1Y Return vs Nifty]]-AVERAGE(Table2[1Y Return vs Nifty]))/_xlfn.STDEV.P(Table2[1Y Return vs Nifty])</f>
        <v>-0.30572988067871831</v>
      </c>
      <c r="I507">
        <v>-4.7713501295374501</v>
      </c>
      <c r="J507">
        <f>(Table2[[#This Row],[1M Return vs Nifty]]-AVERAGE(Table2[1M Return vs Nifty]))/_xlfn.STDEV.P(Table2[1M Return vs Nifty])</f>
        <v>-0.58511706443517975</v>
      </c>
      <c r="K507">
        <v>-29.850553609257801</v>
      </c>
      <c r="L507">
        <f>(Table2[[#This Row],[6M Return vs Nifty]]-AVERAGE(Table2[6M Return vs Nifty]))/_xlfn.STDEV.P(Table2[6M Return vs Nifty])</f>
        <v>-1.248193271827114</v>
      </c>
      <c r="M507">
        <v>3.0437895717433898</v>
      </c>
      <c r="N507">
        <f>(Table2[[#This Row],[1W Return vs Nifty]]-AVERAGE(Table2[1W Return vs Nifty]))/_xlfn.STDEV.P(Table2[1W Return vs Nifty])</f>
        <v>0.19005722830927563</v>
      </c>
      <c r="O507">
        <v>241.84</v>
      </c>
      <c r="P507">
        <v>238.76234783910499</v>
      </c>
      <c r="Q507">
        <v>223.75811774357101</v>
      </c>
      <c r="R507">
        <v>41.065094264259599</v>
      </c>
      <c r="S507" s="2">
        <f>(Table2[[#This Row],[Close Price]]-Table2[[#This Row],[20D EMA]])/Table2[[#This Row],[20D EMA]]</f>
        <v>-2.04267284154813E-2</v>
      </c>
      <c r="T507" s="2">
        <f>(Table2[[#This Row],[Close Price]]-Table2[[#This Row],[50D EMA]])/Table2[[#This Row],[50D EMA]]</f>
        <v>-7.8000063911248122E-3</v>
      </c>
      <c r="U507" s="2">
        <f>(Table2[[#This Row],[Close Price]]-Table2[[#This Row],[200D EMA]])/Table2[[#This Row],[200D EMA]]</f>
        <v>5.8732538461418973E-2</v>
      </c>
      <c r="V507">
        <v>0.65841935323063505</v>
      </c>
      <c r="W507">
        <v>235.51</v>
      </c>
      <c r="X507">
        <v>240.99</v>
      </c>
      <c r="Y507">
        <v>235.51</v>
      </c>
      <c r="Z507">
        <v>249.4</v>
      </c>
      <c r="AA507">
        <v>235.51</v>
      </c>
      <c r="AB507">
        <v>247.6</v>
      </c>
      <c r="AC507" s="2">
        <f>(Table2[[#This Row],[Close Price]]/Table2[[#This Row],[Day Low]])-1</f>
        <v>5.902084837162036E-3</v>
      </c>
      <c r="AD507" s="2">
        <f>(Table2[[#This Row],[Day High]]/Table2[[#This Row],[Close Price]])-1</f>
        <v>1.7264668636555625E-2</v>
      </c>
      <c r="AE507" s="2">
        <f>(Table2[[#This Row],[Close Price]]/Table2[[#This Row],[Current Week Low]])-1</f>
        <v>5.902084837162036E-3</v>
      </c>
      <c r="AF507" s="2">
        <f>(Table2[[#This Row],[Current Week High]]/Table2[[#This Row],[Close Price]])-1</f>
        <v>5.2764879696074241E-2</v>
      </c>
      <c r="AG507" s="2">
        <f>(Table2[[#This Row],[Close Price]]/Table2[[#This Row],[Current Month Low]])-1</f>
        <v>5.902084837162036E-3</v>
      </c>
      <c r="AH507" s="2">
        <f>(Table2[[#This Row],[Current Month High]]/Table2[[#This Row],[Close Price]])-1</f>
        <v>4.5166737019839642E-2</v>
      </c>
      <c r="AI507">
        <v>36.027859856479502</v>
      </c>
      <c r="AJ507">
        <v>62.093739308929102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-7.0000000000000007E-2</v>
      </c>
      <c r="AM507" t="s">
        <v>10293</v>
      </c>
      <c r="AN507">
        <v>-5.97</v>
      </c>
      <c r="AO507" t="s">
        <v>10293</v>
      </c>
      <c r="AP507">
        <v>5.8942843297182003E-2</v>
      </c>
      <c r="AQ507">
        <f>(Table2[[#This Row],[Sharpe Ratio]]-AVERAGE(Table2[Sharpe Ratio]))/_xlfn.STDEV.P(Table2[Sharpe Ratio])</f>
        <v>4.9673005858737775E-2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-1.8993099827729989</v>
      </c>
      <c r="AS507">
        <f>_xlfn.RANK.AVG(Table2[[#This Row],[1Y Return vs Nifty Z-Score]],Table2[1Y Return vs Nifty Z-Score])</f>
        <v>392</v>
      </c>
      <c r="AT507">
        <f>_xlfn.RANK.AVG(Table2[[#This Row],[6M Return vs Nifty Z-Score]],Table2[6M Return vs Nifty Z-Score])</f>
        <v>690</v>
      </c>
      <c r="AU507">
        <f>_xlfn.RANK.AVG(Table2[[#This Row],[Sharpe Ratio Z-Score]],Table2[Sharpe Ratio Z-Score])</f>
        <v>323</v>
      </c>
      <c r="AV507">
        <f>(Table2[[#This Row],[Rank 1Y]]+Table2[[#This Row],[Rank 6M]]+Table2[[#This Row],[Rank Sharpe]])/3</f>
        <v>468.33333333333331</v>
      </c>
    </row>
    <row r="508" spans="1:48" x14ac:dyDescent="0.3">
      <c r="A508" t="s">
        <v>733</v>
      </c>
      <c r="B508" t="s">
        <v>734</v>
      </c>
      <c r="C508" t="s">
        <v>10252</v>
      </c>
      <c r="D508" t="s">
        <v>264</v>
      </c>
      <c r="E508">
        <v>22820.6205781299</v>
      </c>
      <c r="F508">
        <v>1706.05</v>
      </c>
      <c r="G508">
        <v>-7.9528623628500403</v>
      </c>
      <c r="H508">
        <f>(Table2[[#This Row],[1Y Return vs Nifty]]-AVERAGE(Table2[1Y Return vs Nifty]))/_xlfn.STDEV.P(Table2[1Y Return vs Nifty])</f>
        <v>-0.64729705989541109</v>
      </c>
      <c r="I508">
        <v>-6.72857712420931</v>
      </c>
      <c r="J508">
        <f>(Table2[[#This Row],[1M Return vs Nifty]]-AVERAGE(Table2[1M Return vs Nifty]))/_xlfn.STDEV.P(Table2[1M Return vs Nifty])</f>
        <v>-0.7849055272278298</v>
      </c>
      <c r="K508">
        <v>-11.8164839131927</v>
      </c>
      <c r="L508">
        <f>(Table2[[#This Row],[6M Return vs Nifty]]-AVERAGE(Table2[6M Return vs Nifty]))/_xlfn.STDEV.P(Table2[6M Return vs Nifty])</f>
        <v>-0.62860711218813903</v>
      </c>
      <c r="M508">
        <v>-2.1113727275260601</v>
      </c>
      <c r="N508">
        <f>(Table2[[#This Row],[1W Return vs Nifty]]-AVERAGE(Table2[1W Return vs Nifty]))/_xlfn.STDEV.P(Table2[1W Return vs Nifty])</f>
        <v>-0.88694423313612369</v>
      </c>
      <c r="O508">
        <v>1714.34</v>
      </c>
      <c r="P508">
        <v>1709.7779640971501</v>
      </c>
      <c r="Q508">
        <v>1603.7757885020501</v>
      </c>
      <c r="R508">
        <v>44.752056908323397</v>
      </c>
      <c r="S508" s="2">
        <f>(Table2[[#This Row],[Close Price]]-Table2[[#This Row],[20D EMA]])/Table2[[#This Row],[20D EMA]]</f>
        <v>-4.8356802034602029E-3</v>
      </c>
      <c r="T508" s="2">
        <f>(Table2[[#This Row],[Close Price]]-Table2[[#This Row],[50D EMA]])/Table2[[#This Row],[50D EMA]]</f>
        <v>-2.1803790757817269E-3</v>
      </c>
      <c r="U508" s="2">
        <f>(Table2[[#This Row],[Close Price]]-Table2[[#This Row],[200D EMA]])/Table2[[#This Row],[200D EMA]]</f>
        <v>6.37708913123545E-2</v>
      </c>
      <c r="V508">
        <v>0.75285611349841197</v>
      </c>
      <c r="W508">
        <v>1674.95</v>
      </c>
      <c r="X508">
        <v>1729</v>
      </c>
      <c r="Y508">
        <v>1674.95</v>
      </c>
      <c r="Z508">
        <v>1773.95</v>
      </c>
      <c r="AA508">
        <v>1674.95</v>
      </c>
      <c r="AB508">
        <v>1744.65</v>
      </c>
      <c r="AC508" s="2">
        <f>(Table2[[#This Row],[Close Price]]/Table2[[#This Row],[Day Low]])-1</f>
        <v>1.8567718439356451E-2</v>
      </c>
      <c r="AD508" s="2">
        <f>(Table2[[#This Row],[Day High]]/Table2[[#This Row],[Close Price]])-1</f>
        <v>1.3452126256557673E-2</v>
      </c>
      <c r="AE508" s="2">
        <f>(Table2[[#This Row],[Close Price]]/Table2[[#This Row],[Current Week Low]])-1</f>
        <v>1.8567718439356451E-2</v>
      </c>
      <c r="AF508" s="2">
        <f>(Table2[[#This Row],[Current Week High]]/Table2[[#This Row],[Close Price]])-1</f>
        <v>3.9799536942059177E-2</v>
      </c>
      <c r="AG508" s="2">
        <f>(Table2[[#This Row],[Close Price]]/Table2[[#This Row],[Current Month Low]])-1</f>
        <v>1.8567718439356451E-2</v>
      </c>
      <c r="AH508" s="2">
        <f>(Table2[[#This Row],[Current Month High]]/Table2[[#This Row],[Close Price]])-1</f>
        <v>2.2625362679874694E-2</v>
      </c>
      <c r="AI508">
        <v>10.4950030772837</v>
      </c>
      <c r="AJ508">
        <v>49.489594742606698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-0.06</v>
      </c>
      <c r="AM508" t="s">
        <v>10293</v>
      </c>
      <c r="AN508">
        <v>0.13</v>
      </c>
      <c r="AO508" t="s">
        <v>10294</v>
      </c>
      <c r="AP508">
        <v>6.0389985810365997E-2</v>
      </c>
      <c r="AQ508">
        <f>(Table2[[#This Row],[Sharpe Ratio]]-AVERAGE(Table2[Sharpe Ratio]))/_xlfn.STDEV.P(Table2[Sharpe Ratio])</f>
        <v>6.6452804068238919E-2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-2.8813011283792642</v>
      </c>
      <c r="AS508">
        <f>_xlfn.RANK.AVG(Table2[[#This Row],[1Y Return vs Nifty Z-Score]],Table2[1Y Return vs Nifty Z-Score])</f>
        <v>559</v>
      </c>
      <c r="AT508">
        <f>_xlfn.RANK.AVG(Table2[[#This Row],[6M Return vs Nifty Z-Score]],Table2[6M Return vs Nifty Z-Score])</f>
        <v>533</v>
      </c>
      <c r="AU508">
        <f>_xlfn.RANK.AVG(Table2[[#This Row],[Sharpe Ratio Z-Score]],Table2[Sharpe Ratio Z-Score])</f>
        <v>314</v>
      </c>
      <c r="AV508">
        <f>(Table2[[#This Row],[Rank 1Y]]+Table2[[#This Row],[Rank 6M]]+Table2[[#This Row],[Rank Sharpe]])/3</f>
        <v>468.66666666666669</v>
      </c>
    </row>
    <row r="509" spans="1:48" x14ac:dyDescent="0.3">
      <c r="A509" t="s">
        <v>542</v>
      </c>
      <c r="B509" t="s">
        <v>543</v>
      </c>
      <c r="C509" t="s">
        <v>10250</v>
      </c>
      <c r="D509" t="s">
        <v>51</v>
      </c>
      <c r="E509">
        <v>37705.354379340002</v>
      </c>
      <c r="F509">
        <v>305.45</v>
      </c>
      <c r="G509">
        <v>-22.478064303398</v>
      </c>
      <c r="H509">
        <f>(Table2[[#This Row],[1Y Return vs Nifty]]-AVERAGE(Table2[1Y Return vs Nifty]))/_xlfn.STDEV.P(Table2[1Y Return vs Nifty])</f>
        <v>-0.84794686685479503</v>
      </c>
      <c r="I509">
        <v>-2.9906212235549998</v>
      </c>
      <c r="J509">
        <f>(Table2[[#This Row],[1M Return vs Nifty]]-AVERAGE(Table2[1M Return vs Nifty]))/_xlfn.STDEV.P(Table2[1M Return vs Nifty])</f>
        <v>-0.4033450514059409</v>
      </c>
      <c r="K509">
        <v>-6.8428561218016402</v>
      </c>
      <c r="L509">
        <f>(Table2[[#This Row],[6M Return vs Nifty]]-AVERAGE(Table2[6M Return vs Nifty]))/_xlfn.STDEV.P(Table2[6M Return vs Nifty])</f>
        <v>-0.45773104291055139</v>
      </c>
      <c r="M509">
        <v>6.32663843672543</v>
      </c>
      <c r="N509">
        <f>(Table2[[#This Row],[1W Return vs Nifty]]-AVERAGE(Table2[1W Return vs Nifty]))/_xlfn.STDEV.P(Table2[1W Return vs Nifty])</f>
        <v>0.8759004316922363</v>
      </c>
      <c r="O509">
        <v>299.52</v>
      </c>
      <c r="P509">
        <v>293.72714531090998</v>
      </c>
      <c r="Q509">
        <v>282.99083538513003</v>
      </c>
      <c r="R509">
        <v>61.599584824207</v>
      </c>
      <c r="S509" s="2">
        <f>(Table2[[#This Row],[Close Price]]-Table2[[#This Row],[20D EMA]])/Table2[[#This Row],[20D EMA]]</f>
        <v>1.979834401709404E-2</v>
      </c>
      <c r="T509" s="2">
        <f>(Table2[[#This Row],[Close Price]]-Table2[[#This Row],[50D EMA]])/Table2[[#This Row],[50D EMA]]</f>
        <v>3.9910695610653829E-2</v>
      </c>
      <c r="U509" s="2">
        <f>(Table2[[#This Row],[Close Price]]-Table2[[#This Row],[200D EMA]])/Table2[[#This Row],[200D EMA]]</f>
        <v>7.9363575800271646E-2</v>
      </c>
      <c r="V509">
        <v>0.76057490424440399</v>
      </c>
      <c r="W509">
        <v>300.55</v>
      </c>
      <c r="X509">
        <v>307.89999999999998</v>
      </c>
      <c r="Y509">
        <v>295</v>
      </c>
      <c r="Z509">
        <v>310.85000000000002</v>
      </c>
      <c r="AA509">
        <v>300.55</v>
      </c>
      <c r="AB509">
        <v>310.85000000000002</v>
      </c>
      <c r="AC509" s="2">
        <f>(Table2[[#This Row],[Close Price]]/Table2[[#This Row],[Day Low]])-1</f>
        <v>1.6303443686574548E-2</v>
      </c>
      <c r="AD509" s="2">
        <f>(Table2[[#This Row],[Day High]]/Table2[[#This Row],[Close Price]])-1</f>
        <v>8.0209526927483843E-3</v>
      </c>
      <c r="AE509" s="2">
        <f>(Table2[[#This Row],[Close Price]]/Table2[[#This Row],[Current Week Low]])-1</f>
        <v>3.5423728813559263E-2</v>
      </c>
      <c r="AF509" s="2">
        <f>(Table2[[#This Row],[Current Week High]]/Table2[[#This Row],[Close Price]])-1</f>
        <v>1.7678834506466012E-2</v>
      </c>
      <c r="AG509" s="2">
        <f>(Table2[[#This Row],[Close Price]]/Table2[[#This Row],[Current Month Low]])-1</f>
        <v>1.6303443686574548E-2</v>
      </c>
      <c r="AH509" s="2">
        <f>(Table2[[#This Row],[Current Month High]]/Table2[[#This Row],[Close Price]])-1</f>
        <v>1.7678834506466012E-2</v>
      </c>
      <c r="AI509">
        <v>3.5685054837125598</v>
      </c>
      <c r="AJ509">
        <v>28.691805350747799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0.04</v>
      </c>
      <c r="AM509" t="s">
        <v>10294</v>
      </c>
      <c r="AN509">
        <v>2.74</v>
      </c>
      <c r="AO509" t="s">
        <v>10294</v>
      </c>
      <c r="AP509">
        <v>6.4307015110653995E-2</v>
      </c>
      <c r="AQ509">
        <f>(Table2[[#This Row],[Sharpe Ratio]]-AVERAGE(Table2[Sharpe Ratio]))/_xlfn.STDEV.P(Table2[Sharpe Ratio])</f>
        <v>0.11187124809896817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-0.72125128138008288</v>
      </c>
      <c r="AS509">
        <f>_xlfn.RANK.AVG(Table2[[#This Row],[1Y Return vs Nifty Z-Score]],Table2[1Y Return vs Nifty Z-Score])</f>
        <v>631</v>
      </c>
      <c r="AT509">
        <f>_xlfn.RANK.AVG(Table2[[#This Row],[6M Return vs Nifty Z-Score]],Table2[6M Return vs Nifty Z-Score])</f>
        <v>474</v>
      </c>
      <c r="AU509">
        <f>_xlfn.RANK.AVG(Table2[[#This Row],[Sharpe Ratio Z-Score]],Table2[Sharpe Ratio Z-Score])</f>
        <v>302</v>
      </c>
      <c r="AV509">
        <f>(Table2[[#This Row],[Rank 1Y]]+Table2[[#This Row],[Rank 6M]]+Table2[[#This Row],[Rank Sharpe]])/3</f>
        <v>469</v>
      </c>
    </row>
    <row r="510" spans="1:48" x14ac:dyDescent="0.3">
      <c r="A510" t="s">
        <v>1255</v>
      </c>
      <c r="B510" t="s">
        <v>1256</v>
      </c>
      <c r="C510" t="s">
        <v>10250</v>
      </c>
      <c r="D510" t="s">
        <v>504</v>
      </c>
      <c r="E510">
        <v>9135.0870459899998</v>
      </c>
      <c r="F510">
        <v>1026.0999999999999</v>
      </c>
      <c r="G510">
        <v>-3.5883818089476902</v>
      </c>
      <c r="H510">
        <f>(Table2[[#This Row],[1Y Return vs Nifty]]-AVERAGE(Table2[1Y Return vs Nifty]))/_xlfn.STDEV.P(Table2[1Y Return vs Nifty])</f>
        <v>-0.58700652595289604</v>
      </c>
      <c r="I510">
        <v>-12.0844472969702</v>
      </c>
      <c r="J510">
        <f>(Table2[[#This Row],[1M Return vs Nifty]]-AVERAGE(Table2[1M Return vs Nifty]))/_xlfn.STDEV.P(Table2[1M Return vs Nifty])</f>
        <v>-1.3316183365472734</v>
      </c>
      <c r="K510">
        <v>-8.5873713823248092</v>
      </c>
      <c r="L510">
        <f>(Table2[[#This Row],[6M Return vs Nifty]]-AVERAGE(Table2[6M Return vs Nifty]))/_xlfn.STDEV.P(Table2[6M Return vs Nifty])</f>
        <v>-0.51766635029904262</v>
      </c>
      <c r="M510">
        <v>-3.7146128623636798</v>
      </c>
      <c r="N510">
        <f>(Table2[[#This Row],[1W Return vs Nifty]]-AVERAGE(Table2[1W Return vs Nifty]))/_xlfn.STDEV.P(Table2[1W Return vs Nifty])</f>
        <v>-1.2218884828084819</v>
      </c>
      <c r="O510">
        <v>1049.18</v>
      </c>
      <c r="P510">
        <v>1010.14209782145</v>
      </c>
      <c r="Q510">
        <v>931.27317044886695</v>
      </c>
      <c r="R510">
        <v>39.293038483130999</v>
      </c>
      <c r="S510" s="2">
        <f>(Table2[[#This Row],[Close Price]]-Table2[[#This Row],[20D EMA]])/Table2[[#This Row],[20D EMA]]</f>
        <v>-2.1998131874416356E-2</v>
      </c>
      <c r="T510" s="2">
        <f>(Table2[[#This Row],[Close Price]]-Table2[[#This Row],[50D EMA]])/Table2[[#This Row],[50D EMA]]</f>
        <v>1.5797680556988943E-2</v>
      </c>
      <c r="U510" s="2">
        <f>(Table2[[#This Row],[Close Price]]-Table2[[#This Row],[200D EMA]])/Table2[[#This Row],[200D EMA]]</f>
        <v>0.10182493446625024</v>
      </c>
      <c r="V510">
        <v>0.97595414107377998</v>
      </c>
      <c r="W510">
        <v>1003.05</v>
      </c>
      <c r="X510">
        <v>1035</v>
      </c>
      <c r="Y510">
        <v>1003.05</v>
      </c>
      <c r="Z510">
        <v>1095.95</v>
      </c>
      <c r="AA510">
        <v>1003.05</v>
      </c>
      <c r="AB510">
        <v>1057.2</v>
      </c>
      <c r="AC510" s="2">
        <f>(Table2[[#This Row],[Close Price]]/Table2[[#This Row],[Day Low]])-1</f>
        <v>2.2979911270624598E-2</v>
      </c>
      <c r="AD510" s="2">
        <f>(Table2[[#This Row],[Day High]]/Table2[[#This Row],[Close Price]])-1</f>
        <v>8.6736185556963719E-3</v>
      </c>
      <c r="AE510" s="2">
        <f>(Table2[[#This Row],[Close Price]]/Table2[[#This Row],[Current Week Low]])-1</f>
        <v>2.2979911270624598E-2</v>
      </c>
      <c r="AF510" s="2">
        <f>(Table2[[#This Row],[Current Week High]]/Table2[[#This Row],[Close Price]])-1</f>
        <v>6.8073287203976429E-2</v>
      </c>
      <c r="AG510" s="2">
        <f>(Table2[[#This Row],[Close Price]]/Table2[[#This Row],[Current Month Low]])-1</f>
        <v>2.2979911270624598E-2</v>
      </c>
      <c r="AH510" s="2">
        <f>(Table2[[#This Row],[Current Month High]]/Table2[[#This Row],[Close Price]])-1</f>
        <v>3.0308936750804261E-2</v>
      </c>
      <c r="AI510">
        <v>16.460383978169698</v>
      </c>
      <c r="AJ510">
        <v>32.118714993883899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0.12</v>
      </c>
      <c r="AM510" t="s">
        <v>10294</v>
      </c>
      <c r="AN510">
        <v>-4.5</v>
      </c>
      <c r="AO510" t="s">
        <v>10293</v>
      </c>
      <c r="AP510">
        <v>4.0536811811334998E-2</v>
      </c>
      <c r="AQ510">
        <f>(Table2[[#This Row],[Sharpe Ratio]]-AVERAGE(Table2[Sharpe Ratio]))/_xlfn.STDEV.P(Table2[Sharpe Ratio])</f>
        <v>-0.16374722840050504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-3.8219269240081992</v>
      </c>
      <c r="AS510">
        <f>_xlfn.RANK.AVG(Table2[[#This Row],[1Y Return vs Nifty Z-Score]],Table2[1Y Return vs Nifty Z-Score])</f>
        <v>530</v>
      </c>
      <c r="AT510">
        <f>_xlfn.RANK.AVG(Table2[[#This Row],[6M Return vs Nifty Z-Score]],Table2[6M Return vs Nifty Z-Score])</f>
        <v>493</v>
      </c>
      <c r="AU510">
        <f>_xlfn.RANK.AVG(Table2[[#This Row],[Sharpe Ratio Z-Score]],Table2[Sharpe Ratio Z-Score])</f>
        <v>386</v>
      </c>
      <c r="AV510">
        <f>(Table2[[#This Row],[Rank 1Y]]+Table2[[#This Row],[Rank 6M]]+Table2[[#This Row],[Rank Sharpe]])/3</f>
        <v>469.66666666666669</v>
      </c>
    </row>
    <row r="511" spans="1:48" x14ac:dyDescent="0.3">
      <c r="A511" t="s">
        <v>69</v>
      </c>
      <c r="B511" t="s">
        <v>70</v>
      </c>
      <c r="C511" t="s">
        <v>10250</v>
      </c>
      <c r="D511" t="s">
        <v>24</v>
      </c>
      <c r="E511">
        <v>358832.71708999499</v>
      </c>
      <c r="F511">
        <v>1160.8499999999999</v>
      </c>
      <c r="G511">
        <v>-3.7763046891246401</v>
      </c>
      <c r="H511">
        <f>(Table2[[#This Row],[1Y Return vs Nifty]]-AVERAGE(Table2[1Y Return vs Nifty]))/_xlfn.STDEV.P(Table2[1Y Return vs Nifty])</f>
        <v>-0.58960247537825294</v>
      </c>
      <c r="I511">
        <v>-9.8703489913431994</v>
      </c>
      <c r="J511">
        <f>(Table2[[#This Row],[1M Return vs Nifty]]-AVERAGE(Table2[1M Return vs Nifty]))/_xlfn.STDEV.P(Table2[1M Return vs Nifty])</f>
        <v>-1.1056091418257421</v>
      </c>
      <c r="K511">
        <v>-4.3142238418955596</v>
      </c>
      <c r="L511">
        <f>(Table2[[#This Row],[6M Return vs Nifty]]-AVERAGE(Table2[6M Return vs Nifty]))/_xlfn.STDEV.P(Table2[6M Return vs Nifty])</f>
        <v>-0.37085627809870214</v>
      </c>
      <c r="M511">
        <v>1.09832559899277</v>
      </c>
      <c r="N511">
        <f>(Table2[[#This Row],[1W Return vs Nifty]]-AVERAGE(Table2[1W Return vs Nifty]))/_xlfn.STDEV.P(Table2[1W Return vs Nifty])</f>
        <v>-0.21638342674802791</v>
      </c>
      <c r="O511">
        <v>1220.57</v>
      </c>
      <c r="P511">
        <v>1213.98622123161</v>
      </c>
      <c r="Q511">
        <v>1119.13310341699</v>
      </c>
      <c r="R511">
        <v>17.792831742549399</v>
      </c>
      <c r="S511" s="2">
        <f>(Table2[[#This Row],[Close Price]]-Table2[[#This Row],[20D EMA]])/Table2[[#This Row],[20D EMA]]</f>
        <v>-4.8927959887593526E-2</v>
      </c>
      <c r="T511" s="2">
        <f>(Table2[[#This Row],[Close Price]]-Table2[[#This Row],[50D EMA]])/Table2[[#This Row],[50D EMA]]</f>
        <v>-4.3770036514666918E-2</v>
      </c>
      <c r="U511" s="2">
        <f>(Table2[[#This Row],[Close Price]]-Table2[[#This Row],[200D EMA]])/Table2[[#This Row],[200D EMA]]</f>
        <v>3.7276081330842495E-2</v>
      </c>
      <c r="V511">
        <v>1.34482666044816</v>
      </c>
      <c r="W511">
        <v>1156.0999999999999</v>
      </c>
      <c r="X511">
        <v>1167.8</v>
      </c>
      <c r="Y511">
        <v>1154</v>
      </c>
      <c r="Z511">
        <v>1194.5999999999999</v>
      </c>
      <c r="AA511">
        <v>1156.0999999999999</v>
      </c>
      <c r="AB511">
        <v>1175.6500000000001</v>
      </c>
      <c r="AC511" s="2">
        <f>(Table2[[#This Row],[Close Price]]/Table2[[#This Row],[Day Low]])-1</f>
        <v>4.1086411210102813E-3</v>
      </c>
      <c r="AD511" s="2">
        <f>(Table2[[#This Row],[Day High]]/Table2[[#This Row],[Close Price]])-1</f>
        <v>5.9869922901323314E-3</v>
      </c>
      <c r="AE511" s="2">
        <f>(Table2[[#This Row],[Close Price]]/Table2[[#This Row],[Current Week Low]])-1</f>
        <v>5.9358752166376316E-3</v>
      </c>
      <c r="AF511" s="2">
        <f>(Table2[[#This Row],[Current Week High]]/Table2[[#This Row],[Close Price]])-1</f>
        <v>2.9073523711073745E-2</v>
      </c>
      <c r="AG511" s="2">
        <f>(Table2[[#This Row],[Close Price]]/Table2[[#This Row],[Current Month Low]])-1</f>
        <v>4.1086411210102813E-3</v>
      </c>
      <c r="AH511" s="2">
        <f>(Table2[[#This Row],[Current Month High]]/Table2[[#This Row],[Close Price]])-1</f>
        <v>1.2749278545893361E-2</v>
      </c>
      <c r="AI511">
        <v>15.402506783822201</v>
      </c>
      <c r="AJ511">
        <v>25.2062773014075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-0.04</v>
      </c>
      <c r="AM511" t="s">
        <v>10293</v>
      </c>
      <c r="AN511">
        <v>-10.98</v>
      </c>
      <c r="AO511" t="s">
        <v>10293</v>
      </c>
      <c r="AP511">
        <v>2.3540669812683001E-2</v>
      </c>
      <c r="AQ511">
        <f>(Table2[[#This Row],[Sharpe Ratio]]-AVERAGE(Table2[Sharpe Ratio]))/_xlfn.STDEV.P(Table2[Sharpe Ratio])</f>
        <v>-0.36081961794003342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-2.6432709399907588</v>
      </c>
      <c r="AS511">
        <f>_xlfn.RANK.AVG(Table2[[#This Row],[1Y Return vs Nifty Z-Score]],Table2[1Y Return vs Nifty Z-Score])</f>
        <v>532</v>
      </c>
      <c r="AT511">
        <f>_xlfn.RANK.AVG(Table2[[#This Row],[6M Return vs Nifty Z-Score]],Table2[6M Return vs Nifty Z-Score])</f>
        <v>446</v>
      </c>
      <c r="AU511">
        <f>_xlfn.RANK.AVG(Table2[[#This Row],[Sharpe Ratio Z-Score]],Table2[Sharpe Ratio Z-Score])</f>
        <v>434</v>
      </c>
      <c r="AV511">
        <f>(Table2[[#This Row],[Rank 1Y]]+Table2[[#This Row],[Rank 6M]]+Table2[[#This Row],[Rank Sharpe]])/3</f>
        <v>470.66666666666669</v>
      </c>
    </row>
    <row r="512" spans="1:48" x14ac:dyDescent="0.3">
      <c r="A512" t="s">
        <v>418</v>
      </c>
      <c r="B512" t="s">
        <v>419</v>
      </c>
      <c r="C512" t="s">
        <v>10259</v>
      </c>
      <c r="D512" t="s">
        <v>420</v>
      </c>
      <c r="E512">
        <v>57174.408014364002</v>
      </c>
      <c r="F512">
        <v>200.12</v>
      </c>
      <c r="G512">
        <v>9.4584223828519391</v>
      </c>
      <c r="H512">
        <f>(Table2[[#This Row],[1Y Return vs Nifty]]-AVERAGE(Table2[1Y Return vs Nifty]))/_xlfn.STDEV.P(Table2[1Y Return vs Nifty])</f>
        <v>-0.4067791698557926</v>
      </c>
      <c r="I512">
        <v>6.2520263210993301</v>
      </c>
      <c r="J512">
        <f>(Table2[[#This Row],[1M Return vs Nifty]]-AVERAGE(Table2[1M Return vs Nifty]))/_xlfn.STDEV.P(Table2[1M Return vs Nifty])</f>
        <v>0.54011952889448522</v>
      </c>
      <c r="K512">
        <v>9.5177342963102998</v>
      </c>
      <c r="L512">
        <f>(Table2[[#This Row],[6M Return vs Nifty]]-AVERAGE(Table2[6M Return vs Nifty]))/_xlfn.STDEV.P(Table2[6M Return vs Nifty])</f>
        <v>0.10436035173432795</v>
      </c>
      <c r="M512">
        <v>5.8225020707286301</v>
      </c>
      <c r="N512">
        <f>(Table2[[#This Row],[1W Return vs Nifty]]-AVERAGE(Table2[1W Return vs Nifty]))/_xlfn.STDEV.P(Table2[1W Return vs Nifty])</f>
        <v>0.77057773350613445</v>
      </c>
      <c r="O512">
        <v>184.58</v>
      </c>
      <c r="P512">
        <v>178.228117374362</v>
      </c>
      <c r="Q512">
        <v>168.066465946628</v>
      </c>
      <c r="R512">
        <v>72.502354116077797</v>
      </c>
      <c r="S512" s="2">
        <f>(Table2[[#This Row],[Close Price]]-Table2[[#This Row],[20D EMA]])/Table2[[#This Row],[20D EMA]]</f>
        <v>8.4191136634521574E-2</v>
      </c>
      <c r="T512" s="2">
        <f>(Table2[[#This Row],[Close Price]]-Table2[[#This Row],[50D EMA]])/Table2[[#This Row],[50D EMA]]</f>
        <v>0.12283068995031161</v>
      </c>
      <c r="U512" s="2">
        <f>(Table2[[#This Row],[Close Price]]-Table2[[#This Row],[200D EMA]])/Table2[[#This Row],[200D EMA]]</f>
        <v>0.19071939112202835</v>
      </c>
      <c r="V512">
        <v>1.8679050020553301</v>
      </c>
      <c r="W512">
        <v>188.62</v>
      </c>
      <c r="X512">
        <v>204.44</v>
      </c>
      <c r="Y512">
        <v>182.29</v>
      </c>
      <c r="Z512">
        <v>204.44</v>
      </c>
      <c r="AA512">
        <v>188.62</v>
      </c>
      <c r="AB512">
        <v>204.44</v>
      </c>
      <c r="AC512" s="2">
        <f>(Table2[[#This Row],[Close Price]]/Table2[[#This Row],[Day Low]])-1</f>
        <v>6.0969144311313839E-2</v>
      </c>
      <c r="AD512" s="2">
        <f>(Table2[[#This Row],[Day High]]/Table2[[#This Row],[Close Price]])-1</f>
        <v>2.1587047771337131E-2</v>
      </c>
      <c r="AE512" s="2">
        <f>(Table2[[#This Row],[Close Price]]/Table2[[#This Row],[Current Week Low]])-1</f>
        <v>9.7811179987931318E-2</v>
      </c>
      <c r="AF512" s="2">
        <f>(Table2[[#This Row],[Current Week High]]/Table2[[#This Row],[Close Price]])-1</f>
        <v>2.1587047771337131E-2</v>
      </c>
      <c r="AG512" s="2">
        <f>(Table2[[#This Row],[Close Price]]/Table2[[#This Row],[Current Month Low]])-1</f>
        <v>6.0969144311313839E-2</v>
      </c>
      <c r="AH512" s="2">
        <f>(Table2[[#This Row],[Current Month High]]/Table2[[#This Row],[Close Price]])-1</f>
        <v>2.1587047771337131E-2</v>
      </c>
      <c r="AI512">
        <v>2.15870477713371</v>
      </c>
      <c r="AJ512">
        <v>53.820138355111403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-0.02</v>
      </c>
      <c r="AM512" t="s">
        <v>10293</v>
      </c>
      <c r="AN512">
        <v>10.44</v>
      </c>
      <c r="AO512" t="s">
        <v>10294</v>
      </c>
      <c r="AP512">
        <v>-8.0564698471927002E-2</v>
      </c>
      <c r="AQ512">
        <f>(Table2[[#This Row],[Sharpe Ratio]]-AVERAGE(Table2[Sharpe Ratio]))/_xlfn.STDEV.P(Table2[Sharpe Ratio])</f>
        <v>-1.5679343674736581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-0.55965592319450297</v>
      </c>
      <c r="AS512">
        <f>_xlfn.RANK.AVG(Table2[[#This Row],[1Y Return vs Nifty Z-Score]],Table2[1Y Return vs Nifty Z-Score])</f>
        <v>436</v>
      </c>
      <c r="AT512">
        <f>_xlfn.RANK.AVG(Table2[[#This Row],[6M Return vs Nifty Z-Score]],Table2[6M Return vs Nifty Z-Score])</f>
        <v>280</v>
      </c>
      <c r="AU512">
        <f>_xlfn.RANK.AVG(Table2[[#This Row],[Sharpe Ratio Z-Score]],Table2[Sharpe Ratio Z-Score])</f>
        <v>696</v>
      </c>
      <c r="AV512">
        <f>(Table2[[#This Row],[Rank 1Y]]+Table2[[#This Row],[Rank 6M]]+Table2[[#This Row],[Rank Sharpe]])/3</f>
        <v>470.66666666666669</v>
      </c>
    </row>
    <row r="513" spans="1:48" x14ac:dyDescent="0.3">
      <c r="A513" t="s">
        <v>1103</v>
      </c>
      <c r="B513" t="s">
        <v>1104</v>
      </c>
      <c r="C513" t="s">
        <v>10258</v>
      </c>
      <c r="D513" t="s">
        <v>782</v>
      </c>
      <c r="E513">
        <v>11455.587453545</v>
      </c>
      <c r="F513">
        <v>2439.9499999999998</v>
      </c>
      <c r="G513">
        <v>16.6422926871975</v>
      </c>
      <c r="H513">
        <f>(Table2[[#This Row],[1Y Return vs Nifty]]-AVERAGE(Table2[1Y Return vs Nifty]))/_xlfn.STDEV.P(Table2[1Y Return vs Nifty])</f>
        <v>-0.30754184457191369</v>
      </c>
      <c r="I513">
        <v>-2.8557998082011</v>
      </c>
      <c r="J513">
        <f>(Table2[[#This Row],[1M Return vs Nifty]]-AVERAGE(Table2[1M Return vs Nifty]))/_xlfn.STDEV.P(Table2[1M Return vs Nifty])</f>
        <v>-0.38958284426368711</v>
      </c>
      <c r="K513">
        <v>-22.300773116330799</v>
      </c>
      <c r="L513">
        <f>(Table2[[#This Row],[6M Return vs Nifty]]-AVERAGE(Table2[6M Return vs Nifty]))/_xlfn.STDEV.P(Table2[6M Return vs Nifty])</f>
        <v>-0.98880980594472723</v>
      </c>
      <c r="M513">
        <v>2.7322405484504899</v>
      </c>
      <c r="N513">
        <f>(Table2[[#This Row],[1W Return vs Nifty]]-AVERAGE(Table2[1W Return vs Nifty]))/_xlfn.STDEV.P(Table2[1W Return vs Nifty])</f>
        <v>0.1249693156656931</v>
      </c>
      <c r="O513">
        <v>2429.5</v>
      </c>
      <c r="P513">
        <v>2413.19592679486</v>
      </c>
      <c r="Q513">
        <v>2308.07382095208</v>
      </c>
      <c r="R513">
        <v>53.952527542000198</v>
      </c>
      <c r="S513" s="2">
        <f>(Table2[[#This Row],[Close Price]]-Table2[[#This Row],[20D EMA]])/Table2[[#This Row],[20D EMA]]</f>
        <v>4.3012965630787482E-3</v>
      </c>
      <c r="T513" s="2">
        <f>(Table2[[#This Row],[Close Price]]-Table2[[#This Row],[50D EMA]])/Table2[[#This Row],[50D EMA]]</f>
        <v>1.1086573165517396E-2</v>
      </c>
      <c r="U513" s="2">
        <f>(Table2[[#This Row],[Close Price]]-Table2[[#This Row],[200D EMA]])/Table2[[#This Row],[200D EMA]]</f>
        <v>5.713689824423418E-2</v>
      </c>
      <c r="V513">
        <v>0.68926133418864899</v>
      </c>
      <c r="W513">
        <v>2410</v>
      </c>
      <c r="X513">
        <v>2451.0500000000002</v>
      </c>
      <c r="Y513">
        <v>2337</v>
      </c>
      <c r="Z513">
        <v>2480</v>
      </c>
      <c r="AA513">
        <v>2395.5500000000002</v>
      </c>
      <c r="AB513">
        <v>2480</v>
      </c>
      <c r="AC513" s="2">
        <f>(Table2[[#This Row],[Close Price]]/Table2[[#This Row],[Day Low]])-1</f>
        <v>1.2427385892116005E-2</v>
      </c>
      <c r="AD513" s="2">
        <f>(Table2[[#This Row],[Day High]]/Table2[[#This Row],[Close Price]])-1</f>
        <v>4.5492735506875714E-3</v>
      </c>
      <c r="AE513" s="2">
        <f>(Table2[[#This Row],[Close Price]]/Table2[[#This Row],[Current Week Low]])-1</f>
        <v>4.4052203679931567E-2</v>
      </c>
      <c r="AF513" s="2">
        <f>(Table2[[#This Row],[Current Week High]]/Table2[[#This Row],[Close Price]])-1</f>
        <v>1.6414270784237406E-2</v>
      </c>
      <c r="AG513" s="2">
        <f>(Table2[[#This Row],[Close Price]]/Table2[[#This Row],[Current Month Low]])-1</f>
        <v>1.8534365803259956E-2</v>
      </c>
      <c r="AH513" s="2">
        <f>(Table2[[#This Row],[Current Month High]]/Table2[[#This Row],[Close Price]])-1</f>
        <v>1.6414270784237406E-2</v>
      </c>
      <c r="AI513">
        <v>15.9040144265251</v>
      </c>
      <c r="AJ513">
        <v>54.231984829329903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-0.12</v>
      </c>
      <c r="AM513" t="s">
        <v>10293</v>
      </c>
      <c r="AN513">
        <v>-2.2999999999999998</v>
      </c>
      <c r="AO513" t="s">
        <v>10293</v>
      </c>
      <c r="AP513">
        <v>4.1676090974221001E-2</v>
      </c>
      <c r="AQ513">
        <f>(Table2[[#This Row],[Sharpe Ratio]]-AVERAGE(Table2[Sharpe Ratio]))/_xlfn.STDEV.P(Table2[Sharpe Ratio])</f>
        <v>-0.15053714419431605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-1.711502323308951</v>
      </c>
      <c r="AS513">
        <f>_xlfn.RANK.AVG(Table2[[#This Row],[1Y Return vs Nifty Z-Score]],Table2[1Y Return vs Nifty Z-Score])</f>
        <v>394</v>
      </c>
      <c r="AT513">
        <f>_xlfn.RANK.AVG(Table2[[#This Row],[6M Return vs Nifty Z-Score]],Table2[6M Return vs Nifty Z-Score])</f>
        <v>641</v>
      </c>
      <c r="AU513">
        <f>_xlfn.RANK.AVG(Table2[[#This Row],[Sharpe Ratio Z-Score]],Table2[Sharpe Ratio Z-Score])</f>
        <v>382</v>
      </c>
      <c r="AV513">
        <f>(Table2[[#This Row],[Rank 1Y]]+Table2[[#This Row],[Rank 6M]]+Table2[[#This Row],[Rank Sharpe]])/3</f>
        <v>472.33333333333331</v>
      </c>
    </row>
    <row r="514" spans="1:48" x14ac:dyDescent="0.3">
      <c r="A514" t="s">
        <v>192</v>
      </c>
      <c r="B514" t="s">
        <v>193</v>
      </c>
      <c r="C514" t="s">
        <v>10252</v>
      </c>
      <c r="D514" t="s">
        <v>124</v>
      </c>
      <c r="E514">
        <v>137785.09570236001</v>
      </c>
      <c r="F514">
        <v>5720.35</v>
      </c>
      <c r="G514">
        <v>-7.4415243209023698</v>
      </c>
      <c r="H514">
        <f>(Table2[[#This Row],[1Y Return vs Nifty]]-AVERAGE(Table2[1Y Return vs Nifty]))/_xlfn.STDEV.P(Table2[1Y Return vs Nifty])</f>
        <v>-0.64023348309780559</v>
      </c>
      <c r="I514">
        <v>2.0478391097922599</v>
      </c>
      <c r="J514">
        <f>(Table2[[#This Row],[1M Return vs Nifty]]-AVERAGE(Table2[1M Return vs Nifty]))/_xlfn.STDEV.P(Table2[1M Return vs Nifty])</f>
        <v>0.11096741596831941</v>
      </c>
      <c r="K514">
        <v>-2.0052488008100098</v>
      </c>
      <c r="L514">
        <f>(Table2[[#This Row],[6M Return vs Nifty]]-AVERAGE(Table2[6M Return vs Nifty]))/_xlfn.STDEV.P(Table2[6M Return vs Nifty])</f>
        <v>-0.29152815069767585</v>
      </c>
      <c r="M514">
        <v>-1.5108190591533901</v>
      </c>
      <c r="N514">
        <f>(Table2[[#This Row],[1W Return vs Nifty]]-AVERAGE(Table2[1W Return vs Nifty]))/_xlfn.STDEV.P(Table2[1W Return vs Nifty])</f>
        <v>-0.76147831354608086</v>
      </c>
      <c r="O514">
        <v>5750.62</v>
      </c>
      <c r="P514">
        <v>5556.8252127657697</v>
      </c>
      <c r="Q514">
        <v>5125.1432080045697</v>
      </c>
      <c r="R514">
        <v>37.689903397048397</v>
      </c>
      <c r="S514" s="2">
        <f>(Table2[[#This Row],[Close Price]]-Table2[[#This Row],[20D EMA]])/Table2[[#This Row],[20D EMA]]</f>
        <v>-5.2637802532595661E-3</v>
      </c>
      <c r="T514" s="2">
        <f>(Table2[[#This Row],[Close Price]]-Table2[[#This Row],[50D EMA]])/Table2[[#This Row],[50D EMA]]</f>
        <v>2.9427736337389727E-2</v>
      </c>
      <c r="U514" s="2">
        <f>(Table2[[#This Row],[Close Price]]-Table2[[#This Row],[200D EMA]])/Table2[[#This Row],[200D EMA]]</f>
        <v>0.11613466547936116</v>
      </c>
      <c r="V514">
        <v>0.76774675327457098</v>
      </c>
      <c r="W514">
        <v>5630.3</v>
      </c>
      <c r="X514">
        <v>5808</v>
      </c>
      <c r="Y514">
        <v>5630.3</v>
      </c>
      <c r="Z514">
        <v>5989.4</v>
      </c>
      <c r="AA514">
        <v>5630.3</v>
      </c>
      <c r="AB514">
        <v>5839.9</v>
      </c>
      <c r="AC514" s="2">
        <f>(Table2[[#This Row],[Close Price]]/Table2[[#This Row],[Day Low]])-1</f>
        <v>1.5993819157060996E-2</v>
      </c>
      <c r="AD514" s="2">
        <f>(Table2[[#This Row],[Day High]]/Table2[[#This Row],[Close Price]])-1</f>
        <v>1.5322489008539719E-2</v>
      </c>
      <c r="AE514" s="2">
        <f>(Table2[[#This Row],[Close Price]]/Table2[[#This Row],[Current Week Low]])-1</f>
        <v>1.5993819157060996E-2</v>
      </c>
      <c r="AF514" s="2">
        <f>(Table2[[#This Row],[Current Week High]]/Table2[[#This Row],[Close Price]])-1</f>
        <v>4.7033835342242813E-2</v>
      </c>
      <c r="AG514" s="2">
        <f>(Table2[[#This Row],[Close Price]]/Table2[[#This Row],[Current Month Low]])-1</f>
        <v>1.5993819157060996E-2</v>
      </c>
      <c r="AH514" s="2">
        <f>(Table2[[#This Row],[Current Month High]]/Table2[[#This Row],[Close Price]])-1</f>
        <v>2.0899070861048585E-2</v>
      </c>
      <c r="AI514">
        <v>4.9760941201150102</v>
      </c>
      <c r="AJ514">
        <v>31.5718655841019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</v>
      </c>
      <c r="AM514" t="s">
        <v>10295</v>
      </c>
      <c r="AN514">
        <v>-2.42</v>
      </c>
      <c r="AO514" t="s">
        <v>10293</v>
      </c>
      <c r="AP514">
        <v>1.9800007242399002E-2</v>
      </c>
      <c r="AQ514">
        <f>(Table2[[#This Row],[Sharpe Ratio]]-AVERAGE(Table2[Sharpe Ratio]))/_xlfn.STDEV.P(Table2[Sharpe Ratio])</f>
        <v>-0.40419306770559843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-1.9864655990788416</v>
      </c>
      <c r="AS514">
        <f>_xlfn.RANK.AVG(Table2[[#This Row],[1Y Return vs Nifty Z-Score]],Table2[1Y Return vs Nifty Z-Score])</f>
        <v>555</v>
      </c>
      <c r="AT514">
        <f>_xlfn.RANK.AVG(Table2[[#This Row],[6M Return vs Nifty Z-Score]],Table2[6M Return vs Nifty Z-Score])</f>
        <v>418</v>
      </c>
      <c r="AU514">
        <f>_xlfn.RANK.AVG(Table2[[#This Row],[Sharpe Ratio Z-Score]],Table2[Sharpe Ratio Z-Score])</f>
        <v>446</v>
      </c>
      <c r="AV514">
        <f>(Table2[[#This Row],[Rank 1Y]]+Table2[[#This Row],[Rank 6M]]+Table2[[#This Row],[Rank Sharpe]])/3</f>
        <v>473</v>
      </c>
    </row>
    <row r="515" spans="1:48" x14ac:dyDescent="0.3">
      <c r="A515" t="s">
        <v>1339</v>
      </c>
      <c r="B515" t="s">
        <v>1340</v>
      </c>
      <c r="C515" t="s">
        <v>10260</v>
      </c>
      <c r="D515" t="s">
        <v>230</v>
      </c>
      <c r="E515">
        <v>8303.0512057800006</v>
      </c>
      <c r="F515">
        <v>2151.3000000000002</v>
      </c>
      <c r="G515">
        <v>0.62936177605377996</v>
      </c>
      <c r="H515">
        <f>(Table2[[#This Row],[1Y Return vs Nifty]]-AVERAGE(Table2[1Y Return vs Nifty]))/_xlfn.STDEV.P(Table2[1Y Return vs Nifty])</f>
        <v>-0.52874300303606447</v>
      </c>
      <c r="I515">
        <v>-2.7207990786486702</v>
      </c>
      <c r="J515">
        <f>(Table2[[#This Row],[1M Return vs Nifty]]-AVERAGE(Table2[1M Return vs Nifty]))/_xlfn.STDEV.P(Table2[1M Return vs Nifty])</f>
        <v>-0.37580233321075829</v>
      </c>
      <c r="K515">
        <v>7.4803706694885301</v>
      </c>
      <c r="L515">
        <f>(Table2[[#This Row],[6M Return vs Nifty]]-AVERAGE(Table2[6M Return vs Nifty]))/_xlfn.STDEV.P(Table2[6M Return vs Nifty])</f>
        <v>3.4363821466616755E-2</v>
      </c>
      <c r="M515">
        <v>4.7654749556187497</v>
      </c>
      <c r="N515">
        <f>(Table2[[#This Row],[1W Return vs Nifty]]-AVERAGE(Table2[1W Return vs Nifty]))/_xlfn.STDEV.P(Table2[1W Return vs Nifty])</f>
        <v>0.54974671371029149</v>
      </c>
      <c r="O515">
        <v>2153.34</v>
      </c>
      <c r="P515">
        <v>2176.3280702290299</v>
      </c>
      <c r="Q515">
        <v>1989.5293569938101</v>
      </c>
      <c r="R515">
        <v>50.055698992735202</v>
      </c>
      <c r="S515" s="2">
        <f>(Table2[[#This Row],[Close Price]]-Table2[[#This Row],[20D EMA]])/Table2[[#This Row],[20D EMA]]</f>
        <v>-9.4736548803252784E-4</v>
      </c>
      <c r="T515" s="2">
        <f>(Table2[[#This Row],[Close Price]]-Table2[[#This Row],[50D EMA]])/Table2[[#This Row],[50D EMA]]</f>
        <v>-1.1500136662022575E-2</v>
      </c>
      <c r="U515" s="2">
        <f>(Table2[[#This Row],[Close Price]]-Table2[[#This Row],[200D EMA]])/Table2[[#This Row],[200D EMA]]</f>
        <v>8.1311010786302956E-2</v>
      </c>
      <c r="V515">
        <v>0.73877469041341204</v>
      </c>
      <c r="W515">
        <v>2145</v>
      </c>
      <c r="X515">
        <v>2217.8000000000002</v>
      </c>
      <c r="Y515">
        <v>2107.25</v>
      </c>
      <c r="Z515">
        <v>2313</v>
      </c>
      <c r="AA515">
        <v>2145</v>
      </c>
      <c r="AB515">
        <v>2263.3000000000002</v>
      </c>
      <c r="AC515" s="2">
        <f>(Table2[[#This Row],[Close Price]]/Table2[[#This Row],[Day Low]])-1</f>
        <v>2.9370629370630841E-3</v>
      </c>
      <c r="AD515" s="2">
        <f>(Table2[[#This Row],[Day High]]/Table2[[#This Row],[Close Price]])-1</f>
        <v>3.0911541858411162E-2</v>
      </c>
      <c r="AE515" s="2">
        <f>(Table2[[#This Row],[Close Price]]/Table2[[#This Row],[Current Week Low]])-1</f>
        <v>2.0904021829398545E-2</v>
      </c>
      <c r="AF515" s="2">
        <f>(Table2[[#This Row],[Current Week High]]/Table2[[#This Row],[Close Price]])-1</f>
        <v>7.5163854413610176E-2</v>
      </c>
      <c r="AG515" s="2">
        <f>(Table2[[#This Row],[Close Price]]/Table2[[#This Row],[Current Month Low]])-1</f>
        <v>2.9370629370630841E-3</v>
      </c>
      <c r="AH515" s="2">
        <f>(Table2[[#This Row],[Current Month High]]/Table2[[#This Row],[Close Price]])-1</f>
        <v>5.2061544182587349E-2</v>
      </c>
      <c r="AI515">
        <v>27.504299725747199</v>
      </c>
      <c r="AJ515">
        <v>47.157808331623201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-0.19</v>
      </c>
      <c r="AM515" t="s">
        <v>10293</v>
      </c>
      <c r="AN515">
        <v>2.63</v>
      </c>
      <c r="AO515" t="s">
        <v>10294</v>
      </c>
      <c r="AP515">
        <v>-3.3376424281819E-2</v>
      </c>
      <c r="AQ515">
        <f>(Table2[[#This Row],[Sharpe Ratio]]-AVERAGE(Table2[Sharpe Ratio]))/_xlfn.STDEV.P(Table2[Sharpe Ratio])</f>
        <v>-1.0207804337380726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492</v>
      </c>
      <c r="AT515">
        <f>_xlfn.RANK.AVG(Table2[[#This Row],[6M Return vs Nifty Z-Score]],Table2[6M Return vs Nifty Z-Score])</f>
        <v>305</v>
      </c>
      <c r="AU515">
        <f>_xlfn.RANK.AVG(Table2[[#This Row],[Sharpe Ratio Z-Score]],Table2[Sharpe Ratio Z-Score])</f>
        <v>623</v>
      </c>
      <c r="AV515">
        <f>(Table2[[#This Row],[Rank 1Y]]+Table2[[#This Row],[Rank 6M]]+Table2[[#This Row],[Rank Sharpe]])/3</f>
        <v>473.33333333333331</v>
      </c>
    </row>
    <row r="516" spans="1:48" x14ac:dyDescent="0.3">
      <c r="A516" t="s">
        <v>1356</v>
      </c>
      <c r="B516" t="s">
        <v>1357</v>
      </c>
      <c r="C516" t="s">
        <v>10259</v>
      </c>
      <c r="D516" t="s">
        <v>89</v>
      </c>
      <c r="E516">
        <v>8108.142278925</v>
      </c>
      <c r="F516">
        <v>737.25</v>
      </c>
      <c r="G516">
        <v>-35.346919479881997</v>
      </c>
      <c r="H516">
        <f>(Table2[[#This Row],[1Y Return vs Nifty]]-AVERAGE(Table2[1Y Return vs Nifty]))/_xlfn.STDEV.P(Table2[1Y Return vs Nifty])</f>
        <v>-1.0257160515806614</v>
      </c>
      <c r="I516">
        <v>-3.2168217989538399</v>
      </c>
      <c r="J516">
        <f>(Table2[[#This Row],[1M Return vs Nifty]]-AVERAGE(Table2[1M Return vs Nifty]))/_xlfn.STDEV.P(Table2[1M Return vs Nifty])</f>
        <v>-0.42643499721435951</v>
      </c>
      <c r="K516">
        <v>-14.811367619771101</v>
      </c>
      <c r="L516">
        <f>(Table2[[#This Row],[6M Return vs Nifty]]-AVERAGE(Table2[6M Return vs Nifty]))/_xlfn.STDEV.P(Table2[6M Return vs Nifty])</f>
        <v>-0.73150060908579861</v>
      </c>
      <c r="M516">
        <v>-1.3736379691231899</v>
      </c>
      <c r="N516">
        <f>(Table2[[#This Row],[1W Return vs Nifty]]-AVERAGE(Table2[1W Return vs Nifty]))/_xlfn.STDEV.P(Table2[1W Return vs Nifty])</f>
        <v>-0.73281884060065383</v>
      </c>
      <c r="O516">
        <v>774.08</v>
      </c>
      <c r="P516">
        <v>766.83622220512598</v>
      </c>
      <c r="Q516">
        <v>737.61298368508199</v>
      </c>
      <c r="R516">
        <v>33.676158736827702</v>
      </c>
      <c r="S516" s="2">
        <f>(Table2[[#This Row],[Close Price]]-Table2[[#This Row],[20D EMA]])/Table2[[#This Row],[20D EMA]]</f>
        <v>-4.7579061595700751E-2</v>
      </c>
      <c r="T516" s="2">
        <f>(Table2[[#This Row],[Close Price]]-Table2[[#This Row],[50D EMA]])/Table2[[#This Row],[50D EMA]]</f>
        <v>-3.8582191801069837E-2</v>
      </c>
      <c r="U516" s="2">
        <f>(Table2[[#This Row],[Close Price]]-Table2[[#This Row],[200D EMA]])/Table2[[#This Row],[200D EMA]]</f>
        <v>-4.9210587816463742E-4</v>
      </c>
      <c r="V516">
        <v>0.88688759170014797</v>
      </c>
      <c r="W516">
        <v>731.6</v>
      </c>
      <c r="X516">
        <v>761.7</v>
      </c>
      <c r="Y516">
        <v>731.6</v>
      </c>
      <c r="Z516">
        <v>795.2</v>
      </c>
      <c r="AA516">
        <v>731.6</v>
      </c>
      <c r="AB516">
        <v>781.45</v>
      </c>
      <c r="AC516" s="2">
        <f>(Table2[[#This Row],[Close Price]]/Table2[[#This Row],[Day Low]])-1</f>
        <v>7.7227993439037412E-3</v>
      </c>
      <c r="AD516" s="2">
        <f>(Table2[[#This Row],[Day High]]/Table2[[#This Row],[Close Price]])-1</f>
        <v>3.3163784333672508E-2</v>
      </c>
      <c r="AE516" s="2">
        <f>(Table2[[#This Row],[Close Price]]/Table2[[#This Row],[Current Week Low]])-1</f>
        <v>7.7227993439037412E-3</v>
      </c>
      <c r="AF516" s="2">
        <f>(Table2[[#This Row],[Current Week High]]/Table2[[#This Row],[Close Price]])-1</f>
        <v>7.8602916242794141E-2</v>
      </c>
      <c r="AG516" s="2">
        <f>(Table2[[#This Row],[Close Price]]/Table2[[#This Row],[Current Month Low]])-1</f>
        <v>7.7227993439037412E-3</v>
      </c>
      <c r="AH516" s="2">
        <f>(Table2[[#This Row],[Current Month High]]/Table2[[#This Row],[Close Price]])-1</f>
        <v>5.9952526280095064E-2</v>
      </c>
      <c r="AI516">
        <v>24.788063750423799</v>
      </c>
      <c r="AJ516">
        <v>19.683441558441501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-0.1</v>
      </c>
      <c r="AM516" t="s">
        <v>10293</v>
      </c>
      <c r="AN516">
        <v>-10.23</v>
      </c>
      <c r="AO516" t="s">
        <v>10293</v>
      </c>
      <c r="AP516">
        <v>0.117785858133681</v>
      </c>
      <c r="AQ516">
        <f>(Table2[[#This Row],[Sharpe Ratio]]-AVERAGE(Table2[Sharpe Ratio]))/_xlfn.STDEV.P(Table2[Sharpe Ratio])</f>
        <v>0.73196511323572422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-2.1845053852457492</v>
      </c>
      <c r="AS516">
        <f>_xlfn.RANK.AVG(Table2[[#This Row],[1Y Return vs Nifty Z-Score]],Table2[1Y Return vs Nifty Z-Score])</f>
        <v>683</v>
      </c>
      <c r="AT516">
        <f>_xlfn.RANK.AVG(Table2[[#This Row],[6M Return vs Nifty Z-Score]],Table2[6M Return vs Nifty Z-Score])</f>
        <v>569</v>
      </c>
      <c r="AU516">
        <f>_xlfn.RANK.AVG(Table2[[#This Row],[Sharpe Ratio Z-Score]],Table2[Sharpe Ratio Z-Score])</f>
        <v>169</v>
      </c>
      <c r="AV516">
        <f>(Table2[[#This Row],[Rank 1Y]]+Table2[[#This Row],[Rank 6M]]+Table2[[#This Row],[Rank Sharpe]])/3</f>
        <v>473.66666666666669</v>
      </c>
    </row>
    <row r="517" spans="1:48" x14ac:dyDescent="0.3">
      <c r="A517" t="s">
        <v>316</v>
      </c>
      <c r="B517" t="s">
        <v>317</v>
      </c>
      <c r="C517" t="s">
        <v>10252</v>
      </c>
      <c r="D517" t="s">
        <v>181</v>
      </c>
      <c r="E517">
        <v>85756.600077119903</v>
      </c>
      <c r="F517">
        <v>662.4</v>
      </c>
      <c r="G517">
        <v>-8.8878572899697303</v>
      </c>
      <c r="H517">
        <f>(Table2[[#This Row],[1Y Return vs Nifty]]-AVERAGE(Table2[1Y Return vs Nifty]))/_xlfn.STDEV.P(Table2[1Y Return vs Nifty])</f>
        <v>-0.66021299403542844</v>
      </c>
      <c r="I517">
        <v>6.6579315861322703</v>
      </c>
      <c r="J517">
        <f>(Table2[[#This Row],[1M Return vs Nifty]]-AVERAGE(Table2[1M Return vs Nifty]))/_xlfn.STDEV.P(Table2[1M Return vs Nifty])</f>
        <v>0.5815532456586312</v>
      </c>
      <c r="K517">
        <v>11.994335418345401</v>
      </c>
      <c r="L517">
        <f>(Table2[[#This Row],[6M Return vs Nifty]]-AVERAGE(Table2[6M Return vs Nifty]))/_xlfn.STDEV.P(Table2[6M Return vs Nifty])</f>
        <v>0.18944751198269463</v>
      </c>
      <c r="M517">
        <v>0.44949558067908102</v>
      </c>
      <c r="N517">
        <f>(Table2[[#This Row],[1W Return vs Nifty]]-AVERAGE(Table2[1W Return vs Nifty]))/_xlfn.STDEV.P(Table2[1W Return vs Nifty])</f>
        <v>-0.35193510046594667</v>
      </c>
      <c r="O517">
        <v>660.95</v>
      </c>
      <c r="P517">
        <v>633.57303999716896</v>
      </c>
      <c r="Q517">
        <v>573.98813662438101</v>
      </c>
      <c r="R517">
        <v>45.475341139208702</v>
      </c>
      <c r="S517" s="2">
        <f>(Table2[[#This Row],[Close Price]]-Table2[[#This Row],[20D EMA]])/Table2[[#This Row],[20D EMA]]</f>
        <v>2.1938119373627833E-3</v>
      </c>
      <c r="T517" s="2">
        <f>(Table2[[#This Row],[Close Price]]-Table2[[#This Row],[50D EMA]])/Table2[[#This Row],[50D EMA]]</f>
        <v>4.5499031971057077E-2</v>
      </c>
      <c r="U517" s="2">
        <f>(Table2[[#This Row],[Close Price]]-Table2[[#This Row],[200D EMA]])/Table2[[#This Row],[200D EMA]]</f>
        <v>0.15403082003674906</v>
      </c>
      <c r="V517">
        <v>0.51891081209592205</v>
      </c>
      <c r="W517">
        <v>659.6</v>
      </c>
      <c r="X517">
        <v>677.75</v>
      </c>
      <c r="Y517">
        <v>659.6</v>
      </c>
      <c r="Z517">
        <v>691</v>
      </c>
      <c r="AA517">
        <v>659.6</v>
      </c>
      <c r="AB517">
        <v>681.45</v>
      </c>
      <c r="AC517" s="2">
        <f>(Table2[[#This Row],[Close Price]]/Table2[[#This Row],[Day Low]])-1</f>
        <v>4.2449969678592936E-3</v>
      </c>
      <c r="AD517" s="2">
        <f>(Table2[[#This Row],[Day High]]/Table2[[#This Row],[Close Price]])-1</f>
        <v>2.317330917874405E-2</v>
      </c>
      <c r="AE517" s="2">
        <f>(Table2[[#This Row],[Close Price]]/Table2[[#This Row],[Current Week Low]])-1</f>
        <v>4.2449969678592936E-3</v>
      </c>
      <c r="AF517" s="2">
        <f>(Table2[[#This Row],[Current Week High]]/Table2[[#This Row],[Close Price]])-1</f>
        <v>4.3176328502415595E-2</v>
      </c>
      <c r="AG517" s="2">
        <f>(Table2[[#This Row],[Close Price]]/Table2[[#This Row],[Current Month Low]])-1</f>
        <v>4.2449969678592936E-3</v>
      </c>
      <c r="AH517" s="2">
        <f>(Table2[[#This Row],[Current Month High]]/Table2[[#This Row],[Close Price]])-1</f>
        <v>2.8759057971014634E-2</v>
      </c>
      <c r="AI517">
        <v>4.3176328502415497</v>
      </c>
      <c r="AJ517">
        <v>36.2122146822948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10293</v>
      </c>
      <c r="AN517">
        <v>-0.74</v>
      </c>
      <c r="AO517" t="s">
        <v>10293</v>
      </c>
      <c r="AP517">
        <v>-2.7197069876515E-2</v>
      </c>
      <c r="AQ517">
        <f>(Table2[[#This Row],[Sharpe Ratio]]-AVERAGE(Table2[Sharpe Ratio]))/_xlfn.STDEV.P(Table2[Sharpe Ratio])</f>
        <v>-0.94913004751739638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-1.1902773843774455</v>
      </c>
      <c r="AS517">
        <f>_xlfn.RANK.AVG(Table2[[#This Row],[1Y Return vs Nifty Z-Score]],Table2[1Y Return vs Nifty Z-Score])</f>
        <v>562</v>
      </c>
      <c r="AT517">
        <f>_xlfn.RANK.AVG(Table2[[#This Row],[6M Return vs Nifty Z-Score]],Table2[6M Return vs Nifty Z-Score])</f>
        <v>252</v>
      </c>
      <c r="AU517">
        <f>_xlfn.RANK.AVG(Table2[[#This Row],[Sharpe Ratio Z-Score]],Table2[Sharpe Ratio Z-Score])</f>
        <v>607</v>
      </c>
      <c r="AV517">
        <f>(Table2[[#This Row],[Rank 1Y]]+Table2[[#This Row],[Rank 6M]]+Table2[[#This Row],[Rank Sharpe]])/3</f>
        <v>473.66666666666669</v>
      </c>
    </row>
    <row r="518" spans="1:48" x14ac:dyDescent="0.3">
      <c r="A518" t="s">
        <v>692</v>
      </c>
      <c r="B518" t="s">
        <v>693</v>
      </c>
      <c r="C518" t="s">
        <v>10254</v>
      </c>
      <c r="D518" t="s">
        <v>294</v>
      </c>
      <c r="E518">
        <v>24997.527691800002</v>
      </c>
      <c r="F518">
        <v>1230.8</v>
      </c>
      <c r="G518">
        <v>-5.2343336479243199</v>
      </c>
      <c r="H518">
        <f>(Table2[[#This Row],[1Y Return vs Nifty]]-AVERAGE(Table2[1Y Return vs Nifty]))/_xlfn.STDEV.P(Table2[1Y Return vs Nifty])</f>
        <v>-0.60974355364496302</v>
      </c>
      <c r="I518">
        <v>-0.34297396478417302</v>
      </c>
      <c r="J518">
        <f>(Table2[[#This Row],[1M Return vs Nifty]]-AVERAGE(Table2[1M Return vs Nifty]))/_xlfn.STDEV.P(Table2[1M Return vs Nifty])</f>
        <v>-0.13308034665426641</v>
      </c>
      <c r="K518">
        <v>-21.397788421233599</v>
      </c>
      <c r="L518">
        <f>(Table2[[#This Row],[6M Return vs Nifty]]-AVERAGE(Table2[6M Return vs Nifty]))/_xlfn.STDEV.P(Table2[6M Return vs Nifty])</f>
        <v>-0.95778648015764112</v>
      </c>
      <c r="M518">
        <v>1.2723276793015299</v>
      </c>
      <c r="N518">
        <f>(Table2[[#This Row],[1W Return vs Nifty]]-AVERAGE(Table2[1W Return vs Nifty]))/_xlfn.STDEV.P(Table2[1W Return vs Nifty])</f>
        <v>-0.18003141998121261</v>
      </c>
      <c r="O518">
        <v>1245.68</v>
      </c>
      <c r="P518">
        <v>1241.5521573594899</v>
      </c>
      <c r="Q518">
        <v>1198.5358181731201</v>
      </c>
      <c r="R518">
        <v>38.059523588265101</v>
      </c>
      <c r="S518" s="2">
        <f>(Table2[[#This Row],[Close Price]]-Table2[[#This Row],[20D EMA]])/Table2[[#This Row],[20D EMA]]</f>
        <v>-1.1945282897694519E-2</v>
      </c>
      <c r="T518" s="2">
        <f>(Table2[[#This Row],[Close Price]]-Table2[[#This Row],[50D EMA]])/Table2[[#This Row],[50D EMA]]</f>
        <v>-8.6602542597625908E-3</v>
      </c>
      <c r="U518" s="2">
        <f>(Table2[[#This Row],[Close Price]]-Table2[[#This Row],[200D EMA]])/Table2[[#This Row],[200D EMA]]</f>
        <v>2.6919664258393913E-2</v>
      </c>
      <c r="V518">
        <v>0.64739197086371103</v>
      </c>
      <c r="W518">
        <v>1227.2</v>
      </c>
      <c r="X518">
        <v>1252.75</v>
      </c>
      <c r="Y518">
        <v>1227.2</v>
      </c>
      <c r="Z518">
        <v>1294.5</v>
      </c>
      <c r="AA518">
        <v>1227.2</v>
      </c>
      <c r="AB518">
        <v>1273.95</v>
      </c>
      <c r="AC518" s="2">
        <f>(Table2[[#This Row],[Close Price]]/Table2[[#This Row],[Day Low]])-1</f>
        <v>2.9335071707952132E-3</v>
      </c>
      <c r="AD518" s="2">
        <f>(Table2[[#This Row],[Day High]]/Table2[[#This Row],[Close Price]])-1</f>
        <v>1.7833929151771288E-2</v>
      </c>
      <c r="AE518" s="2">
        <f>(Table2[[#This Row],[Close Price]]/Table2[[#This Row],[Current Week Low]])-1</f>
        <v>2.9335071707952132E-3</v>
      </c>
      <c r="AF518" s="2">
        <f>(Table2[[#This Row],[Current Week High]]/Table2[[#This Row],[Close Price]])-1</f>
        <v>5.1754956126096818E-2</v>
      </c>
      <c r="AG518" s="2">
        <f>(Table2[[#This Row],[Close Price]]/Table2[[#This Row],[Current Month Low]])-1</f>
        <v>2.9335071707952132E-3</v>
      </c>
      <c r="AH518" s="2">
        <f>(Table2[[#This Row],[Current Month High]]/Table2[[#This Row],[Close Price]])-1</f>
        <v>3.505849853753662E-2</v>
      </c>
      <c r="AI518">
        <v>17.395190120246902</v>
      </c>
      <c r="AJ518">
        <v>26.4433942880624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-0.15</v>
      </c>
      <c r="AM518" t="s">
        <v>10293</v>
      </c>
      <c r="AN518">
        <v>-1.07</v>
      </c>
      <c r="AO518" t="s">
        <v>10293</v>
      </c>
      <c r="AP518">
        <v>8.3547681726063999E-2</v>
      </c>
      <c r="AQ518">
        <f>(Table2[[#This Row],[Sharpe Ratio]]-AVERAGE(Table2[Sharpe Ratio]))/_xlfn.STDEV.P(Table2[Sharpe Ratio])</f>
        <v>0.33496918094355227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-1.5456726194945309</v>
      </c>
      <c r="AS518">
        <f>_xlfn.RANK.AVG(Table2[[#This Row],[1Y Return vs Nifty Z-Score]],Table2[1Y Return vs Nifty Z-Score])</f>
        <v>539</v>
      </c>
      <c r="AT518">
        <f>_xlfn.RANK.AVG(Table2[[#This Row],[6M Return vs Nifty Z-Score]],Table2[6M Return vs Nifty Z-Score])</f>
        <v>634</v>
      </c>
      <c r="AU518">
        <f>_xlfn.RANK.AVG(Table2[[#This Row],[Sharpe Ratio Z-Score]],Table2[Sharpe Ratio Z-Score])</f>
        <v>250</v>
      </c>
      <c r="AV518">
        <f>(Table2[[#This Row],[Rank 1Y]]+Table2[[#This Row],[Rank 6M]]+Table2[[#This Row],[Rank Sharpe]])/3</f>
        <v>474.33333333333331</v>
      </c>
    </row>
    <row r="519" spans="1:48" x14ac:dyDescent="0.3">
      <c r="A519" t="s">
        <v>836</v>
      </c>
      <c r="B519" t="s">
        <v>837</v>
      </c>
      <c r="C519" t="s">
        <v>10254</v>
      </c>
      <c r="D519" t="s">
        <v>294</v>
      </c>
      <c r="E519">
        <v>18530.788422779999</v>
      </c>
      <c r="F519">
        <v>372.15</v>
      </c>
      <c r="G519">
        <v>-9.5935733318468603</v>
      </c>
      <c r="H519">
        <f>(Table2[[#This Row],[1Y Return vs Nifty]]-AVERAGE(Table2[1Y Return vs Nifty]))/_xlfn.STDEV.P(Table2[1Y Return vs Nifty])</f>
        <v>-0.66996169069041245</v>
      </c>
      <c r="I519">
        <v>1.83335084489221</v>
      </c>
      <c r="J519">
        <f>(Table2[[#This Row],[1M Return vs Nifty]]-AVERAGE(Table2[1M Return vs Nifty]))/_xlfn.STDEV.P(Table2[1M Return vs Nifty])</f>
        <v>8.907303128626666E-2</v>
      </c>
      <c r="K519">
        <v>-26.2350668241378</v>
      </c>
      <c r="L519">
        <f>(Table2[[#This Row],[6M Return vs Nifty]]-AVERAGE(Table2[6M Return vs Nifty]))/_xlfn.STDEV.P(Table2[6M Return vs Nifty])</f>
        <v>-1.1239780719209751</v>
      </c>
      <c r="M519">
        <v>13.9036323614921</v>
      </c>
      <c r="N519">
        <f>(Table2[[#This Row],[1W Return vs Nifty]]-AVERAGE(Table2[1W Return vs Nifty]))/_xlfn.STDEV.P(Table2[1W Return vs Nifty])</f>
        <v>2.458863887855983</v>
      </c>
      <c r="O519">
        <v>344.31</v>
      </c>
      <c r="P519">
        <v>352.42277720502801</v>
      </c>
      <c r="Q519">
        <v>367.84686023532799</v>
      </c>
      <c r="R519">
        <v>82.390670067845406</v>
      </c>
      <c r="S519" s="2">
        <f>(Table2[[#This Row],[Close Price]]-Table2[[#This Row],[20D EMA]])/Table2[[#This Row],[20D EMA]]</f>
        <v>8.0857366907728434E-2</v>
      </c>
      <c r="T519" s="2">
        <f>(Table2[[#This Row],[Close Price]]-Table2[[#This Row],[50D EMA]])/Table2[[#This Row],[50D EMA]]</f>
        <v>5.5976015373987345E-2</v>
      </c>
      <c r="U519" s="2">
        <f>(Table2[[#This Row],[Close Price]]-Table2[[#This Row],[200D EMA]])/Table2[[#This Row],[200D EMA]]</f>
        <v>1.1698182667425984E-2</v>
      </c>
      <c r="V519">
        <v>1.2844440780719399</v>
      </c>
      <c r="W519">
        <v>359.25</v>
      </c>
      <c r="X519">
        <v>379.2</v>
      </c>
      <c r="Y519">
        <v>332.15</v>
      </c>
      <c r="Z519">
        <v>379.2</v>
      </c>
      <c r="AA519">
        <v>354.9</v>
      </c>
      <c r="AB519">
        <v>379.2</v>
      </c>
      <c r="AC519" s="2">
        <f>(Table2[[#This Row],[Close Price]]/Table2[[#This Row],[Day Low]])-1</f>
        <v>3.5908141962421647E-2</v>
      </c>
      <c r="AD519" s="2">
        <f>(Table2[[#This Row],[Day High]]/Table2[[#This Row],[Close Price]])-1</f>
        <v>1.8943974203950109E-2</v>
      </c>
      <c r="AE519" s="2">
        <f>(Table2[[#This Row],[Close Price]]/Table2[[#This Row],[Current Week Low]])-1</f>
        <v>0.12042751768779159</v>
      </c>
      <c r="AF519" s="2">
        <f>(Table2[[#This Row],[Current Week High]]/Table2[[#This Row],[Close Price]])-1</f>
        <v>1.8943974203950109E-2</v>
      </c>
      <c r="AG519" s="2">
        <f>(Table2[[#This Row],[Close Price]]/Table2[[#This Row],[Current Month Low]])-1</f>
        <v>4.8605240912933168E-2</v>
      </c>
      <c r="AH519" s="2">
        <f>(Table2[[#This Row],[Current Month High]]/Table2[[#This Row],[Close Price]])-1</f>
        <v>1.8943974203950109E-2</v>
      </c>
      <c r="AI519">
        <v>49.939540507859697</v>
      </c>
      <c r="AJ519">
        <v>26.431119415661598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-0.08</v>
      </c>
      <c r="AM519" t="s">
        <v>10293</v>
      </c>
      <c r="AN519">
        <v>10.94</v>
      </c>
      <c r="AO519" t="s">
        <v>10294</v>
      </c>
      <c r="AP519">
        <v>0.10756507519715</v>
      </c>
      <c r="AQ519">
        <f>(Table2[[#This Row],[Sharpe Ratio]]-AVERAGE(Table2[Sharpe Ratio]))/_xlfn.STDEV.P(Table2[Sharpe Ratio])</f>
        <v>0.61345385836230903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566</v>
      </c>
      <c r="AT519">
        <f>_xlfn.RANK.AVG(Table2[[#This Row],[6M Return vs Nifty Z-Score]],Table2[6M Return vs Nifty Z-Score])</f>
        <v>664</v>
      </c>
      <c r="AU519">
        <f>_xlfn.RANK.AVG(Table2[[#This Row],[Sharpe Ratio Z-Score]],Table2[Sharpe Ratio Z-Score])</f>
        <v>194</v>
      </c>
      <c r="AV519">
        <f>(Table2[[#This Row],[Rank 1Y]]+Table2[[#This Row],[Rank 6M]]+Table2[[#This Row],[Rank Sharpe]])/3</f>
        <v>474.66666666666669</v>
      </c>
    </row>
    <row r="520" spans="1:48" x14ac:dyDescent="0.3">
      <c r="A520" t="s">
        <v>783</v>
      </c>
      <c r="B520" t="s">
        <v>784</v>
      </c>
      <c r="C520" t="s">
        <v>10250</v>
      </c>
      <c r="D520" t="s">
        <v>532</v>
      </c>
      <c r="E520">
        <v>20227.850794499998</v>
      </c>
      <c r="F520">
        <v>2244.75</v>
      </c>
      <c r="G520">
        <v>25.225687905588</v>
      </c>
      <c r="H520">
        <f>(Table2[[#This Row],[1Y Return vs Nifty]]-AVERAGE(Table2[1Y Return vs Nifty]))/_xlfn.STDEV.P(Table2[1Y Return vs Nifty])</f>
        <v>-0.18897161052798134</v>
      </c>
      <c r="I520">
        <v>-9.8278308417001305</v>
      </c>
      <c r="J520">
        <f>(Table2[[#This Row],[1M Return vs Nifty]]-AVERAGE(Table2[1M Return vs Nifty]))/_xlfn.STDEV.P(Table2[1M Return vs Nifty])</f>
        <v>-1.1012690035683497</v>
      </c>
      <c r="K520">
        <v>-45.863512882567797</v>
      </c>
      <c r="L520">
        <f>(Table2[[#This Row],[6M Return vs Nifty]]-AVERAGE(Table2[6M Return vs Nifty]))/_xlfn.STDEV.P(Table2[6M Return vs Nifty])</f>
        <v>-1.7983413031819129</v>
      </c>
      <c r="M520">
        <v>5.1795805367440897</v>
      </c>
      <c r="N520">
        <f>(Table2[[#This Row],[1W Return vs Nifty]]-AVERAGE(Table2[1W Return vs Nifty]))/_xlfn.STDEV.P(Table2[1W Return vs Nifty])</f>
        <v>0.63626044308945962</v>
      </c>
      <c r="O520">
        <v>2234.11</v>
      </c>
      <c r="P520">
        <v>2380.11746257301</v>
      </c>
      <c r="Q520">
        <v>2525.9311093838901</v>
      </c>
      <c r="R520">
        <v>58.896364406743203</v>
      </c>
      <c r="S520" s="2">
        <f>(Table2[[#This Row],[Close Price]]-Table2[[#This Row],[20D EMA]])/Table2[[#This Row],[20D EMA]]</f>
        <v>4.7625228838328783E-3</v>
      </c>
      <c r="T520" s="2">
        <f>(Table2[[#This Row],[Close Price]]-Table2[[#This Row],[50D EMA]])/Table2[[#This Row],[50D EMA]]</f>
        <v>-5.6874278140319985E-2</v>
      </c>
      <c r="U520" s="2">
        <f>(Table2[[#This Row],[Close Price]]-Table2[[#This Row],[200D EMA]])/Table2[[#This Row],[200D EMA]]</f>
        <v>-0.11131780607131209</v>
      </c>
      <c r="V520">
        <v>1.6173802441369101</v>
      </c>
      <c r="W520">
        <v>2186</v>
      </c>
      <c r="X520">
        <v>2309.5</v>
      </c>
      <c r="Y520">
        <v>2083</v>
      </c>
      <c r="Z520">
        <v>2309.5</v>
      </c>
      <c r="AA520">
        <v>2169.0500000000002</v>
      </c>
      <c r="AB520">
        <v>2309.5</v>
      </c>
      <c r="AC520" s="2">
        <f>(Table2[[#This Row],[Close Price]]/Table2[[#This Row],[Day Low]])-1</f>
        <v>2.6875571820677013E-2</v>
      </c>
      <c r="AD520" s="2">
        <f>(Table2[[#This Row],[Day High]]/Table2[[#This Row],[Close Price]])-1</f>
        <v>2.8845082971377556E-2</v>
      </c>
      <c r="AE520" s="2">
        <f>(Table2[[#This Row],[Close Price]]/Table2[[#This Row],[Current Week Low]])-1</f>
        <v>7.7652424387901986E-2</v>
      </c>
      <c r="AF520" s="2">
        <f>(Table2[[#This Row],[Current Week High]]/Table2[[#This Row],[Close Price]])-1</f>
        <v>2.8845082971377556E-2</v>
      </c>
      <c r="AG520" s="2">
        <f>(Table2[[#This Row],[Close Price]]/Table2[[#This Row],[Current Month Low]])-1</f>
        <v>3.490007145985552E-2</v>
      </c>
      <c r="AH520" s="2">
        <f>(Table2[[#This Row],[Current Month High]]/Table2[[#This Row],[Close Price]])-1</f>
        <v>2.8845082971377556E-2</v>
      </c>
      <c r="AI520">
        <v>73.560530125849198</v>
      </c>
      <c r="AJ520">
        <v>53.539671682626498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-0.24</v>
      </c>
      <c r="AM520" t="s">
        <v>10293</v>
      </c>
      <c r="AN520">
        <v>1.17</v>
      </c>
      <c r="AO520" t="s">
        <v>10294</v>
      </c>
      <c r="AP520">
        <v>5.0464816341296001E-2</v>
      </c>
      <c r="AQ520">
        <f>(Table2[[#This Row],[Sharpe Ratio]]-AVERAGE(Table2[Sharpe Ratio]))/_xlfn.STDEV.P(Table2[Sharpe Ratio])</f>
        <v>-4.8630775723547293E-2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343</v>
      </c>
      <c r="AT520">
        <f>_xlfn.RANK.AVG(Table2[[#This Row],[6M Return vs Nifty Z-Score]],Table2[6M Return vs Nifty Z-Score])</f>
        <v>728</v>
      </c>
      <c r="AU520">
        <f>_xlfn.RANK.AVG(Table2[[#This Row],[Sharpe Ratio Z-Score]],Table2[Sharpe Ratio Z-Score])</f>
        <v>354</v>
      </c>
      <c r="AV520">
        <f>(Table2[[#This Row],[Rank 1Y]]+Table2[[#This Row],[Rank 6M]]+Table2[[#This Row],[Rank Sharpe]])/3</f>
        <v>475</v>
      </c>
    </row>
    <row r="521" spans="1:48" x14ac:dyDescent="0.3">
      <c r="A521" t="s">
        <v>1554</v>
      </c>
      <c r="B521" t="s">
        <v>1555</v>
      </c>
      <c r="C521" t="s">
        <v>10250</v>
      </c>
      <c r="D521" t="s">
        <v>532</v>
      </c>
      <c r="E521">
        <v>6163.6601706749998</v>
      </c>
      <c r="F521">
        <v>299.55</v>
      </c>
      <c r="G521">
        <v>-0.940187989382121</v>
      </c>
      <c r="H521">
        <f>(Table2[[#This Row],[1Y Return vs Nifty]]-AVERAGE(Table2[1Y Return vs Nifty]))/_xlfn.STDEV.P(Table2[1Y Return vs Nifty])</f>
        <v>-0.55042461949391996</v>
      </c>
      <c r="I521">
        <v>-2.4540300221588498</v>
      </c>
      <c r="J521">
        <f>(Table2[[#This Row],[1M Return vs Nifty]]-AVERAGE(Table2[1M Return vs Nifty]))/_xlfn.STDEV.P(Table2[1M Return vs Nifty])</f>
        <v>-0.34857126606226818</v>
      </c>
      <c r="K521">
        <v>-35.477054797932098</v>
      </c>
      <c r="L521">
        <f>(Table2[[#This Row],[6M Return vs Nifty]]-AVERAGE(Table2[6M Return vs Nifty]))/_xlfn.STDEV.P(Table2[6M Return vs Nifty])</f>
        <v>-1.4414997368928157</v>
      </c>
      <c r="M521">
        <v>-5.5727561261866301</v>
      </c>
      <c r="N521">
        <f>(Table2[[#This Row],[1W Return vs Nifty]]-AVERAGE(Table2[1W Return vs Nifty]))/_xlfn.STDEV.P(Table2[1W Return vs Nifty])</f>
        <v>-1.610086350215264</v>
      </c>
      <c r="O521">
        <v>304.77</v>
      </c>
      <c r="P521">
        <v>309.025598227167</v>
      </c>
      <c r="Q521">
        <v>317.60694222924201</v>
      </c>
      <c r="R521">
        <v>38.595922379391503</v>
      </c>
      <c r="S521" s="2">
        <f>(Table2[[#This Row],[Close Price]]-Table2[[#This Row],[20D EMA]])/Table2[[#This Row],[20D EMA]]</f>
        <v>-1.7127670046264299E-2</v>
      </c>
      <c r="T521" s="2">
        <f>(Table2[[#This Row],[Close Price]]-Table2[[#This Row],[50D EMA]])/Table2[[#This Row],[50D EMA]]</f>
        <v>-3.0662826256229431E-2</v>
      </c>
      <c r="U521" s="2">
        <f>(Table2[[#This Row],[Close Price]]-Table2[[#This Row],[200D EMA]])/Table2[[#This Row],[200D EMA]]</f>
        <v>-5.6853109388927889E-2</v>
      </c>
      <c r="V521">
        <v>0.86369660026660899</v>
      </c>
      <c r="W521">
        <v>294</v>
      </c>
      <c r="X521">
        <v>302.5</v>
      </c>
      <c r="Y521">
        <v>294</v>
      </c>
      <c r="Z521">
        <v>309.89999999999998</v>
      </c>
      <c r="AA521">
        <v>294</v>
      </c>
      <c r="AB521">
        <v>306</v>
      </c>
      <c r="AC521" s="2">
        <f>(Table2[[#This Row],[Close Price]]/Table2[[#This Row],[Day Low]])-1</f>
        <v>1.8877551020408223E-2</v>
      </c>
      <c r="AD521" s="2">
        <f>(Table2[[#This Row],[Day High]]/Table2[[#This Row],[Close Price]])-1</f>
        <v>9.8481054915706689E-3</v>
      </c>
      <c r="AE521" s="2">
        <f>(Table2[[#This Row],[Close Price]]/Table2[[#This Row],[Current Week Low]])-1</f>
        <v>1.8877551020408223E-2</v>
      </c>
      <c r="AF521" s="2">
        <f>(Table2[[#This Row],[Current Week High]]/Table2[[#This Row],[Close Price]])-1</f>
        <v>3.4551827741612362E-2</v>
      </c>
      <c r="AG521" s="2">
        <f>(Table2[[#This Row],[Close Price]]/Table2[[#This Row],[Current Month Low]])-1</f>
        <v>1.8877551020408223E-2</v>
      </c>
      <c r="AH521" s="2">
        <f>(Table2[[#This Row],[Current Month High]]/Table2[[#This Row],[Close Price]])-1</f>
        <v>2.1532298447671572E-2</v>
      </c>
      <c r="AI521">
        <v>35.2962777499582</v>
      </c>
      <c r="AJ521">
        <v>27.468085106382901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-0.16</v>
      </c>
      <c r="AM521" t="s">
        <v>10293</v>
      </c>
      <c r="AN521">
        <v>-4.66</v>
      </c>
      <c r="AO521" t="s">
        <v>10293</v>
      </c>
      <c r="AP521">
        <v>9.4227117484786002E-2</v>
      </c>
      <c r="AQ521">
        <f>(Table2[[#This Row],[Sharpe Ratio]]-AVERAGE(Table2[Sharpe Ratio]))/_xlfn.STDEV.P(Table2[Sharpe Ratio])</f>
        <v>0.45879857258267565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505</v>
      </c>
      <c r="AT521">
        <f>_xlfn.RANK.AVG(Table2[[#This Row],[6M Return vs Nifty Z-Score]],Table2[6M Return vs Nifty Z-Score])</f>
        <v>713</v>
      </c>
      <c r="AU521">
        <f>_xlfn.RANK.AVG(Table2[[#This Row],[Sharpe Ratio Z-Score]],Table2[Sharpe Ratio Z-Score])</f>
        <v>222</v>
      </c>
      <c r="AV521">
        <f>(Table2[[#This Row],[Rank 1Y]]+Table2[[#This Row],[Rank 6M]]+Table2[[#This Row],[Rank Sharpe]])/3</f>
        <v>480</v>
      </c>
    </row>
    <row r="522" spans="1:48" x14ac:dyDescent="0.3">
      <c r="A522" t="s">
        <v>2007</v>
      </c>
      <c r="B522" t="s">
        <v>2008</v>
      </c>
      <c r="C522" t="s">
        <v>10256</v>
      </c>
      <c r="D522" t="s">
        <v>286</v>
      </c>
      <c r="E522">
        <v>3159.1921470000002</v>
      </c>
      <c r="F522">
        <v>325.95</v>
      </c>
      <c r="G522">
        <v>-2.0578648045865799</v>
      </c>
      <c r="H522">
        <f>(Table2[[#This Row],[1Y Return vs Nifty]]-AVERAGE(Table2[1Y Return vs Nifty]))/_xlfn.STDEV.P(Table2[1Y Return vs Nifty])</f>
        <v>-0.56586410447537927</v>
      </c>
      <c r="I522">
        <v>-8.7427670501184203</v>
      </c>
      <c r="J522">
        <f>(Table2[[#This Row],[1M Return vs Nifty]]-AVERAGE(Table2[1M Return vs Nifty]))/_xlfn.STDEV.P(Table2[1M Return vs Nifty])</f>
        <v>-0.99050861269788781</v>
      </c>
      <c r="K522">
        <v>-26.254295138964999</v>
      </c>
      <c r="L522">
        <f>(Table2[[#This Row],[6M Return vs Nifty]]-AVERAGE(Table2[6M Return vs Nifty]))/_xlfn.STDEV.P(Table2[6M Return vs Nifty])</f>
        <v>-1.1246386880736738</v>
      </c>
      <c r="M522">
        <v>-0.75555657034004198</v>
      </c>
      <c r="N522">
        <f>(Table2[[#This Row],[1W Return vs Nifty]]-AVERAGE(Table2[1W Return vs Nifty]))/_xlfn.STDEV.P(Table2[1W Return vs Nifty])</f>
        <v>-0.60369107873057626</v>
      </c>
      <c r="O522">
        <v>329.31</v>
      </c>
      <c r="P522">
        <v>328.48807377763802</v>
      </c>
      <c r="Q522">
        <v>304.16637334184998</v>
      </c>
      <c r="R522">
        <v>44.140712778585197</v>
      </c>
      <c r="S522" s="2">
        <f>(Table2[[#This Row],[Close Price]]-Table2[[#This Row],[20D EMA]])/Table2[[#This Row],[20D EMA]]</f>
        <v>-1.0203152045185428E-2</v>
      </c>
      <c r="T522" s="2">
        <f>(Table2[[#This Row],[Close Price]]-Table2[[#This Row],[50D EMA]])/Table2[[#This Row],[50D EMA]]</f>
        <v>-7.7265324991863176E-3</v>
      </c>
      <c r="U522" s="2">
        <f>(Table2[[#This Row],[Close Price]]-Table2[[#This Row],[200D EMA]])/Table2[[#This Row],[200D EMA]]</f>
        <v>7.1617471776433295E-2</v>
      </c>
      <c r="V522">
        <v>0.34665486875921497</v>
      </c>
      <c r="W522">
        <v>321.60000000000002</v>
      </c>
      <c r="X522">
        <v>332.05</v>
      </c>
      <c r="Y522">
        <v>321.60000000000002</v>
      </c>
      <c r="Z522">
        <v>339</v>
      </c>
      <c r="AA522">
        <v>321.60000000000002</v>
      </c>
      <c r="AB522">
        <v>335.6</v>
      </c>
      <c r="AC522" s="2">
        <f>(Table2[[#This Row],[Close Price]]/Table2[[#This Row],[Day Low]])-1</f>
        <v>1.3526119402984982E-2</v>
      </c>
      <c r="AD522" s="2">
        <f>(Table2[[#This Row],[Day High]]/Table2[[#This Row],[Close Price]])-1</f>
        <v>1.871452676790919E-2</v>
      </c>
      <c r="AE522" s="2">
        <f>(Table2[[#This Row],[Close Price]]/Table2[[#This Row],[Current Week Low]])-1</f>
        <v>1.3526119402984982E-2</v>
      </c>
      <c r="AF522" s="2">
        <f>(Table2[[#This Row],[Current Week High]]/Table2[[#This Row],[Close Price]])-1</f>
        <v>4.003681546249438E-2</v>
      </c>
      <c r="AG522" s="2">
        <f>(Table2[[#This Row],[Close Price]]/Table2[[#This Row],[Current Month Low]])-1</f>
        <v>1.3526119402984982E-2</v>
      </c>
      <c r="AH522" s="2">
        <f>(Table2[[#This Row],[Current Month High]]/Table2[[#This Row],[Close Price]])-1</f>
        <v>2.9605767755790824E-2</v>
      </c>
      <c r="AI522">
        <v>23.1937413713759</v>
      </c>
      <c r="AJ522">
        <v>53.028169014084398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-0.09</v>
      </c>
      <c r="AM522" t="s">
        <v>10293</v>
      </c>
      <c r="AN522">
        <v>-1.06</v>
      </c>
      <c r="AO522" t="s">
        <v>10293</v>
      </c>
      <c r="AP522">
        <v>7.9007028151444003E-2</v>
      </c>
      <c r="AQ522">
        <f>(Table2[[#This Row],[Sharpe Ratio]]-AVERAGE(Table2[Sharpe Ratio]))/_xlfn.STDEV.P(Table2[Sharpe Ratio])</f>
        <v>0.28231973555220785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-3.0023827484253092</v>
      </c>
      <c r="AS522">
        <f>_xlfn.RANK.AVG(Table2[[#This Row],[1Y Return vs Nifty Z-Score]],Table2[1Y Return vs Nifty Z-Score])</f>
        <v>518</v>
      </c>
      <c r="AT522">
        <f>_xlfn.RANK.AVG(Table2[[#This Row],[6M Return vs Nifty Z-Score]],Table2[6M Return vs Nifty Z-Score])</f>
        <v>665</v>
      </c>
      <c r="AU522">
        <f>_xlfn.RANK.AVG(Table2[[#This Row],[Sharpe Ratio Z-Score]],Table2[Sharpe Ratio Z-Score])</f>
        <v>259</v>
      </c>
      <c r="AV522">
        <f>(Table2[[#This Row],[Rank 1Y]]+Table2[[#This Row],[Rank 6M]]+Table2[[#This Row],[Rank Sharpe]])/3</f>
        <v>480.66666666666669</v>
      </c>
    </row>
    <row r="523" spans="1:48" x14ac:dyDescent="0.3">
      <c r="A523" t="s">
        <v>93</v>
      </c>
      <c r="B523" t="s">
        <v>94</v>
      </c>
      <c r="C523" t="s">
        <v>10261</v>
      </c>
      <c r="D523" t="s">
        <v>95</v>
      </c>
      <c r="E523">
        <v>307131.7592266</v>
      </c>
      <c r="F523">
        <v>3462.35</v>
      </c>
      <c r="G523">
        <v>-10.287619737899799</v>
      </c>
      <c r="H523">
        <f>(Table2[[#This Row],[1Y Return vs Nifty]]-AVERAGE(Table2[1Y Return vs Nifty]))/_xlfn.STDEV.P(Table2[1Y Return vs Nifty])</f>
        <v>-0.679549184066778</v>
      </c>
      <c r="I523">
        <v>-1.89717725453098</v>
      </c>
      <c r="J523">
        <f>(Table2[[#This Row],[1M Return vs Nifty]]-AVERAGE(Table2[1M Return vs Nifty]))/_xlfn.STDEV.P(Table2[1M Return vs Nifty])</f>
        <v>-0.29172923458147049</v>
      </c>
      <c r="K523">
        <v>-17.258562923939699</v>
      </c>
      <c r="L523">
        <f>(Table2[[#This Row],[6M Return vs Nifty]]-AVERAGE(Table2[6M Return vs Nifty]))/_xlfn.STDEV.P(Table2[6M Return vs Nifty])</f>
        <v>-0.8155774905634825</v>
      </c>
      <c r="M523">
        <v>2.1143032682652101</v>
      </c>
      <c r="N523">
        <f>(Table2[[#This Row],[1W Return vs Nifty]]-AVERAGE(Table2[1W Return vs Nifty]))/_xlfn.STDEV.P(Table2[1W Return vs Nifty])</f>
        <v>-4.1283373675497E-3</v>
      </c>
      <c r="O523">
        <v>3390.29</v>
      </c>
      <c r="P523">
        <v>3390.13696657017</v>
      </c>
      <c r="Q523">
        <v>3392.2711725854801</v>
      </c>
      <c r="R523">
        <v>60.689124553860403</v>
      </c>
      <c r="S523" s="2">
        <f>(Table2[[#This Row],[Close Price]]-Table2[[#This Row],[20D EMA]])/Table2[[#This Row],[20D EMA]]</f>
        <v>2.1254818909296831E-2</v>
      </c>
      <c r="T523" s="2">
        <f>(Table2[[#This Row],[Close Price]]-Table2[[#This Row],[50D EMA]])/Table2[[#This Row],[50D EMA]]</f>
        <v>2.1300919149260349E-2</v>
      </c>
      <c r="U523" s="2">
        <f>(Table2[[#This Row],[Close Price]]-Table2[[#This Row],[200D EMA]])/Table2[[#This Row],[200D EMA]]</f>
        <v>2.0658380138020609E-2</v>
      </c>
      <c r="V523">
        <v>1.24553162238354</v>
      </c>
      <c r="W523">
        <v>3410</v>
      </c>
      <c r="X523">
        <v>3477.9</v>
      </c>
      <c r="Y523">
        <v>3388</v>
      </c>
      <c r="Z523">
        <v>3499.9</v>
      </c>
      <c r="AA523">
        <v>3410</v>
      </c>
      <c r="AB523">
        <v>3492</v>
      </c>
      <c r="AC523" s="2">
        <f>(Table2[[#This Row],[Close Price]]/Table2[[#This Row],[Day Low]])-1</f>
        <v>1.5351906158357798E-2</v>
      </c>
      <c r="AD523" s="2">
        <f>(Table2[[#This Row],[Day High]]/Table2[[#This Row],[Close Price]])-1</f>
        <v>4.4911692925326818E-3</v>
      </c>
      <c r="AE523" s="2">
        <f>(Table2[[#This Row],[Close Price]]/Table2[[#This Row],[Current Week Low]])-1</f>
        <v>2.1945100354191283E-2</v>
      </c>
      <c r="AF523" s="2">
        <f>(Table2[[#This Row],[Current Week High]]/Table2[[#This Row],[Close Price]])-1</f>
        <v>1.0845235172642909E-2</v>
      </c>
      <c r="AG523" s="2">
        <f>(Table2[[#This Row],[Close Price]]/Table2[[#This Row],[Current Month Low]])-1</f>
        <v>1.5351906158357798E-2</v>
      </c>
      <c r="AH523" s="2">
        <f>(Table2[[#This Row],[Current Month High]]/Table2[[#This Row],[Close Price]])-1</f>
        <v>8.5635478793304465E-3</v>
      </c>
      <c r="AI523">
        <v>12.263347148612899</v>
      </c>
      <c r="AJ523">
        <v>20.1183021388055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-0.06</v>
      </c>
      <c r="AM523" t="s">
        <v>10293</v>
      </c>
      <c r="AN523">
        <v>7.06</v>
      </c>
      <c r="AO523" t="s">
        <v>10294</v>
      </c>
      <c r="AP523">
        <v>7.2754627793281998E-2</v>
      </c>
      <c r="AQ523">
        <f>(Table2[[#This Row],[Sharpe Ratio]]-AVERAGE(Table2[Sharpe Ratio]))/_xlfn.STDEV.P(Table2[Sharpe Ratio])</f>
        <v>0.20982237238364199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569</v>
      </c>
      <c r="AT523">
        <f>_xlfn.RANK.AVG(Table2[[#This Row],[6M Return vs Nifty Z-Score]],Table2[6M Return vs Nifty Z-Score])</f>
        <v>603</v>
      </c>
      <c r="AU523">
        <f>_xlfn.RANK.AVG(Table2[[#This Row],[Sharpe Ratio Z-Score]],Table2[Sharpe Ratio Z-Score])</f>
        <v>273</v>
      </c>
      <c r="AV523">
        <f>(Table2[[#This Row],[Rank 1Y]]+Table2[[#This Row],[Rank 6M]]+Table2[[#This Row],[Rank Sharpe]])/3</f>
        <v>481.66666666666669</v>
      </c>
    </row>
    <row r="524" spans="1:48" x14ac:dyDescent="0.3">
      <c r="A524" t="s">
        <v>761</v>
      </c>
      <c r="B524" t="s">
        <v>762</v>
      </c>
      <c r="C524" t="s">
        <v>10250</v>
      </c>
      <c r="D524" t="s">
        <v>504</v>
      </c>
      <c r="E524">
        <v>21052.275816455</v>
      </c>
      <c r="F524">
        <v>810.55</v>
      </c>
      <c r="G524">
        <v>6.7071362391076699</v>
      </c>
      <c r="H524">
        <f>(Table2[[#This Row],[1Y Return vs Nifty]]-AVERAGE(Table2[1Y Return vs Nifty]))/_xlfn.STDEV.P(Table2[1Y Return vs Nifty])</f>
        <v>-0.44478518422253605</v>
      </c>
      <c r="I524">
        <v>-1.04000604925561</v>
      </c>
      <c r="J524">
        <f>(Table2[[#This Row],[1M Return vs Nifty]]-AVERAGE(Table2[1M Return vs Nifty]))/_xlfn.STDEV.P(Table2[1M Return vs Nifty])</f>
        <v>-0.20423150543799889</v>
      </c>
      <c r="K524">
        <v>-11.8999202296029</v>
      </c>
      <c r="L524">
        <f>(Table2[[#This Row],[6M Return vs Nifty]]-AVERAGE(Table2[6M Return vs Nifty]))/_xlfn.STDEV.P(Table2[6M Return vs Nifty])</f>
        <v>-0.63147368571980822</v>
      </c>
      <c r="M524">
        <v>2.3019048361779602</v>
      </c>
      <c r="N524">
        <f>(Table2[[#This Row],[1W Return vs Nifty]]-AVERAGE(Table2[1W Return vs Nifty]))/_xlfn.STDEV.P(Table2[1W Return vs Nifty])</f>
        <v>3.5064834657337417E-2</v>
      </c>
      <c r="O524">
        <v>793.64</v>
      </c>
      <c r="P524">
        <v>784.73592578848695</v>
      </c>
      <c r="Q524">
        <v>739.59259850438104</v>
      </c>
      <c r="R524">
        <v>61.357980410513001</v>
      </c>
      <c r="S524" s="2">
        <f>(Table2[[#This Row],[Close Price]]-Table2[[#This Row],[20D EMA]])/Table2[[#This Row],[20D EMA]]</f>
        <v>2.1306889773700884E-2</v>
      </c>
      <c r="T524" s="2">
        <f>(Table2[[#This Row],[Close Price]]-Table2[[#This Row],[50D EMA]])/Table2[[#This Row],[50D EMA]]</f>
        <v>3.2895236936649148E-2</v>
      </c>
      <c r="U524" s="2">
        <f>(Table2[[#This Row],[Close Price]]-Table2[[#This Row],[200D EMA]])/Table2[[#This Row],[200D EMA]]</f>
        <v>9.5941200113563038E-2</v>
      </c>
      <c r="V524">
        <v>1.17391288204277</v>
      </c>
      <c r="W524">
        <v>792.15</v>
      </c>
      <c r="X524">
        <v>822.85</v>
      </c>
      <c r="Y524">
        <v>778.65</v>
      </c>
      <c r="Z524">
        <v>826</v>
      </c>
      <c r="AA524">
        <v>792.15</v>
      </c>
      <c r="AB524">
        <v>826</v>
      </c>
      <c r="AC524" s="2">
        <f>(Table2[[#This Row],[Close Price]]/Table2[[#This Row],[Day Low]])-1</f>
        <v>2.3227924004292078E-2</v>
      </c>
      <c r="AD524" s="2">
        <f>(Table2[[#This Row],[Day High]]/Table2[[#This Row],[Close Price]])-1</f>
        <v>1.5174881253469996E-2</v>
      </c>
      <c r="AE524" s="2">
        <f>(Table2[[#This Row],[Close Price]]/Table2[[#This Row],[Current Week Low]])-1</f>
        <v>4.0968342644320366E-2</v>
      </c>
      <c r="AF524" s="2">
        <f>(Table2[[#This Row],[Current Week High]]/Table2[[#This Row],[Close Price]])-1</f>
        <v>1.9061131330577963E-2</v>
      </c>
      <c r="AG524" s="2">
        <f>(Table2[[#This Row],[Close Price]]/Table2[[#This Row],[Current Month Low]])-1</f>
        <v>2.3227924004292078E-2</v>
      </c>
      <c r="AH524" s="2">
        <f>(Table2[[#This Row],[Current Month High]]/Table2[[#This Row],[Close Price]])-1</f>
        <v>1.9061131330577963E-2</v>
      </c>
      <c r="AI524">
        <v>12.725926839800101</v>
      </c>
      <c r="AJ524">
        <v>35.520815917070699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</v>
      </c>
      <c r="AM524" t="s">
        <v>10295</v>
      </c>
      <c r="AN524">
        <v>1.41</v>
      </c>
      <c r="AO524" t="s">
        <v>10294</v>
      </c>
      <c r="AP524">
        <v>1.8000313156531E-2</v>
      </c>
      <c r="AQ524">
        <f>(Table2[[#This Row],[Sharpe Ratio]]-AVERAGE(Table2[Sharpe Ratio]))/_xlfn.STDEV.P(Table2[Sharpe Ratio])</f>
        <v>-0.42506074543918604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-1.6704862861621916</v>
      </c>
      <c r="AS524">
        <f>_xlfn.RANK.AVG(Table2[[#This Row],[1Y Return vs Nifty Z-Score]],Table2[1Y Return vs Nifty Z-Score])</f>
        <v>456</v>
      </c>
      <c r="AT524">
        <f>_xlfn.RANK.AVG(Table2[[#This Row],[6M Return vs Nifty Z-Score]],Table2[6M Return vs Nifty Z-Score])</f>
        <v>534</v>
      </c>
      <c r="AU524">
        <f>_xlfn.RANK.AVG(Table2[[#This Row],[Sharpe Ratio Z-Score]],Table2[Sharpe Ratio Z-Score])</f>
        <v>458</v>
      </c>
      <c r="AV524">
        <f>(Table2[[#This Row],[Rank 1Y]]+Table2[[#This Row],[Rank 6M]]+Table2[[#This Row],[Rank Sharpe]])/3</f>
        <v>482.66666666666669</v>
      </c>
    </row>
    <row r="525" spans="1:48" x14ac:dyDescent="0.3">
      <c r="A525" t="s">
        <v>1129</v>
      </c>
      <c r="B525" t="s">
        <v>1130</v>
      </c>
      <c r="C525" t="s">
        <v>10256</v>
      </c>
      <c r="D525" t="s">
        <v>384</v>
      </c>
      <c r="E525">
        <v>10822.4221146</v>
      </c>
      <c r="F525">
        <v>2675.5</v>
      </c>
      <c r="G525">
        <v>-18.487711165471801</v>
      </c>
      <c r="H525">
        <f>(Table2[[#This Row],[1Y Return vs Nifty]]-AVERAGE(Table2[1Y Return vs Nifty]))/_xlfn.STDEV.P(Table2[1Y Return vs Nifty])</f>
        <v>-0.7928244947114127</v>
      </c>
      <c r="I525">
        <v>-9.9706432269126708</v>
      </c>
      <c r="J525">
        <f>(Table2[[#This Row],[1M Return vs Nifty]]-AVERAGE(Table2[1M Return vs Nifty]))/_xlfn.STDEV.P(Table2[1M Return vs Nifty])</f>
        <v>-1.1158469074022117</v>
      </c>
      <c r="K525">
        <v>-10.4871140808582</v>
      </c>
      <c r="L525">
        <f>(Table2[[#This Row],[6M Return vs Nifty]]-AVERAGE(Table2[6M Return vs Nifty]))/_xlfn.STDEV.P(Table2[6M Return vs Nifty])</f>
        <v>-0.58293471749090897</v>
      </c>
      <c r="M525">
        <v>0.76765322734661801</v>
      </c>
      <c r="N525">
        <f>(Table2[[#This Row],[1W Return vs Nifty]]-AVERAGE(Table2[1W Return vs Nifty]))/_xlfn.STDEV.P(Table2[1W Return vs Nifty])</f>
        <v>-0.28546653351519807</v>
      </c>
      <c r="O525">
        <v>2651.83</v>
      </c>
      <c r="P525">
        <v>2604.1694603368901</v>
      </c>
      <c r="Q525">
        <v>2465.2884184159502</v>
      </c>
      <c r="R525">
        <v>52.568503165489197</v>
      </c>
      <c r="S525" s="2">
        <f>(Table2[[#This Row],[Close Price]]-Table2[[#This Row],[20D EMA]])/Table2[[#This Row],[20D EMA]]</f>
        <v>8.9259115403325529E-3</v>
      </c>
      <c r="T525" s="2">
        <f>(Table2[[#This Row],[Close Price]]-Table2[[#This Row],[50D EMA]])/Table2[[#This Row],[50D EMA]]</f>
        <v>2.7390897846518093E-2</v>
      </c>
      <c r="U525" s="2">
        <f>(Table2[[#This Row],[Close Price]]-Table2[[#This Row],[200D EMA]])/Table2[[#This Row],[200D EMA]]</f>
        <v>8.526855519774007E-2</v>
      </c>
      <c r="V525">
        <v>0.81894222472418898</v>
      </c>
      <c r="W525">
        <v>2603.0500000000002</v>
      </c>
      <c r="X525">
        <v>2680</v>
      </c>
      <c r="Y525">
        <v>2601</v>
      </c>
      <c r="Z525">
        <v>2784</v>
      </c>
      <c r="AA525">
        <v>2603.0500000000002</v>
      </c>
      <c r="AB525">
        <v>2707.55</v>
      </c>
      <c r="AC525" s="2">
        <f>(Table2[[#This Row],[Close Price]]/Table2[[#This Row],[Day Low]])-1</f>
        <v>2.7832734676629167E-2</v>
      </c>
      <c r="AD525" s="2">
        <f>(Table2[[#This Row],[Day High]]/Table2[[#This Row],[Close Price]])-1</f>
        <v>1.6819286114744258E-3</v>
      </c>
      <c r="AE525" s="2">
        <f>(Table2[[#This Row],[Close Price]]/Table2[[#This Row],[Current Week Low]])-1</f>
        <v>2.8642829680892046E-2</v>
      </c>
      <c r="AF525" s="2">
        <f>(Table2[[#This Row],[Current Week High]]/Table2[[#This Row],[Close Price]])-1</f>
        <v>4.0553167632218168E-2</v>
      </c>
      <c r="AG525" s="2">
        <f>(Table2[[#This Row],[Close Price]]/Table2[[#This Row],[Current Month Low]])-1</f>
        <v>2.7832734676629167E-2</v>
      </c>
      <c r="AH525" s="2">
        <f>(Table2[[#This Row],[Current Month High]]/Table2[[#This Row],[Close Price]])-1</f>
        <v>1.1979069332834991E-2</v>
      </c>
      <c r="AI525">
        <v>12.070641001681899</v>
      </c>
      <c r="AJ525">
        <v>30.109174021931999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0.03</v>
      </c>
      <c r="AM525" t="s">
        <v>10294</v>
      </c>
      <c r="AN525">
        <v>-1.89</v>
      </c>
      <c r="AO525" t="s">
        <v>10293</v>
      </c>
      <c r="AP525">
        <v>5.9045982920397998E-2</v>
      </c>
      <c r="AQ525">
        <f>(Table2[[#This Row],[Sharpe Ratio]]-AVERAGE(Table2[Sharpe Ratio]))/_xlfn.STDEV.P(Table2[Sharpe Ratio])</f>
        <v>5.0868922673565214E-2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-2.7262037304461662</v>
      </c>
      <c r="AS525">
        <f>_xlfn.RANK.AVG(Table2[[#This Row],[1Y Return vs Nifty Z-Score]],Table2[1Y Return vs Nifty Z-Score])</f>
        <v>614</v>
      </c>
      <c r="AT525">
        <f>_xlfn.RANK.AVG(Table2[[#This Row],[6M Return vs Nifty Z-Score]],Table2[6M Return vs Nifty Z-Score])</f>
        <v>517</v>
      </c>
      <c r="AU525">
        <f>_xlfn.RANK.AVG(Table2[[#This Row],[Sharpe Ratio Z-Score]],Table2[Sharpe Ratio Z-Score])</f>
        <v>322</v>
      </c>
      <c r="AV525">
        <f>(Table2[[#This Row],[Rank 1Y]]+Table2[[#This Row],[Rank 6M]]+Table2[[#This Row],[Rank Sharpe]])/3</f>
        <v>484.33333333333331</v>
      </c>
    </row>
    <row r="526" spans="1:48" x14ac:dyDescent="0.3">
      <c r="A526" t="s">
        <v>182</v>
      </c>
      <c r="B526" t="s">
        <v>183</v>
      </c>
      <c r="C526" t="s">
        <v>10249</v>
      </c>
      <c r="D526" t="s">
        <v>21</v>
      </c>
      <c r="E526">
        <v>147476.17123176</v>
      </c>
      <c r="F526">
        <v>1507.7</v>
      </c>
      <c r="G526">
        <v>5.0170618176922401</v>
      </c>
      <c r="H526">
        <f>(Table2[[#This Row],[1Y Return vs Nifty]]-AVERAGE(Table2[1Y Return vs Nifty]))/_xlfn.STDEV.P(Table2[1Y Return vs Nifty])</f>
        <v>-0.46813171722028701</v>
      </c>
      <c r="I526">
        <v>1.2946768117430301</v>
      </c>
      <c r="J526">
        <f>(Table2[[#This Row],[1M Return vs Nifty]]-AVERAGE(Table2[1M Return vs Nifty]))/_xlfn.STDEV.P(Table2[1M Return vs Nifty])</f>
        <v>3.4086636084194072E-2</v>
      </c>
      <c r="K526">
        <v>-0.43012673286334602</v>
      </c>
      <c r="L526">
        <f>(Table2[[#This Row],[6M Return vs Nifty]]-AVERAGE(Table2[6M Return vs Nifty]))/_xlfn.STDEV.P(Table2[6M Return vs Nifty])</f>
        <v>-0.23741258779427785</v>
      </c>
      <c r="M526">
        <v>1.7958704439645301</v>
      </c>
      <c r="N526">
        <f>(Table2[[#This Row],[1W Return vs Nifty]]-AVERAGE(Table2[1W Return vs Nifty]))/_xlfn.STDEV.P(Table2[1W Return vs Nifty])</f>
        <v>-7.0654393626267117E-2</v>
      </c>
      <c r="O526">
        <v>1503.7</v>
      </c>
      <c r="P526">
        <v>1439.0837991936701</v>
      </c>
      <c r="Q526">
        <v>1315.3119101197101</v>
      </c>
      <c r="R526">
        <v>45.865154198974501</v>
      </c>
      <c r="S526" s="2">
        <f>(Table2[[#This Row],[Close Price]]-Table2[[#This Row],[20D EMA]])/Table2[[#This Row],[20D EMA]]</f>
        <v>2.6601050741504287E-3</v>
      </c>
      <c r="T526" s="2">
        <f>(Table2[[#This Row],[Close Price]]-Table2[[#This Row],[50D EMA]])/Table2[[#This Row],[50D EMA]]</f>
        <v>4.7680476178507576E-2</v>
      </c>
      <c r="U526" s="2">
        <f>(Table2[[#This Row],[Close Price]]-Table2[[#This Row],[200D EMA]])/Table2[[#This Row],[200D EMA]]</f>
        <v>0.14626803604536676</v>
      </c>
      <c r="V526">
        <v>1.21846000751669</v>
      </c>
      <c r="W526">
        <v>1502.3</v>
      </c>
      <c r="X526">
        <v>1533.55</v>
      </c>
      <c r="Y526">
        <v>1502.3</v>
      </c>
      <c r="Z526">
        <v>1569</v>
      </c>
      <c r="AA526">
        <v>1502.3</v>
      </c>
      <c r="AB526">
        <v>1569</v>
      </c>
      <c r="AC526" s="2">
        <f>(Table2[[#This Row],[Close Price]]/Table2[[#This Row],[Day Low]])-1</f>
        <v>3.5944884510417108E-3</v>
      </c>
      <c r="AD526" s="2">
        <f>(Table2[[#This Row],[Day High]]/Table2[[#This Row],[Close Price]])-1</f>
        <v>1.7145320687139254E-2</v>
      </c>
      <c r="AE526" s="2">
        <f>(Table2[[#This Row],[Close Price]]/Table2[[#This Row],[Current Week Low]])-1</f>
        <v>3.5944884510417108E-3</v>
      </c>
      <c r="AF526" s="2">
        <f>(Table2[[#This Row],[Current Week High]]/Table2[[#This Row],[Close Price]])-1</f>
        <v>4.0657955826755909E-2</v>
      </c>
      <c r="AG526" s="2">
        <f>(Table2[[#This Row],[Close Price]]/Table2[[#This Row],[Current Month Low]])-1</f>
        <v>3.5944884510417108E-3</v>
      </c>
      <c r="AH526" s="2">
        <f>(Table2[[#This Row],[Current Month High]]/Table2[[#This Row],[Close Price]])-1</f>
        <v>4.0657955826755909E-2</v>
      </c>
      <c r="AI526">
        <v>4.06579558267559</v>
      </c>
      <c r="AJ526">
        <v>37.294540818649502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-0.01</v>
      </c>
      <c r="AM526" t="s">
        <v>10293</v>
      </c>
      <c r="AN526">
        <v>-0.56000000000000005</v>
      </c>
      <c r="AO526" t="s">
        <v>10293</v>
      </c>
      <c r="AP526">
        <v>-1.6602162171645E-2</v>
      </c>
      <c r="AQ526">
        <f>(Table2[[#This Row],[Sharpe Ratio]]-AVERAGE(Table2[Sharpe Ratio]))/_xlfn.STDEV.P(Table2[Sharpe Ratio])</f>
        <v>-0.82628076922146954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-1.5683928317781075</v>
      </c>
      <c r="AS526">
        <f>_xlfn.RANK.AVG(Table2[[#This Row],[1Y Return vs Nifty Z-Score]],Table2[1Y Return vs Nifty Z-Score])</f>
        <v>467</v>
      </c>
      <c r="AT526">
        <f>_xlfn.RANK.AVG(Table2[[#This Row],[6M Return vs Nifty Z-Score]],Table2[6M Return vs Nifty Z-Score])</f>
        <v>402</v>
      </c>
      <c r="AU526">
        <f>_xlfn.RANK.AVG(Table2[[#This Row],[Sharpe Ratio Z-Score]],Table2[Sharpe Ratio Z-Score])</f>
        <v>586</v>
      </c>
      <c r="AV526">
        <f>(Table2[[#This Row],[Rank 1Y]]+Table2[[#This Row],[Rank 6M]]+Table2[[#This Row],[Rank Sharpe]])/3</f>
        <v>485</v>
      </c>
    </row>
    <row r="527" spans="1:48" x14ac:dyDescent="0.3">
      <c r="A527" t="s">
        <v>142</v>
      </c>
      <c r="B527" t="s">
        <v>143</v>
      </c>
      <c r="C527" t="s">
        <v>10257</v>
      </c>
      <c r="D527" t="s">
        <v>133</v>
      </c>
      <c r="E527">
        <v>197514.43604170199</v>
      </c>
      <c r="F527">
        <v>158.22</v>
      </c>
      <c r="G527">
        <v>6.42878593956803</v>
      </c>
      <c r="H527">
        <f>(Table2[[#This Row],[1Y Return vs Nifty]]-AVERAGE(Table2[1Y Return vs Nifty]))/_xlfn.STDEV.P(Table2[1Y Return vs Nifty])</f>
        <v>-0.44863028972250191</v>
      </c>
      <c r="I527">
        <v>-9.0432483958096697</v>
      </c>
      <c r="J527">
        <f>(Table2[[#This Row],[1M Return vs Nifty]]-AVERAGE(Table2[1M Return vs Nifty]))/_xlfn.STDEV.P(Table2[1M Return vs Nifty])</f>
        <v>-1.0211809395751219</v>
      </c>
      <c r="K527">
        <v>0.96872529112206196</v>
      </c>
      <c r="L527">
        <f>(Table2[[#This Row],[6M Return vs Nifty]]-AVERAGE(Table2[6M Return vs Nifty]))/_xlfn.STDEV.P(Table2[6M Return vs Nifty])</f>
        <v>-0.18935303340354401</v>
      </c>
      <c r="M527">
        <v>3.3421975145757399</v>
      </c>
      <c r="N527">
        <f>(Table2[[#This Row],[1W Return vs Nifty]]-AVERAGE(Table2[1W Return vs Nifty]))/_xlfn.STDEV.P(Table2[1W Return vs Nifty])</f>
        <v>0.25239974477726357</v>
      </c>
      <c r="O527">
        <v>164.8</v>
      </c>
      <c r="P527">
        <v>167.318359529384</v>
      </c>
      <c r="Q527">
        <v>152.746987977049</v>
      </c>
      <c r="R527">
        <v>32.881684312577903</v>
      </c>
      <c r="S527" s="2">
        <f>(Table2[[#This Row],[Close Price]]-Table2[[#This Row],[20D EMA]])/Table2[[#This Row],[20D EMA]]</f>
        <v>-3.9927184466019491E-2</v>
      </c>
      <c r="T527" s="2">
        <f>(Table2[[#This Row],[Close Price]]-Table2[[#This Row],[50D EMA]])/Table2[[#This Row],[50D EMA]]</f>
        <v>-5.4377532477457559E-2</v>
      </c>
      <c r="U527" s="2">
        <f>(Table2[[#This Row],[Close Price]]-Table2[[#This Row],[200D EMA]])/Table2[[#This Row],[200D EMA]]</f>
        <v>3.5830572474354415E-2</v>
      </c>
      <c r="V527">
        <v>1.1498674667831801</v>
      </c>
      <c r="W527">
        <v>154.72</v>
      </c>
      <c r="X527">
        <v>161.19</v>
      </c>
      <c r="Y527">
        <v>154.72</v>
      </c>
      <c r="Z527">
        <v>168.95</v>
      </c>
      <c r="AA527">
        <v>154.72</v>
      </c>
      <c r="AB527">
        <v>168.95</v>
      </c>
      <c r="AC527" s="2">
        <f>(Table2[[#This Row],[Close Price]]/Table2[[#This Row],[Day Low]])-1</f>
        <v>2.2621509824198638E-2</v>
      </c>
      <c r="AD527" s="2">
        <f>(Table2[[#This Row],[Day High]]/Table2[[#This Row],[Close Price]])-1</f>
        <v>1.8771331058020424E-2</v>
      </c>
      <c r="AE527" s="2">
        <f>(Table2[[#This Row],[Close Price]]/Table2[[#This Row],[Current Week Low]])-1</f>
        <v>2.2621509824198638E-2</v>
      </c>
      <c r="AF527" s="2">
        <f>(Table2[[#This Row],[Current Week High]]/Table2[[#This Row],[Close Price]])-1</f>
        <v>6.7816963721400558E-2</v>
      </c>
      <c r="AG527" s="2">
        <f>(Table2[[#This Row],[Close Price]]/Table2[[#This Row],[Current Month Low]])-1</f>
        <v>2.2621509824198638E-2</v>
      </c>
      <c r="AH527" s="2">
        <f>(Table2[[#This Row],[Current Month High]]/Table2[[#This Row],[Close Price]])-1</f>
        <v>6.7816963721400558E-2</v>
      </c>
      <c r="AI527">
        <v>16.672986980154199</v>
      </c>
      <c r="AJ527">
        <v>38.062827225130903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-0.04</v>
      </c>
      <c r="AM527" t="s">
        <v>10293</v>
      </c>
      <c r="AN527">
        <v>-5.3</v>
      </c>
      <c r="AO527" t="s">
        <v>10293</v>
      </c>
      <c r="AP527">
        <v>-3.1752432246244001E-2</v>
      </c>
      <c r="AQ527">
        <f>(Table2[[#This Row],[Sharpe Ratio]]-AVERAGE(Table2[Sharpe Ratio]))/_xlfn.STDEV.P(Table2[Sharpe Ratio])</f>
        <v>-1.0019500432253718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458</v>
      </c>
      <c r="AT527">
        <f>_xlfn.RANK.AVG(Table2[[#This Row],[6M Return vs Nifty Z-Score]],Table2[6M Return vs Nifty Z-Score])</f>
        <v>382</v>
      </c>
      <c r="AU527">
        <f>_xlfn.RANK.AVG(Table2[[#This Row],[Sharpe Ratio Z-Score]],Table2[Sharpe Ratio Z-Score])</f>
        <v>617</v>
      </c>
      <c r="AV527">
        <f>(Table2[[#This Row],[Rank 1Y]]+Table2[[#This Row],[Rank 6M]]+Table2[[#This Row],[Rank Sharpe]])/3</f>
        <v>485.66666666666669</v>
      </c>
    </row>
    <row r="528" spans="1:48" x14ac:dyDescent="0.3">
      <c r="A528" t="s">
        <v>1032</v>
      </c>
      <c r="B528" t="s">
        <v>1033</v>
      </c>
      <c r="C528" t="s">
        <v>626</v>
      </c>
      <c r="D528" t="s">
        <v>626</v>
      </c>
      <c r="E528">
        <v>13003.964610219</v>
      </c>
      <c r="F528">
        <v>26.19</v>
      </c>
      <c r="G528">
        <v>42.929477671836999</v>
      </c>
      <c r="H528">
        <f>(Table2[[#This Row],[1Y Return vs Nifty]]-AVERAGE(Table2[1Y Return vs Nifty]))/_xlfn.STDEV.P(Table2[1Y Return vs Nifty])</f>
        <v>5.5586917028942195E-2</v>
      </c>
      <c r="I528">
        <v>-12.6092431229825</v>
      </c>
      <c r="J528">
        <f>(Table2[[#This Row],[1M Return vs Nifty]]-AVERAGE(Table2[1M Return vs Nifty]))/_xlfn.STDEV.P(Table2[1M Return vs Nifty])</f>
        <v>-1.3851880817247226</v>
      </c>
      <c r="K528">
        <v>-29.0277681743408</v>
      </c>
      <c r="L528">
        <f>(Table2[[#This Row],[6M Return vs Nifty]]-AVERAGE(Table2[6M Return vs Nifty]))/_xlfn.STDEV.P(Table2[6M Return vs Nifty])</f>
        <v>-1.219925305892706</v>
      </c>
      <c r="M528">
        <v>-0.350099308140149</v>
      </c>
      <c r="N528">
        <f>(Table2[[#This Row],[1W Return vs Nifty]]-AVERAGE(Table2[1W Return vs Nifty]))/_xlfn.STDEV.P(Table2[1W Return vs Nifty])</f>
        <v>-0.51898413089989059</v>
      </c>
      <c r="O528">
        <v>26.82</v>
      </c>
      <c r="P528">
        <v>27.0504930103139</v>
      </c>
      <c r="Q528">
        <v>25.508491799279199</v>
      </c>
      <c r="R528">
        <v>41.0921429500318</v>
      </c>
      <c r="S528" s="2">
        <f>(Table2[[#This Row],[Close Price]]-Table2[[#This Row],[20D EMA]])/Table2[[#This Row],[20D EMA]]</f>
        <v>-2.3489932885906003E-2</v>
      </c>
      <c r="T528" s="2">
        <f>(Table2[[#This Row],[Close Price]]-Table2[[#This Row],[50D EMA]])/Table2[[#This Row],[50D EMA]]</f>
        <v>-3.1810622083146785E-2</v>
      </c>
      <c r="U528" s="2">
        <f>(Table2[[#This Row],[Close Price]]-Table2[[#This Row],[200D EMA]])/Table2[[#This Row],[200D EMA]]</f>
        <v>2.6716914746800522E-2</v>
      </c>
      <c r="V528">
        <v>1.19075787250098</v>
      </c>
      <c r="W528">
        <v>25.94</v>
      </c>
      <c r="X528">
        <v>26.55</v>
      </c>
      <c r="Y528">
        <v>25.94</v>
      </c>
      <c r="Z528">
        <v>27.9</v>
      </c>
      <c r="AA528">
        <v>25.94</v>
      </c>
      <c r="AB528">
        <v>27.14</v>
      </c>
      <c r="AC528" s="2">
        <f>(Table2[[#This Row],[Close Price]]/Table2[[#This Row],[Day Low]])-1</f>
        <v>9.637625289128815E-3</v>
      </c>
      <c r="AD528" s="2">
        <f>(Table2[[#This Row],[Day High]]/Table2[[#This Row],[Close Price]])-1</f>
        <v>1.3745704467353903E-2</v>
      </c>
      <c r="AE528" s="2">
        <f>(Table2[[#This Row],[Close Price]]/Table2[[#This Row],[Current Week Low]])-1</f>
        <v>9.637625289128815E-3</v>
      </c>
      <c r="AF528" s="2">
        <f>(Table2[[#This Row],[Current Week High]]/Table2[[#This Row],[Close Price]])-1</f>
        <v>6.5292096219931262E-2</v>
      </c>
      <c r="AG528" s="2">
        <f>(Table2[[#This Row],[Close Price]]/Table2[[#This Row],[Current Month Low]])-1</f>
        <v>9.637625289128815E-3</v>
      </c>
      <c r="AH528" s="2">
        <f>(Table2[[#This Row],[Current Month High]]/Table2[[#This Row],[Close Price]])-1</f>
        <v>3.6273386788850726E-2</v>
      </c>
      <c r="AI528">
        <v>49.102710958381003</v>
      </c>
      <c r="AJ528">
        <v>73.443708609271496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-0.13</v>
      </c>
      <c r="AM528" t="s">
        <v>10293</v>
      </c>
      <c r="AN528">
        <v>-2.96</v>
      </c>
      <c r="AO528" t="s">
        <v>10293</v>
      </c>
      <c r="AP528">
        <v>1.84452818632E-3</v>
      </c>
      <c r="AQ528">
        <f>(Table2[[#This Row],[Sharpe Ratio]]-AVERAGE(Table2[Sharpe Ratio]))/_xlfn.STDEV.P(Table2[Sharpe Ratio])</f>
        <v>-0.61238909026113442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273</v>
      </c>
      <c r="AT528">
        <f>_xlfn.RANK.AVG(Table2[[#This Row],[6M Return vs Nifty Z-Score]],Table2[6M Return vs Nifty Z-Score])</f>
        <v>682</v>
      </c>
      <c r="AU528">
        <f>_xlfn.RANK.AVG(Table2[[#This Row],[Sharpe Ratio Z-Score]],Table2[Sharpe Ratio Z-Score])</f>
        <v>505</v>
      </c>
      <c r="AV528">
        <f>(Table2[[#This Row],[Rank 1Y]]+Table2[[#This Row],[Rank 6M]]+Table2[[#This Row],[Rank Sharpe]])/3</f>
        <v>486.66666666666669</v>
      </c>
    </row>
    <row r="529" spans="1:48" x14ac:dyDescent="0.3">
      <c r="A529" t="s">
        <v>842</v>
      </c>
      <c r="B529" t="s">
        <v>843</v>
      </c>
      <c r="C529" t="s">
        <v>10249</v>
      </c>
      <c r="D529" t="s">
        <v>21</v>
      </c>
      <c r="E529">
        <v>18248.85610986</v>
      </c>
      <c r="F529">
        <v>657.35</v>
      </c>
      <c r="G529">
        <v>-1.0167950815684299</v>
      </c>
      <c r="H529">
        <f>(Table2[[#This Row],[1Y Return vs Nifty]]-AVERAGE(Table2[1Y Return vs Nifty]))/_xlfn.STDEV.P(Table2[1Y Return vs Nifty])</f>
        <v>-0.55148286283689152</v>
      </c>
      <c r="I529">
        <v>3.7936304904854801</v>
      </c>
      <c r="J529">
        <f>(Table2[[#This Row],[1M Return vs Nifty]]-AVERAGE(Table2[1M Return vs Nifty]))/_xlfn.STDEV.P(Table2[1M Return vs Nifty])</f>
        <v>0.28917310046728739</v>
      </c>
      <c r="K529">
        <v>-27.556923000236601</v>
      </c>
      <c r="L529">
        <f>(Table2[[#This Row],[6M Return vs Nifty]]-AVERAGE(Table2[6M Return vs Nifty]))/_xlfn.STDEV.P(Table2[6M Return vs Nifty])</f>
        <v>-1.1693923242526505</v>
      </c>
      <c r="M529">
        <v>-7.2852282875117496</v>
      </c>
      <c r="N529">
        <f>(Table2[[#This Row],[1W Return vs Nifty]]-AVERAGE(Table2[1W Return vs Nifty]))/_xlfn.STDEV.P(Table2[1W Return vs Nifty])</f>
        <v>-1.9678510360512618</v>
      </c>
      <c r="O529">
        <v>680.81</v>
      </c>
      <c r="P529">
        <v>648.72157764388896</v>
      </c>
      <c r="Q529">
        <v>637.12209544878897</v>
      </c>
      <c r="R529">
        <v>39.414258163266801</v>
      </c>
      <c r="S529" s="2">
        <f>(Table2[[#This Row],[Close Price]]-Table2[[#This Row],[20D EMA]])/Table2[[#This Row],[20D EMA]]</f>
        <v>-3.4458953305621133E-2</v>
      </c>
      <c r="T529" s="2">
        <f>(Table2[[#This Row],[Close Price]]-Table2[[#This Row],[50D EMA]])/Table2[[#This Row],[50D EMA]]</f>
        <v>1.3300655710341686E-2</v>
      </c>
      <c r="U529" s="2">
        <f>(Table2[[#This Row],[Close Price]]-Table2[[#This Row],[200D EMA]])/Table2[[#This Row],[200D EMA]]</f>
        <v>3.1748866811725486E-2</v>
      </c>
      <c r="V529">
        <v>1.2703304125997901</v>
      </c>
      <c r="W529">
        <v>643.1</v>
      </c>
      <c r="X529">
        <v>674.65</v>
      </c>
      <c r="Y529">
        <v>643.1</v>
      </c>
      <c r="Z529">
        <v>763.7</v>
      </c>
      <c r="AA529">
        <v>643.1</v>
      </c>
      <c r="AB529">
        <v>730</v>
      </c>
      <c r="AC529" s="2">
        <f>(Table2[[#This Row],[Close Price]]/Table2[[#This Row],[Day Low]])-1</f>
        <v>2.2158295754937107E-2</v>
      </c>
      <c r="AD529" s="2">
        <f>(Table2[[#This Row],[Day High]]/Table2[[#This Row],[Close Price]])-1</f>
        <v>2.6317791131056367E-2</v>
      </c>
      <c r="AE529" s="2">
        <f>(Table2[[#This Row],[Close Price]]/Table2[[#This Row],[Current Week Low]])-1</f>
        <v>2.2158295754937107E-2</v>
      </c>
      <c r="AF529" s="2">
        <f>(Table2[[#This Row],[Current Week High]]/Table2[[#This Row],[Close Price]])-1</f>
        <v>0.16178595877386481</v>
      </c>
      <c r="AG529" s="2">
        <f>(Table2[[#This Row],[Close Price]]/Table2[[#This Row],[Current Month Low]])-1</f>
        <v>2.2158295754937107E-2</v>
      </c>
      <c r="AH529" s="2">
        <f>(Table2[[#This Row],[Current Month High]]/Table2[[#This Row],[Close Price]])-1</f>
        <v>0.11051951015440786</v>
      </c>
      <c r="AI529">
        <v>32.349585456758099</v>
      </c>
      <c r="AJ529">
        <v>39.980834752981202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10294</v>
      </c>
      <c r="AN529">
        <v>-3.07</v>
      </c>
      <c r="AO529" t="s">
        <v>10293</v>
      </c>
      <c r="AP529">
        <v>6.9845511894928006E-2</v>
      </c>
      <c r="AQ529">
        <f>(Table2[[#This Row],[Sharpe Ratio]]-AVERAGE(Table2[Sharpe Ratio]))/_xlfn.STDEV.P(Table2[Sharpe Ratio])</f>
        <v>0.17609081015137049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-3.2234623125221455</v>
      </c>
      <c r="AS529">
        <f>_xlfn.RANK.AVG(Table2[[#This Row],[1Y Return vs Nifty Z-Score]],Table2[1Y Return vs Nifty Z-Score])</f>
        <v>508</v>
      </c>
      <c r="AT529">
        <f>_xlfn.RANK.AVG(Table2[[#This Row],[6M Return vs Nifty Z-Score]],Table2[6M Return vs Nifty Z-Score])</f>
        <v>674</v>
      </c>
      <c r="AU529">
        <f>_xlfn.RANK.AVG(Table2[[#This Row],[Sharpe Ratio Z-Score]],Table2[Sharpe Ratio Z-Score])</f>
        <v>284</v>
      </c>
      <c r="AV529">
        <f>(Table2[[#This Row],[Rank 1Y]]+Table2[[#This Row],[Rank 6M]]+Table2[[#This Row],[Rank Sharpe]])/3</f>
        <v>488.66666666666669</v>
      </c>
    </row>
    <row r="530" spans="1:48" x14ac:dyDescent="0.3">
      <c r="A530" t="s">
        <v>1295</v>
      </c>
      <c r="B530" t="s">
        <v>1296</v>
      </c>
      <c r="C530" t="s">
        <v>10263</v>
      </c>
      <c r="D530" t="s">
        <v>417</v>
      </c>
      <c r="E530">
        <v>8696.8171178699995</v>
      </c>
      <c r="F530">
        <v>550.04999999999995</v>
      </c>
      <c r="G530">
        <v>-4.4874161785772797</v>
      </c>
      <c r="H530">
        <f>(Table2[[#This Row],[1Y Return vs Nifty]]-AVERAGE(Table2[1Y Return vs Nifty]))/_xlfn.STDEV.P(Table2[1Y Return vs Nifty])</f>
        <v>-0.59942570425102748</v>
      </c>
      <c r="I530">
        <v>-1.56994327764769</v>
      </c>
      <c r="J530">
        <f>(Table2[[#This Row],[1M Return vs Nifty]]-AVERAGE(Table2[1M Return vs Nifty]))/_xlfn.STDEV.P(Table2[1M Return vs Nifty])</f>
        <v>-0.25832607112980399</v>
      </c>
      <c r="K530">
        <v>2.6464479029650598</v>
      </c>
      <c r="L530">
        <f>(Table2[[#This Row],[6M Return vs Nifty]]-AVERAGE(Table2[6M Return vs Nifty]))/_xlfn.STDEV.P(Table2[6M Return vs Nifty])</f>
        <v>-0.13171248262769314</v>
      </c>
      <c r="M530">
        <v>5.30350878058655</v>
      </c>
      <c r="N530">
        <f>(Table2[[#This Row],[1W Return vs Nifty]]-AVERAGE(Table2[1W Return vs Nifty]))/_xlfn.STDEV.P(Table2[1W Return vs Nifty])</f>
        <v>0.66215117008977276</v>
      </c>
      <c r="O530">
        <v>537.84</v>
      </c>
      <c r="P530">
        <v>527.77580195507505</v>
      </c>
      <c r="Q530">
        <v>493.34647591586901</v>
      </c>
      <c r="R530">
        <v>66.178936489887207</v>
      </c>
      <c r="S530" s="2">
        <f>(Table2[[#This Row],[Close Price]]-Table2[[#This Row],[20D EMA]])/Table2[[#This Row],[20D EMA]]</f>
        <v>2.2701918786255989E-2</v>
      </c>
      <c r="T530" s="2">
        <f>(Table2[[#This Row],[Close Price]]-Table2[[#This Row],[50D EMA]])/Table2[[#This Row],[50D EMA]]</f>
        <v>4.2203901661298428E-2</v>
      </c>
      <c r="U530" s="2">
        <f>(Table2[[#This Row],[Close Price]]-Table2[[#This Row],[200D EMA]])/Table2[[#This Row],[200D EMA]]</f>
        <v>0.11493651389495416</v>
      </c>
      <c r="V530">
        <v>0.941987655096578</v>
      </c>
      <c r="W530">
        <v>529.5</v>
      </c>
      <c r="X530">
        <v>552.25</v>
      </c>
      <c r="Y530">
        <v>528.20000000000005</v>
      </c>
      <c r="Z530">
        <v>556.35</v>
      </c>
      <c r="AA530">
        <v>529.5</v>
      </c>
      <c r="AB530">
        <v>556.35</v>
      </c>
      <c r="AC530" s="2">
        <f>(Table2[[#This Row],[Close Price]]/Table2[[#This Row],[Day Low]])-1</f>
        <v>3.8810198300283094E-2</v>
      </c>
      <c r="AD530" s="2">
        <f>(Table2[[#This Row],[Day High]]/Table2[[#This Row],[Close Price]])-1</f>
        <v>3.9996363966912085E-3</v>
      </c>
      <c r="AE530" s="2">
        <f>(Table2[[#This Row],[Close Price]]/Table2[[#This Row],[Current Week Low]])-1</f>
        <v>4.1366906474819887E-2</v>
      </c>
      <c r="AF530" s="2">
        <f>(Table2[[#This Row],[Current Week High]]/Table2[[#This Row],[Close Price]])-1</f>
        <v>1.1453504226888622E-2</v>
      </c>
      <c r="AG530" s="2">
        <f>(Table2[[#This Row],[Close Price]]/Table2[[#This Row],[Current Month Low]])-1</f>
        <v>3.8810198300283094E-2</v>
      </c>
      <c r="AH530" s="2">
        <f>(Table2[[#This Row],[Current Month High]]/Table2[[#This Row],[Close Price]])-1</f>
        <v>1.1453504226888622E-2</v>
      </c>
      <c r="AI530">
        <v>15.2440687210253</v>
      </c>
      <c r="AJ530">
        <v>36.556603773584897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0.06</v>
      </c>
      <c r="AM530" t="s">
        <v>10294</v>
      </c>
      <c r="AN530">
        <v>3.69</v>
      </c>
      <c r="AO530" t="s">
        <v>10294</v>
      </c>
      <c r="AP530">
        <v>-9.833721249835E-3</v>
      </c>
      <c r="AQ530">
        <f>(Table2[[#This Row],[Sharpe Ratio]]-AVERAGE(Table2[Sharpe Ratio]))/_xlfn.STDEV.P(Table2[Sharpe Ratio])</f>
        <v>-0.74779985125643855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-1.0751129391751908</v>
      </c>
      <c r="AS530">
        <f>_xlfn.RANK.AVG(Table2[[#This Row],[1Y Return vs Nifty Z-Score]],Table2[1Y Return vs Nifty Z-Score])</f>
        <v>535</v>
      </c>
      <c r="AT530">
        <f>_xlfn.RANK.AVG(Table2[[#This Row],[6M Return vs Nifty Z-Score]],Table2[6M Return vs Nifty Z-Score])</f>
        <v>362</v>
      </c>
      <c r="AU530">
        <f>_xlfn.RANK.AVG(Table2[[#This Row],[Sharpe Ratio Z-Score]],Table2[Sharpe Ratio Z-Score])</f>
        <v>573</v>
      </c>
      <c r="AV530">
        <f>(Table2[[#This Row],[Rank 1Y]]+Table2[[#This Row],[Rank 6M]]+Table2[[#This Row],[Rank Sharpe]])/3</f>
        <v>490</v>
      </c>
    </row>
    <row r="531" spans="1:48" x14ac:dyDescent="0.3">
      <c r="A531" t="s">
        <v>1573</v>
      </c>
      <c r="B531" t="s">
        <v>1574</v>
      </c>
      <c r="C531" t="s">
        <v>10250</v>
      </c>
      <c r="D531" t="s">
        <v>433</v>
      </c>
      <c r="E531">
        <v>5931.989256414</v>
      </c>
      <c r="F531">
        <v>65.98</v>
      </c>
      <c r="G531">
        <v>12.6132268013278</v>
      </c>
      <c r="H531">
        <f>(Table2[[#This Row],[1Y Return vs Nifty]]-AVERAGE(Table2[1Y Return vs Nifty]))/_xlfn.STDEV.P(Table2[1Y Return vs Nifty])</f>
        <v>-0.36319899106359937</v>
      </c>
      <c r="I531">
        <v>1.0926859526524599</v>
      </c>
      <c r="J531">
        <f>(Table2[[#This Row],[1M Return vs Nifty]]-AVERAGE(Table2[1M Return vs Nifty]))/_xlfn.STDEV.P(Table2[1M Return vs Nifty])</f>
        <v>1.3467952944358458E-2</v>
      </c>
      <c r="K531">
        <v>-16.217883739450201</v>
      </c>
      <c r="L531">
        <f>(Table2[[#This Row],[6M Return vs Nifty]]-AVERAGE(Table2[6M Return vs Nifty]))/_xlfn.STDEV.P(Table2[6M Return vs Nifty])</f>
        <v>-0.77982347440401534</v>
      </c>
      <c r="M531">
        <v>6.0127350887473598</v>
      </c>
      <c r="N531">
        <f>(Table2[[#This Row],[1W Return vs Nifty]]-AVERAGE(Table2[1W Return vs Nifty]))/_xlfn.STDEV.P(Table2[1W Return vs Nifty])</f>
        <v>0.81032066040687922</v>
      </c>
      <c r="O531">
        <v>66.040000000000006</v>
      </c>
      <c r="P531">
        <v>67.943485465912502</v>
      </c>
      <c r="Q531">
        <v>67.418553023185098</v>
      </c>
      <c r="R531">
        <v>49.534151656384303</v>
      </c>
      <c r="S531" s="2">
        <f>(Table2[[#This Row],[Close Price]]-Table2[[#This Row],[20D EMA]])/Table2[[#This Row],[20D EMA]]</f>
        <v>-9.0854027861905307E-4</v>
      </c>
      <c r="T531" s="2">
        <f>(Table2[[#This Row],[Close Price]]-Table2[[#This Row],[50D EMA]])/Table2[[#This Row],[50D EMA]]</f>
        <v>-2.8898803946370785E-2</v>
      </c>
      <c r="U531" s="2">
        <f>(Table2[[#This Row],[Close Price]]-Table2[[#This Row],[200D EMA]])/Table2[[#This Row],[200D EMA]]</f>
        <v>-2.133764310679255E-2</v>
      </c>
      <c r="V531">
        <v>1.0246390259251399</v>
      </c>
      <c r="W531">
        <v>65.75</v>
      </c>
      <c r="X531">
        <v>67.95</v>
      </c>
      <c r="Y531">
        <v>64.48</v>
      </c>
      <c r="Z531">
        <v>72</v>
      </c>
      <c r="AA531">
        <v>65.75</v>
      </c>
      <c r="AB531">
        <v>71.87</v>
      </c>
      <c r="AC531" s="2">
        <f>(Table2[[#This Row],[Close Price]]/Table2[[#This Row],[Day Low]])-1</f>
        <v>3.4980988593156237E-3</v>
      </c>
      <c r="AD531" s="2">
        <f>(Table2[[#This Row],[Day High]]/Table2[[#This Row],[Close Price]])-1</f>
        <v>2.9857532585632063E-2</v>
      </c>
      <c r="AE531" s="2">
        <f>(Table2[[#This Row],[Close Price]]/Table2[[#This Row],[Current Week Low]])-1</f>
        <v>2.3263027295285399E-2</v>
      </c>
      <c r="AF531" s="2">
        <f>(Table2[[#This Row],[Current Week High]]/Table2[[#This Row],[Close Price]])-1</f>
        <v>9.1239769627159628E-2</v>
      </c>
      <c r="AG531" s="2">
        <f>(Table2[[#This Row],[Close Price]]/Table2[[#This Row],[Current Month Low]])-1</f>
        <v>3.4980988593156237E-3</v>
      </c>
      <c r="AH531" s="2">
        <f>(Table2[[#This Row],[Current Month High]]/Table2[[#This Row],[Close Price]])-1</f>
        <v>8.926947559866627E-2</v>
      </c>
      <c r="AI531">
        <v>33.070627462867499</v>
      </c>
      <c r="AJ531">
        <v>50.983981693363802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-0.24</v>
      </c>
      <c r="AM531" t="s">
        <v>10293</v>
      </c>
      <c r="AN531">
        <v>2.77</v>
      </c>
      <c r="AO531" t="s">
        <v>10294</v>
      </c>
      <c r="AP531">
        <v>1.7741770017533E-2</v>
      </c>
      <c r="AQ531">
        <f>(Table2[[#This Row],[Sharpe Ratio]]-AVERAGE(Table2[Sharpe Ratio]))/_xlfn.STDEV.P(Table2[Sharpe Ratio])</f>
        <v>-0.42805858543166359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419</v>
      </c>
      <c r="AT531">
        <f>_xlfn.RANK.AVG(Table2[[#This Row],[6M Return vs Nifty Z-Score]],Table2[6M Return vs Nifty Z-Score])</f>
        <v>592</v>
      </c>
      <c r="AU531">
        <f>_xlfn.RANK.AVG(Table2[[#This Row],[Sharpe Ratio Z-Score]],Table2[Sharpe Ratio Z-Score])</f>
        <v>461</v>
      </c>
      <c r="AV531">
        <f>(Table2[[#This Row],[Rank 1Y]]+Table2[[#This Row],[Rank 6M]]+Table2[[#This Row],[Rank Sharpe]])/3</f>
        <v>490.66666666666669</v>
      </c>
    </row>
    <row r="532" spans="1:48" x14ac:dyDescent="0.3">
      <c r="A532" t="s">
        <v>561</v>
      </c>
      <c r="B532" t="s">
        <v>562</v>
      </c>
      <c r="C532" t="s">
        <v>10254</v>
      </c>
      <c r="D532" t="s">
        <v>54</v>
      </c>
      <c r="E532">
        <v>35036.925171795003</v>
      </c>
      <c r="F532">
        <v>2126.65</v>
      </c>
      <c r="G532">
        <v>38.198619705680997</v>
      </c>
      <c r="H532">
        <f>(Table2[[#This Row],[1Y Return vs Nifty]]-AVERAGE(Table2[1Y Return vs Nifty]))/_xlfn.STDEV.P(Table2[1Y Return vs Nifty])</f>
        <v>-9.7647208723244013E-3</v>
      </c>
      <c r="I532">
        <v>14.325056772816</v>
      </c>
      <c r="J532">
        <f>(Table2[[#This Row],[1M Return vs Nifty]]-AVERAGE(Table2[1M Return vs Nifty]))/_xlfn.STDEV.P(Table2[1M Return vs Nifty])</f>
        <v>1.3641927449381555</v>
      </c>
      <c r="K532">
        <v>-6.6951677292268403</v>
      </c>
      <c r="L532">
        <f>(Table2[[#This Row],[6M Return vs Nifty]]-AVERAGE(Table2[6M Return vs Nifty]))/_xlfn.STDEV.P(Table2[6M Return vs Nifty])</f>
        <v>-0.45265699775486262</v>
      </c>
      <c r="M532">
        <v>6.8403612859083998</v>
      </c>
      <c r="N532">
        <f>(Table2[[#This Row],[1W Return vs Nifty]]-AVERAGE(Table2[1W Return vs Nifty]))/_xlfn.STDEV.P(Table2[1W Return vs Nifty])</f>
        <v>0.98322590996599668</v>
      </c>
      <c r="O532">
        <v>2016.3</v>
      </c>
      <c r="P532">
        <v>1933.4875515705601</v>
      </c>
      <c r="Q532">
        <v>1810.38198967617</v>
      </c>
      <c r="R532">
        <v>73.466485849834797</v>
      </c>
      <c r="S532" s="2">
        <f>(Table2[[#This Row],[Close Price]]-Table2[[#This Row],[20D EMA]])/Table2[[#This Row],[20D EMA]]</f>
        <v>5.4728958984278202E-2</v>
      </c>
      <c r="T532" s="2">
        <f>(Table2[[#This Row],[Close Price]]-Table2[[#This Row],[50D EMA]])/Table2[[#This Row],[50D EMA]]</f>
        <v>9.9903642137512266E-2</v>
      </c>
      <c r="U532" s="2">
        <f>(Table2[[#This Row],[Close Price]]-Table2[[#This Row],[200D EMA]])/Table2[[#This Row],[200D EMA]]</f>
        <v>0.17469683863812754</v>
      </c>
      <c r="V532">
        <v>0.79775209061361396</v>
      </c>
      <c r="W532">
        <v>2073.5</v>
      </c>
      <c r="X532">
        <v>2147</v>
      </c>
      <c r="Y532">
        <v>2002.65</v>
      </c>
      <c r="Z532">
        <v>2183.85</v>
      </c>
      <c r="AA532">
        <v>2073.5</v>
      </c>
      <c r="AB532">
        <v>2159.9499999999998</v>
      </c>
      <c r="AC532" s="2">
        <f>(Table2[[#This Row],[Close Price]]/Table2[[#This Row],[Day Low]])-1</f>
        <v>2.5632987701953214E-2</v>
      </c>
      <c r="AD532" s="2">
        <f>(Table2[[#This Row],[Day High]]/Table2[[#This Row],[Close Price]])-1</f>
        <v>9.5690405097217379E-3</v>
      </c>
      <c r="AE532" s="2">
        <f>(Table2[[#This Row],[Close Price]]/Table2[[#This Row],[Current Week Low]])-1</f>
        <v>6.191795870471628E-2</v>
      </c>
      <c r="AF532" s="2">
        <f>(Table2[[#This Row],[Current Week High]]/Table2[[#This Row],[Close Price]])-1</f>
        <v>2.6896762513812789E-2</v>
      </c>
      <c r="AG532" s="2">
        <f>(Table2[[#This Row],[Close Price]]/Table2[[#This Row],[Current Month Low]])-1</f>
        <v>2.5632987701953214E-2</v>
      </c>
      <c r="AH532" s="2">
        <f>(Table2[[#This Row],[Current Month High]]/Table2[[#This Row],[Close Price]])-1</f>
        <v>1.5658429924999329E-2</v>
      </c>
      <c r="AI532">
        <v>3.1669527190651898</v>
      </c>
      <c r="AJ532">
        <v>68.028285861019995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0.03</v>
      </c>
      <c r="AM532" t="s">
        <v>10294</v>
      </c>
      <c r="AN532">
        <v>3.69</v>
      </c>
      <c r="AO532" t="s">
        <v>10294</v>
      </c>
      <c r="AP532">
        <v>-0.10661883331051</v>
      </c>
      <c r="AQ532">
        <f>(Table2[[#This Row],[Sharpe Ratio]]-AVERAGE(Table2[Sharpe Ratio]))/_xlfn.STDEV.P(Table2[Sharpe Ratio])</f>
        <v>-1.8700353154671414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1.4961620809823661E-2</v>
      </c>
      <c r="AS532">
        <f>_xlfn.RANK.AVG(Table2[[#This Row],[1Y Return vs Nifty Z-Score]],Table2[1Y Return vs Nifty Z-Score])</f>
        <v>288</v>
      </c>
      <c r="AT532">
        <f>_xlfn.RANK.AVG(Table2[[#This Row],[6M Return vs Nifty Z-Score]],Table2[6M Return vs Nifty Z-Score])</f>
        <v>473</v>
      </c>
      <c r="AU532">
        <f>_xlfn.RANK.AVG(Table2[[#This Row],[Sharpe Ratio Z-Score]],Table2[Sharpe Ratio Z-Score])</f>
        <v>718</v>
      </c>
      <c r="AV532">
        <f>(Table2[[#This Row],[Rank 1Y]]+Table2[[#This Row],[Rank 6M]]+Table2[[#This Row],[Rank Sharpe]])/3</f>
        <v>493</v>
      </c>
    </row>
    <row r="533" spans="1:48" x14ac:dyDescent="0.3">
      <c r="A533" t="s">
        <v>16</v>
      </c>
      <c r="B533" t="s">
        <v>17</v>
      </c>
      <c r="C533" t="s">
        <v>10248</v>
      </c>
      <c r="D533" t="s">
        <v>18</v>
      </c>
      <c r="E533">
        <v>2028830.0942345399</v>
      </c>
      <c r="F533">
        <v>2998.65</v>
      </c>
      <c r="G533">
        <v>-5.9805848618297803</v>
      </c>
      <c r="H533">
        <f>(Table2[[#This Row],[1Y Return vs Nifty]]-AVERAGE(Table2[1Y Return vs Nifty]))/_xlfn.STDEV.P(Table2[1Y Return vs Nifty])</f>
        <v>-0.6200521994473559</v>
      </c>
      <c r="I533">
        <v>-5.8776102088440698</v>
      </c>
      <c r="J533">
        <f>(Table2[[#This Row],[1M Return vs Nifty]]-AVERAGE(Table2[1M Return vs Nifty]))/_xlfn.STDEV.P(Table2[1M Return vs Nifty])</f>
        <v>-0.69804111529653623</v>
      </c>
      <c r="K533">
        <v>-10.2492888949378</v>
      </c>
      <c r="L533">
        <f>(Table2[[#This Row],[6M Return vs Nifty]]-AVERAGE(Table2[6M Return vs Nifty]))/_xlfn.STDEV.P(Table2[6M Return vs Nifty])</f>
        <v>-0.57476389437148867</v>
      </c>
      <c r="M533">
        <v>2.0061573255201801</v>
      </c>
      <c r="N533">
        <f>(Table2[[#This Row],[1W Return vs Nifty]]-AVERAGE(Table2[1W Return vs Nifty]))/_xlfn.STDEV.P(Table2[1W Return vs Nifty])</f>
        <v>-2.6721872085611532E-2</v>
      </c>
      <c r="O533">
        <v>3046.43</v>
      </c>
      <c r="P533">
        <v>3017.54080330532</v>
      </c>
      <c r="Q533">
        <v>2815.93302155629</v>
      </c>
      <c r="R533">
        <v>37.926200848431201</v>
      </c>
      <c r="S533" s="2">
        <f>(Table2[[#This Row],[Close Price]]-Table2[[#This Row],[20D EMA]])/Table2[[#This Row],[20D EMA]]</f>
        <v>-1.5683931683970993E-2</v>
      </c>
      <c r="T533" s="2">
        <f>(Table2[[#This Row],[Close Price]]-Table2[[#This Row],[50D EMA]])/Table2[[#This Row],[50D EMA]]</f>
        <v>-6.260330692008367E-3</v>
      </c>
      <c r="U533" s="2">
        <f>(Table2[[#This Row],[Close Price]]-Table2[[#This Row],[200D EMA]])/Table2[[#This Row],[200D EMA]]</f>
        <v>6.4886833971188482E-2</v>
      </c>
      <c r="V533">
        <v>0.96255599360435096</v>
      </c>
      <c r="W533">
        <v>2986.55</v>
      </c>
      <c r="X533">
        <v>3018.65</v>
      </c>
      <c r="Y533">
        <v>2986.55</v>
      </c>
      <c r="Z533">
        <v>3055</v>
      </c>
      <c r="AA533">
        <v>2986.55</v>
      </c>
      <c r="AB533">
        <v>3036</v>
      </c>
      <c r="AC533" s="2">
        <f>(Table2[[#This Row],[Close Price]]/Table2[[#This Row],[Day Low]])-1</f>
        <v>4.0514975473371351E-3</v>
      </c>
      <c r="AD533" s="2">
        <f>(Table2[[#This Row],[Day High]]/Table2[[#This Row],[Close Price]])-1</f>
        <v>6.6696680172744216E-3</v>
      </c>
      <c r="AE533" s="2">
        <f>(Table2[[#This Row],[Close Price]]/Table2[[#This Row],[Current Week Low]])-1</f>
        <v>4.0514975473371351E-3</v>
      </c>
      <c r="AF533" s="2">
        <f>(Table2[[#This Row],[Current Week High]]/Table2[[#This Row],[Close Price]])-1</f>
        <v>1.8791789638670675E-2</v>
      </c>
      <c r="AG533" s="2">
        <f>(Table2[[#This Row],[Close Price]]/Table2[[#This Row],[Current Month Low]])-1</f>
        <v>4.0514975473371351E-3</v>
      </c>
      <c r="AH533" s="2">
        <f>(Table2[[#This Row],[Current Month High]]/Table2[[#This Row],[Close Price]])-1</f>
        <v>1.2455605022259952E-2</v>
      </c>
      <c r="AI533">
        <v>7.3016190619111798</v>
      </c>
      <c r="AJ533">
        <v>35.056073503580599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-0.05</v>
      </c>
      <c r="AM533" t="s">
        <v>10293</v>
      </c>
      <c r="AN533">
        <v>-4.88</v>
      </c>
      <c r="AO533" t="s">
        <v>10293</v>
      </c>
      <c r="AP533">
        <v>2.5142085326293001E-2</v>
      </c>
      <c r="AQ533">
        <f>(Table2[[#This Row],[Sharpe Ratio]]-AVERAGE(Table2[Sharpe Ratio]))/_xlfn.STDEV.P(Table2[Sharpe Ratio])</f>
        <v>-0.34225100501965272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-2.2618300862206451</v>
      </c>
      <c r="AS533">
        <f>_xlfn.RANK.AVG(Table2[[#This Row],[1Y Return vs Nifty Z-Score]],Table2[1Y Return vs Nifty Z-Score])</f>
        <v>544</v>
      </c>
      <c r="AT533">
        <f>_xlfn.RANK.AVG(Table2[[#This Row],[6M Return vs Nifty Z-Score]],Table2[6M Return vs Nifty Z-Score])</f>
        <v>514</v>
      </c>
      <c r="AU533">
        <f>_xlfn.RANK.AVG(Table2[[#This Row],[Sharpe Ratio Z-Score]],Table2[Sharpe Ratio Z-Score])</f>
        <v>428</v>
      </c>
      <c r="AV533">
        <f>(Table2[[#This Row],[Rank 1Y]]+Table2[[#This Row],[Rank 6M]]+Table2[[#This Row],[Rank Sharpe]])/3</f>
        <v>495.33333333333331</v>
      </c>
    </row>
    <row r="534" spans="1:48" x14ac:dyDescent="0.3">
      <c r="A534" t="s">
        <v>1579</v>
      </c>
      <c r="B534" t="s">
        <v>1580</v>
      </c>
      <c r="C534" t="s">
        <v>10261</v>
      </c>
      <c r="D534" t="s">
        <v>349</v>
      </c>
      <c r="E534">
        <v>5852.6266095699903</v>
      </c>
      <c r="F534">
        <v>274.3</v>
      </c>
      <c r="G534">
        <v>-2.9140071099427902</v>
      </c>
      <c r="H534">
        <f>(Table2[[#This Row],[1Y Return vs Nifty]]-AVERAGE(Table2[1Y Return vs Nifty]))/_xlfn.STDEV.P(Table2[1Y Return vs Nifty])</f>
        <v>-0.57769077573286709</v>
      </c>
      <c r="I534">
        <v>-1.8162335307109301</v>
      </c>
      <c r="J534">
        <f>(Table2[[#This Row],[1M Return vs Nifty]]-AVERAGE(Table2[1M Return vs Nifty]))/_xlfn.STDEV.P(Table2[1M Return vs Nifty])</f>
        <v>-0.28346671715311683</v>
      </c>
      <c r="K534">
        <v>11.435480395885101</v>
      </c>
      <c r="L534">
        <f>(Table2[[#This Row],[6M Return vs Nifty]]-AVERAGE(Table2[6M Return vs Nifty]))/_xlfn.STDEV.P(Table2[6M Return vs Nifty])</f>
        <v>0.17024725142050542</v>
      </c>
      <c r="M534">
        <v>5.1164747396387504</v>
      </c>
      <c r="N534">
        <f>(Table2[[#This Row],[1W Return vs Nifty]]-AVERAGE(Table2[1W Return vs Nifty]))/_xlfn.STDEV.P(Table2[1W Return vs Nifty])</f>
        <v>0.62307656414199009</v>
      </c>
      <c r="O534">
        <v>272.62</v>
      </c>
      <c r="P534">
        <v>258.58062173828102</v>
      </c>
      <c r="Q534">
        <v>235.927916875226</v>
      </c>
      <c r="R534">
        <v>48.414041782766702</v>
      </c>
      <c r="S534" s="2">
        <f>(Table2[[#This Row],[Close Price]]-Table2[[#This Row],[20D EMA]])/Table2[[#This Row],[20D EMA]]</f>
        <v>6.1624238867288052E-3</v>
      </c>
      <c r="T534" s="2">
        <f>(Table2[[#This Row],[Close Price]]-Table2[[#This Row],[50D EMA]])/Table2[[#This Row],[50D EMA]]</f>
        <v>6.0791014253299878E-2</v>
      </c>
      <c r="U534" s="2">
        <f>(Table2[[#This Row],[Close Price]]-Table2[[#This Row],[200D EMA]])/Table2[[#This Row],[200D EMA]]</f>
        <v>0.16264324982391828</v>
      </c>
      <c r="V534">
        <v>0.91622770758458405</v>
      </c>
      <c r="W534">
        <v>272.3</v>
      </c>
      <c r="X534">
        <v>280.95</v>
      </c>
      <c r="Y534">
        <v>272.3</v>
      </c>
      <c r="Z534">
        <v>297.10000000000002</v>
      </c>
      <c r="AA534">
        <v>272.3</v>
      </c>
      <c r="AB534">
        <v>292.3</v>
      </c>
      <c r="AC534" s="2">
        <f>(Table2[[#This Row],[Close Price]]/Table2[[#This Row],[Day Low]])-1</f>
        <v>7.3448402497244825E-3</v>
      </c>
      <c r="AD534" s="2">
        <f>(Table2[[#This Row],[Day High]]/Table2[[#This Row],[Close Price]])-1</f>
        <v>2.4243528982865303E-2</v>
      </c>
      <c r="AE534" s="2">
        <f>(Table2[[#This Row],[Close Price]]/Table2[[#This Row],[Current Week Low]])-1</f>
        <v>7.3448402497244825E-3</v>
      </c>
      <c r="AF534" s="2">
        <f>(Table2[[#This Row],[Current Week High]]/Table2[[#This Row],[Close Price]])-1</f>
        <v>8.3120670798396024E-2</v>
      </c>
      <c r="AG534" s="2">
        <f>(Table2[[#This Row],[Close Price]]/Table2[[#This Row],[Current Month Low]])-1</f>
        <v>7.3448402497244825E-3</v>
      </c>
      <c r="AH534" s="2">
        <f>(Table2[[#This Row],[Current Month High]]/Table2[[#This Row],[Close Price]])-1</f>
        <v>6.5621582209259843E-2</v>
      </c>
      <c r="AI534">
        <v>8.3120670798396006</v>
      </c>
      <c r="AJ534">
        <v>45.132275132275097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0.13</v>
      </c>
      <c r="AM534" t="s">
        <v>10294</v>
      </c>
      <c r="AN534">
        <v>3</v>
      </c>
      <c r="AO534" t="s">
        <v>10294</v>
      </c>
      <c r="AP534">
        <v>-8.5382623655348003E-2</v>
      </c>
      <c r="AQ534">
        <f>(Table2[[#This Row],[Sharpe Ratio]]-AVERAGE(Table2[Sharpe Ratio]))/_xlfn.STDEV.P(Table2[Sharpe Ratio])</f>
        <v>-1.6237988118043041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-1.6916324891277923</v>
      </c>
      <c r="AS534">
        <f>_xlfn.RANK.AVG(Table2[[#This Row],[1Y Return vs Nifty Z-Score]],Table2[1Y Return vs Nifty Z-Score])</f>
        <v>523</v>
      </c>
      <c r="AT534">
        <f>_xlfn.RANK.AVG(Table2[[#This Row],[6M Return vs Nifty Z-Score]],Table2[6M Return vs Nifty Z-Score])</f>
        <v>264</v>
      </c>
      <c r="AU534">
        <f>_xlfn.RANK.AVG(Table2[[#This Row],[Sharpe Ratio Z-Score]],Table2[Sharpe Ratio Z-Score])</f>
        <v>702</v>
      </c>
      <c r="AV534">
        <f>(Table2[[#This Row],[Rank 1Y]]+Table2[[#This Row],[Rank 6M]]+Table2[[#This Row],[Rank Sharpe]])/3</f>
        <v>496.33333333333331</v>
      </c>
    </row>
    <row r="535" spans="1:48" x14ac:dyDescent="0.3">
      <c r="A535" t="s">
        <v>1024</v>
      </c>
      <c r="B535" t="s">
        <v>1025</v>
      </c>
      <c r="C535" t="s">
        <v>10250</v>
      </c>
      <c r="D535" t="s">
        <v>257</v>
      </c>
      <c r="E535">
        <v>13190.19613721</v>
      </c>
      <c r="F535">
        <v>1035.55</v>
      </c>
      <c r="G535">
        <v>5.6859581210506196</v>
      </c>
      <c r="H535">
        <f>(Table2[[#This Row],[1Y Return vs Nifty]]-AVERAGE(Table2[1Y Return vs Nifty]))/_xlfn.STDEV.P(Table2[1Y Return vs Nifty])</f>
        <v>-0.45889164505509122</v>
      </c>
      <c r="I535">
        <v>-3.9289453515342898</v>
      </c>
      <c r="J535">
        <f>(Table2[[#This Row],[1M Return vs Nifty]]-AVERAGE(Table2[1M Return vs Nifty]))/_xlfn.STDEV.P(Table2[1M Return vs Nifty])</f>
        <v>-0.49912665243667165</v>
      </c>
      <c r="K535">
        <v>-1.28039919497835</v>
      </c>
      <c r="L535">
        <f>(Table2[[#This Row],[6M Return vs Nifty]]-AVERAGE(Table2[6M Return vs Nifty]))/_xlfn.STDEV.P(Table2[6M Return vs Nifty])</f>
        <v>-0.26662490971202885</v>
      </c>
      <c r="M535">
        <v>-0.23753792007203101</v>
      </c>
      <c r="N535">
        <f>(Table2[[#This Row],[1W Return vs Nifty]]-AVERAGE(Table2[1W Return vs Nifty]))/_xlfn.STDEV.P(Table2[1W Return vs Nifty])</f>
        <v>-0.4954681342320717</v>
      </c>
      <c r="O535">
        <v>1029.27</v>
      </c>
      <c r="P535">
        <v>1002.57854270424</v>
      </c>
      <c r="Q535">
        <v>910.310548408675</v>
      </c>
      <c r="R535">
        <v>54.144460586819001</v>
      </c>
      <c r="S535" s="2">
        <f>(Table2[[#This Row],[Close Price]]-Table2[[#This Row],[20D EMA]])/Table2[[#This Row],[20D EMA]]</f>
        <v>6.1014116801227794E-3</v>
      </c>
      <c r="T535" s="2">
        <f>(Table2[[#This Row],[Close Price]]-Table2[[#This Row],[50D EMA]])/Table2[[#This Row],[50D EMA]]</f>
        <v>3.2886657644623549E-2</v>
      </c>
      <c r="U535" s="2">
        <f>(Table2[[#This Row],[Close Price]]-Table2[[#This Row],[200D EMA]])/Table2[[#This Row],[200D EMA]]</f>
        <v>0.13757882055772896</v>
      </c>
      <c r="V535">
        <v>1.3327365121853401</v>
      </c>
      <c r="W535">
        <v>1020</v>
      </c>
      <c r="X535">
        <v>1050</v>
      </c>
      <c r="Y535">
        <v>1020</v>
      </c>
      <c r="Z535">
        <v>1080.9000000000001</v>
      </c>
      <c r="AA535">
        <v>1020</v>
      </c>
      <c r="AB535">
        <v>1053.1500000000001</v>
      </c>
      <c r="AC535" s="2">
        <f>(Table2[[#This Row],[Close Price]]/Table2[[#This Row],[Day Low]])-1</f>
        <v>1.5245098039215588E-2</v>
      </c>
      <c r="AD535" s="2">
        <f>(Table2[[#This Row],[Day High]]/Table2[[#This Row],[Close Price]])-1</f>
        <v>1.3953937521124171E-2</v>
      </c>
      <c r="AE535" s="2">
        <f>(Table2[[#This Row],[Close Price]]/Table2[[#This Row],[Current Week Low]])-1</f>
        <v>1.5245098039215588E-2</v>
      </c>
      <c r="AF535" s="2">
        <f>(Table2[[#This Row],[Current Week High]]/Table2[[#This Row],[Close Price]])-1</f>
        <v>4.3793153396745721E-2</v>
      </c>
      <c r="AG535" s="2">
        <f>(Table2[[#This Row],[Close Price]]/Table2[[#This Row],[Current Month Low]])-1</f>
        <v>1.5245098039215588E-2</v>
      </c>
      <c r="AH535" s="2">
        <f>(Table2[[#This Row],[Current Month High]]/Table2[[#This Row],[Close Price]])-1</f>
        <v>1.6995799333687556E-2</v>
      </c>
      <c r="AI535">
        <v>7.3825503355704702</v>
      </c>
      <c r="AJ535">
        <v>41.6233588621444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0.04</v>
      </c>
      <c r="AM535" t="s">
        <v>10294</v>
      </c>
      <c r="AN535">
        <v>-6.52</v>
      </c>
      <c r="AO535" t="s">
        <v>10293</v>
      </c>
      <c r="AP535">
        <v>-3.2097923443126002E-2</v>
      </c>
      <c r="AQ535">
        <f>(Table2[[#This Row],[Sharpe Ratio]]-AVERAGE(Table2[Sharpe Ratio]))/_xlfn.STDEV.P(Table2[Sharpe Ratio])</f>
        <v>-1.0059560568100907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-2.726067398245954</v>
      </c>
      <c r="AS535">
        <f>_xlfn.RANK.AVG(Table2[[#This Row],[1Y Return vs Nifty Z-Score]],Table2[1Y Return vs Nifty Z-Score])</f>
        <v>462</v>
      </c>
      <c r="AT535">
        <f>_xlfn.RANK.AVG(Table2[[#This Row],[6M Return vs Nifty Z-Score]],Table2[6M Return vs Nifty Z-Score])</f>
        <v>410</v>
      </c>
      <c r="AU535">
        <f>_xlfn.RANK.AVG(Table2[[#This Row],[Sharpe Ratio Z-Score]],Table2[Sharpe Ratio Z-Score])</f>
        <v>621</v>
      </c>
      <c r="AV535">
        <f>(Table2[[#This Row],[Rank 1Y]]+Table2[[#This Row],[Rank 6M]]+Table2[[#This Row],[Rank Sharpe]])/3</f>
        <v>497.66666666666669</v>
      </c>
    </row>
    <row r="536" spans="1:48" x14ac:dyDescent="0.3">
      <c r="A536" t="s">
        <v>441</v>
      </c>
      <c r="B536" t="s">
        <v>442</v>
      </c>
      <c r="C536" t="s">
        <v>10252</v>
      </c>
      <c r="D536" t="s">
        <v>264</v>
      </c>
      <c r="E536">
        <v>52818.894589985</v>
      </c>
      <c r="F536">
        <v>1997.65</v>
      </c>
      <c r="G536">
        <v>1.48582109151868</v>
      </c>
      <c r="H536">
        <f>(Table2[[#This Row],[1Y Return vs Nifty]]-AVERAGE(Table2[1Y Return vs Nifty]))/_xlfn.STDEV.P(Table2[1Y Return vs Nifty])</f>
        <v>-0.51691195263001988</v>
      </c>
      <c r="I536">
        <v>-2.6116876400454401</v>
      </c>
      <c r="J536">
        <f>(Table2[[#This Row],[1M Return vs Nifty]]-AVERAGE(Table2[1M Return vs Nifty]))/_xlfn.STDEV.P(Table2[1M Return vs Nifty])</f>
        <v>-0.36466453128437071</v>
      </c>
      <c r="K536">
        <v>-4.9219872883512901</v>
      </c>
      <c r="L536">
        <f>(Table2[[#This Row],[6M Return vs Nifty]]-AVERAGE(Table2[6M Return vs Nifty]))/_xlfn.STDEV.P(Table2[6M Return vs Nifty])</f>
        <v>-0.39173685725275836</v>
      </c>
      <c r="M536">
        <v>-5.3075731593567399</v>
      </c>
      <c r="N536">
        <f>(Table2[[#This Row],[1W Return vs Nifty]]-AVERAGE(Table2[1W Return vs Nifty]))/_xlfn.STDEV.P(Table2[1W Return vs Nifty])</f>
        <v>-1.554685098761611</v>
      </c>
      <c r="O536">
        <v>2033.18</v>
      </c>
      <c r="P536">
        <v>2009.90384134897</v>
      </c>
      <c r="Q536">
        <v>1846.23810214892</v>
      </c>
      <c r="R536">
        <v>39.723073635918098</v>
      </c>
      <c r="S536" s="2">
        <f>(Table2[[#This Row],[Close Price]]-Table2[[#This Row],[20D EMA]])/Table2[[#This Row],[20D EMA]]</f>
        <v>-1.7475088285346094E-2</v>
      </c>
      <c r="T536" s="2">
        <f>(Table2[[#This Row],[Close Price]]-Table2[[#This Row],[50D EMA]])/Table2[[#This Row],[50D EMA]]</f>
        <v>-6.0967301504063964E-3</v>
      </c>
      <c r="U536" s="2">
        <f>(Table2[[#This Row],[Close Price]]-Table2[[#This Row],[200D EMA]])/Table2[[#This Row],[200D EMA]]</f>
        <v>8.2011035128591994E-2</v>
      </c>
      <c r="V536">
        <v>1.3955958692608801</v>
      </c>
      <c r="W536">
        <v>1981.35</v>
      </c>
      <c r="X536">
        <v>2032.7</v>
      </c>
      <c r="Y536">
        <v>1968</v>
      </c>
      <c r="Z536">
        <v>2046.75</v>
      </c>
      <c r="AA536">
        <v>1981.35</v>
      </c>
      <c r="AB536">
        <v>2042.95</v>
      </c>
      <c r="AC536" s="2">
        <f>(Table2[[#This Row],[Close Price]]/Table2[[#This Row],[Day Low]])-1</f>
        <v>8.226714109067057E-3</v>
      </c>
      <c r="AD536" s="2">
        <f>(Table2[[#This Row],[Day High]]/Table2[[#This Row],[Close Price]])-1</f>
        <v>1.754561609891625E-2</v>
      </c>
      <c r="AE536" s="2">
        <f>(Table2[[#This Row],[Close Price]]/Table2[[#This Row],[Current Week Low]])-1</f>
        <v>1.506605691056917E-2</v>
      </c>
      <c r="AF536" s="2">
        <f>(Table2[[#This Row],[Current Week High]]/Table2[[#This Row],[Close Price]])-1</f>
        <v>2.457888018421639E-2</v>
      </c>
      <c r="AG536" s="2">
        <f>(Table2[[#This Row],[Close Price]]/Table2[[#This Row],[Current Month Low]])-1</f>
        <v>8.226714109067057E-3</v>
      </c>
      <c r="AH536" s="2">
        <f>(Table2[[#This Row],[Current Month High]]/Table2[[#This Row],[Close Price]])-1</f>
        <v>2.2676645057942979E-2</v>
      </c>
      <c r="AI536">
        <v>9.2508697719820603</v>
      </c>
      <c r="AJ536">
        <v>33.877291157055197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-0.06</v>
      </c>
      <c r="AM536" t="s">
        <v>10293</v>
      </c>
      <c r="AN536">
        <v>-4.09</v>
      </c>
      <c r="AO536" t="s">
        <v>10293</v>
      </c>
      <c r="AP536">
        <v>-2.1786479137119999E-3</v>
      </c>
      <c r="AQ536">
        <f>(Table2[[#This Row],[Sharpe Ratio]]-AVERAGE(Table2[Sharpe Ratio]))/_xlfn.STDEV.P(Table2[Sharpe Ratio])</f>
        <v>-0.65903831969417337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-3.4870367596229332</v>
      </c>
      <c r="AS536">
        <f>_xlfn.RANK.AVG(Table2[[#This Row],[1Y Return vs Nifty Z-Score]],Table2[1Y Return vs Nifty Z-Score])</f>
        <v>483</v>
      </c>
      <c r="AT536">
        <f>_xlfn.RANK.AVG(Table2[[#This Row],[6M Return vs Nifty Z-Score]],Table2[6M Return vs Nifty Z-Score])</f>
        <v>456</v>
      </c>
      <c r="AU536">
        <f>_xlfn.RANK.AVG(Table2[[#This Row],[Sharpe Ratio Z-Score]],Table2[Sharpe Ratio Z-Score])</f>
        <v>560</v>
      </c>
      <c r="AV536">
        <f>(Table2[[#This Row],[Rank 1Y]]+Table2[[#This Row],[Rank 6M]]+Table2[[#This Row],[Rank Sharpe]])/3</f>
        <v>499.66666666666669</v>
      </c>
    </row>
    <row r="537" spans="1:48" x14ac:dyDescent="0.3">
      <c r="A537" t="s">
        <v>549</v>
      </c>
      <c r="B537" t="s">
        <v>550</v>
      </c>
      <c r="C537" t="s">
        <v>10263</v>
      </c>
      <c r="D537" t="s">
        <v>551</v>
      </c>
      <c r="E537">
        <v>36532.265249999997</v>
      </c>
      <c r="F537">
        <v>3325.65</v>
      </c>
      <c r="G537">
        <v>-7.0219001033034898</v>
      </c>
      <c r="H537">
        <f>(Table2[[#This Row],[1Y Return vs Nifty]]-AVERAGE(Table2[1Y Return vs Nifty]))/_xlfn.STDEV.P(Table2[1Y Return vs Nifty])</f>
        <v>-0.63443683265526296</v>
      </c>
      <c r="I537">
        <v>1.13142313038774</v>
      </c>
      <c r="J537">
        <f>(Table2[[#This Row],[1M Return vs Nifty]]-AVERAGE(Table2[1M Return vs Nifty]))/_xlfn.STDEV.P(Table2[1M Return vs Nifty])</f>
        <v>1.7422139767719131E-2</v>
      </c>
      <c r="K537">
        <v>-19.491776201672199</v>
      </c>
      <c r="L537">
        <f>(Table2[[#This Row],[6M Return vs Nifty]]-AVERAGE(Table2[6M Return vs Nifty]))/_xlfn.STDEV.P(Table2[6M Return vs Nifty])</f>
        <v>-0.89230271463794375</v>
      </c>
      <c r="M537">
        <v>7.6941050888151201</v>
      </c>
      <c r="N537">
        <f>(Table2[[#This Row],[1W Return vs Nifty]]-AVERAGE(Table2[1W Return vs Nifty]))/_xlfn.STDEV.P(Table2[1W Return vs Nifty])</f>
        <v>1.1615875734893339</v>
      </c>
      <c r="O537">
        <v>3274.97</v>
      </c>
      <c r="P537">
        <v>3264.0672093819599</v>
      </c>
      <c r="Q537">
        <v>3256.63651782847</v>
      </c>
      <c r="R537">
        <v>56.843468881663</v>
      </c>
      <c r="S537" s="2">
        <f>(Table2[[#This Row],[Close Price]]-Table2[[#This Row],[20D EMA]])/Table2[[#This Row],[20D EMA]]</f>
        <v>1.5474950915580996E-2</v>
      </c>
      <c r="T537" s="2">
        <f>(Table2[[#This Row],[Close Price]]-Table2[[#This Row],[50D EMA]])/Table2[[#This Row],[50D EMA]]</f>
        <v>1.8866888047228882E-2</v>
      </c>
      <c r="U537" s="2">
        <f>(Table2[[#This Row],[Close Price]]-Table2[[#This Row],[200D EMA]])/Table2[[#This Row],[200D EMA]]</f>
        <v>2.1191644137660282E-2</v>
      </c>
      <c r="V537">
        <v>0.74404144647471304</v>
      </c>
      <c r="W537">
        <v>3285</v>
      </c>
      <c r="X537">
        <v>3409.95</v>
      </c>
      <c r="Y537">
        <v>3230.1</v>
      </c>
      <c r="Z537">
        <v>3464</v>
      </c>
      <c r="AA537">
        <v>3285</v>
      </c>
      <c r="AB537">
        <v>3464</v>
      </c>
      <c r="AC537" s="2">
        <f>(Table2[[#This Row],[Close Price]]/Table2[[#This Row],[Day Low]])-1</f>
        <v>1.237442922374421E-2</v>
      </c>
      <c r="AD537" s="2">
        <f>(Table2[[#This Row],[Day High]]/Table2[[#This Row],[Close Price]])-1</f>
        <v>2.5348428126832356E-2</v>
      </c>
      <c r="AE537" s="2">
        <f>(Table2[[#This Row],[Close Price]]/Table2[[#This Row],[Current Week Low]])-1</f>
        <v>2.9581127519271888E-2</v>
      </c>
      <c r="AF537" s="2">
        <f>(Table2[[#This Row],[Current Week High]]/Table2[[#This Row],[Close Price]])-1</f>
        <v>4.1600890051568751E-2</v>
      </c>
      <c r="AG537" s="2">
        <f>(Table2[[#This Row],[Close Price]]/Table2[[#This Row],[Current Month Low]])-1</f>
        <v>1.237442922374421E-2</v>
      </c>
      <c r="AH537" s="2">
        <f>(Table2[[#This Row],[Current Month High]]/Table2[[#This Row],[Close Price]])-1</f>
        <v>4.1600890051568751E-2</v>
      </c>
      <c r="AI537">
        <v>17.871694255258301</v>
      </c>
      <c r="AJ537">
        <v>34.315428109854601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-0.05</v>
      </c>
      <c r="AM537" t="s">
        <v>10293</v>
      </c>
      <c r="AN537">
        <v>-0.21</v>
      </c>
      <c r="AO537" t="s">
        <v>10293</v>
      </c>
      <c r="AP537">
        <v>5.6860467788838E-2</v>
      </c>
      <c r="AQ537">
        <f>(Table2[[#This Row],[Sharpe Ratio]]-AVERAGE(Table2[Sharpe Ratio]))/_xlfn.STDEV.P(Table2[Sharpe Ratio])</f>
        <v>2.5527601720522711E-2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-0.32220223231563083</v>
      </c>
      <c r="AS537">
        <f>_xlfn.RANK.AVG(Table2[[#This Row],[1Y Return vs Nifty Z-Score]],Table2[1Y Return vs Nifty Z-Score])</f>
        <v>550</v>
      </c>
      <c r="AT537">
        <f>_xlfn.RANK.AVG(Table2[[#This Row],[6M Return vs Nifty Z-Score]],Table2[6M Return vs Nifty Z-Score])</f>
        <v>619</v>
      </c>
      <c r="AU537">
        <f>_xlfn.RANK.AVG(Table2[[#This Row],[Sharpe Ratio Z-Score]],Table2[Sharpe Ratio Z-Score])</f>
        <v>331</v>
      </c>
      <c r="AV537">
        <f>(Table2[[#This Row],[Rank 1Y]]+Table2[[#This Row],[Rank 6M]]+Table2[[#This Row],[Rank Sharpe]])/3</f>
        <v>500</v>
      </c>
    </row>
    <row r="538" spans="1:48" x14ac:dyDescent="0.3">
      <c r="A538" t="s">
        <v>1611</v>
      </c>
      <c r="B538" t="s">
        <v>1612</v>
      </c>
      <c r="C538" t="s">
        <v>10254</v>
      </c>
      <c r="D538" t="s">
        <v>54</v>
      </c>
      <c r="E538">
        <v>5453.3248647150003</v>
      </c>
      <c r="F538">
        <v>1333.15</v>
      </c>
      <c r="G538">
        <v>-11.653407345386199</v>
      </c>
      <c r="H538">
        <f>(Table2[[#This Row],[1Y Return vs Nifty]]-AVERAGE(Table2[1Y Return vs Nifty]))/_xlfn.STDEV.P(Table2[1Y Return vs Nifty])</f>
        <v>-0.69841604876933694</v>
      </c>
      <c r="I538">
        <v>-0.52362824674328801</v>
      </c>
      <c r="J538">
        <f>(Table2[[#This Row],[1M Return vs Nifty]]-AVERAGE(Table2[1M Return vs Nifty]))/_xlfn.STDEV.P(Table2[1M Return vs Nifty])</f>
        <v>-0.15152104943824407</v>
      </c>
      <c r="K538">
        <v>3.89461482604642</v>
      </c>
      <c r="L538">
        <f>(Table2[[#This Row],[6M Return vs Nifty]]-AVERAGE(Table2[6M Return vs Nifty]))/_xlfn.STDEV.P(Table2[6M Return vs Nifty])</f>
        <v>-8.8829929577057293E-2</v>
      </c>
      <c r="M538">
        <v>3.9834474864833598</v>
      </c>
      <c r="N538">
        <f>(Table2[[#This Row],[1W Return vs Nifty]]-AVERAGE(Table2[1W Return vs Nifty]))/_xlfn.STDEV.P(Table2[1W Return vs Nifty])</f>
        <v>0.38636781732353398</v>
      </c>
      <c r="O538">
        <v>1332.99</v>
      </c>
      <c r="P538">
        <v>1305.4696141662</v>
      </c>
      <c r="Q538">
        <v>1213.86230415879</v>
      </c>
      <c r="R538">
        <v>49.5713367031735</v>
      </c>
      <c r="S538" s="2">
        <f>(Table2[[#This Row],[Close Price]]-Table2[[#This Row],[20D EMA]])/Table2[[#This Row],[20D EMA]]</f>
        <v>1.2003090795886079E-4</v>
      </c>
      <c r="T538" s="2">
        <f>(Table2[[#This Row],[Close Price]]-Table2[[#This Row],[50D EMA]])/Table2[[#This Row],[50D EMA]]</f>
        <v>2.1203393425192407E-2</v>
      </c>
      <c r="U538" s="2">
        <f>(Table2[[#This Row],[Close Price]]-Table2[[#This Row],[200D EMA]])/Table2[[#This Row],[200D EMA]]</f>
        <v>9.8271192236978444E-2</v>
      </c>
      <c r="V538">
        <v>0.67210682944047495</v>
      </c>
      <c r="W538">
        <v>1320</v>
      </c>
      <c r="X538">
        <v>1365.9</v>
      </c>
      <c r="Y538">
        <v>1320</v>
      </c>
      <c r="Z538">
        <v>1380</v>
      </c>
      <c r="AA538">
        <v>1320</v>
      </c>
      <c r="AB538">
        <v>1365.9</v>
      </c>
      <c r="AC538" s="2">
        <f>(Table2[[#This Row],[Close Price]]/Table2[[#This Row],[Day Low]])-1</f>
        <v>9.9621212121212555E-3</v>
      </c>
      <c r="AD538" s="2">
        <f>(Table2[[#This Row],[Day High]]/Table2[[#This Row],[Close Price]])-1</f>
        <v>2.4565877808198522E-2</v>
      </c>
      <c r="AE538" s="2">
        <f>(Table2[[#This Row],[Close Price]]/Table2[[#This Row],[Current Week Low]])-1</f>
        <v>9.9621212121212555E-3</v>
      </c>
      <c r="AF538" s="2">
        <f>(Table2[[#This Row],[Current Week High]]/Table2[[#This Row],[Close Price]])-1</f>
        <v>3.5142332070659643E-2</v>
      </c>
      <c r="AG538" s="2">
        <f>(Table2[[#This Row],[Close Price]]/Table2[[#This Row],[Current Month Low]])-1</f>
        <v>9.9621212121212555E-3</v>
      </c>
      <c r="AH538" s="2">
        <f>(Table2[[#This Row],[Current Month High]]/Table2[[#This Row],[Close Price]])-1</f>
        <v>2.4565877808198522E-2</v>
      </c>
      <c r="AI538">
        <v>10.190151145782499</v>
      </c>
      <c r="AJ538">
        <v>32.724376524466102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-0.06</v>
      </c>
      <c r="AM538" t="s">
        <v>10293</v>
      </c>
      <c r="AN538">
        <v>-1.08</v>
      </c>
      <c r="AO538" t="s">
        <v>10293</v>
      </c>
      <c r="AP538">
        <v>-8.9338185482020008E-3</v>
      </c>
      <c r="AQ538">
        <f>(Table2[[#This Row],[Sharpe Ratio]]-AVERAGE(Table2[Sharpe Ratio]))/_xlfn.STDEV.P(Table2[Sharpe Ratio])</f>
        <v>-0.73736536702007704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-1.2897645774811815</v>
      </c>
      <c r="AS538">
        <f>_xlfn.RANK.AVG(Table2[[#This Row],[1Y Return vs Nifty Z-Score]],Table2[1Y Return vs Nifty Z-Score])</f>
        <v>580</v>
      </c>
      <c r="AT538">
        <f>_xlfn.RANK.AVG(Table2[[#This Row],[6M Return vs Nifty Z-Score]],Table2[6M Return vs Nifty Z-Score])</f>
        <v>350</v>
      </c>
      <c r="AU538">
        <f>_xlfn.RANK.AVG(Table2[[#This Row],[Sharpe Ratio Z-Score]],Table2[Sharpe Ratio Z-Score])</f>
        <v>571</v>
      </c>
      <c r="AV538">
        <f>(Table2[[#This Row],[Rank 1Y]]+Table2[[#This Row],[Rank 6M]]+Table2[[#This Row],[Rank Sharpe]])/3</f>
        <v>500.33333333333331</v>
      </c>
    </row>
    <row r="539" spans="1:48" x14ac:dyDescent="0.3">
      <c r="A539" t="s">
        <v>894</v>
      </c>
      <c r="B539" t="s">
        <v>895</v>
      </c>
      <c r="C539" t="s">
        <v>10249</v>
      </c>
      <c r="D539" t="s">
        <v>21</v>
      </c>
      <c r="E539">
        <v>16723.45019154</v>
      </c>
      <c r="F539">
        <v>605.35</v>
      </c>
      <c r="G539">
        <v>24.4602516568896</v>
      </c>
      <c r="H539">
        <f>(Table2[[#This Row],[1Y Return vs Nifty]]-AVERAGE(Table2[1Y Return vs Nifty]))/_xlfn.STDEV.P(Table2[1Y Return vs Nifty])</f>
        <v>-0.19954527664082952</v>
      </c>
      <c r="I539">
        <v>-13.3551316092048</v>
      </c>
      <c r="J539">
        <f>(Table2[[#This Row],[1M Return vs Nifty]]-AVERAGE(Table2[1M Return vs Nifty]))/_xlfn.STDEV.P(Table2[1M Return vs Nifty])</f>
        <v>-1.4613263704785389</v>
      </c>
      <c r="K539">
        <v>-41.571579863622503</v>
      </c>
      <c r="L539">
        <f>(Table2[[#This Row],[6M Return vs Nifty]]-AVERAGE(Table2[6M Return vs Nifty]))/_xlfn.STDEV.P(Table2[6M Return vs Nifty])</f>
        <v>-1.6508858291013038</v>
      </c>
      <c r="M539">
        <v>-8.8371695976512292</v>
      </c>
      <c r="N539">
        <f>(Table2[[#This Row],[1W Return vs Nifty]]-AVERAGE(Table2[1W Return vs Nifty]))/_xlfn.STDEV.P(Table2[1W Return vs Nifty])</f>
        <v>-2.2920780849910343</v>
      </c>
      <c r="O539">
        <v>693.03</v>
      </c>
      <c r="P539">
        <v>689.67173175424</v>
      </c>
      <c r="Q539">
        <v>654.64689591382705</v>
      </c>
      <c r="R539">
        <v>19.045402248321299</v>
      </c>
      <c r="S539" s="2">
        <f>(Table2[[#This Row],[Close Price]]-Table2[[#This Row],[20D EMA]])/Table2[[#This Row],[20D EMA]]</f>
        <v>-0.12651688960073873</v>
      </c>
      <c r="T539" s="2">
        <f>(Table2[[#This Row],[Close Price]]-Table2[[#This Row],[50D EMA]])/Table2[[#This Row],[50D EMA]]</f>
        <v>-0.12226357536760325</v>
      </c>
      <c r="U539" s="2">
        <f>(Table2[[#This Row],[Close Price]]-Table2[[#This Row],[200D EMA]])/Table2[[#This Row],[200D EMA]]</f>
        <v>-7.53030316366399E-2</v>
      </c>
      <c r="V539">
        <v>1.2643813250485401</v>
      </c>
      <c r="W539">
        <v>600.9</v>
      </c>
      <c r="X539">
        <v>637.35</v>
      </c>
      <c r="Y539">
        <v>600.9</v>
      </c>
      <c r="Z539">
        <v>733.75</v>
      </c>
      <c r="AA539">
        <v>600.9</v>
      </c>
      <c r="AB539">
        <v>675.5</v>
      </c>
      <c r="AC539" s="2">
        <f>(Table2[[#This Row],[Close Price]]/Table2[[#This Row],[Day Low]])-1</f>
        <v>7.4055583291730009E-3</v>
      </c>
      <c r="AD539" s="2">
        <f>(Table2[[#This Row],[Day High]]/Table2[[#This Row],[Close Price]])-1</f>
        <v>5.2861980672338271E-2</v>
      </c>
      <c r="AE539" s="2">
        <f>(Table2[[#This Row],[Close Price]]/Table2[[#This Row],[Current Week Low]])-1</f>
        <v>7.4055583291730009E-3</v>
      </c>
      <c r="AF539" s="2">
        <f>(Table2[[#This Row],[Current Week High]]/Table2[[#This Row],[Close Price]])-1</f>
        <v>0.21210869744775751</v>
      </c>
      <c r="AG539" s="2">
        <f>(Table2[[#This Row],[Close Price]]/Table2[[#This Row],[Current Month Low]])-1</f>
        <v>7.4055583291730009E-3</v>
      </c>
      <c r="AH539" s="2">
        <f>(Table2[[#This Row],[Current Month High]]/Table2[[#This Row],[Close Price]])-1</f>
        <v>0.11588337325514164</v>
      </c>
      <c r="AI539">
        <v>42.372181382671101</v>
      </c>
      <c r="AJ539">
        <v>44.682122370936902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-0.18</v>
      </c>
      <c r="AM539" t="s">
        <v>10293</v>
      </c>
      <c r="AN539">
        <v>-16.739999999999998</v>
      </c>
      <c r="AO539" t="s">
        <v>10293</v>
      </c>
      <c r="AP539">
        <v>2.4900290065490001E-2</v>
      </c>
      <c r="AQ539">
        <f>(Table2[[#This Row],[Sharpe Ratio]]-AVERAGE(Table2[Sharpe Ratio]))/_xlfn.STDEV.P(Table2[Sharpe Ratio])</f>
        <v>-0.34505465127240587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-5.9488902124841125</v>
      </c>
      <c r="AS539">
        <f>_xlfn.RANK.AVG(Table2[[#This Row],[1Y Return vs Nifty Z-Score]],Table2[1Y Return vs Nifty Z-Score])</f>
        <v>350</v>
      </c>
      <c r="AT539">
        <f>_xlfn.RANK.AVG(Table2[[#This Row],[6M Return vs Nifty Z-Score]],Table2[6M Return vs Nifty Z-Score])</f>
        <v>723</v>
      </c>
      <c r="AU539">
        <f>_xlfn.RANK.AVG(Table2[[#This Row],[Sharpe Ratio Z-Score]],Table2[Sharpe Ratio Z-Score])</f>
        <v>429</v>
      </c>
      <c r="AV539">
        <f>(Table2[[#This Row],[Rank 1Y]]+Table2[[#This Row],[Rank 6M]]+Table2[[#This Row],[Rank Sharpe]])/3</f>
        <v>500.66666666666669</v>
      </c>
    </row>
    <row r="540" spans="1:48" x14ac:dyDescent="0.3">
      <c r="A540" t="s">
        <v>521</v>
      </c>
      <c r="B540" t="s">
        <v>522</v>
      </c>
      <c r="C540" t="s">
        <v>10259</v>
      </c>
      <c r="D540" t="s">
        <v>523</v>
      </c>
      <c r="E540">
        <v>39890.561644679998</v>
      </c>
      <c r="F540">
        <v>606.70000000000005</v>
      </c>
      <c r="G540">
        <v>-2.2740517293961102</v>
      </c>
      <c r="H540">
        <f>(Table2[[#This Row],[1Y Return vs Nifty]]-AVERAGE(Table2[1Y Return vs Nifty]))/_xlfn.STDEV.P(Table2[1Y Return vs Nifty])</f>
        <v>-0.56885049082014216</v>
      </c>
      <c r="I540">
        <v>2.46632114388012</v>
      </c>
      <c r="J540">
        <f>(Table2[[#This Row],[1M Return vs Nifty]]-AVERAGE(Table2[1M Return vs Nifty]))/_xlfn.STDEV.P(Table2[1M Return vs Nifty])</f>
        <v>0.1536849354611324</v>
      </c>
      <c r="K540">
        <v>9.4979942087020408</v>
      </c>
      <c r="L540">
        <f>(Table2[[#This Row],[6M Return vs Nifty]]-AVERAGE(Table2[6M Return vs Nifty]))/_xlfn.STDEV.P(Table2[6M Return vs Nifty])</f>
        <v>0.10368215289855397</v>
      </c>
      <c r="M540">
        <v>4.0231341381411996</v>
      </c>
      <c r="N540">
        <f>(Table2[[#This Row],[1W Return vs Nifty]]-AVERAGE(Table2[1W Return vs Nifty]))/_xlfn.STDEV.P(Table2[1W Return vs Nifty])</f>
        <v>0.39465903675641684</v>
      </c>
      <c r="O540">
        <v>579.80999999999995</v>
      </c>
      <c r="P540">
        <v>553.16655855216095</v>
      </c>
      <c r="Q540">
        <v>516.03373475423302</v>
      </c>
      <c r="R540">
        <v>70.0290095060152</v>
      </c>
      <c r="S540" s="2">
        <f>(Table2[[#This Row],[Close Price]]-Table2[[#This Row],[20D EMA]])/Table2[[#This Row],[20D EMA]]</f>
        <v>4.6377261516703926E-2</v>
      </c>
      <c r="T540" s="2">
        <f>(Table2[[#This Row],[Close Price]]-Table2[[#This Row],[50D EMA]])/Table2[[#This Row],[50D EMA]]</f>
        <v>9.6776351751912987E-2</v>
      </c>
      <c r="U540" s="2">
        <f>(Table2[[#This Row],[Close Price]]-Table2[[#This Row],[200D EMA]])/Table2[[#This Row],[200D EMA]]</f>
        <v>0.17569832966239673</v>
      </c>
      <c r="V540">
        <v>0.68354034971672695</v>
      </c>
      <c r="W540">
        <v>592.1</v>
      </c>
      <c r="X540">
        <v>615.45000000000005</v>
      </c>
      <c r="Y540">
        <v>577.35</v>
      </c>
      <c r="Z540">
        <v>615.45000000000005</v>
      </c>
      <c r="AA540">
        <v>592.1</v>
      </c>
      <c r="AB540">
        <v>615.45000000000005</v>
      </c>
      <c r="AC540" s="2">
        <f>(Table2[[#This Row],[Close Price]]/Table2[[#This Row],[Day Low]])-1</f>
        <v>2.465799695997295E-2</v>
      </c>
      <c r="AD540" s="2">
        <f>(Table2[[#This Row],[Day High]]/Table2[[#This Row],[Close Price]])-1</f>
        <v>1.4422284489863157E-2</v>
      </c>
      <c r="AE540" s="2">
        <f>(Table2[[#This Row],[Close Price]]/Table2[[#This Row],[Current Week Low]])-1</f>
        <v>5.0835714904304163E-2</v>
      </c>
      <c r="AF540" s="2">
        <f>(Table2[[#This Row],[Current Week High]]/Table2[[#This Row],[Close Price]])-1</f>
        <v>1.4422284489863157E-2</v>
      </c>
      <c r="AG540" s="2">
        <f>(Table2[[#This Row],[Close Price]]/Table2[[#This Row],[Current Month Low]])-1</f>
        <v>2.465799695997295E-2</v>
      </c>
      <c r="AH540" s="2">
        <f>(Table2[[#This Row],[Current Month High]]/Table2[[#This Row],[Close Price]])-1</f>
        <v>1.4422284489863157E-2</v>
      </c>
      <c r="AI540">
        <v>1.44222844898631</v>
      </c>
      <c r="AJ540">
        <v>44.092150575941098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0.15</v>
      </c>
      <c r="AM540" t="s">
        <v>10294</v>
      </c>
      <c r="AN540">
        <v>3.56</v>
      </c>
      <c r="AO540" t="s">
        <v>10294</v>
      </c>
      <c r="AP540">
        <v>-8.3894925859765004E-2</v>
      </c>
      <c r="AQ540">
        <f>(Table2[[#This Row],[Sharpe Ratio]]-AVERAGE(Table2[Sharpe Ratio]))/_xlfn.STDEV.P(Table2[Sharpe Ratio])</f>
        <v>-1.6065487700294423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-1.5233731357334812</v>
      </c>
      <c r="AS540">
        <f>_xlfn.RANK.AVG(Table2[[#This Row],[1Y Return vs Nifty Z-Score]],Table2[1Y Return vs Nifty Z-Score])</f>
        <v>521</v>
      </c>
      <c r="AT540">
        <f>_xlfn.RANK.AVG(Table2[[#This Row],[6M Return vs Nifty Z-Score]],Table2[6M Return vs Nifty Z-Score])</f>
        <v>281</v>
      </c>
      <c r="AU540">
        <f>_xlfn.RANK.AVG(Table2[[#This Row],[Sharpe Ratio Z-Score]],Table2[Sharpe Ratio Z-Score])</f>
        <v>701</v>
      </c>
      <c r="AV540">
        <f>(Table2[[#This Row],[Rank 1Y]]+Table2[[#This Row],[Rank 6M]]+Table2[[#This Row],[Rank Sharpe]])/3</f>
        <v>501</v>
      </c>
    </row>
    <row r="541" spans="1:48" x14ac:dyDescent="0.3">
      <c r="A541" t="s">
        <v>276</v>
      </c>
      <c r="B541" t="s">
        <v>277</v>
      </c>
      <c r="C541" t="s">
        <v>10248</v>
      </c>
      <c r="D541" t="s">
        <v>173</v>
      </c>
      <c r="E541">
        <v>99961.738443869996</v>
      </c>
      <c r="F541">
        <v>908.9</v>
      </c>
      <c r="G541">
        <v>12.816755055838399</v>
      </c>
      <c r="H541">
        <f>(Table2[[#This Row],[1Y Return vs Nifty]]-AVERAGE(Table2[1Y Return vs Nifty]))/_xlfn.STDEV.P(Table2[1Y Return vs Nifty])</f>
        <v>-0.36038747042894775</v>
      </c>
      <c r="I541">
        <v>-0.41368028445619798</v>
      </c>
      <c r="J541">
        <f>(Table2[[#This Row],[1M Return vs Nifty]]-AVERAGE(Table2[1M Return vs Nifty]))/_xlfn.STDEV.P(Table2[1M Return vs Nifty])</f>
        <v>-0.14029785742611633</v>
      </c>
      <c r="K541">
        <v>-22.146596059299501</v>
      </c>
      <c r="L541">
        <f>(Table2[[#This Row],[6M Return vs Nifty]]-AVERAGE(Table2[6M Return vs Nifty]))/_xlfn.STDEV.P(Table2[6M Return vs Nifty])</f>
        <v>-0.98351283347648266</v>
      </c>
      <c r="M541">
        <v>3.13486933028994</v>
      </c>
      <c r="N541">
        <f>(Table2[[#This Row],[1W Return vs Nifty]]-AVERAGE(Table2[1W Return vs Nifty]))/_xlfn.STDEV.P(Table2[1W Return vs Nifty])</f>
        <v>0.20908534563482123</v>
      </c>
      <c r="O541">
        <v>898.49</v>
      </c>
      <c r="P541">
        <v>911.30767887502896</v>
      </c>
      <c r="Q541">
        <v>952.08109009178304</v>
      </c>
      <c r="R541">
        <v>61.7464629841377</v>
      </c>
      <c r="S541" s="2">
        <f>(Table2[[#This Row],[Close Price]]-Table2[[#This Row],[20D EMA]])/Table2[[#This Row],[20D EMA]]</f>
        <v>1.1586105577134935E-2</v>
      </c>
      <c r="T541" s="2">
        <f>(Table2[[#This Row],[Close Price]]-Table2[[#This Row],[50D EMA]])/Table2[[#This Row],[50D EMA]]</f>
        <v>-2.6420043755158041E-3</v>
      </c>
      <c r="U541" s="2">
        <f>(Table2[[#This Row],[Close Price]]-Table2[[#This Row],[200D EMA]])/Table2[[#This Row],[200D EMA]]</f>
        <v>-4.5354424682061793E-2</v>
      </c>
      <c r="V541">
        <v>1.21710293796869</v>
      </c>
      <c r="W541">
        <v>901</v>
      </c>
      <c r="X541">
        <v>922</v>
      </c>
      <c r="Y541">
        <v>883</v>
      </c>
      <c r="Z541">
        <v>941.9</v>
      </c>
      <c r="AA541">
        <v>883</v>
      </c>
      <c r="AB541">
        <v>941.9</v>
      </c>
      <c r="AC541" s="2">
        <f>(Table2[[#This Row],[Close Price]]/Table2[[#This Row],[Day Low]])-1</f>
        <v>8.7680355160932866E-3</v>
      </c>
      <c r="AD541" s="2">
        <f>(Table2[[#This Row],[Day High]]/Table2[[#This Row],[Close Price]])-1</f>
        <v>1.4413026735614398E-2</v>
      </c>
      <c r="AE541" s="2">
        <f>(Table2[[#This Row],[Close Price]]/Table2[[#This Row],[Current Week Low]])-1</f>
        <v>2.9331823329558304E-2</v>
      </c>
      <c r="AF541" s="2">
        <f>(Table2[[#This Row],[Current Week High]]/Table2[[#This Row],[Close Price]])-1</f>
        <v>3.6307624601166211E-2</v>
      </c>
      <c r="AG541" s="2">
        <f>(Table2[[#This Row],[Close Price]]/Table2[[#This Row],[Current Month Low]])-1</f>
        <v>2.9331823329558304E-2</v>
      </c>
      <c r="AH541" s="2">
        <f>(Table2[[#This Row],[Current Month High]]/Table2[[#This Row],[Close Price]])-1</f>
        <v>3.6307624601166211E-2</v>
      </c>
      <c r="AI541">
        <v>38.563098250632599</v>
      </c>
      <c r="AJ541">
        <v>74.118773946360093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-0.11</v>
      </c>
      <c r="AM541" t="s">
        <v>10293</v>
      </c>
      <c r="AN541">
        <v>0.32</v>
      </c>
      <c r="AO541" t="s">
        <v>10294</v>
      </c>
      <c r="AP541">
        <v>1.915989773935E-2</v>
      </c>
      <c r="AQ541">
        <f>(Table2[[#This Row],[Sharpe Ratio]]-AVERAGE(Table2[Sharpe Ratio]))/_xlfn.STDEV.P(Table2[Sharpe Ratio])</f>
        <v>-0.41161521735243189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417</v>
      </c>
      <c r="AT541">
        <f>_xlfn.RANK.AVG(Table2[[#This Row],[6M Return vs Nifty Z-Score]],Table2[6M Return vs Nifty Z-Score])</f>
        <v>639</v>
      </c>
      <c r="AU541">
        <f>_xlfn.RANK.AVG(Table2[[#This Row],[Sharpe Ratio Z-Score]],Table2[Sharpe Ratio Z-Score])</f>
        <v>449</v>
      </c>
      <c r="AV541">
        <f>(Table2[[#This Row],[Rank 1Y]]+Table2[[#This Row],[Rank 6M]]+Table2[[#This Row],[Rank Sharpe]])/3</f>
        <v>501.66666666666669</v>
      </c>
    </row>
    <row r="542" spans="1:48" x14ac:dyDescent="0.3">
      <c r="A542" t="s">
        <v>1550</v>
      </c>
      <c r="B542" t="s">
        <v>1551</v>
      </c>
      <c r="C542" t="s">
        <v>10258</v>
      </c>
      <c r="D542" t="s">
        <v>136</v>
      </c>
      <c r="E542">
        <v>6226.5466651999996</v>
      </c>
      <c r="F542">
        <v>883.7</v>
      </c>
      <c r="G542">
        <v>0.51113202513010503</v>
      </c>
      <c r="H542">
        <f>(Table2[[#This Row],[1Y Return vs Nifty]]-AVERAGE(Table2[1Y Return vs Nifty]))/_xlfn.STDEV.P(Table2[1Y Return vs Nifty])</f>
        <v>-0.53037621796806944</v>
      </c>
      <c r="I542">
        <v>-6.5224988692210601</v>
      </c>
      <c r="J542">
        <f>(Table2[[#This Row],[1M Return vs Nifty]]-AVERAGE(Table2[1M Return vs Nifty]))/_xlfn.STDEV.P(Table2[1M Return vs Nifty])</f>
        <v>-0.76386961371796291</v>
      </c>
      <c r="K542">
        <v>-11.7572603910537</v>
      </c>
      <c r="L542">
        <f>(Table2[[#This Row],[6M Return vs Nifty]]-AVERAGE(Table2[6M Return vs Nifty]))/_xlfn.STDEV.P(Table2[6M Return vs Nifty])</f>
        <v>-0.62657240370243306</v>
      </c>
      <c r="M542">
        <v>1.58417347602069</v>
      </c>
      <c r="N542">
        <f>(Table2[[#This Row],[1W Return vs Nifty]]-AVERAGE(Table2[1W Return vs Nifty]))/_xlfn.STDEV.P(Table2[1W Return vs Nifty])</f>
        <v>-0.11488150629959376</v>
      </c>
      <c r="O542">
        <v>917.85</v>
      </c>
      <c r="P542">
        <v>909.64740442876598</v>
      </c>
      <c r="Q542">
        <v>840.39851921660795</v>
      </c>
      <c r="R542">
        <v>33.282208728827101</v>
      </c>
      <c r="S542" s="2">
        <f>(Table2[[#This Row],[Close Price]]-Table2[[#This Row],[20D EMA]])/Table2[[#This Row],[20D EMA]]</f>
        <v>-3.7206515225799396E-2</v>
      </c>
      <c r="T542" s="2">
        <f>(Table2[[#This Row],[Close Price]]-Table2[[#This Row],[50D EMA]])/Table2[[#This Row],[50D EMA]]</f>
        <v>-2.8524683632841458E-2</v>
      </c>
      <c r="U542" s="2">
        <f>(Table2[[#This Row],[Close Price]]-Table2[[#This Row],[200D EMA]])/Table2[[#This Row],[200D EMA]]</f>
        <v>5.1524937030774778E-2</v>
      </c>
      <c r="V542">
        <v>0.63511136138704705</v>
      </c>
      <c r="W542">
        <v>882</v>
      </c>
      <c r="X542">
        <v>925</v>
      </c>
      <c r="Y542">
        <v>882</v>
      </c>
      <c r="Z542">
        <v>948.35</v>
      </c>
      <c r="AA542">
        <v>882</v>
      </c>
      <c r="AB542">
        <v>939.95</v>
      </c>
      <c r="AC542" s="2">
        <f>(Table2[[#This Row],[Close Price]]/Table2[[#This Row],[Day Low]])-1</f>
        <v>1.9274376417233174E-3</v>
      </c>
      <c r="AD542" s="2">
        <f>(Table2[[#This Row],[Day High]]/Table2[[#This Row],[Close Price]])-1</f>
        <v>4.673531741541237E-2</v>
      </c>
      <c r="AE542" s="2">
        <f>(Table2[[#This Row],[Close Price]]/Table2[[#This Row],[Current Week Low]])-1</f>
        <v>1.9274376417233174E-3</v>
      </c>
      <c r="AF542" s="2">
        <f>(Table2[[#This Row],[Current Week High]]/Table2[[#This Row],[Close Price]])-1</f>
        <v>7.3158311644223151E-2</v>
      </c>
      <c r="AG542" s="2">
        <f>(Table2[[#This Row],[Close Price]]/Table2[[#This Row],[Current Month Low]])-1</f>
        <v>1.9274376417233174E-3</v>
      </c>
      <c r="AH542" s="2">
        <f>(Table2[[#This Row],[Current Month High]]/Table2[[#This Row],[Close Price]])-1</f>
        <v>6.3652823356342703E-2</v>
      </c>
      <c r="AI542">
        <v>13.500056580287399</v>
      </c>
      <c r="AJ542">
        <v>43.446148851554199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-0.08</v>
      </c>
      <c r="AM542" t="s">
        <v>10293</v>
      </c>
      <c r="AN542">
        <v>-5.52</v>
      </c>
      <c r="AO542" t="s">
        <v>10293</v>
      </c>
      <c r="AP542">
        <v>7.3067835888440003E-3</v>
      </c>
      <c r="AQ542">
        <f>(Table2[[#This Row],[Sharpe Ratio]]-AVERAGE(Table2[Sharpe Ratio]))/_xlfn.STDEV.P(Table2[Sharpe Ratio])</f>
        <v>-0.54905355655378019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-2.5847532982418393</v>
      </c>
      <c r="AS542">
        <f>_xlfn.RANK.AVG(Table2[[#This Row],[1Y Return vs Nifty Z-Score]],Table2[1Y Return vs Nifty Z-Score])</f>
        <v>493</v>
      </c>
      <c r="AT542">
        <f>_xlfn.RANK.AVG(Table2[[#This Row],[6M Return vs Nifty Z-Score]],Table2[6M Return vs Nifty Z-Score])</f>
        <v>531</v>
      </c>
      <c r="AU542">
        <f>_xlfn.RANK.AVG(Table2[[#This Row],[Sharpe Ratio Z-Score]],Table2[Sharpe Ratio Z-Score])</f>
        <v>485</v>
      </c>
      <c r="AV542">
        <f>(Table2[[#This Row],[Rank 1Y]]+Table2[[#This Row],[Rank 6M]]+Table2[[#This Row],[Rank Sharpe]])/3</f>
        <v>503</v>
      </c>
    </row>
    <row r="543" spans="1:48" x14ac:dyDescent="0.3">
      <c r="A543" t="s">
        <v>544</v>
      </c>
      <c r="B543" t="s">
        <v>545</v>
      </c>
      <c r="C543" t="s">
        <v>10248</v>
      </c>
      <c r="D543" t="s">
        <v>173</v>
      </c>
      <c r="E543">
        <v>37667.043048</v>
      </c>
      <c r="F543">
        <v>538.1</v>
      </c>
      <c r="G543">
        <v>-8.0086200316977205</v>
      </c>
      <c r="H543">
        <f>(Table2[[#This Row],[1Y Return vs Nifty]]-AVERAGE(Table2[1Y Return vs Nifty]))/_xlfn.STDEV.P(Table2[1Y Return vs Nifty])</f>
        <v>-0.64806729121726003</v>
      </c>
      <c r="I543">
        <v>0.18459824145978901</v>
      </c>
      <c r="J543">
        <f>(Table2[[#This Row],[1M Return vs Nifty]]-AVERAGE(Table2[1M Return vs Nifty]))/_xlfn.STDEV.P(Table2[1M Return vs Nifty])</f>
        <v>-7.9227196056739779E-2</v>
      </c>
      <c r="K543">
        <v>7.7757873209571899</v>
      </c>
      <c r="L543">
        <f>(Table2[[#This Row],[6M Return vs Nifty]]-AVERAGE(Table2[6M Return vs Nifty]))/_xlfn.STDEV.P(Table2[6M Return vs Nifty])</f>
        <v>4.4513281442187858E-2</v>
      </c>
      <c r="M543">
        <v>1.6670841061295401</v>
      </c>
      <c r="N543">
        <f>(Table2[[#This Row],[1W Return vs Nifty]]-AVERAGE(Table2[1W Return vs Nifty]))/_xlfn.STDEV.P(Table2[1W Return vs Nifty])</f>
        <v>-9.7560059444420144E-2</v>
      </c>
      <c r="O543">
        <v>532.67999999999995</v>
      </c>
      <c r="P543">
        <v>507.24328962394202</v>
      </c>
      <c r="Q543">
        <v>463.40076699716002</v>
      </c>
      <c r="R543">
        <v>50.050899203548198</v>
      </c>
      <c r="S543" s="2">
        <f>(Table2[[#This Row],[Close Price]]-Table2[[#This Row],[20D EMA]])/Table2[[#This Row],[20D EMA]]</f>
        <v>1.0174964331305988E-2</v>
      </c>
      <c r="T543" s="2">
        <f>(Table2[[#This Row],[Close Price]]-Table2[[#This Row],[50D EMA]])/Table2[[#This Row],[50D EMA]]</f>
        <v>6.0832170690586024E-2</v>
      </c>
      <c r="U543" s="2">
        <f>(Table2[[#This Row],[Close Price]]-Table2[[#This Row],[200D EMA]])/Table2[[#This Row],[200D EMA]]</f>
        <v>0.16119790540462745</v>
      </c>
      <c r="V543">
        <v>0.47876610496121902</v>
      </c>
      <c r="W543">
        <v>531</v>
      </c>
      <c r="X543">
        <v>543.1</v>
      </c>
      <c r="Y543">
        <v>531</v>
      </c>
      <c r="Z543">
        <v>559.4</v>
      </c>
      <c r="AA543">
        <v>531</v>
      </c>
      <c r="AB543">
        <v>553.54999999999995</v>
      </c>
      <c r="AC543" s="2">
        <f>(Table2[[#This Row],[Close Price]]/Table2[[#This Row],[Day Low]])-1</f>
        <v>1.3370998116760902E-2</v>
      </c>
      <c r="AD543" s="2">
        <f>(Table2[[#This Row],[Day High]]/Table2[[#This Row],[Close Price]])-1</f>
        <v>9.2919531685560219E-3</v>
      </c>
      <c r="AE543" s="2">
        <f>(Table2[[#This Row],[Close Price]]/Table2[[#This Row],[Current Week Low]])-1</f>
        <v>1.3370998116760902E-2</v>
      </c>
      <c r="AF543" s="2">
        <f>(Table2[[#This Row],[Current Week High]]/Table2[[#This Row],[Close Price]])-1</f>
        <v>3.9583720498048702E-2</v>
      </c>
      <c r="AG543" s="2">
        <f>(Table2[[#This Row],[Close Price]]/Table2[[#This Row],[Current Month Low]])-1</f>
        <v>1.3370998116760902E-2</v>
      </c>
      <c r="AH543" s="2">
        <f>(Table2[[#This Row],[Current Month High]]/Table2[[#This Row],[Close Price]])-1</f>
        <v>2.8712135290837937E-2</v>
      </c>
      <c r="AI543">
        <v>3.9583720498048698</v>
      </c>
      <c r="AJ543">
        <v>43.225978174075003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0.1</v>
      </c>
      <c r="AM543" t="s">
        <v>10294</v>
      </c>
      <c r="AN543">
        <v>-0.49</v>
      </c>
      <c r="AO543" t="s">
        <v>10293</v>
      </c>
      <c r="AP543">
        <v>-4.8514729754220998E-2</v>
      </c>
      <c r="AQ543">
        <f>(Table2[[#This Row],[Sharpe Ratio]]-AVERAGE(Table2[Sharpe Ratio]))/_xlfn.STDEV.P(Table2[Sharpe Ratio])</f>
        <v>-1.196310976684948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-1.9766522419611803</v>
      </c>
      <c r="AS543">
        <f>_xlfn.RANK.AVG(Table2[[#This Row],[1Y Return vs Nifty Z-Score]],Table2[1Y Return vs Nifty Z-Score])</f>
        <v>560</v>
      </c>
      <c r="AT543">
        <f>_xlfn.RANK.AVG(Table2[[#This Row],[6M Return vs Nifty Z-Score]],Table2[6M Return vs Nifty Z-Score])</f>
        <v>304</v>
      </c>
      <c r="AU543">
        <f>_xlfn.RANK.AVG(Table2[[#This Row],[Sharpe Ratio Z-Score]],Table2[Sharpe Ratio Z-Score])</f>
        <v>646</v>
      </c>
      <c r="AV543">
        <f>(Table2[[#This Row],[Rank 1Y]]+Table2[[#This Row],[Rank 6M]]+Table2[[#This Row],[Rank Sharpe]])/3</f>
        <v>503.33333333333331</v>
      </c>
    </row>
    <row r="544" spans="1:48" x14ac:dyDescent="0.3">
      <c r="A544" t="s">
        <v>476</v>
      </c>
      <c r="B544" t="s">
        <v>477</v>
      </c>
      <c r="C544" t="s">
        <v>10248</v>
      </c>
      <c r="D544" t="s">
        <v>173</v>
      </c>
      <c r="E544">
        <v>45220.34731125</v>
      </c>
      <c r="F544">
        <v>656.9</v>
      </c>
      <c r="G544">
        <v>12.637454550211899</v>
      </c>
      <c r="H544">
        <f>(Table2[[#This Row],[1Y Return vs Nifty]]-AVERAGE(Table2[1Y Return vs Nifty]))/_xlfn.STDEV.P(Table2[1Y Return vs Nifty])</f>
        <v>-0.36286431116334378</v>
      </c>
      <c r="I544">
        <v>-1.55049841440284</v>
      </c>
      <c r="J544">
        <f>(Table2[[#This Row],[1M Return vs Nifty]]-AVERAGE(Table2[1M Return vs Nifty]))/_xlfn.STDEV.P(Table2[1M Return vs Nifty])</f>
        <v>-0.25634119183502746</v>
      </c>
      <c r="K544">
        <v>-1.9260045345863801</v>
      </c>
      <c r="L544">
        <f>(Table2[[#This Row],[6M Return vs Nifty]]-AVERAGE(Table2[6M Return vs Nifty]))/_xlfn.STDEV.P(Table2[6M Return vs Nifty])</f>
        <v>-0.28880560102306635</v>
      </c>
      <c r="M544">
        <v>1.43185134396702</v>
      </c>
      <c r="N544">
        <f>(Table2[[#This Row],[1W Return vs Nifty]]-AVERAGE(Table2[1W Return vs Nifty]))/_xlfn.STDEV.P(Table2[1W Return vs Nifty])</f>
        <v>-0.1467042015531515</v>
      </c>
      <c r="O544">
        <v>648.29</v>
      </c>
      <c r="P544">
        <v>622.67797036017896</v>
      </c>
      <c r="Q544">
        <v>556.69139206899195</v>
      </c>
      <c r="R544">
        <v>52.8150530726246</v>
      </c>
      <c r="S544" s="2">
        <f>(Table2[[#This Row],[Close Price]]-Table2[[#This Row],[20D EMA]])/Table2[[#This Row],[20D EMA]]</f>
        <v>1.3281093337858079E-2</v>
      </c>
      <c r="T544" s="2">
        <f>(Table2[[#This Row],[Close Price]]-Table2[[#This Row],[50D EMA]])/Table2[[#This Row],[50D EMA]]</f>
        <v>5.4959435324210659E-2</v>
      </c>
      <c r="U544" s="2">
        <f>(Table2[[#This Row],[Close Price]]-Table2[[#This Row],[200D EMA]])/Table2[[#This Row],[200D EMA]]</f>
        <v>0.18000746797713907</v>
      </c>
      <c r="V544">
        <v>0.909417563067905</v>
      </c>
      <c r="W544">
        <v>646.54999999999995</v>
      </c>
      <c r="X544">
        <v>666</v>
      </c>
      <c r="Y544">
        <v>646.54999999999995</v>
      </c>
      <c r="Z544">
        <v>687.3</v>
      </c>
      <c r="AA544">
        <v>646.54999999999995</v>
      </c>
      <c r="AB544">
        <v>682.75</v>
      </c>
      <c r="AC544" s="2">
        <f>(Table2[[#This Row],[Close Price]]/Table2[[#This Row],[Day Low]])-1</f>
        <v>1.6008042688113955E-2</v>
      </c>
      <c r="AD544" s="2">
        <f>(Table2[[#This Row],[Day High]]/Table2[[#This Row],[Close Price]])-1</f>
        <v>1.3852945653828552E-2</v>
      </c>
      <c r="AE544" s="2">
        <f>(Table2[[#This Row],[Close Price]]/Table2[[#This Row],[Current Week Low]])-1</f>
        <v>1.6008042688113955E-2</v>
      </c>
      <c r="AF544" s="2">
        <f>(Table2[[#This Row],[Current Week High]]/Table2[[#This Row],[Close Price]])-1</f>
        <v>4.6277972294108682E-2</v>
      </c>
      <c r="AG544" s="2">
        <f>(Table2[[#This Row],[Close Price]]/Table2[[#This Row],[Current Month Low]])-1</f>
        <v>1.6008042688113955E-2</v>
      </c>
      <c r="AH544" s="2">
        <f>(Table2[[#This Row],[Current Month High]]/Table2[[#This Row],[Close Price]])-1</f>
        <v>3.9351499467194406E-2</v>
      </c>
      <c r="AI544">
        <v>4.6277972294108602</v>
      </c>
      <c r="AJ544">
        <v>65.445158040549003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0.09</v>
      </c>
      <c r="AM544" t="s">
        <v>10294</v>
      </c>
      <c r="AN544">
        <v>2.99</v>
      </c>
      <c r="AO544" t="s">
        <v>10294</v>
      </c>
      <c r="AP544">
        <v>-6.8960488605513001E-2</v>
      </c>
      <c r="AQ544">
        <f>(Table2[[#This Row],[Sharpe Ratio]]-AVERAGE(Table2[Sharpe Ratio]))/_xlfn.STDEV.P(Table2[Sharpe Ratio])</f>
        <v>-1.4333821045381192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-2.4880974101127085</v>
      </c>
      <c r="AS544">
        <f>_xlfn.RANK.AVG(Table2[[#This Row],[1Y Return vs Nifty Z-Score]],Table2[1Y Return vs Nifty Z-Score])</f>
        <v>418</v>
      </c>
      <c r="AT544">
        <f>_xlfn.RANK.AVG(Table2[[#This Row],[6M Return vs Nifty Z-Score]],Table2[6M Return vs Nifty Z-Score])</f>
        <v>415</v>
      </c>
      <c r="AU544">
        <f>_xlfn.RANK.AVG(Table2[[#This Row],[Sharpe Ratio Z-Score]],Table2[Sharpe Ratio Z-Score])</f>
        <v>678</v>
      </c>
      <c r="AV544">
        <f>(Table2[[#This Row],[Rank 1Y]]+Table2[[#This Row],[Rank 6M]]+Table2[[#This Row],[Rank Sharpe]])/3</f>
        <v>503.66666666666669</v>
      </c>
    </row>
    <row r="545" spans="1:48" x14ac:dyDescent="0.3">
      <c r="A545" t="s">
        <v>2070</v>
      </c>
      <c r="B545" t="s">
        <v>2071</v>
      </c>
      <c r="C545" t="s">
        <v>10248</v>
      </c>
      <c r="D545" t="s">
        <v>438</v>
      </c>
      <c r="E545">
        <v>2942.9911588939999</v>
      </c>
      <c r="F545">
        <v>88.58</v>
      </c>
      <c r="G545">
        <v>-7.1245325017156604</v>
      </c>
      <c r="H545">
        <f>(Table2[[#This Row],[1Y Return vs Nifty]]-AVERAGE(Table2[1Y Return vs Nifty]))/_xlfn.STDEV.P(Table2[1Y Return vs Nifty])</f>
        <v>-0.63585458719068833</v>
      </c>
      <c r="I545">
        <v>5.9312129819289003</v>
      </c>
      <c r="J545">
        <f>(Table2[[#This Row],[1M Return vs Nifty]]-AVERAGE(Table2[1M Return vs Nifty]))/_xlfn.STDEV.P(Table2[1M Return vs Nifty])</f>
        <v>0.50737176685629448</v>
      </c>
      <c r="K545">
        <v>-10.759349674192899</v>
      </c>
      <c r="L545">
        <f>(Table2[[#This Row],[6M Return vs Nifty]]-AVERAGE(Table2[6M Return vs Nifty]))/_xlfn.STDEV.P(Table2[6M Return vs Nifty])</f>
        <v>-0.59228775918554588</v>
      </c>
      <c r="M545">
        <v>-5.2012060950780397</v>
      </c>
      <c r="N545">
        <f>(Table2[[#This Row],[1W Return vs Nifty]]-AVERAGE(Table2[1W Return vs Nifty]))/_xlfn.STDEV.P(Table2[1W Return vs Nifty])</f>
        <v>-1.53246320214081</v>
      </c>
      <c r="O545">
        <v>85.28</v>
      </c>
      <c r="P545">
        <v>84.5182586458739</v>
      </c>
      <c r="Q545">
        <v>85.942380621250194</v>
      </c>
      <c r="R545">
        <v>59.834781853895301</v>
      </c>
      <c r="S545" s="2">
        <f>(Table2[[#This Row],[Close Price]]-Table2[[#This Row],[20D EMA]])/Table2[[#This Row],[20D EMA]]</f>
        <v>3.8696060037523419E-2</v>
      </c>
      <c r="T545" s="2">
        <f>(Table2[[#This Row],[Close Price]]-Table2[[#This Row],[50D EMA]])/Table2[[#This Row],[50D EMA]]</f>
        <v>4.8057560806411492E-2</v>
      </c>
      <c r="U545" s="2">
        <f>(Table2[[#This Row],[Close Price]]-Table2[[#This Row],[200D EMA]])/Table2[[#This Row],[200D EMA]]</f>
        <v>3.0690555226458593E-2</v>
      </c>
      <c r="V545">
        <v>2.3793233896509798</v>
      </c>
      <c r="W545">
        <v>86.1</v>
      </c>
      <c r="X545">
        <v>89</v>
      </c>
      <c r="Y545">
        <v>86.1</v>
      </c>
      <c r="Z545">
        <v>92</v>
      </c>
      <c r="AA545">
        <v>86.1</v>
      </c>
      <c r="AB545">
        <v>90.9</v>
      </c>
      <c r="AC545" s="2">
        <f>(Table2[[#This Row],[Close Price]]/Table2[[#This Row],[Day Low]])-1</f>
        <v>2.8803716608594598E-2</v>
      </c>
      <c r="AD545" s="2">
        <f>(Table2[[#This Row],[Day High]]/Table2[[#This Row],[Close Price]])-1</f>
        <v>4.7414766312938728E-3</v>
      </c>
      <c r="AE545" s="2">
        <f>(Table2[[#This Row],[Close Price]]/Table2[[#This Row],[Current Week Low]])-1</f>
        <v>2.8803716608594598E-2</v>
      </c>
      <c r="AF545" s="2">
        <f>(Table2[[#This Row],[Current Week High]]/Table2[[#This Row],[Close Price]])-1</f>
        <v>3.860916685482052E-2</v>
      </c>
      <c r="AG545" s="2">
        <f>(Table2[[#This Row],[Close Price]]/Table2[[#This Row],[Current Month Low]])-1</f>
        <v>2.8803716608594598E-2</v>
      </c>
      <c r="AH545" s="2">
        <f>(Table2[[#This Row],[Current Month High]]/Table2[[#This Row],[Close Price]])-1</f>
        <v>2.6191013772860705E-2</v>
      </c>
      <c r="AI545">
        <v>35.470760894107002</v>
      </c>
      <c r="AJ545">
        <v>41.614708233413197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-0.05</v>
      </c>
      <c r="AM545" t="s">
        <v>10293</v>
      </c>
      <c r="AN545">
        <v>5.94</v>
      </c>
      <c r="AO545" t="s">
        <v>10294</v>
      </c>
      <c r="AP545">
        <v>1.9715423578613001E-2</v>
      </c>
      <c r="AQ545">
        <f>(Table2[[#This Row],[Sharpe Ratio]]-AVERAGE(Table2[Sharpe Ratio]))/_xlfn.STDEV.P(Table2[Sharpe Ratio])</f>
        <v>-0.405173825852926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552</v>
      </c>
      <c r="AT545">
        <f>_xlfn.RANK.AVG(Table2[[#This Row],[6M Return vs Nifty Z-Score]],Table2[6M Return vs Nifty Z-Score])</f>
        <v>519</v>
      </c>
      <c r="AU545">
        <f>_xlfn.RANK.AVG(Table2[[#This Row],[Sharpe Ratio Z-Score]],Table2[Sharpe Ratio Z-Score])</f>
        <v>448</v>
      </c>
      <c r="AV545">
        <f>(Table2[[#This Row],[Rank 1Y]]+Table2[[#This Row],[Rank 6M]]+Table2[[#This Row],[Rank Sharpe]])/3</f>
        <v>506.33333333333331</v>
      </c>
    </row>
    <row r="546" spans="1:48" x14ac:dyDescent="0.3">
      <c r="A546" t="s">
        <v>1685</v>
      </c>
      <c r="B546" t="s">
        <v>1686</v>
      </c>
      <c r="C546" t="s">
        <v>10254</v>
      </c>
      <c r="D546" t="s">
        <v>551</v>
      </c>
      <c r="E546">
        <v>4843.6598086249996</v>
      </c>
      <c r="F546">
        <v>433.15</v>
      </c>
      <c r="G546">
        <v>3.66600462668577</v>
      </c>
      <c r="H546">
        <f>(Table2[[#This Row],[1Y Return vs Nifty]]-AVERAGE(Table2[1Y Return vs Nifty]))/_xlfn.STDEV.P(Table2[1Y Return vs Nifty])</f>
        <v>-0.48679509730106735</v>
      </c>
      <c r="I546">
        <v>10.0708269398287</v>
      </c>
      <c r="J546">
        <f>(Table2[[#This Row],[1M Return vs Nifty]]-AVERAGE(Table2[1M Return vs Nifty]))/_xlfn.STDEV.P(Table2[1M Return vs Nifty])</f>
        <v>0.92993241590480114</v>
      </c>
      <c r="K546">
        <v>-1.266446533264</v>
      </c>
      <c r="L546">
        <f>(Table2[[#This Row],[6M Return vs Nifty]]-AVERAGE(Table2[6M Return vs Nifty]))/_xlfn.STDEV.P(Table2[6M Return vs Nifty])</f>
        <v>-0.26614554613885699</v>
      </c>
      <c r="M546">
        <v>7.5865408182822298</v>
      </c>
      <c r="N546">
        <f>(Table2[[#This Row],[1W Return vs Nifty]]-AVERAGE(Table2[1W Return vs Nifty]))/_xlfn.STDEV.P(Table2[1W Return vs Nifty])</f>
        <v>1.1391155600321343</v>
      </c>
      <c r="O546">
        <v>398.42</v>
      </c>
      <c r="P546">
        <v>386.96145041344403</v>
      </c>
      <c r="Q546">
        <v>365.12821574054499</v>
      </c>
      <c r="R546">
        <v>82.317323052502601</v>
      </c>
      <c r="S546" s="2">
        <f>(Table2[[#This Row],[Close Price]]-Table2[[#This Row],[20D EMA]])/Table2[[#This Row],[20D EMA]]</f>
        <v>8.7169318809296625E-2</v>
      </c>
      <c r="T546" s="2">
        <f>(Table2[[#This Row],[Close Price]]-Table2[[#This Row],[50D EMA]])/Table2[[#This Row],[50D EMA]]</f>
        <v>0.1193621471524008</v>
      </c>
      <c r="U546" s="2">
        <f>(Table2[[#This Row],[Close Price]]-Table2[[#This Row],[200D EMA]])/Table2[[#This Row],[200D EMA]]</f>
        <v>0.18629561158809574</v>
      </c>
      <c r="V546">
        <v>1.88135919210077</v>
      </c>
      <c r="W546">
        <v>412.95</v>
      </c>
      <c r="X546">
        <v>441.95</v>
      </c>
      <c r="Y546">
        <v>403</v>
      </c>
      <c r="Z546">
        <v>441.95</v>
      </c>
      <c r="AA546">
        <v>412.95</v>
      </c>
      <c r="AB546">
        <v>441.95</v>
      </c>
      <c r="AC546" s="2">
        <f>(Table2[[#This Row],[Close Price]]/Table2[[#This Row],[Day Low]])-1</f>
        <v>4.8916333696573444E-2</v>
      </c>
      <c r="AD546" s="2">
        <f>(Table2[[#This Row],[Day High]]/Table2[[#This Row],[Close Price]])-1</f>
        <v>2.0316287660163912E-2</v>
      </c>
      <c r="AE546" s="2">
        <f>(Table2[[#This Row],[Close Price]]/Table2[[#This Row],[Current Week Low]])-1</f>
        <v>7.4813895781637552E-2</v>
      </c>
      <c r="AF546" s="2">
        <f>(Table2[[#This Row],[Current Week High]]/Table2[[#This Row],[Close Price]])-1</f>
        <v>2.0316287660163912E-2</v>
      </c>
      <c r="AG546" s="2">
        <f>(Table2[[#This Row],[Close Price]]/Table2[[#This Row],[Current Month Low]])-1</f>
        <v>4.8916333696573444E-2</v>
      </c>
      <c r="AH546" s="2">
        <f>(Table2[[#This Row],[Current Month High]]/Table2[[#This Row],[Close Price]])-1</f>
        <v>2.0316287660163912E-2</v>
      </c>
      <c r="AI546">
        <v>2.0316287660163899</v>
      </c>
      <c r="AJ546">
        <v>48.797664032978297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-0.02</v>
      </c>
      <c r="AM546" t="s">
        <v>10293</v>
      </c>
      <c r="AN546">
        <v>15.05</v>
      </c>
      <c r="AO546" t="s">
        <v>10294</v>
      </c>
      <c r="AP546">
        <v>-4.1663164855854001E-2</v>
      </c>
      <c r="AQ546">
        <f>(Table2[[#This Row],[Sharpe Ratio]]-AVERAGE(Table2[Sharpe Ratio]))/_xlfn.STDEV.P(Table2[Sharpe Ratio])</f>
        <v>-1.1168662258283459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0.19924110666866524</v>
      </c>
      <c r="AS546">
        <f>_xlfn.RANK.AVG(Table2[[#This Row],[1Y Return vs Nifty Z-Score]],Table2[1Y Return vs Nifty Z-Score])</f>
        <v>473</v>
      </c>
      <c r="AT546">
        <f>_xlfn.RANK.AVG(Table2[[#This Row],[6M Return vs Nifty Z-Score]],Table2[6M Return vs Nifty Z-Score])</f>
        <v>409</v>
      </c>
      <c r="AU546">
        <f>_xlfn.RANK.AVG(Table2[[#This Row],[Sharpe Ratio Z-Score]],Table2[Sharpe Ratio Z-Score])</f>
        <v>637</v>
      </c>
      <c r="AV546">
        <f>(Table2[[#This Row],[Rank 1Y]]+Table2[[#This Row],[Rank 6M]]+Table2[[#This Row],[Rank Sharpe]])/3</f>
        <v>506.33333333333331</v>
      </c>
    </row>
    <row r="547" spans="1:48" x14ac:dyDescent="0.3">
      <c r="A547" t="s">
        <v>1523</v>
      </c>
      <c r="B547" t="s">
        <v>1524</v>
      </c>
      <c r="C547" t="s">
        <v>10259</v>
      </c>
      <c r="D547" t="s">
        <v>1525</v>
      </c>
      <c r="E547">
        <v>6468.7534537499996</v>
      </c>
      <c r="F547">
        <v>476.7</v>
      </c>
      <c r="G547">
        <v>-2.1203334767345301</v>
      </c>
      <c r="H547">
        <f>(Table2[[#This Row],[1Y Return vs Nifty]]-AVERAGE(Table2[1Y Return vs Nifty]))/_xlfn.STDEV.P(Table2[1Y Return vs Nifty])</f>
        <v>-0.56672704098110205</v>
      </c>
      <c r="I547">
        <v>1.38394504986623</v>
      </c>
      <c r="J547">
        <f>(Table2[[#This Row],[1M Return vs Nifty]]-AVERAGE(Table2[1M Return vs Nifty]))/_xlfn.STDEV.P(Table2[1M Return vs Nifty])</f>
        <v>4.3198897523155304E-2</v>
      </c>
      <c r="K547">
        <v>-6.0173161273186704</v>
      </c>
      <c r="L547">
        <f>(Table2[[#This Row],[6M Return vs Nifty]]-AVERAGE(Table2[6M Return vs Nifty]))/_xlfn.STDEV.P(Table2[6M Return vs Nifty])</f>
        <v>-0.42936844015751402</v>
      </c>
      <c r="M547">
        <v>-0.64942990348462204</v>
      </c>
      <c r="N547">
        <f>(Table2[[#This Row],[1W Return vs Nifty]]-AVERAGE(Table2[1W Return vs Nifty]))/_xlfn.STDEV.P(Table2[1W Return vs Nifty])</f>
        <v>-0.58151940523781087</v>
      </c>
      <c r="O547">
        <v>470.55</v>
      </c>
      <c r="P547">
        <v>465.689606504344</v>
      </c>
      <c r="Q547">
        <v>446.92396867145902</v>
      </c>
      <c r="R547">
        <v>54.555660255259298</v>
      </c>
      <c r="S547" s="2">
        <f>(Table2[[#This Row],[Close Price]]-Table2[[#This Row],[20D EMA]])/Table2[[#This Row],[20D EMA]]</f>
        <v>1.3069811922218632E-2</v>
      </c>
      <c r="T547" s="2">
        <f>(Table2[[#This Row],[Close Price]]-Table2[[#This Row],[50D EMA]])/Table2[[#This Row],[50D EMA]]</f>
        <v>2.3643202128354315E-2</v>
      </c>
      <c r="U547" s="2">
        <f>(Table2[[#This Row],[Close Price]]-Table2[[#This Row],[200D EMA]])/Table2[[#This Row],[200D EMA]]</f>
        <v>6.6624377781872343E-2</v>
      </c>
      <c r="V547">
        <v>1.1242534976806</v>
      </c>
      <c r="W547">
        <v>468.5</v>
      </c>
      <c r="X547">
        <v>479.25</v>
      </c>
      <c r="Y547">
        <v>466</v>
      </c>
      <c r="Z547">
        <v>496.9</v>
      </c>
      <c r="AA547">
        <v>466</v>
      </c>
      <c r="AB547">
        <v>491.95</v>
      </c>
      <c r="AC547" s="2">
        <f>(Table2[[#This Row],[Close Price]]/Table2[[#This Row],[Day Low]])-1</f>
        <v>1.7502668089647733E-2</v>
      </c>
      <c r="AD547" s="2">
        <f>(Table2[[#This Row],[Day High]]/Table2[[#This Row],[Close Price]])-1</f>
        <v>5.3492762743865274E-3</v>
      </c>
      <c r="AE547" s="2">
        <f>(Table2[[#This Row],[Close Price]]/Table2[[#This Row],[Current Week Low]])-1</f>
        <v>2.2961373390557815E-2</v>
      </c>
      <c r="AF547" s="2">
        <f>(Table2[[#This Row],[Current Week High]]/Table2[[#This Row],[Close Price]])-1</f>
        <v>4.2374659114747137E-2</v>
      </c>
      <c r="AG547" s="2">
        <f>(Table2[[#This Row],[Close Price]]/Table2[[#This Row],[Current Month Low]])-1</f>
        <v>2.2961373390557815E-2</v>
      </c>
      <c r="AH547" s="2">
        <f>(Table2[[#This Row],[Current Month High]]/Table2[[#This Row],[Close Price]])-1</f>
        <v>3.1990769876232505E-2</v>
      </c>
      <c r="AI547">
        <v>21.019509125235999</v>
      </c>
      <c r="AJ547">
        <v>39.263803680981503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-0.15</v>
      </c>
      <c r="AM547" t="s">
        <v>10293</v>
      </c>
      <c r="AN547">
        <v>1.94</v>
      </c>
      <c r="AO547" t="s">
        <v>10294</v>
      </c>
      <c r="AQ547">
        <f>(Table2[[#This Row],[Sharpe Ratio]]-AVERAGE(Table2[Sharpe Ratio]))/_xlfn.STDEV.P(Table2[Sharpe Ratio])</f>
        <v>-0.63377662498989373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-2.1681926138431655</v>
      </c>
      <c r="AS547">
        <f>_xlfn.RANK.AVG(Table2[[#This Row],[1Y Return vs Nifty Z-Score]],Table2[1Y Return vs Nifty Z-Score])</f>
        <v>520</v>
      </c>
      <c r="AT547">
        <f>_xlfn.RANK.AVG(Table2[[#This Row],[6M Return vs Nifty Z-Score]],Table2[6M Return vs Nifty Z-Score])</f>
        <v>467</v>
      </c>
      <c r="AU547">
        <f>_xlfn.RANK.AVG(Table2[[#This Row],[Sharpe Ratio Z-Score]],Table2[Sharpe Ratio Z-Score])</f>
        <v>532.5</v>
      </c>
      <c r="AV547">
        <f>(Table2[[#This Row],[Rank 1Y]]+Table2[[#This Row],[Rank 6M]]+Table2[[#This Row],[Rank Sharpe]])/3</f>
        <v>506.5</v>
      </c>
    </row>
    <row r="548" spans="1:48" x14ac:dyDescent="0.3">
      <c r="A548" t="s">
        <v>2052</v>
      </c>
      <c r="B548" t="s">
        <v>2053</v>
      </c>
      <c r="C548" t="s">
        <v>10252</v>
      </c>
      <c r="D548" t="s">
        <v>489</v>
      </c>
      <c r="E548">
        <v>3016.5212900000001</v>
      </c>
      <c r="F548">
        <v>415</v>
      </c>
      <c r="G548">
        <v>-4.5083094384890003</v>
      </c>
      <c r="H548">
        <f>(Table2[[#This Row],[1Y Return vs Nifty]]-AVERAGE(Table2[1Y Return vs Nifty]))/_xlfn.STDEV.P(Table2[1Y Return vs Nifty])</f>
        <v>-0.59971432182654882</v>
      </c>
      <c r="I548">
        <v>17.759432819116299</v>
      </c>
      <c r="J548">
        <f>(Table2[[#This Row],[1M Return vs Nifty]]-AVERAGE(Table2[1M Return vs Nifty]))/_xlfn.STDEV.P(Table2[1M Return vs Nifty])</f>
        <v>1.7147646064596511</v>
      </c>
      <c r="K548">
        <v>2.333293760708</v>
      </c>
      <c r="L548">
        <f>(Table2[[#This Row],[6M Return vs Nifty]]-AVERAGE(Table2[6M Return vs Nifty]))/_xlfn.STDEV.P(Table2[6M Return vs Nifty])</f>
        <v>-0.14247133937196002</v>
      </c>
      <c r="M548">
        <v>-1.48218579696927</v>
      </c>
      <c r="N548">
        <f>(Table2[[#This Row],[1W Return vs Nifty]]-AVERAGE(Table2[1W Return vs Nifty]))/_xlfn.STDEV.P(Table2[1W Return vs Nifty])</f>
        <v>-0.7554963359810648</v>
      </c>
      <c r="O548">
        <v>400.86</v>
      </c>
      <c r="P548">
        <v>376.48878842584998</v>
      </c>
      <c r="Q548">
        <v>354.89371241118499</v>
      </c>
      <c r="R548">
        <v>59.236686016438298</v>
      </c>
      <c r="S548" s="2">
        <f>(Table2[[#This Row],[Close Price]]-Table2[[#This Row],[20D EMA]])/Table2[[#This Row],[20D EMA]]</f>
        <v>3.527416055480713E-2</v>
      </c>
      <c r="T548" s="2">
        <f>(Table2[[#This Row],[Close Price]]-Table2[[#This Row],[50D EMA]])/Table2[[#This Row],[50D EMA]]</f>
        <v>0.10229046058760623</v>
      </c>
      <c r="U548" s="2">
        <f>(Table2[[#This Row],[Close Price]]-Table2[[#This Row],[200D EMA]])/Table2[[#This Row],[200D EMA]]</f>
        <v>0.16936419408629869</v>
      </c>
      <c r="V548">
        <v>1.84431618233594</v>
      </c>
      <c r="W548">
        <v>407.75</v>
      </c>
      <c r="X548">
        <v>426.6</v>
      </c>
      <c r="Y548">
        <v>407.75</v>
      </c>
      <c r="Z548">
        <v>435.95</v>
      </c>
      <c r="AA548">
        <v>407.75</v>
      </c>
      <c r="AB548">
        <v>426.6</v>
      </c>
      <c r="AC548" s="2">
        <f>(Table2[[#This Row],[Close Price]]/Table2[[#This Row],[Day Low]])-1</f>
        <v>1.7780502759043637E-2</v>
      </c>
      <c r="AD548" s="2">
        <f>(Table2[[#This Row],[Day High]]/Table2[[#This Row],[Close Price]])-1</f>
        <v>2.795180722891577E-2</v>
      </c>
      <c r="AE548" s="2">
        <f>(Table2[[#This Row],[Close Price]]/Table2[[#This Row],[Current Week Low]])-1</f>
        <v>1.7780502759043637E-2</v>
      </c>
      <c r="AF548" s="2">
        <f>(Table2[[#This Row],[Current Week High]]/Table2[[#This Row],[Close Price]])-1</f>
        <v>5.0481927710843255E-2</v>
      </c>
      <c r="AG548" s="2">
        <f>(Table2[[#This Row],[Close Price]]/Table2[[#This Row],[Current Month Low]])-1</f>
        <v>1.7780502759043637E-2</v>
      </c>
      <c r="AH548" s="2">
        <f>(Table2[[#This Row],[Current Month High]]/Table2[[#This Row],[Close Price]])-1</f>
        <v>2.795180722891577E-2</v>
      </c>
      <c r="AI548">
        <v>11.5662650602409</v>
      </c>
      <c r="AJ548">
        <v>40.6541264192509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0.13</v>
      </c>
      <c r="AM548" t="s">
        <v>10294</v>
      </c>
      <c r="AN548">
        <v>9.7200000000000006</v>
      </c>
      <c r="AO548" t="s">
        <v>10294</v>
      </c>
      <c r="AP548">
        <v>-3.1858993741174998E-2</v>
      </c>
      <c r="AQ548">
        <f>(Table2[[#This Row],[Sharpe Ratio]]-AVERAGE(Table2[Sharpe Ratio]))/_xlfn.STDEV.P(Table2[Sharpe Ratio])</f>
        <v>-1.0031856370701764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-0.78610302779009888</v>
      </c>
      <c r="AS548">
        <f>_xlfn.RANK.AVG(Table2[[#This Row],[1Y Return vs Nifty Z-Score]],Table2[1Y Return vs Nifty Z-Score])</f>
        <v>536</v>
      </c>
      <c r="AT548">
        <f>_xlfn.RANK.AVG(Table2[[#This Row],[6M Return vs Nifty Z-Score]],Table2[6M Return vs Nifty Z-Score])</f>
        <v>369</v>
      </c>
      <c r="AU548">
        <f>_xlfn.RANK.AVG(Table2[[#This Row],[Sharpe Ratio Z-Score]],Table2[Sharpe Ratio Z-Score])</f>
        <v>619</v>
      </c>
      <c r="AV548">
        <f>(Table2[[#This Row],[Rank 1Y]]+Table2[[#This Row],[Rank 6M]]+Table2[[#This Row],[Rank Sharpe]])/3</f>
        <v>508</v>
      </c>
    </row>
    <row r="549" spans="1:48" x14ac:dyDescent="0.3">
      <c r="A549" t="s">
        <v>427</v>
      </c>
      <c r="B549" t="s">
        <v>428</v>
      </c>
      <c r="C549" t="s">
        <v>10251</v>
      </c>
      <c r="D549" t="s">
        <v>27</v>
      </c>
      <c r="E549">
        <v>55613.474999999999</v>
      </c>
      <c r="F549">
        <v>1951.35</v>
      </c>
      <c r="G549">
        <v>-12.6176750857008</v>
      </c>
      <c r="H549">
        <f>(Table2[[#This Row],[1Y Return vs Nifty]]-AVERAGE(Table2[1Y Return vs Nifty]))/_xlfn.STDEV.P(Table2[1Y Return vs Nifty])</f>
        <v>-0.71173635486512854</v>
      </c>
      <c r="I549">
        <v>3.6291957275649498</v>
      </c>
      <c r="J549">
        <f>(Table2[[#This Row],[1M Return vs Nifty]]-AVERAGE(Table2[1M Return vs Nifty]))/_xlfn.STDEV.P(Table2[1M Return vs Nifty])</f>
        <v>0.27238804252408522</v>
      </c>
      <c r="K549">
        <v>1.76832355891824</v>
      </c>
      <c r="L549">
        <f>(Table2[[#This Row],[6M Return vs Nifty]]-AVERAGE(Table2[6M Return vs Nifty]))/_xlfn.STDEV.P(Table2[6M Return vs Nifty])</f>
        <v>-0.16188169563301805</v>
      </c>
      <c r="M549">
        <v>7.4174795126046096</v>
      </c>
      <c r="N549">
        <f>(Table2[[#This Row],[1W Return vs Nifty]]-AVERAGE(Table2[1W Return vs Nifty]))/_xlfn.STDEV.P(Table2[1W Return vs Nifty])</f>
        <v>1.1037957654808614</v>
      </c>
      <c r="O549">
        <v>1883.09</v>
      </c>
      <c r="P549">
        <v>1858.0309620692201</v>
      </c>
      <c r="Q549">
        <v>1788.26967436621</v>
      </c>
      <c r="R549">
        <v>64.194631499946993</v>
      </c>
      <c r="S549" s="2">
        <f>(Table2[[#This Row],[Close Price]]-Table2[[#This Row],[20D EMA]])/Table2[[#This Row],[20D EMA]]</f>
        <v>3.6248931277846515E-2</v>
      </c>
      <c r="T549" s="2">
        <f>(Table2[[#This Row],[Close Price]]-Table2[[#This Row],[50D EMA]])/Table2[[#This Row],[50D EMA]]</f>
        <v>5.0224694763349835E-2</v>
      </c>
      <c r="U549" s="2">
        <f>(Table2[[#This Row],[Close Price]]-Table2[[#This Row],[200D EMA]])/Table2[[#This Row],[200D EMA]]</f>
        <v>9.119448144284395E-2</v>
      </c>
      <c r="V549">
        <v>1.7109462378379401</v>
      </c>
      <c r="W549">
        <v>1929.65</v>
      </c>
      <c r="X549">
        <v>1989.95</v>
      </c>
      <c r="Y549">
        <v>1863</v>
      </c>
      <c r="Z549">
        <v>2005.85</v>
      </c>
      <c r="AA549">
        <v>1929.65</v>
      </c>
      <c r="AB549">
        <v>2005.85</v>
      </c>
      <c r="AC549" s="2">
        <f>(Table2[[#This Row],[Close Price]]/Table2[[#This Row],[Day Low]])-1</f>
        <v>1.1245562666804876E-2</v>
      </c>
      <c r="AD549" s="2">
        <f>(Table2[[#This Row],[Day High]]/Table2[[#This Row],[Close Price]])-1</f>
        <v>1.9781177133779249E-2</v>
      </c>
      <c r="AE549" s="2">
        <f>(Table2[[#This Row],[Close Price]]/Table2[[#This Row],[Current Week Low]])-1</f>
        <v>4.7423510466988672E-2</v>
      </c>
      <c r="AF549" s="2">
        <f>(Table2[[#This Row],[Current Week High]]/Table2[[#This Row],[Close Price]])-1</f>
        <v>2.7929382222563914E-2</v>
      </c>
      <c r="AG549" s="2">
        <f>(Table2[[#This Row],[Close Price]]/Table2[[#This Row],[Current Month Low]])-1</f>
        <v>1.1245562666804876E-2</v>
      </c>
      <c r="AH549" s="2">
        <f>(Table2[[#This Row],[Current Month High]]/Table2[[#This Row],[Close Price]])-1</f>
        <v>2.7929382222563914E-2</v>
      </c>
      <c r="AI549">
        <v>6.8311681656289398</v>
      </c>
      <c r="AJ549">
        <v>26.431903589477699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-0.02</v>
      </c>
      <c r="AM549" t="s">
        <v>10293</v>
      </c>
      <c r="AN549">
        <v>5.42</v>
      </c>
      <c r="AO549" t="s">
        <v>10294</v>
      </c>
      <c r="AP549">
        <v>-5.2100582383490003E-3</v>
      </c>
      <c r="AQ549">
        <f>(Table2[[#This Row],[Sharpe Ratio]]-AVERAGE(Table2[Sharpe Ratio]))/_xlfn.STDEV.P(Table2[Sharpe Ratio])</f>
        <v>-0.69418790107554762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-0.19162214356874752</v>
      </c>
      <c r="AS549">
        <f>_xlfn.RANK.AVG(Table2[[#This Row],[1Y Return vs Nifty Z-Score]],Table2[1Y Return vs Nifty Z-Score])</f>
        <v>584</v>
      </c>
      <c r="AT549">
        <f>_xlfn.RANK.AVG(Table2[[#This Row],[6M Return vs Nifty Z-Score]],Table2[6M Return vs Nifty Z-Score])</f>
        <v>375</v>
      </c>
      <c r="AU549">
        <f>_xlfn.RANK.AVG(Table2[[#This Row],[Sharpe Ratio Z-Score]],Table2[Sharpe Ratio Z-Score])</f>
        <v>566</v>
      </c>
      <c r="AV549">
        <f>(Table2[[#This Row],[Rank 1Y]]+Table2[[#This Row],[Rank 6M]]+Table2[[#This Row],[Rank Sharpe]])/3</f>
        <v>508.33333333333331</v>
      </c>
    </row>
    <row r="550" spans="1:48" x14ac:dyDescent="0.3">
      <c r="A550" t="s">
        <v>1127</v>
      </c>
      <c r="B550" t="s">
        <v>1128</v>
      </c>
      <c r="C550" t="s">
        <v>10254</v>
      </c>
      <c r="D550" t="s">
        <v>54</v>
      </c>
      <c r="E550">
        <v>10831.4020048</v>
      </c>
      <c r="F550">
        <v>884</v>
      </c>
      <c r="G550">
        <v>16.968016221422801</v>
      </c>
      <c r="H550">
        <f>(Table2[[#This Row],[1Y Return vs Nifty]]-AVERAGE(Table2[1Y Return vs Nifty]))/_xlfn.STDEV.P(Table2[1Y Return vs Nifty])</f>
        <v>-0.30304232955436422</v>
      </c>
      <c r="I550">
        <v>-1.11735762583883</v>
      </c>
      <c r="J550">
        <f>(Table2[[#This Row],[1M Return vs Nifty]]-AVERAGE(Table2[1M Return vs Nifty]))/_xlfn.STDEV.P(Table2[1M Return vs Nifty])</f>
        <v>-0.21212734614641937</v>
      </c>
      <c r="K550">
        <v>-11.6472226195445</v>
      </c>
      <c r="L550">
        <f>(Table2[[#This Row],[6M Return vs Nifty]]-AVERAGE(Table2[6M Return vs Nifty]))/_xlfn.STDEV.P(Table2[6M Return vs Nifty])</f>
        <v>-0.62279189927865952</v>
      </c>
      <c r="M550">
        <v>3.5844010618387299</v>
      </c>
      <c r="N550">
        <f>(Table2[[#This Row],[1W Return vs Nifty]]-AVERAGE(Table2[1W Return vs Nifty]))/_xlfn.STDEV.P(Table2[1W Return vs Nifty])</f>
        <v>0.3030002029638984</v>
      </c>
      <c r="O550">
        <v>870.71</v>
      </c>
      <c r="P550">
        <v>857.40500900712698</v>
      </c>
      <c r="Q550">
        <v>777.52015475207099</v>
      </c>
      <c r="R550">
        <v>55.945737377057597</v>
      </c>
      <c r="S550" s="2">
        <f>(Table2[[#This Row],[Close Price]]-Table2[[#This Row],[20D EMA]])/Table2[[#This Row],[20D EMA]]</f>
        <v>1.5263405726361203E-2</v>
      </c>
      <c r="T550" s="2">
        <f>(Table2[[#This Row],[Close Price]]-Table2[[#This Row],[50D EMA]])/Table2[[#This Row],[50D EMA]]</f>
        <v>3.1018002826540471E-2</v>
      </c>
      <c r="U550" s="2">
        <f>(Table2[[#This Row],[Close Price]]-Table2[[#This Row],[200D EMA]])/Table2[[#This Row],[200D EMA]]</f>
        <v>0.13694801941421364</v>
      </c>
      <c r="V550">
        <v>1.68809092857956</v>
      </c>
      <c r="W550">
        <v>872.1</v>
      </c>
      <c r="X550">
        <v>892.5</v>
      </c>
      <c r="Y550">
        <v>842.55</v>
      </c>
      <c r="Z550">
        <v>910</v>
      </c>
      <c r="AA550">
        <v>872.1</v>
      </c>
      <c r="AB550">
        <v>910</v>
      </c>
      <c r="AC550" s="2">
        <f>(Table2[[#This Row],[Close Price]]/Table2[[#This Row],[Day Low]])-1</f>
        <v>1.3645224171539905E-2</v>
      </c>
      <c r="AD550" s="2">
        <f>(Table2[[#This Row],[Day High]]/Table2[[#This Row],[Close Price]])-1</f>
        <v>9.6153846153845812E-3</v>
      </c>
      <c r="AE550" s="2">
        <f>(Table2[[#This Row],[Close Price]]/Table2[[#This Row],[Current Week Low]])-1</f>
        <v>4.9195893418788161E-2</v>
      </c>
      <c r="AF550" s="2">
        <f>(Table2[[#This Row],[Current Week High]]/Table2[[#This Row],[Close Price]])-1</f>
        <v>2.9411764705882248E-2</v>
      </c>
      <c r="AG550" s="2">
        <f>(Table2[[#This Row],[Close Price]]/Table2[[#This Row],[Current Month Low]])-1</f>
        <v>1.3645224171539905E-2</v>
      </c>
      <c r="AH550" s="2">
        <f>(Table2[[#This Row],[Current Month High]]/Table2[[#This Row],[Close Price]])-1</f>
        <v>2.9411764705882248E-2</v>
      </c>
      <c r="AI550">
        <v>9.9547511312217196</v>
      </c>
      <c r="AJ550">
        <v>48.322147651006702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-7.0000000000000007E-2</v>
      </c>
      <c r="AM550" t="s">
        <v>10293</v>
      </c>
      <c r="AN550">
        <v>3.38</v>
      </c>
      <c r="AO550" t="s">
        <v>10294</v>
      </c>
      <c r="AP550">
        <v>-2.9444502184906001E-2</v>
      </c>
      <c r="AQ550">
        <f>(Table2[[#This Row],[Sharpe Ratio]]-AVERAGE(Table2[Sharpe Ratio]))/_xlfn.STDEV.P(Table2[Sharpe Ratio])</f>
        <v>-0.97518930587014963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-1.8101506778856939</v>
      </c>
      <c r="AS550">
        <f>_xlfn.RANK.AVG(Table2[[#This Row],[1Y Return vs Nifty Z-Score]],Table2[1Y Return vs Nifty Z-Score])</f>
        <v>389</v>
      </c>
      <c r="AT550">
        <f>_xlfn.RANK.AVG(Table2[[#This Row],[6M Return vs Nifty Z-Score]],Table2[6M Return vs Nifty Z-Score])</f>
        <v>527</v>
      </c>
      <c r="AU550">
        <f>_xlfn.RANK.AVG(Table2[[#This Row],[Sharpe Ratio Z-Score]],Table2[Sharpe Ratio Z-Score])</f>
        <v>613</v>
      </c>
      <c r="AV550">
        <f>(Table2[[#This Row],[Rank 1Y]]+Table2[[#This Row],[Rank 6M]]+Table2[[#This Row],[Rank Sharpe]])/3</f>
        <v>509.66666666666669</v>
      </c>
    </row>
    <row r="551" spans="1:48" x14ac:dyDescent="0.3">
      <c r="A551" t="s">
        <v>873</v>
      </c>
      <c r="B551" t="s">
        <v>874</v>
      </c>
      <c r="C551" t="s">
        <v>10250</v>
      </c>
      <c r="D551" t="s">
        <v>433</v>
      </c>
      <c r="E551">
        <v>17431.830430220001</v>
      </c>
      <c r="F551">
        <v>108.95</v>
      </c>
      <c r="G551">
        <v>-34.137058281798197</v>
      </c>
      <c r="H551">
        <f>(Table2[[#This Row],[1Y Return vs Nifty]]-AVERAGE(Table2[1Y Return vs Nifty]))/_xlfn.STDEV.P(Table2[1Y Return vs Nifty])</f>
        <v>-1.0090031399917703</v>
      </c>
      <c r="I551">
        <v>-10.354594387320599</v>
      </c>
      <c r="J551">
        <f>(Table2[[#This Row],[1M Return vs Nifty]]-AVERAGE(Table2[1M Return vs Nifty]))/_xlfn.STDEV.P(Table2[1M Return vs Nifty])</f>
        <v>-1.1550396082663315</v>
      </c>
      <c r="K551">
        <v>-20.5782754451659</v>
      </c>
      <c r="L551">
        <f>(Table2[[#This Row],[6M Return vs Nifty]]-AVERAGE(Table2[6M Return vs Nifty]))/_xlfn.STDEV.P(Table2[6M Return vs Nifty])</f>
        <v>-0.92963094420965253</v>
      </c>
      <c r="M551">
        <v>0.57992174755486203</v>
      </c>
      <c r="N551">
        <f>(Table2[[#This Row],[1W Return vs Nifty]]-AVERAGE(Table2[1W Return vs Nifty]))/_xlfn.STDEV.P(Table2[1W Return vs Nifty])</f>
        <v>-0.32468684635067968</v>
      </c>
      <c r="O551">
        <v>114.11</v>
      </c>
      <c r="P551">
        <v>115.910657163837</v>
      </c>
      <c r="Q551">
        <v>115.38295052059399</v>
      </c>
      <c r="R551">
        <v>23.136927994282399</v>
      </c>
      <c r="S551" s="2">
        <f>(Table2[[#This Row],[Close Price]]-Table2[[#This Row],[20D EMA]])/Table2[[#This Row],[20D EMA]]</f>
        <v>-4.5219525019717786E-2</v>
      </c>
      <c r="T551" s="2">
        <f>(Table2[[#This Row],[Close Price]]-Table2[[#This Row],[50D EMA]])/Table2[[#This Row],[50D EMA]]</f>
        <v>-6.0051917003613155E-2</v>
      </c>
      <c r="U551" s="2">
        <f>(Table2[[#This Row],[Close Price]]-Table2[[#This Row],[200D EMA]])/Table2[[#This Row],[200D EMA]]</f>
        <v>-5.5753042295844331E-2</v>
      </c>
      <c r="V551">
        <v>1.0627016765495401</v>
      </c>
      <c r="W551">
        <v>108.65</v>
      </c>
      <c r="X551">
        <v>110.42</v>
      </c>
      <c r="Y551">
        <v>108.65</v>
      </c>
      <c r="Z551">
        <v>113.95</v>
      </c>
      <c r="AA551">
        <v>108.65</v>
      </c>
      <c r="AB551">
        <v>113.4</v>
      </c>
      <c r="AC551" s="2">
        <f>(Table2[[#This Row],[Close Price]]/Table2[[#This Row],[Day Low]])-1</f>
        <v>2.7611596870684707E-3</v>
      </c>
      <c r="AD551" s="2">
        <f>(Table2[[#This Row],[Day High]]/Table2[[#This Row],[Close Price]])-1</f>
        <v>1.3492427719137279E-2</v>
      </c>
      <c r="AE551" s="2">
        <f>(Table2[[#This Row],[Close Price]]/Table2[[#This Row],[Current Week Low]])-1</f>
        <v>2.7611596870684707E-3</v>
      </c>
      <c r="AF551" s="2">
        <f>(Table2[[#This Row],[Current Week High]]/Table2[[#This Row],[Close Price]])-1</f>
        <v>4.589261128958233E-2</v>
      </c>
      <c r="AG551" s="2">
        <f>(Table2[[#This Row],[Close Price]]/Table2[[#This Row],[Current Month Low]])-1</f>
        <v>2.7611596870684707E-3</v>
      </c>
      <c r="AH551" s="2">
        <f>(Table2[[#This Row],[Current Month High]]/Table2[[#This Row],[Close Price]])-1</f>
        <v>4.0844424047728367E-2</v>
      </c>
      <c r="AI551">
        <v>25.7457549334557</v>
      </c>
      <c r="AJ551">
        <v>3.7619047619047601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-0.13</v>
      </c>
      <c r="AM551" t="s">
        <v>10293</v>
      </c>
      <c r="AN551">
        <v>-6.24</v>
      </c>
      <c r="AO551" t="s">
        <v>10293</v>
      </c>
      <c r="AP551">
        <v>9.0736283242858998E-2</v>
      </c>
      <c r="AQ551">
        <f>(Table2[[#This Row],[Sharpe Ratio]]-AVERAGE(Table2[Sharpe Ratio]))/_xlfn.STDEV.P(Table2[Sharpe Ratio])</f>
        <v>0.41832191349159925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675</v>
      </c>
      <c r="AT551">
        <f>_xlfn.RANK.AVG(Table2[[#This Row],[6M Return vs Nifty Z-Score]],Table2[6M Return vs Nifty Z-Score])</f>
        <v>627</v>
      </c>
      <c r="AU551">
        <f>_xlfn.RANK.AVG(Table2[[#This Row],[Sharpe Ratio Z-Score]],Table2[Sharpe Ratio Z-Score])</f>
        <v>229</v>
      </c>
      <c r="AV551">
        <f>(Table2[[#This Row],[Rank 1Y]]+Table2[[#This Row],[Rank 6M]]+Table2[[#This Row],[Rank Sharpe]])/3</f>
        <v>510.33333333333331</v>
      </c>
    </row>
    <row r="552" spans="1:48" x14ac:dyDescent="0.3">
      <c r="A552" t="s">
        <v>1879</v>
      </c>
      <c r="B552" t="s">
        <v>1880</v>
      </c>
      <c r="C552" t="s">
        <v>10252</v>
      </c>
      <c r="D552" t="s">
        <v>181</v>
      </c>
      <c r="E552">
        <v>3761.1887710199999</v>
      </c>
      <c r="F552">
        <v>263.39999999999998</v>
      </c>
      <c r="G552">
        <v>-6.9665568246048499</v>
      </c>
      <c r="H552">
        <f>(Table2[[#This Row],[1Y Return vs Nifty]]-AVERAGE(Table2[1Y Return vs Nifty]))/_xlfn.STDEV.P(Table2[1Y Return vs Nifty])</f>
        <v>-0.6336723256809137</v>
      </c>
      <c r="I552">
        <v>-4.4631433426288396</v>
      </c>
      <c r="J552">
        <f>(Table2[[#This Row],[1M Return vs Nifty]]-AVERAGE(Table2[1M Return vs Nifty]))/_xlfn.STDEV.P(Table2[1M Return vs Nifty])</f>
        <v>-0.55365614531524054</v>
      </c>
      <c r="K552">
        <v>5.8385133417284001</v>
      </c>
      <c r="L552">
        <f>(Table2[[#This Row],[6M Return vs Nifty]]-AVERAGE(Table2[6M Return vs Nifty]))/_xlfn.STDEV.P(Table2[6M Return vs Nifty])</f>
        <v>-2.2044526373137349E-2</v>
      </c>
      <c r="M552">
        <v>-2.2474847309696502</v>
      </c>
      <c r="N552">
        <f>(Table2[[#This Row],[1W Return vs Nifty]]-AVERAGE(Table2[1W Return vs Nifty]))/_xlfn.STDEV.P(Table2[1W Return vs Nifty])</f>
        <v>-0.91538035563216669</v>
      </c>
      <c r="O552">
        <v>268.69</v>
      </c>
      <c r="P552">
        <v>261.32643798025202</v>
      </c>
      <c r="Q552">
        <v>237.659522298567</v>
      </c>
      <c r="R552">
        <v>39.498256429090702</v>
      </c>
      <c r="S552" s="2">
        <f>(Table2[[#This Row],[Close Price]]-Table2[[#This Row],[20D EMA]])/Table2[[#This Row],[20D EMA]]</f>
        <v>-1.9688116416688453E-2</v>
      </c>
      <c r="T552" s="2">
        <f>(Table2[[#This Row],[Close Price]]-Table2[[#This Row],[50D EMA]])/Table2[[#This Row],[50D EMA]]</f>
        <v>7.9347579057601845E-3</v>
      </c>
      <c r="U552" s="2">
        <f>(Table2[[#This Row],[Close Price]]-Table2[[#This Row],[200D EMA]])/Table2[[#This Row],[200D EMA]]</f>
        <v>0.10830821105958348</v>
      </c>
      <c r="V552">
        <v>0.71923116777836404</v>
      </c>
      <c r="W552">
        <v>258.60000000000002</v>
      </c>
      <c r="X552">
        <v>268.10000000000002</v>
      </c>
      <c r="Y552">
        <v>258.25</v>
      </c>
      <c r="Z552">
        <v>278.89999999999998</v>
      </c>
      <c r="AA552">
        <v>258.25</v>
      </c>
      <c r="AB552">
        <v>268.10000000000002</v>
      </c>
      <c r="AC552" s="2">
        <f>(Table2[[#This Row],[Close Price]]/Table2[[#This Row],[Day Low]])-1</f>
        <v>1.8561484918793392E-2</v>
      </c>
      <c r="AD552" s="2">
        <f>(Table2[[#This Row],[Day High]]/Table2[[#This Row],[Close Price]])-1</f>
        <v>1.784358390280949E-2</v>
      </c>
      <c r="AE552" s="2">
        <f>(Table2[[#This Row],[Close Price]]/Table2[[#This Row],[Current Week Low]])-1</f>
        <v>1.9941916747337807E-2</v>
      </c>
      <c r="AF552" s="2">
        <f>(Table2[[#This Row],[Current Week High]]/Table2[[#This Row],[Close Price]])-1</f>
        <v>5.8845861807137467E-2</v>
      </c>
      <c r="AG552" s="2">
        <f>(Table2[[#This Row],[Close Price]]/Table2[[#This Row],[Current Month Low]])-1</f>
        <v>1.9941916747337807E-2</v>
      </c>
      <c r="AH552" s="2">
        <f>(Table2[[#This Row],[Current Month High]]/Table2[[#This Row],[Close Price]])-1</f>
        <v>1.784358390280949E-2</v>
      </c>
      <c r="AI552">
        <v>8.9217919514046997</v>
      </c>
      <c r="AJ552">
        <v>31.8648310387984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-0.01</v>
      </c>
      <c r="AM552" t="s">
        <v>10293</v>
      </c>
      <c r="AN552">
        <v>-4.01</v>
      </c>
      <c r="AO552" t="s">
        <v>10293</v>
      </c>
      <c r="AP552">
        <v>-5.6051640044384003E-2</v>
      </c>
      <c r="AQ552">
        <f>(Table2[[#This Row],[Sharpe Ratio]]-AVERAGE(Table2[Sharpe Ratio]))/_xlfn.STDEV.P(Table2[Sharpe Ratio])</f>
        <v>-1.2837023929690252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-3.4084557459704832</v>
      </c>
      <c r="AS552">
        <f>_xlfn.RANK.AVG(Table2[[#This Row],[1Y Return vs Nifty Z-Score]],Table2[1Y Return vs Nifty Z-Score])</f>
        <v>549</v>
      </c>
      <c r="AT552">
        <f>_xlfn.RANK.AVG(Table2[[#This Row],[6M Return vs Nifty Z-Score]],Table2[6M Return vs Nifty Z-Score])</f>
        <v>323</v>
      </c>
      <c r="AU552">
        <f>_xlfn.RANK.AVG(Table2[[#This Row],[Sharpe Ratio Z-Score]],Table2[Sharpe Ratio Z-Score])</f>
        <v>659</v>
      </c>
      <c r="AV552">
        <f>(Table2[[#This Row],[Rank 1Y]]+Table2[[#This Row],[Rank 6M]]+Table2[[#This Row],[Rank Sharpe]])/3</f>
        <v>510.33333333333331</v>
      </c>
    </row>
    <row r="553" spans="1:48" x14ac:dyDescent="0.3">
      <c r="A553" t="s">
        <v>1877</v>
      </c>
      <c r="B553" t="s">
        <v>1878</v>
      </c>
      <c r="C553" t="s">
        <v>10265</v>
      </c>
      <c r="D553" t="s">
        <v>1564</v>
      </c>
      <c r="E553">
        <v>3769.164021822</v>
      </c>
      <c r="F553">
        <v>166.62</v>
      </c>
      <c r="G553">
        <v>-22.186589194357499</v>
      </c>
      <c r="H553">
        <f>(Table2[[#This Row],[1Y Return vs Nifty]]-AVERAGE(Table2[1Y Return vs Nifty]))/_xlfn.STDEV.P(Table2[1Y Return vs Nifty])</f>
        <v>-0.84392045644054936</v>
      </c>
      <c r="I553">
        <v>2.8976863287652899</v>
      </c>
      <c r="J553">
        <f>(Table2[[#This Row],[1M Return vs Nifty]]-AVERAGE(Table2[1M Return vs Nifty]))/_xlfn.STDEV.P(Table2[1M Return vs Nifty])</f>
        <v>0.19771753230610095</v>
      </c>
      <c r="K553">
        <v>-9.4209317114742692</v>
      </c>
      <c r="L553">
        <f>(Table2[[#This Row],[6M Return vs Nifty]]-AVERAGE(Table2[6M Return vs Nifty]))/_xlfn.STDEV.P(Table2[6M Return vs Nifty])</f>
        <v>-0.54630450307704825</v>
      </c>
      <c r="M553">
        <v>6.25150304747193</v>
      </c>
      <c r="N553">
        <f>(Table2[[#This Row],[1W Return vs Nifty]]-AVERAGE(Table2[1W Return vs Nifty]))/_xlfn.STDEV.P(Table2[1W Return vs Nifty])</f>
        <v>0.8602033654633503</v>
      </c>
      <c r="O553">
        <v>158.13999999999999</v>
      </c>
      <c r="P553">
        <v>154.96722116701201</v>
      </c>
      <c r="Q553">
        <v>148.88084233080801</v>
      </c>
      <c r="R553">
        <v>71.147911345296706</v>
      </c>
      <c r="S553" s="2">
        <f>(Table2[[#This Row],[Close Price]]-Table2[[#This Row],[20D EMA]])/Table2[[#This Row],[20D EMA]]</f>
        <v>5.3623371695965719E-2</v>
      </c>
      <c r="T553" s="2">
        <f>(Table2[[#This Row],[Close Price]]-Table2[[#This Row],[50D EMA]])/Table2[[#This Row],[50D EMA]]</f>
        <v>7.519512026630136E-2</v>
      </c>
      <c r="U553" s="2">
        <f>(Table2[[#This Row],[Close Price]]-Table2[[#This Row],[200D EMA]])/Table2[[#This Row],[200D EMA]]</f>
        <v>0.11915003563572142</v>
      </c>
      <c r="V553">
        <v>1.7991377210178301</v>
      </c>
      <c r="W553">
        <v>164</v>
      </c>
      <c r="X553">
        <v>170</v>
      </c>
      <c r="Y553">
        <v>155.97999999999999</v>
      </c>
      <c r="Z553">
        <v>171</v>
      </c>
      <c r="AA553">
        <v>162.01</v>
      </c>
      <c r="AB553">
        <v>171</v>
      </c>
      <c r="AC553" s="2">
        <f>(Table2[[#This Row],[Close Price]]/Table2[[#This Row],[Day Low]])-1</f>
        <v>1.5975609756097686E-2</v>
      </c>
      <c r="AD553" s="2">
        <f>(Table2[[#This Row],[Day High]]/Table2[[#This Row],[Close Price]])-1</f>
        <v>2.028567999039721E-2</v>
      </c>
      <c r="AE553" s="2">
        <f>(Table2[[#This Row],[Close Price]]/Table2[[#This Row],[Current Week Low]])-1</f>
        <v>6.8213873573535144E-2</v>
      </c>
      <c r="AF553" s="2">
        <f>(Table2[[#This Row],[Current Week High]]/Table2[[#This Row],[Close Price]])-1</f>
        <v>2.6287360460929055E-2</v>
      </c>
      <c r="AG553" s="2">
        <f>(Table2[[#This Row],[Close Price]]/Table2[[#This Row],[Current Month Low]])-1</f>
        <v>2.8455033639898764E-2</v>
      </c>
      <c r="AH553" s="2">
        <f>(Table2[[#This Row],[Current Month High]]/Table2[[#This Row],[Close Price]])-1</f>
        <v>2.6287360460929055E-2</v>
      </c>
      <c r="AI553">
        <v>5.5695594766534704</v>
      </c>
      <c r="AJ553">
        <v>29.162790697674399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</v>
      </c>
      <c r="AM553" t="s">
        <v>10293</v>
      </c>
      <c r="AN553">
        <v>6.24</v>
      </c>
      <c r="AO553" t="s">
        <v>10294</v>
      </c>
      <c r="AP553">
        <v>3.4634762975986999E-2</v>
      </c>
      <c r="AQ553">
        <f>(Table2[[#This Row],[Sharpe Ratio]]-AVERAGE(Table2[Sharpe Ratio]))/_xlfn.STDEV.P(Table2[Sharpe Ratio])</f>
        <v>-0.23218222189804533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-0.56448628364619169</v>
      </c>
      <c r="AS553">
        <f>_xlfn.RANK.AVG(Table2[[#This Row],[1Y Return vs Nifty Z-Score]],Table2[1Y Return vs Nifty Z-Score])</f>
        <v>628</v>
      </c>
      <c r="AT553">
        <f>_xlfn.RANK.AVG(Table2[[#This Row],[6M Return vs Nifty Z-Score]],Table2[6M Return vs Nifty Z-Score])</f>
        <v>503</v>
      </c>
      <c r="AU553">
        <f>_xlfn.RANK.AVG(Table2[[#This Row],[Sharpe Ratio Z-Score]],Table2[Sharpe Ratio Z-Score])</f>
        <v>400</v>
      </c>
      <c r="AV553">
        <f>(Table2[[#This Row],[Rank 1Y]]+Table2[[#This Row],[Rank 6M]]+Table2[[#This Row],[Rank Sharpe]])/3</f>
        <v>510.33333333333331</v>
      </c>
    </row>
    <row r="554" spans="1:48" x14ac:dyDescent="0.3">
      <c r="A554" t="s">
        <v>871</v>
      </c>
      <c r="B554" t="s">
        <v>872</v>
      </c>
      <c r="C554" t="s">
        <v>10263</v>
      </c>
      <c r="D554" t="s">
        <v>551</v>
      </c>
      <c r="E554">
        <v>17529.455619920001</v>
      </c>
      <c r="F554">
        <v>1649.8</v>
      </c>
      <c r="G554">
        <v>-0.308774681036386</v>
      </c>
      <c r="H554">
        <f>(Table2[[#This Row],[1Y Return vs Nifty]]-AVERAGE(Table2[1Y Return vs Nifty]))/_xlfn.STDEV.P(Table2[1Y Return vs Nifty])</f>
        <v>-0.54170233398286705</v>
      </c>
      <c r="I554">
        <v>2.7720594919559001</v>
      </c>
      <c r="J554">
        <f>(Table2[[#This Row],[1M Return vs Nifty]]-AVERAGE(Table2[1M Return vs Nifty]))/_xlfn.STDEV.P(Table2[1M Return vs Nifty])</f>
        <v>0.1848938829900138</v>
      </c>
      <c r="K554">
        <v>-0.216929403922968</v>
      </c>
      <c r="L554">
        <f>(Table2[[#This Row],[6M Return vs Nifty]]-AVERAGE(Table2[6M Return vs Nifty]))/_xlfn.STDEV.P(Table2[6M Return vs Nifty])</f>
        <v>-0.23008788979157038</v>
      </c>
      <c r="M554">
        <v>2.54980797199558</v>
      </c>
      <c r="N554">
        <f>(Table2[[#This Row],[1W Return vs Nifty]]-AVERAGE(Table2[1W Return vs Nifty]))/_xlfn.STDEV.P(Table2[1W Return vs Nifty])</f>
        <v>8.685603424969747E-2</v>
      </c>
      <c r="O554">
        <v>1520.03</v>
      </c>
      <c r="P554">
        <v>1459.2819992130201</v>
      </c>
      <c r="Q554">
        <v>1414.0696219441099</v>
      </c>
      <c r="R554">
        <v>72.230049417132307</v>
      </c>
      <c r="S554" s="2">
        <f>(Table2[[#This Row],[Close Price]]-Table2[[#This Row],[20D EMA]])/Table2[[#This Row],[20D EMA]]</f>
        <v>8.5373315000361827E-2</v>
      </c>
      <c r="T554" s="2">
        <f>(Table2[[#This Row],[Close Price]]-Table2[[#This Row],[50D EMA]])/Table2[[#This Row],[50D EMA]]</f>
        <v>0.13055598636159757</v>
      </c>
      <c r="U554" s="2">
        <f>(Table2[[#This Row],[Close Price]]-Table2[[#This Row],[200D EMA]])/Table2[[#This Row],[200D EMA]]</f>
        <v>0.16670351614781176</v>
      </c>
      <c r="V554">
        <v>2.3238762538397402</v>
      </c>
      <c r="W554">
        <v>1518.05</v>
      </c>
      <c r="X554">
        <v>1659.95</v>
      </c>
      <c r="Y554">
        <v>1505.4</v>
      </c>
      <c r="Z554">
        <v>1690</v>
      </c>
      <c r="AA554">
        <v>1518.05</v>
      </c>
      <c r="AB554">
        <v>1690</v>
      </c>
      <c r="AC554" s="2">
        <f>(Table2[[#This Row],[Close Price]]/Table2[[#This Row],[Day Low]])-1</f>
        <v>8.6788972695234001E-2</v>
      </c>
      <c r="AD554" s="2">
        <f>(Table2[[#This Row],[Day High]]/Table2[[#This Row],[Close Price]])-1</f>
        <v>6.1522608801067857E-3</v>
      </c>
      <c r="AE554" s="2">
        <f>(Table2[[#This Row],[Close Price]]/Table2[[#This Row],[Current Week Low]])-1</f>
        <v>9.5921349807360112E-2</v>
      </c>
      <c r="AF554" s="2">
        <f>(Table2[[#This Row],[Current Week High]]/Table2[[#This Row],[Close Price]])-1</f>
        <v>2.4366589889683654E-2</v>
      </c>
      <c r="AG554" s="2">
        <f>(Table2[[#This Row],[Close Price]]/Table2[[#This Row],[Current Month Low]])-1</f>
        <v>8.6788972695234001E-2</v>
      </c>
      <c r="AH554" s="2">
        <f>(Table2[[#This Row],[Current Month High]]/Table2[[#This Row],[Close Price]])-1</f>
        <v>2.4366589889683654E-2</v>
      </c>
      <c r="AI554">
        <v>2.4366589889683601</v>
      </c>
      <c r="AJ554">
        <v>32.727272727272698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0.14000000000000001</v>
      </c>
      <c r="AM554" t="s">
        <v>10294</v>
      </c>
      <c r="AN554">
        <v>11.76</v>
      </c>
      <c r="AO554" t="s">
        <v>10294</v>
      </c>
      <c r="AP554">
        <v>-4.2372859239147999E-2</v>
      </c>
      <c r="AQ554">
        <f>(Table2[[#This Row],[Sharpe Ratio]]-AVERAGE(Table2[Sharpe Ratio]))/_xlfn.STDEV.P(Table2[Sharpe Ratio])</f>
        <v>-1.125095220853783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-1.6251355273885091</v>
      </c>
      <c r="AS554">
        <f>_xlfn.RANK.AVG(Table2[[#This Row],[1Y Return vs Nifty Z-Score]],Table2[1Y Return vs Nifty Z-Score])</f>
        <v>498</v>
      </c>
      <c r="AT554">
        <f>_xlfn.RANK.AVG(Table2[[#This Row],[6M Return vs Nifty Z-Score]],Table2[6M Return vs Nifty Z-Score])</f>
        <v>399</v>
      </c>
      <c r="AU554">
        <f>_xlfn.RANK.AVG(Table2[[#This Row],[Sharpe Ratio Z-Score]],Table2[Sharpe Ratio Z-Score])</f>
        <v>639</v>
      </c>
      <c r="AV554">
        <f>(Table2[[#This Row],[Rank 1Y]]+Table2[[#This Row],[Rank 6M]]+Table2[[#This Row],[Rank Sharpe]])/3</f>
        <v>512</v>
      </c>
    </row>
    <row r="555" spans="1:48" x14ac:dyDescent="0.3">
      <c r="A555" t="s">
        <v>403</v>
      </c>
      <c r="B555" t="s">
        <v>404</v>
      </c>
      <c r="C555" t="s">
        <v>10254</v>
      </c>
      <c r="D555" t="s">
        <v>54</v>
      </c>
      <c r="E555">
        <v>59981.892206539997</v>
      </c>
      <c r="F555">
        <v>28227.7</v>
      </c>
      <c r="G555">
        <v>-9.3832934259242897</v>
      </c>
      <c r="H555">
        <f>(Table2[[#This Row],[1Y Return vs Nifty]]-AVERAGE(Table2[1Y Return vs Nifty]))/_xlfn.STDEV.P(Table2[1Y Return vs Nifty])</f>
        <v>-0.66705690336260137</v>
      </c>
      <c r="I555">
        <v>-0.30674021870242502</v>
      </c>
      <c r="J555">
        <f>(Table2[[#This Row],[1M Return vs Nifty]]-AVERAGE(Table2[1M Return vs Nifty]))/_xlfn.STDEV.P(Table2[1M Return vs Nifty])</f>
        <v>-0.12938170339490074</v>
      </c>
      <c r="K555">
        <v>-12.5225803543662</v>
      </c>
      <c r="L555">
        <f>(Table2[[#This Row],[6M Return vs Nifty]]-AVERAGE(Table2[6M Return vs Nifty]))/_xlfn.STDEV.P(Table2[6M Return vs Nifty])</f>
        <v>-0.65286606148214632</v>
      </c>
      <c r="M555">
        <v>1.28903804479505</v>
      </c>
      <c r="N555">
        <f>(Table2[[#This Row],[1W Return vs Nifty]]-AVERAGE(Table2[1W Return vs Nifty]))/_xlfn.STDEV.P(Table2[1W Return vs Nifty])</f>
        <v>-0.17654033919402606</v>
      </c>
      <c r="O555">
        <v>28037.33</v>
      </c>
      <c r="P555">
        <v>27606.9263707873</v>
      </c>
      <c r="Q555">
        <v>26092.1469520227</v>
      </c>
      <c r="R555">
        <v>52.654730013597501</v>
      </c>
      <c r="S555" s="2">
        <f>(Table2[[#This Row],[Close Price]]-Table2[[#This Row],[20D EMA]])/Table2[[#This Row],[20D EMA]]</f>
        <v>6.7898762114651781E-3</v>
      </c>
      <c r="T555" s="2">
        <f>(Table2[[#This Row],[Close Price]]-Table2[[#This Row],[50D EMA]])/Table2[[#This Row],[50D EMA]]</f>
        <v>2.2486155136400204E-2</v>
      </c>
      <c r="U555" s="2">
        <f>(Table2[[#This Row],[Close Price]]-Table2[[#This Row],[200D EMA]])/Table2[[#This Row],[200D EMA]]</f>
        <v>8.1846582111624572E-2</v>
      </c>
      <c r="V555">
        <v>0.85293602183436101</v>
      </c>
      <c r="W555">
        <v>27940</v>
      </c>
      <c r="X555">
        <v>28702.95</v>
      </c>
      <c r="Y555">
        <v>27830</v>
      </c>
      <c r="Z555">
        <v>28781.9</v>
      </c>
      <c r="AA555">
        <v>27940</v>
      </c>
      <c r="AB555">
        <v>28702.95</v>
      </c>
      <c r="AC555" s="2">
        <f>(Table2[[#This Row],[Close Price]]/Table2[[#This Row],[Day Low]])-1</f>
        <v>1.0297065139584838E-2</v>
      </c>
      <c r="AD555" s="2">
        <f>(Table2[[#This Row],[Day High]]/Table2[[#This Row],[Close Price]])-1</f>
        <v>1.6836299096277818E-2</v>
      </c>
      <c r="AE555" s="2">
        <f>(Table2[[#This Row],[Close Price]]/Table2[[#This Row],[Current Week Low]])-1</f>
        <v>1.4290334171757069E-2</v>
      </c>
      <c r="AF555" s="2">
        <f>(Table2[[#This Row],[Current Week High]]/Table2[[#This Row],[Close Price]])-1</f>
        <v>1.9633197178657857E-2</v>
      </c>
      <c r="AG555" s="2">
        <f>(Table2[[#This Row],[Close Price]]/Table2[[#This Row],[Current Month Low]])-1</f>
        <v>1.0297065139584838E-2</v>
      </c>
      <c r="AH555" s="2">
        <f>(Table2[[#This Row],[Current Month High]]/Table2[[#This Row],[Close Price]])-1</f>
        <v>1.6836299096277818E-2</v>
      </c>
      <c r="AI555">
        <v>4.9995217463696999</v>
      </c>
      <c r="AJ555">
        <v>28.307727272727199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-0.08</v>
      </c>
      <c r="AM555" t="s">
        <v>10293</v>
      </c>
      <c r="AN555">
        <v>-1.26</v>
      </c>
      <c r="AO555" t="s">
        <v>10293</v>
      </c>
      <c r="AP555">
        <v>2.4848455955812001E-2</v>
      </c>
      <c r="AQ555">
        <f>(Table2[[#This Row],[Sharpe Ratio]]-AVERAGE(Table2[Sharpe Ratio]))/_xlfn.STDEV.P(Table2[Sharpe Ratio])</f>
        <v>-0.34565567424895594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-1.9715006816826304</v>
      </c>
      <c r="AS555">
        <f>_xlfn.RANK.AVG(Table2[[#This Row],[1Y Return vs Nifty Z-Score]],Table2[1Y Return vs Nifty Z-Score])</f>
        <v>564</v>
      </c>
      <c r="AT555">
        <f>_xlfn.RANK.AVG(Table2[[#This Row],[6M Return vs Nifty Z-Score]],Table2[6M Return vs Nifty Z-Score])</f>
        <v>542</v>
      </c>
      <c r="AU555">
        <f>_xlfn.RANK.AVG(Table2[[#This Row],[Sharpe Ratio Z-Score]],Table2[Sharpe Ratio Z-Score])</f>
        <v>430</v>
      </c>
      <c r="AV555">
        <f>(Table2[[#This Row],[Rank 1Y]]+Table2[[#This Row],[Rank 6M]]+Table2[[#This Row],[Rank Sharpe]])/3</f>
        <v>512</v>
      </c>
    </row>
    <row r="556" spans="1:48" x14ac:dyDescent="0.3">
      <c r="A556" t="s">
        <v>339</v>
      </c>
      <c r="B556" t="s">
        <v>340</v>
      </c>
      <c r="C556" t="s">
        <v>10263</v>
      </c>
      <c r="D556" t="s">
        <v>170</v>
      </c>
      <c r="E556">
        <v>74782.054850999994</v>
      </c>
      <c r="F556">
        <v>2522.8000000000002</v>
      </c>
      <c r="G556">
        <v>-15.222853599521599</v>
      </c>
      <c r="H556">
        <f>(Table2[[#This Row],[1Y Return vs Nifty]]-AVERAGE(Table2[1Y Return vs Nifty]))/_xlfn.STDEV.P(Table2[1Y Return vs Nifty])</f>
        <v>-0.74772405183708257</v>
      </c>
      <c r="I556">
        <v>4.1703529224712499</v>
      </c>
      <c r="J556">
        <f>(Table2[[#This Row],[1M Return vs Nifty]]-AVERAGE(Table2[1M Return vs Nifty]))/_xlfn.STDEV.P(Table2[1M Return vs Nifty])</f>
        <v>0.3276279121936933</v>
      </c>
      <c r="K556">
        <v>-4.3001223376421001</v>
      </c>
      <c r="L556">
        <f>(Table2[[#This Row],[6M Return vs Nifty]]-AVERAGE(Table2[6M Return vs Nifty]))/_xlfn.STDEV.P(Table2[6M Return vs Nifty])</f>
        <v>-0.37037180082802595</v>
      </c>
      <c r="M556">
        <v>9.6083604410729695</v>
      </c>
      <c r="N556">
        <f>(Table2[[#This Row],[1W Return vs Nifty]]-AVERAGE(Table2[1W Return vs Nifty]))/_xlfn.STDEV.P(Table2[1W Return vs Nifty])</f>
        <v>1.5615082146403496</v>
      </c>
      <c r="O556">
        <v>2462.89</v>
      </c>
      <c r="P556">
        <v>2424.0990765295901</v>
      </c>
      <c r="Q556">
        <v>2397.2421480001599</v>
      </c>
      <c r="R556">
        <v>56.4406905096819</v>
      </c>
      <c r="S556" s="2">
        <f>(Table2[[#This Row],[Close Price]]-Table2[[#This Row],[20D EMA]])/Table2[[#This Row],[20D EMA]]</f>
        <v>2.432508150993358E-2</v>
      </c>
      <c r="T556" s="2">
        <f>(Table2[[#This Row],[Close Price]]-Table2[[#This Row],[50D EMA]])/Table2[[#This Row],[50D EMA]]</f>
        <v>4.0716538538397185E-2</v>
      </c>
      <c r="U556" s="2">
        <f>(Table2[[#This Row],[Close Price]]-Table2[[#This Row],[200D EMA]])/Table2[[#This Row],[200D EMA]]</f>
        <v>5.2375957140826941E-2</v>
      </c>
      <c r="V556">
        <v>1.5236232669737999</v>
      </c>
      <c r="W556">
        <v>2514.15</v>
      </c>
      <c r="X556">
        <v>2618.65</v>
      </c>
      <c r="Y556">
        <v>2466.15</v>
      </c>
      <c r="Z556">
        <v>2659</v>
      </c>
      <c r="AA556">
        <v>2514.15</v>
      </c>
      <c r="AB556">
        <v>2653.55</v>
      </c>
      <c r="AC556" s="2">
        <f>(Table2[[#This Row],[Close Price]]/Table2[[#This Row],[Day Low]])-1</f>
        <v>3.4405266193346939E-3</v>
      </c>
      <c r="AD556" s="2">
        <f>(Table2[[#This Row],[Day High]]/Table2[[#This Row],[Close Price]])-1</f>
        <v>3.7993499286506971E-2</v>
      </c>
      <c r="AE556" s="2">
        <f>(Table2[[#This Row],[Close Price]]/Table2[[#This Row],[Current Week Low]])-1</f>
        <v>2.2971027715264825E-2</v>
      </c>
      <c r="AF556" s="2">
        <f>(Table2[[#This Row],[Current Week High]]/Table2[[#This Row],[Close Price]])-1</f>
        <v>5.3987632788964568E-2</v>
      </c>
      <c r="AG556" s="2">
        <f>(Table2[[#This Row],[Close Price]]/Table2[[#This Row],[Current Month Low]])-1</f>
        <v>3.4405266193346939E-3</v>
      </c>
      <c r="AH556" s="2">
        <f>(Table2[[#This Row],[Current Month High]]/Table2[[#This Row],[Close Price]])-1</f>
        <v>5.1827334707467809E-2</v>
      </c>
      <c r="AI556">
        <v>6.78412874583793</v>
      </c>
      <c r="AJ556">
        <v>21.157401848961399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0.01</v>
      </c>
      <c r="AM556" t="s">
        <v>10294</v>
      </c>
      <c r="AN556">
        <v>5.35</v>
      </c>
      <c r="AO556" t="s">
        <v>10294</v>
      </c>
      <c r="AP556">
        <v>2.7663255287039999E-3</v>
      </c>
      <c r="AQ556">
        <f>(Table2[[#This Row],[Sharpe Ratio]]-AVERAGE(Table2[Sharpe Ratio]))/_xlfn.STDEV.P(Table2[Sharpe Ratio])</f>
        <v>-0.6017007349303064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0.1693395392386281</v>
      </c>
      <c r="AS556">
        <f>_xlfn.RANK.AVG(Table2[[#This Row],[1Y Return vs Nifty Z-Score]],Table2[1Y Return vs Nifty Z-Score])</f>
        <v>592</v>
      </c>
      <c r="AT556">
        <f>_xlfn.RANK.AVG(Table2[[#This Row],[6M Return vs Nifty Z-Score]],Table2[6M Return vs Nifty Z-Score])</f>
        <v>445</v>
      </c>
      <c r="AU556">
        <f>_xlfn.RANK.AVG(Table2[[#This Row],[Sharpe Ratio Z-Score]],Table2[Sharpe Ratio Z-Score])</f>
        <v>501</v>
      </c>
      <c r="AV556">
        <f>(Table2[[#This Row],[Rank 1Y]]+Table2[[#This Row],[Rank 6M]]+Table2[[#This Row],[Rank Sharpe]])/3</f>
        <v>512.66666666666663</v>
      </c>
    </row>
    <row r="557" spans="1:48" x14ac:dyDescent="0.3">
      <c r="A557" t="s">
        <v>1583</v>
      </c>
      <c r="B557" t="s">
        <v>1584</v>
      </c>
      <c r="C557" t="s">
        <v>10263</v>
      </c>
      <c r="D557" t="s">
        <v>297</v>
      </c>
      <c r="E557">
        <v>5773.2440947199902</v>
      </c>
      <c r="F557">
        <v>786.15</v>
      </c>
      <c r="G557">
        <v>-9.3884011847706699</v>
      </c>
      <c r="H557">
        <f>(Table2[[#This Row],[1Y Return vs Nifty]]-AVERAGE(Table2[1Y Return vs Nifty]))/_xlfn.STDEV.P(Table2[1Y Return vs Nifty])</f>
        <v>-0.66712746147468238</v>
      </c>
      <c r="I557">
        <v>-2.7950667780005398</v>
      </c>
      <c r="J557">
        <f>(Table2[[#This Row],[1M Return vs Nifty]]-AVERAGE(Table2[1M Return vs Nifty]))/_xlfn.STDEV.P(Table2[1M Return vs Nifty])</f>
        <v>-0.38338338003315015</v>
      </c>
      <c r="K557">
        <v>-13.9561200581443</v>
      </c>
      <c r="L557">
        <f>(Table2[[#This Row],[6M Return vs Nifty]]-AVERAGE(Table2[6M Return vs Nifty]))/_xlfn.STDEV.P(Table2[6M Return vs Nifty])</f>
        <v>-0.7021173605357186</v>
      </c>
      <c r="M557">
        <v>-0.97315076321939897</v>
      </c>
      <c r="N557">
        <f>(Table2[[#This Row],[1W Return vs Nifty]]-AVERAGE(Table2[1W Return vs Nifty]))/_xlfn.STDEV.P(Table2[1W Return vs Nifty])</f>
        <v>-0.64915022242549147</v>
      </c>
      <c r="O557">
        <v>784.37</v>
      </c>
      <c r="P557">
        <v>780.18056244327499</v>
      </c>
      <c r="Q557">
        <v>762.95943581108497</v>
      </c>
      <c r="R557">
        <v>50.458118819301198</v>
      </c>
      <c r="S557" s="2">
        <f>(Table2[[#This Row],[Close Price]]-Table2[[#This Row],[20D EMA]])/Table2[[#This Row],[20D EMA]]</f>
        <v>2.2693371750576547E-3</v>
      </c>
      <c r="T557" s="2">
        <f>(Table2[[#This Row],[Close Price]]-Table2[[#This Row],[50D EMA]])/Table2[[#This Row],[50D EMA]]</f>
        <v>7.6513538584332607E-3</v>
      </c>
      <c r="U557" s="2">
        <f>(Table2[[#This Row],[Close Price]]-Table2[[#This Row],[200D EMA]])/Table2[[#This Row],[200D EMA]]</f>
        <v>3.039554018263322E-2</v>
      </c>
      <c r="V557">
        <v>1.2446677323380899</v>
      </c>
      <c r="W557">
        <v>770</v>
      </c>
      <c r="X557">
        <v>798</v>
      </c>
      <c r="Y557">
        <v>770</v>
      </c>
      <c r="Z557">
        <v>810</v>
      </c>
      <c r="AA557">
        <v>770</v>
      </c>
      <c r="AB557">
        <v>801</v>
      </c>
      <c r="AC557" s="2">
        <f>(Table2[[#This Row],[Close Price]]/Table2[[#This Row],[Day Low]])-1</f>
        <v>2.0974025974025867E-2</v>
      </c>
      <c r="AD557" s="2">
        <f>(Table2[[#This Row],[Day High]]/Table2[[#This Row],[Close Price]])-1</f>
        <v>1.5073459263499345E-2</v>
      </c>
      <c r="AE557" s="2">
        <f>(Table2[[#This Row],[Close Price]]/Table2[[#This Row],[Current Week Low]])-1</f>
        <v>2.0974025974025867E-2</v>
      </c>
      <c r="AF557" s="2">
        <f>(Table2[[#This Row],[Current Week High]]/Table2[[#This Row],[Close Price]])-1</f>
        <v>3.0337721808815221E-2</v>
      </c>
      <c r="AG557" s="2">
        <f>(Table2[[#This Row],[Close Price]]/Table2[[#This Row],[Current Month Low]])-1</f>
        <v>2.0974025974025867E-2</v>
      </c>
      <c r="AH557" s="2">
        <f>(Table2[[#This Row],[Current Month High]]/Table2[[#This Row],[Close Price]])-1</f>
        <v>1.8889524899828203E-2</v>
      </c>
      <c r="AI557">
        <v>10.513260828086199</v>
      </c>
      <c r="AJ557">
        <v>26.187800963081798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-0.11</v>
      </c>
      <c r="AM557" t="s">
        <v>10293</v>
      </c>
      <c r="AN557">
        <v>1.18</v>
      </c>
      <c r="AO557" t="s">
        <v>10294</v>
      </c>
      <c r="AP557">
        <v>3.0634016419145E-2</v>
      </c>
      <c r="AQ557">
        <f>(Table2[[#This Row],[Sharpe Ratio]]-AVERAGE(Table2[Sharpe Ratio]))/_xlfn.STDEV.P(Table2[Sharpe Ratio])</f>
        <v>-0.27857137797602033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-2.6803498024450629</v>
      </c>
      <c r="AS557">
        <f>_xlfn.RANK.AVG(Table2[[#This Row],[1Y Return vs Nifty Z-Score]],Table2[1Y Return vs Nifty Z-Score])</f>
        <v>565</v>
      </c>
      <c r="AT557">
        <f>_xlfn.RANK.AVG(Table2[[#This Row],[6M Return vs Nifty Z-Score]],Table2[6M Return vs Nifty Z-Score])</f>
        <v>562</v>
      </c>
      <c r="AU557">
        <f>_xlfn.RANK.AVG(Table2[[#This Row],[Sharpe Ratio Z-Score]],Table2[Sharpe Ratio Z-Score])</f>
        <v>411</v>
      </c>
      <c r="AV557">
        <f>(Table2[[#This Row],[Rank 1Y]]+Table2[[#This Row],[Rank 6M]]+Table2[[#This Row],[Rank Sharpe]])/3</f>
        <v>512.66666666666663</v>
      </c>
    </row>
    <row r="558" spans="1:48" x14ac:dyDescent="0.3">
      <c r="A558" t="s">
        <v>886</v>
      </c>
      <c r="B558" t="s">
        <v>887</v>
      </c>
      <c r="C558" t="s">
        <v>10254</v>
      </c>
      <c r="D558" t="s">
        <v>294</v>
      </c>
      <c r="E558">
        <v>17012.707099395</v>
      </c>
      <c r="F558">
        <v>2125.85</v>
      </c>
      <c r="G558">
        <v>-11.8293499423814</v>
      </c>
      <c r="H558">
        <f>(Table2[[#This Row],[1Y Return vs Nifty]]-AVERAGE(Table2[1Y Return vs Nifty]))/_xlfn.STDEV.P(Table2[1Y Return vs Nifty])</f>
        <v>-0.70084650366197898</v>
      </c>
      <c r="I558">
        <v>-2.5435489858030298</v>
      </c>
      <c r="J558">
        <f>(Table2[[#This Row],[1M Return vs Nifty]]-AVERAGE(Table2[1M Return vs Nifty]))/_xlfn.STDEV.P(Table2[1M Return vs Nifty])</f>
        <v>-0.35770912088746198</v>
      </c>
      <c r="K558">
        <v>-14.124486472802801</v>
      </c>
      <c r="L558">
        <f>(Table2[[#This Row],[6M Return vs Nifty]]-AVERAGE(Table2[6M Return vs Nifty]))/_xlfn.STDEV.P(Table2[6M Return vs Nifty])</f>
        <v>-0.7079018286024692</v>
      </c>
      <c r="M558">
        <v>0.15888055904317</v>
      </c>
      <c r="N558">
        <f>(Table2[[#This Row],[1W Return vs Nifty]]-AVERAGE(Table2[1W Return vs Nifty]))/_xlfn.STDEV.P(Table2[1W Return vs Nifty])</f>
        <v>-0.41264954258238934</v>
      </c>
      <c r="O558">
        <v>2127.14</v>
      </c>
      <c r="P558">
        <v>2080.25862540856</v>
      </c>
      <c r="Q558">
        <v>1993.8007845222901</v>
      </c>
      <c r="R558">
        <v>45.339918846030997</v>
      </c>
      <c r="S558" s="2">
        <f>(Table2[[#This Row],[Close Price]]-Table2[[#This Row],[20D EMA]])/Table2[[#This Row],[20D EMA]]</f>
        <v>-6.0644809462469024E-4</v>
      </c>
      <c r="T558" s="2">
        <f>(Table2[[#This Row],[Close Price]]-Table2[[#This Row],[50D EMA]])/Table2[[#This Row],[50D EMA]]</f>
        <v>2.1916205049978273E-2</v>
      </c>
      <c r="U558" s="2">
        <f>(Table2[[#This Row],[Close Price]]-Table2[[#This Row],[200D EMA]])/Table2[[#This Row],[200D EMA]]</f>
        <v>6.6229894432180442E-2</v>
      </c>
      <c r="V558">
        <v>1.0694629923319601</v>
      </c>
      <c r="W558">
        <v>2100.0500000000002</v>
      </c>
      <c r="X558">
        <v>2145</v>
      </c>
      <c r="Y558">
        <v>2100.0500000000002</v>
      </c>
      <c r="Z558">
        <v>2205</v>
      </c>
      <c r="AA558">
        <v>2100.0500000000002</v>
      </c>
      <c r="AB558">
        <v>2165.9</v>
      </c>
      <c r="AC558" s="2">
        <f>(Table2[[#This Row],[Close Price]]/Table2[[#This Row],[Day Low]])-1</f>
        <v>1.2285421775671823E-2</v>
      </c>
      <c r="AD558" s="2">
        <f>(Table2[[#This Row],[Day High]]/Table2[[#This Row],[Close Price]])-1</f>
        <v>9.0081614413057842E-3</v>
      </c>
      <c r="AE558" s="2">
        <f>(Table2[[#This Row],[Close Price]]/Table2[[#This Row],[Current Week Low]])-1</f>
        <v>1.2285421775671823E-2</v>
      </c>
      <c r="AF558" s="2">
        <f>(Table2[[#This Row],[Current Week High]]/Table2[[#This Row],[Close Price]])-1</f>
        <v>3.7232165957146623E-2</v>
      </c>
      <c r="AG558" s="2">
        <f>(Table2[[#This Row],[Close Price]]/Table2[[#This Row],[Current Month Low]])-1</f>
        <v>1.2285421775671823E-2</v>
      </c>
      <c r="AH558" s="2">
        <f>(Table2[[#This Row],[Current Month High]]/Table2[[#This Row],[Close Price]])-1</f>
        <v>1.8839523014323678E-2</v>
      </c>
      <c r="AI558">
        <v>10.845073735211701</v>
      </c>
      <c r="AJ558">
        <v>21.477142857142798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-0.06</v>
      </c>
      <c r="AM558" t="s">
        <v>10293</v>
      </c>
      <c r="AN558">
        <v>0.17</v>
      </c>
      <c r="AO558" t="s">
        <v>10294</v>
      </c>
      <c r="AP558">
        <v>3.6840499337788997E-2</v>
      </c>
      <c r="AQ558">
        <f>(Table2[[#This Row],[Sharpe Ratio]]-AVERAGE(Table2[Sharpe Ratio]))/_xlfn.STDEV.P(Table2[Sharpe Ratio])</f>
        <v>-0.20660643325442127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-2.385713428988721</v>
      </c>
      <c r="AS558">
        <f>_xlfn.RANK.AVG(Table2[[#This Row],[1Y Return vs Nifty Z-Score]],Table2[1Y Return vs Nifty Z-Score])</f>
        <v>581</v>
      </c>
      <c r="AT558">
        <f>_xlfn.RANK.AVG(Table2[[#This Row],[6M Return vs Nifty Z-Score]],Table2[6M Return vs Nifty Z-Score])</f>
        <v>563</v>
      </c>
      <c r="AU558">
        <f>_xlfn.RANK.AVG(Table2[[#This Row],[Sharpe Ratio Z-Score]],Table2[Sharpe Ratio Z-Score])</f>
        <v>395</v>
      </c>
      <c r="AV558">
        <f>(Table2[[#This Row],[Rank 1Y]]+Table2[[#This Row],[Rank 6M]]+Table2[[#This Row],[Rank Sharpe]])/3</f>
        <v>513</v>
      </c>
    </row>
    <row r="559" spans="1:48" x14ac:dyDescent="0.3">
      <c r="A559" t="s">
        <v>1181</v>
      </c>
      <c r="B559" t="s">
        <v>1182</v>
      </c>
      <c r="C559" t="s">
        <v>10263</v>
      </c>
      <c r="D559" t="s">
        <v>379</v>
      </c>
      <c r="E559">
        <v>9983.8847064349993</v>
      </c>
      <c r="F559">
        <v>679.45</v>
      </c>
      <c r="G559">
        <v>-10.6676581552525</v>
      </c>
      <c r="H559">
        <f>(Table2[[#This Row],[1Y Return vs Nifty]]-AVERAGE(Table2[1Y Return vs Nifty]))/_xlfn.STDEV.P(Table2[1Y Return vs Nifty])</f>
        <v>-0.6847989998966082</v>
      </c>
      <c r="I559">
        <v>-5.72005897405678</v>
      </c>
      <c r="J559">
        <f>(Table2[[#This Row],[1M Return vs Nifty]]-AVERAGE(Table2[1M Return vs Nifty]))/_xlfn.STDEV.P(Table2[1M Return vs Nifty])</f>
        <v>-0.68195870937482872</v>
      </c>
      <c r="K559">
        <v>-20.372454958045701</v>
      </c>
      <c r="L559">
        <f>(Table2[[#This Row],[6M Return vs Nifty]]-AVERAGE(Table2[6M Return vs Nifty]))/_xlfn.STDEV.P(Table2[6M Return vs Nifty])</f>
        <v>-0.92255968811831934</v>
      </c>
      <c r="M559">
        <v>5.1985287220659302</v>
      </c>
      <c r="N559">
        <f>(Table2[[#This Row],[1W Return vs Nifty]]-AVERAGE(Table2[1W Return vs Nifty]))/_xlfn.STDEV.P(Table2[1W Return vs Nifty])</f>
        <v>0.6402190426637645</v>
      </c>
      <c r="O559">
        <v>690.23</v>
      </c>
      <c r="P559">
        <v>686.66601277325003</v>
      </c>
      <c r="Q559">
        <v>672.76331084507399</v>
      </c>
      <c r="R559">
        <v>42.923768888256902</v>
      </c>
      <c r="S559" s="2">
        <f>(Table2[[#This Row],[Close Price]]-Table2[[#This Row],[20D EMA]])/Table2[[#This Row],[20D EMA]]</f>
        <v>-1.5617982411659842E-2</v>
      </c>
      <c r="T559" s="2">
        <f>(Table2[[#This Row],[Close Price]]-Table2[[#This Row],[50D EMA]])/Table2[[#This Row],[50D EMA]]</f>
        <v>-1.0508766473101746E-2</v>
      </c>
      <c r="U559" s="2">
        <f>(Table2[[#This Row],[Close Price]]-Table2[[#This Row],[200D EMA]])/Table2[[#This Row],[200D EMA]]</f>
        <v>9.9391406266295165E-3</v>
      </c>
      <c r="V559">
        <v>1.0383001406565899</v>
      </c>
      <c r="W559">
        <v>675.8</v>
      </c>
      <c r="X559">
        <v>703.15</v>
      </c>
      <c r="Y559">
        <v>675.8</v>
      </c>
      <c r="Z559">
        <v>725.8</v>
      </c>
      <c r="AA559">
        <v>675.8</v>
      </c>
      <c r="AB559">
        <v>720.5</v>
      </c>
      <c r="AC559" s="2">
        <f>(Table2[[#This Row],[Close Price]]/Table2[[#This Row],[Day Low]])-1</f>
        <v>5.4010062148566185E-3</v>
      </c>
      <c r="AD559" s="2">
        <f>(Table2[[#This Row],[Day High]]/Table2[[#This Row],[Close Price]])-1</f>
        <v>3.4881153874457116E-2</v>
      </c>
      <c r="AE559" s="2">
        <f>(Table2[[#This Row],[Close Price]]/Table2[[#This Row],[Current Week Low]])-1</f>
        <v>5.4010062148566185E-3</v>
      </c>
      <c r="AF559" s="2">
        <f>(Table2[[#This Row],[Current Week High]]/Table2[[#This Row],[Close Price]])-1</f>
        <v>6.8216940172197926E-2</v>
      </c>
      <c r="AG559" s="2">
        <f>(Table2[[#This Row],[Close Price]]/Table2[[#This Row],[Current Month Low]])-1</f>
        <v>5.4010062148566185E-3</v>
      </c>
      <c r="AH559" s="2">
        <f>(Table2[[#This Row],[Current Month High]]/Table2[[#This Row],[Close Price]])-1</f>
        <v>6.0416513356391199E-2</v>
      </c>
      <c r="AI559">
        <v>19.935241739642301</v>
      </c>
      <c r="AJ559">
        <v>27.716165413533801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-0.05</v>
      </c>
      <c r="AM559" t="s">
        <v>10293</v>
      </c>
      <c r="AN559">
        <v>-1.01</v>
      </c>
      <c r="AO559" t="s">
        <v>10293</v>
      </c>
      <c r="AP559">
        <v>5.3271059774310001E-2</v>
      </c>
      <c r="AQ559">
        <f>(Table2[[#This Row],[Sharpe Ratio]]-AVERAGE(Table2[Sharpe Ratio]))/_xlfn.STDEV.P(Table2[Sharpe Ratio])</f>
        <v>-1.6092032577159094E-2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-1.6651903873031508</v>
      </c>
      <c r="AS559">
        <f>_xlfn.RANK.AVG(Table2[[#This Row],[1Y Return vs Nifty Z-Score]],Table2[1Y Return vs Nifty Z-Score])</f>
        <v>574</v>
      </c>
      <c r="AT559">
        <f>_xlfn.RANK.AVG(Table2[[#This Row],[6M Return vs Nifty Z-Score]],Table2[6M Return vs Nifty Z-Score])</f>
        <v>624</v>
      </c>
      <c r="AU559">
        <f>_xlfn.RANK.AVG(Table2[[#This Row],[Sharpe Ratio Z-Score]],Table2[Sharpe Ratio Z-Score])</f>
        <v>343</v>
      </c>
      <c r="AV559">
        <f>(Table2[[#This Row],[Rank 1Y]]+Table2[[#This Row],[Rank 6M]]+Table2[[#This Row],[Rank Sharpe]])/3</f>
        <v>513.66666666666663</v>
      </c>
    </row>
    <row r="560" spans="1:48" x14ac:dyDescent="0.3">
      <c r="A560" t="s">
        <v>1275</v>
      </c>
      <c r="B560" t="s">
        <v>1276</v>
      </c>
      <c r="C560" t="s">
        <v>10249</v>
      </c>
      <c r="D560" t="s">
        <v>21</v>
      </c>
      <c r="E560">
        <v>8869.2743610899997</v>
      </c>
      <c r="F560">
        <v>2874.3</v>
      </c>
      <c r="G560">
        <v>17.320589584441599</v>
      </c>
      <c r="H560">
        <f>(Table2[[#This Row],[1Y Return vs Nifty]]-AVERAGE(Table2[1Y Return vs Nifty]))/_xlfn.STDEV.P(Table2[1Y Return vs Nifty])</f>
        <v>-0.29817191346525929</v>
      </c>
      <c r="I560">
        <v>-0.86819202472338997</v>
      </c>
      <c r="J560">
        <f>(Table2[[#This Row],[1M Return vs Nifty]]-AVERAGE(Table2[1M Return vs Nifty]))/_xlfn.STDEV.P(Table2[1M Return vs Nifty])</f>
        <v>-0.18669319233432852</v>
      </c>
      <c r="K560">
        <v>-15.603161031749099</v>
      </c>
      <c r="L560">
        <f>(Table2[[#This Row],[6M Return vs Nifty]]-AVERAGE(Table2[6M Return vs Nifty]))/_xlfn.STDEV.P(Table2[6M Return vs Nifty])</f>
        <v>-0.75870379991420778</v>
      </c>
      <c r="M560">
        <v>6.0343184106505898</v>
      </c>
      <c r="N560">
        <f>(Table2[[#This Row],[1W Return vs Nifty]]-AVERAGE(Table2[1W Return vs Nifty]))/_xlfn.STDEV.P(Table2[1W Return vs Nifty])</f>
        <v>0.81482978502472481</v>
      </c>
      <c r="O560">
        <v>2782.7</v>
      </c>
      <c r="P560">
        <v>2729.4143604886599</v>
      </c>
      <c r="Q560">
        <v>2592.1429971832299</v>
      </c>
      <c r="R560">
        <v>67.170671300517995</v>
      </c>
      <c r="S560" s="2">
        <f>(Table2[[#This Row],[Close Price]]-Table2[[#This Row],[20D EMA]])/Table2[[#This Row],[20D EMA]]</f>
        <v>3.2917669888956905E-2</v>
      </c>
      <c r="T560" s="2">
        <f>(Table2[[#This Row],[Close Price]]-Table2[[#This Row],[50D EMA]])/Table2[[#This Row],[50D EMA]]</f>
        <v>5.3083050198871502E-2</v>
      </c>
      <c r="U560" s="2">
        <f>(Table2[[#This Row],[Close Price]]-Table2[[#This Row],[200D EMA]])/Table2[[#This Row],[200D EMA]]</f>
        <v>0.10885086321371086</v>
      </c>
      <c r="V560">
        <v>0.681498972098454</v>
      </c>
      <c r="W560">
        <v>2806.55</v>
      </c>
      <c r="X560">
        <v>2880</v>
      </c>
      <c r="Y560">
        <v>2730.1</v>
      </c>
      <c r="Z560">
        <v>2885</v>
      </c>
      <c r="AA560">
        <v>2806.55</v>
      </c>
      <c r="AB560">
        <v>2885</v>
      </c>
      <c r="AC560" s="2">
        <f>(Table2[[#This Row],[Close Price]]/Table2[[#This Row],[Day Low]])-1</f>
        <v>2.4139958311806264E-2</v>
      </c>
      <c r="AD560" s="2">
        <f>(Table2[[#This Row],[Day High]]/Table2[[#This Row],[Close Price]])-1</f>
        <v>1.9830915353302725E-3</v>
      </c>
      <c r="AE560" s="2">
        <f>(Table2[[#This Row],[Close Price]]/Table2[[#This Row],[Current Week Low]])-1</f>
        <v>5.2818578074063316E-2</v>
      </c>
      <c r="AF560" s="2">
        <f>(Table2[[#This Row],[Current Week High]]/Table2[[#This Row],[Close Price]])-1</f>
        <v>3.7226455136902814E-3</v>
      </c>
      <c r="AG560" s="2">
        <f>(Table2[[#This Row],[Close Price]]/Table2[[#This Row],[Current Month Low]])-1</f>
        <v>2.4139958311806264E-2</v>
      </c>
      <c r="AH560" s="2">
        <f>(Table2[[#This Row],[Current Month High]]/Table2[[#This Row],[Close Price]])-1</f>
        <v>3.7226455136902814E-3</v>
      </c>
      <c r="AI560">
        <v>9.4179452388407601</v>
      </c>
      <c r="AJ560">
        <v>46.349287169042697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-0.01</v>
      </c>
      <c r="AM560" t="s">
        <v>10293</v>
      </c>
      <c r="AN560">
        <v>1.88</v>
      </c>
      <c r="AO560" t="s">
        <v>10294</v>
      </c>
      <c r="AP560">
        <v>-8.8707696838600004E-3</v>
      </c>
      <c r="AQ560">
        <f>(Table2[[#This Row],[Sharpe Ratio]]-AVERAGE(Table2[Sharpe Ratio]))/_xlfn.STDEV.P(Table2[Sharpe Ratio])</f>
        <v>-0.73663430756231218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-1.165373428251383</v>
      </c>
      <c r="AS560">
        <f>_xlfn.RANK.AVG(Table2[[#This Row],[1Y Return vs Nifty Z-Score]],Table2[1Y Return vs Nifty Z-Score])</f>
        <v>388</v>
      </c>
      <c r="AT560">
        <f>_xlfn.RANK.AVG(Table2[[#This Row],[6M Return vs Nifty Z-Score]],Table2[6M Return vs Nifty Z-Score])</f>
        <v>583</v>
      </c>
      <c r="AU560">
        <f>_xlfn.RANK.AVG(Table2[[#This Row],[Sharpe Ratio Z-Score]],Table2[Sharpe Ratio Z-Score])</f>
        <v>570</v>
      </c>
      <c r="AV560">
        <f>(Table2[[#This Row],[Rank 1Y]]+Table2[[#This Row],[Rank 6M]]+Table2[[#This Row],[Rank Sharpe]])/3</f>
        <v>513.66666666666663</v>
      </c>
    </row>
    <row r="561" spans="1:48" x14ac:dyDescent="0.3">
      <c r="A561" t="s">
        <v>1114</v>
      </c>
      <c r="B561" t="s">
        <v>1115</v>
      </c>
      <c r="C561" t="s">
        <v>10250</v>
      </c>
      <c r="D561" t="s">
        <v>504</v>
      </c>
      <c r="E561">
        <v>11139.674097499999</v>
      </c>
      <c r="F561">
        <v>836.6</v>
      </c>
      <c r="G561">
        <v>-10.8860415108909</v>
      </c>
      <c r="H561">
        <f>(Table2[[#This Row],[1Y Return vs Nifty]]-AVERAGE(Table2[1Y Return vs Nifty]))/_xlfn.STDEV.P(Table2[1Y Return vs Nifty])</f>
        <v>-0.68781572753532449</v>
      </c>
      <c r="I561">
        <v>-12.662511463968899</v>
      </c>
      <c r="J561">
        <f>(Table2[[#This Row],[1M Return vs Nifty]]-AVERAGE(Table2[1M Return vs Nifty]))/_xlfn.STDEV.P(Table2[1M Return vs Nifty])</f>
        <v>-1.3906255705751007</v>
      </c>
      <c r="K561">
        <v>-12.1697842594017</v>
      </c>
      <c r="L561">
        <f>(Table2[[#This Row],[6M Return vs Nifty]]-AVERAGE(Table2[6M Return vs Nifty]))/_xlfn.STDEV.P(Table2[6M Return vs Nifty])</f>
        <v>-0.64074524897012763</v>
      </c>
      <c r="M561">
        <v>0.13790595187785301</v>
      </c>
      <c r="N561">
        <f>(Table2[[#This Row],[1W Return vs Nifty]]-AVERAGE(Table2[1W Return vs Nifty]))/_xlfn.STDEV.P(Table2[1W Return vs Nifty])</f>
        <v>-0.41703149629381581</v>
      </c>
      <c r="O561">
        <v>854.03</v>
      </c>
      <c r="P561">
        <v>838.69493891705099</v>
      </c>
      <c r="Q561">
        <v>785.73533946605301</v>
      </c>
      <c r="R561">
        <v>37.336099689198797</v>
      </c>
      <c r="S561" s="2">
        <f>(Table2[[#This Row],[Close Price]]-Table2[[#This Row],[20D EMA]])/Table2[[#This Row],[20D EMA]]</f>
        <v>-2.0409119117595343E-2</v>
      </c>
      <c r="T561" s="2">
        <f>(Table2[[#This Row],[Close Price]]-Table2[[#This Row],[50D EMA]])/Table2[[#This Row],[50D EMA]]</f>
        <v>-2.4978556801070217E-3</v>
      </c>
      <c r="U561" s="2">
        <f>(Table2[[#This Row],[Close Price]]-Table2[[#This Row],[200D EMA]])/Table2[[#This Row],[200D EMA]]</f>
        <v>6.4735106058118927E-2</v>
      </c>
      <c r="V561">
        <v>1.3084847515721301</v>
      </c>
      <c r="W561">
        <v>815</v>
      </c>
      <c r="X561">
        <v>841.8</v>
      </c>
      <c r="Y561">
        <v>815</v>
      </c>
      <c r="Z561">
        <v>872</v>
      </c>
      <c r="AA561">
        <v>815</v>
      </c>
      <c r="AB561">
        <v>853.45</v>
      </c>
      <c r="AC561" s="2">
        <f>(Table2[[#This Row],[Close Price]]/Table2[[#This Row],[Day Low]])-1</f>
        <v>2.650306748466269E-2</v>
      </c>
      <c r="AD561" s="2">
        <f>(Table2[[#This Row],[Day High]]/Table2[[#This Row],[Close Price]])-1</f>
        <v>6.2156347119290967E-3</v>
      </c>
      <c r="AE561" s="2">
        <f>(Table2[[#This Row],[Close Price]]/Table2[[#This Row],[Current Week Low]])-1</f>
        <v>2.650306748466269E-2</v>
      </c>
      <c r="AF561" s="2">
        <f>(Table2[[#This Row],[Current Week High]]/Table2[[#This Row],[Close Price]])-1</f>
        <v>4.2314128615825952E-2</v>
      </c>
      <c r="AG561" s="2">
        <f>(Table2[[#This Row],[Close Price]]/Table2[[#This Row],[Current Month Low]])-1</f>
        <v>2.650306748466269E-2</v>
      </c>
      <c r="AH561" s="2">
        <f>(Table2[[#This Row],[Current Month High]]/Table2[[#This Row],[Close Price]])-1</f>
        <v>2.0141047095386222E-2</v>
      </c>
      <c r="AI561">
        <v>12.120487688261999</v>
      </c>
      <c r="AJ561">
        <v>23.029411764705799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0.01</v>
      </c>
      <c r="AM561" t="s">
        <v>10294</v>
      </c>
      <c r="AN561">
        <v>-5.76</v>
      </c>
      <c r="AO561" t="s">
        <v>10293</v>
      </c>
      <c r="AP561">
        <v>2.3838087610501001E-2</v>
      </c>
      <c r="AQ561">
        <f>(Table2[[#This Row],[Sharpe Ratio]]-AVERAGE(Table2[Sharpe Ratio]))/_xlfn.STDEV.P(Table2[Sharpe Ratio])</f>
        <v>-0.35737102142252808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-3.4935890647968968</v>
      </c>
      <c r="AS561">
        <f>_xlfn.RANK.AVG(Table2[[#This Row],[1Y Return vs Nifty Z-Score]],Table2[1Y Return vs Nifty Z-Score])</f>
        <v>576</v>
      </c>
      <c r="AT561">
        <f>_xlfn.RANK.AVG(Table2[[#This Row],[6M Return vs Nifty Z-Score]],Table2[6M Return vs Nifty Z-Score])</f>
        <v>536</v>
      </c>
      <c r="AU561">
        <f>_xlfn.RANK.AVG(Table2[[#This Row],[Sharpe Ratio Z-Score]],Table2[Sharpe Ratio Z-Score])</f>
        <v>431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174</v>
      </c>
      <c r="B562" t="s">
        <v>175</v>
      </c>
      <c r="C562" t="s">
        <v>10250</v>
      </c>
      <c r="D562" t="s">
        <v>37</v>
      </c>
      <c r="E562">
        <v>152122.09114961899</v>
      </c>
      <c r="F562">
        <v>707.4</v>
      </c>
      <c r="G562">
        <v>-15.5794075940941</v>
      </c>
      <c r="H562">
        <f>(Table2[[#This Row],[1Y Return vs Nifty]]-AVERAGE(Table2[1Y Return vs Nifty]))/_xlfn.STDEV.P(Table2[1Y Return vs Nifty])</f>
        <v>-0.75264945600525834</v>
      </c>
      <c r="I562">
        <v>16.515377134794701</v>
      </c>
      <c r="J562">
        <f>(Table2[[#This Row],[1M Return vs Nifty]]-AVERAGE(Table2[1M Return vs Nifty]))/_xlfn.STDEV.P(Table2[1M Return vs Nifty])</f>
        <v>1.5877747511819085</v>
      </c>
      <c r="K562">
        <v>9.1135681377943598</v>
      </c>
      <c r="L562">
        <f>(Table2[[#This Row],[6M Return vs Nifty]]-AVERAGE(Table2[6M Return vs Nifty]))/_xlfn.STDEV.P(Table2[6M Return vs Nifty])</f>
        <v>9.0474647496112254E-2</v>
      </c>
      <c r="M562">
        <v>4.7992015370496501</v>
      </c>
      <c r="N562">
        <f>(Table2[[#This Row],[1W Return vs Nifty]]-AVERAGE(Table2[1W Return vs Nifty]))/_xlfn.STDEV.P(Table2[1W Return vs Nifty])</f>
        <v>0.55679277266672522</v>
      </c>
      <c r="O562">
        <v>665.57</v>
      </c>
      <c r="P562">
        <v>629.58534392921797</v>
      </c>
      <c r="Q562">
        <v>610.49592331497502</v>
      </c>
      <c r="R562">
        <v>75.632870971171698</v>
      </c>
      <c r="S562" s="2">
        <f>(Table2[[#This Row],[Close Price]]-Table2[[#This Row],[20D EMA]])/Table2[[#This Row],[20D EMA]]</f>
        <v>6.2848385594302517E-2</v>
      </c>
      <c r="T562" s="2">
        <f>(Table2[[#This Row],[Close Price]]-Table2[[#This Row],[50D EMA]])/Table2[[#This Row],[50D EMA]]</f>
        <v>0.12359667648097353</v>
      </c>
      <c r="U562" s="2">
        <f>(Table2[[#This Row],[Close Price]]-Table2[[#This Row],[200D EMA]])/Table2[[#This Row],[200D EMA]]</f>
        <v>0.15873009627785664</v>
      </c>
      <c r="V562">
        <v>1.06120053336178</v>
      </c>
      <c r="W562">
        <v>699.05</v>
      </c>
      <c r="X562">
        <v>712.75</v>
      </c>
      <c r="Y562">
        <v>683.9</v>
      </c>
      <c r="Z562">
        <v>722.5</v>
      </c>
      <c r="AA562">
        <v>699.05</v>
      </c>
      <c r="AB562">
        <v>722.5</v>
      </c>
      <c r="AC562" s="2">
        <f>(Table2[[#This Row],[Close Price]]/Table2[[#This Row],[Day Low]])-1</f>
        <v>1.1944782204420301E-2</v>
      </c>
      <c r="AD562" s="2">
        <f>(Table2[[#This Row],[Day High]]/Table2[[#This Row],[Close Price]])-1</f>
        <v>7.5629064178683869E-3</v>
      </c>
      <c r="AE562" s="2">
        <f>(Table2[[#This Row],[Close Price]]/Table2[[#This Row],[Current Week Low]])-1</f>
        <v>3.4361748793683367E-2</v>
      </c>
      <c r="AF562" s="2">
        <f>(Table2[[#This Row],[Current Week High]]/Table2[[#This Row],[Close Price]])-1</f>
        <v>2.1345773254170197E-2</v>
      </c>
      <c r="AG562" s="2">
        <f>(Table2[[#This Row],[Close Price]]/Table2[[#This Row],[Current Month Low]])-1</f>
        <v>1.1944782204420301E-2</v>
      </c>
      <c r="AH562" s="2">
        <f>(Table2[[#This Row],[Current Month High]]/Table2[[#This Row],[Close Price]])-1</f>
        <v>2.1345773254170197E-2</v>
      </c>
      <c r="AI562">
        <v>2.13457732541701</v>
      </c>
      <c r="AJ562">
        <v>38.326163472819701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0.15</v>
      </c>
      <c r="AM562" t="s">
        <v>10294</v>
      </c>
      <c r="AN562">
        <v>9.3800000000000008</v>
      </c>
      <c r="AO562" t="s">
        <v>10294</v>
      </c>
      <c r="AP562">
        <v>-5.7616957043053002E-2</v>
      </c>
      <c r="AQ562">
        <f>(Table2[[#This Row],[Sharpe Ratio]]-AVERAGE(Table2[Sharpe Ratio]))/_xlfn.STDEV.P(Table2[Sharpe Ratio])</f>
        <v>-1.3018524390994357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0.18054027624005187</v>
      </c>
      <c r="AS562">
        <f>_xlfn.RANK.AVG(Table2[[#This Row],[1Y Return vs Nifty Z-Score]],Table2[1Y Return vs Nifty Z-Score])</f>
        <v>594</v>
      </c>
      <c r="AT562">
        <f>_xlfn.RANK.AVG(Table2[[#This Row],[6M Return vs Nifty Z-Score]],Table2[6M Return vs Nifty Z-Score])</f>
        <v>290</v>
      </c>
      <c r="AU562">
        <f>_xlfn.RANK.AVG(Table2[[#This Row],[Sharpe Ratio Z-Score]],Table2[Sharpe Ratio Z-Score])</f>
        <v>661</v>
      </c>
      <c r="AV562">
        <f>(Table2[[#This Row],[Rank 1Y]]+Table2[[#This Row],[Rank 6M]]+Table2[[#This Row],[Rank Sharpe]])/3</f>
        <v>515</v>
      </c>
    </row>
    <row r="563" spans="1:48" x14ac:dyDescent="0.3">
      <c r="A563" t="s">
        <v>461</v>
      </c>
      <c r="B563" t="s">
        <v>462</v>
      </c>
      <c r="C563" t="s">
        <v>626</v>
      </c>
      <c r="D563" t="s">
        <v>463</v>
      </c>
      <c r="E563">
        <v>47740.8114948</v>
      </c>
      <c r="F563">
        <v>42802</v>
      </c>
      <c r="G563">
        <v>-16.026026279585601</v>
      </c>
      <c r="H563">
        <f>(Table2[[#This Row],[1Y Return vs Nifty]]-AVERAGE(Table2[1Y Return vs Nifty]))/_xlfn.STDEV.P(Table2[1Y Return vs Nifty])</f>
        <v>-0.75881900555060133</v>
      </c>
      <c r="I563">
        <v>4.8693745628419798</v>
      </c>
      <c r="J563">
        <f>(Table2[[#This Row],[1M Return vs Nifty]]-AVERAGE(Table2[1M Return vs Nifty]))/_xlfn.STDEV.P(Table2[1M Return vs Nifty])</f>
        <v>0.39898215948777327</v>
      </c>
      <c r="K563">
        <v>2.64008246325935</v>
      </c>
      <c r="L563">
        <f>(Table2[[#This Row],[6M Return vs Nifty]]-AVERAGE(Table2[6M Return vs Nifty]))/_xlfn.STDEV.P(Table2[6M Return vs Nifty])</f>
        <v>-0.13193117637836299</v>
      </c>
      <c r="M563">
        <v>2.1117507145444301</v>
      </c>
      <c r="N563">
        <f>(Table2[[#This Row],[1W Return vs Nifty]]-AVERAGE(Table2[1W Return vs Nifty]))/_xlfn.STDEV.P(Table2[1W Return vs Nifty])</f>
        <v>-4.6616094408823937E-3</v>
      </c>
      <c r="O563">
        <v>40960.85</v>
      </c>
      <c r="P563">
        <v>39471.202091006598</v>
      </c>
      <c r="Q563">
        <v>37954.501597795999</v>
      </c>
      <c r="R563">
        <v>73.180346908751702</v>
      </c>
      <c r="S563" s="2">
        <f>(Table2[[#This Row],[Close Price]]-Table2[[#This Row],[20D EMA]])/Table2[[#This Row],[20D EMA]]</f>
        <v>4.4949018391952353E-2</v>
      </c>
      <c r="T563" s="2">
        <f>(Table2[[#This Row],[Close Price]]-Table2[[#This Row],[50D EMA]])/Table2[[#This Row],[50D EMA]]</f>
        <v>8.4385519886467156E-2</v>
      </c>
      <c r="U563" s="2">
        <f>(Table2[[#This Row],[Close Price]]-Table2[[#This Row],[200D EMA]])/Table2[[#This Row],[200D EMA]]</f>
        <v>0.12771866835646956</v>
      </c>
      <c r="V563">
        <v>0.909999120434553</v>
      </c>
      <c r="W563">
        <v>41584.85</v>
      </c>
      <c r="X563">
        <v>42922</v>
      </c>
      <c r="Y563">
        <v>40920</v>
      </c>
      <c r="Z563">
        <v>42922</v>
      </c>
      <c r="AA563">
        <v>41584.85</v>
      </c>
      <c r="AB563">
        <v>42922</v>
      </c>
      <c r="AC563" s="2">
        <f>(Table2[[#This Row],[Close Price]]/Table2[[#This Row],[Day Low]])-1</f>
        <v>2.9269072751254344E-2</v>
      </c>
      <c r="AD563" s="2">
        <f>(Table2[[#This Row],[Day High]]/Table2[[#This Row],[Close Price]])-1</f>
        <v>2.8036073080697221E-3</v>
      </c>
      <c r="AE563" s="2">
        <f>(Table2[[#This Row],[Close Price]]/Table2[[#This Row],[Current Week Low]])-1</f>
        <v>4.599217986314752E-2</v>
      </c>
      <c r="AF563" s="2">
        <f>(Table2[[#This Row],[Current Week High]]/Table2[[#This Row],[Close Price]])-1</f>
        <v>2.8036073080697221E-3</v>
      </c>
      <c r="AG563" s="2">
        <f>(Table2[[#This Row],[Close Price]]/Table2[[#This Row],[Current Month Low]])-1</f>
        <v>2.9269072751254344E-2</v>
      </c>
      <c r="AH563" s="2">
        <f>(Table2[[#This Row],[Current Month High]]/Table2[[#This Row],[Close Price]])-1</f>
        <v>2.8036073080697221E-3</v>
      </c>
      <c r="AI563">
        <v>0.28036073080697199</v>
      </c>
      <c r="AJ563">
        <v>29.428289343378601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0.08</v>
      </c>
      <c r="AM563" t="s">
        <v>10294</v>
      </c>
      <c r="AN563">
        <v>4.51</v>
      </c>
      <c r="AO563" t="s">
        <v>10294</v>
      </c>
      <c r="AP563">
        <v>-1.6385285187109001E-2</v>
      </c>
      <c r="AQ563">
        <f>(Table2[[#This Row],[Sharpe Ratio]]-AVERAGE(Table2[Sharpe Ratio]))/_xlfn.STDEV.P(Table2[Sharpe Ratio])</f>
        <v>-0.82376605349468701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-1.3201956853767607</v>
      </c>
      <c r="AS563">
        <f>_xlfn.RANK.AVG(Table2[[#This Row],[1Y Return vs Nifty Z-Score]],Table2[1Y Return vs Nifty Z-Score])</f>
        <v>598</v>
      </c>
      <c r="AT563">
        <f>_xlfn.RANK.AVG(Table2[[#This Row],[6M Return vs Nifty Z-Score]],Table2[6M Return vs Nifty Z-Score])</f>
        <v>363</v>
      </c>
      <c r="AU563">
        <f>_xlfn.RANK.AVG(Table2[[#This Row],[Sharpe Ratio Z-Score]],Table2[Sharpe Ratio Z-Score])</f>
        <v>585</v>
      </c>
      <c r="AV563">
        <f>(Table2[[#This Row],[Rank 1Y]]+Table2[[#This Row],[Rank 6M]]+Table2[[#This Row],[Rank Sharpe]])/3</f>
        <v>515.33333333333337</v>
      </c>
    </row>
    <row r="564" spans="1:48" x14ac:dyDescent="0.3">
      <c r="A564" t="s">
        <v>603</v>
      </c>
      <c r="B564" t="s">
        <v>604</v>
      </c>
      <c r="C564" t="s">
        <v>10250</v>
      </c>
      <c r="D564" t="s">
        <v>565</v>
      </c>
      <c r="E564">
        <v>31528.751652750001</v>
      </c>
      <c r="F564">
        <v>4311.3500000000004</v>
      </c>
      <c r="G564">
        <v>-15.2655486477555</v>
      </c>
      <c r="H564">
        <f>(Table2[[#This Row],[1Y Return vs Nifty]]-AVERAGE(Table2[1Y Return vs Nifty]))/_xlfn.STDEV.P(Table2[1Y Return vs Nifty])</f>
        <v>-0.74831383731623236</v>
      </c>
      <c r="I564">
        <v>-4.5108517782134703</v>
      </c>
      <c r="J564">
        <f>(Table2[[#This Row],[1M Return vs Nifty]]-AVERAGE(Table2[1M Return vs Nifty]))/_xlfn.STDEV.P(Table2[1M Return vs Nifty])</f>
        <v>-0.55852609398938169</v>
      </c>
      <c r="K564">
        <v>-9.8550212779656707</v>
      </c>
      <c r="L564">
        <f>(Table2[[#This Row],[6M Return vs Nifty]]-AVERAGE(Table2[6M Return vs Nifty]))/_xlfn.STDEV.P(Table2[6M Return vs Nifty])</f>
        <v>-0.56121826863161073</v>
      </c>
      <c r="M564">
        <v>1.78367802475515</v>
      </c>
      <c r="N564">
        <f>(Table2[[#This Row],[1W Return vs Nifty]]-AVERAGE(Table2[1W Return vs Nifty]))/_xlfn.STDEV.P(Table2[1W Return vs Nifty])</f>
        <v>-7.320159826207813E-2</v>
      </c>
      <c r="O564">
        <v>4308.96</v>
      </c>
      <c r="P564">
        <v>4307.1535958975201</v>
      </c>
      <c r="Q564">
        <v>4275.8256094449098</v>
      </c>
      <c r="R564">
        <v>48.926142846250698</v>
      </c>
      <c r="S564" s="2">
        <f>(Table2[[#This Row],[Close Price]]-Table2[[#This Row],[20D EMA]])/Table2[[#This Row],[20D EMA]]</f>
        <v>5.546582005867605E-4</v>
      </c>
      <c r="T564" s="2">
        <f>(Table2[[#This Row],[Close Price]]-Table2[[#This Row],[50D EMA]])/Table2[[#This Row],[50D EMA]]</f>
        <v>9.7428708056227528E-4</v>
      </c>
      <c r="U564" s="2">
        <f>(Table2[[#This Row],[Close Price]]-Table2[[#This Row],[200D EMA]])/Table2[[#This Row],[200D EMA]]</f>
        <v>8.3081944400680025E-3</v>
      </c>
      <c r="V564">
        <v>0.91021252092730898</v>
      </c>
      <c r="W564">
        <v>4272.5</v>
      </c>
      <c r="X564">
        <v>4344.45</v>
      </c>
      <c r="Y564">
        <v>4248</v>
      </c>
      <c r="Z564">
        <v>4428.3500000000004</v>
      </c>
      <c r="AA564">
        <v>4272.5</v>
      </c>
      <c r="AB564">
        <v>4420</v>
      </c>
      <c r="AC564" s="2">
        <f>(Table2[[#This Row],[Close Price]]/Table2[[#This Row],[Day Low]])-1</f>
        <v>9.0930368636630288E-3</v>
      </c>
      <c r="AD564" s="2">
        <f>(Table2[[#This Row],[Day High]]/Table2[[#This Row],[Close Price]])-1</f>
        <v>7.6774096280745052E-3</v>
      </c>
      <c r="AE564" s="2">
        <f>(Table2[[#This Row],[Close Price]]/Table2[[#This Row],[Current Week Low]])-1</f>
        <v>1.4912900188323919E-2</v>
      </c>
      <c r="AF564" s="2">
        <f>(Table2[[#This Row],[Current Week High]]/Table2[[#This Row],[Close Price]])-1</f>
        <v>2.7137671495007343E-2</v>
      </c>
      <c r="AG564" s="2">
        <f>(Table2[[#This Row],[Close Price]]/Table2[[#This Row],[Current Month Low]])-1</f>
        <v>9.0930368636630288E-3</v>
      </c>
      <c r="AH564" s="2">
        <f>(Table2[[#This Row],[Current Month High]]/Table2[[#This Row],[Close Price]])-1</f>
        <v>2.5200923144722553E-2</v>
      </c>
      <c r="AI564">
        <v>22.200702796107901</v>
      </c>
      <c r="AJ564">
        <v>17.7739230201874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-0.11</v>
      </c>
      <c r="AM564" t="s">
        <v>10293</v>
      </c>
      <c r="AN564">
        <v>-3.35</v>
      </c>
      <c r="AO564" t="s">
        <v>10293</v>
      </c>
      <c r="AP564">
        <v>1.8977679607052E-2</v>
      </c>
      <c r="AQ564">
        <f>(Table2[[#This Row],[Sharpe Ratio]]-AVERAGE(Table2[Sharpe Ratio]))/_xlfn.STDEV.P(Table2[Sharpe Ratio])</f>
        <v>-0.41372805935812024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-2.3549878575574232</v>
      </c>
      <c r="AS564">
        <f>_xlfn.RANK.AVG(Table2[[#This Row],[1Y Return vs Nifty Z-Score]],Table2[1Y Return vs Nifty Z-Score])</f>
        <v>593</v>
      </c>
      <c r="AT564">
        <f>_xlfn.RANK.AVG(Table2[[#This Row],[6M Return vs Nifty Z-Score]],Table2[6M Return vs Nifty Z-Score])</f>
        <v>508</v>
      </c>
      <c r="AU564">
        <f>_xlfn.RANK.AVG(Table2[[#This Row],[Sharpe Ratio Z-Score]],Table2[Sharpe Ratio Z-Score])</f>
        <v>450</v>
      </c>
      <c r="AV564">
        <f>(Table2[[#This Row],[Rank 1Y]]+Table2[[#This Row],[Rank 6M]]+Table2[[#This Row],[Rank Sharpe]])/3</f>
        <v>517</v>
      </c>
    </row>
    <row r="565" spans="1:48" x14ac:dyDescent="0.3">
      <c r="A565" t="s">
        <v>1161</v>
      </c>
      <c r="B565" t="s">
        <v>1162</v>
      </c>
      <c r="C565" t="s">
        <v>10252</v>
      </c>
      <c r="D565" t="s">
        <v>1005</v>
      </c>
      <c r="E565">
        <v>10352.974255872001</v>
      </c>
      <c r="F565">
        <v>48.64</v>
      </c>
      <c r="G565">
        <v>-17.2817146484422</v>
      </c>
      <c r="H565">
        <f>(Table2[[#This Row],[1Y Return vs Nifty]]-AVERAGE(Table2[1Y Return vs Nifty]))/_xlfn.STDEV.P(Table2[1Y Return vs Nifty])</f>
        <v>-0.77616496947203073</v>
      </c>
      <c r="I565">
        <v>-3.56155363528595</v>
      </c>
      <c r="J565">
        <f>(Table2[[#This Row],[1M Return vs Nifty]]-AVERAGE(Table2[1M Return vs Nifty]))/_xlfn.STDEV.P(Table2[1M Return vs Nifty])</f>
        <v>-0.46162429505460661</v>
      </c>
      <c r="K565">
        <v>-15.237611503981601</v>
      </c>
      <c r="L565">
        <f>(Table2[[#This Row],[6M Return vs Nifty]]-AVERAGE(Table2[6M Return vs Nifty]))/_xlfn.STDEV.P(Table2[6M Return vs Nifty])</f>
        <v>-0.74614482504694724</v>
      </c>
      <c r="M565">
        <v>-2.5097984524888899</v>
      </c>
      <c r="N565">
        <f>(Table2[[#This Row],[1W Return vs Nifty]]-AVERAGE(Table2[1W Return vs Nifty]))/_xlfn.STDEV.P(Table2[1W Return vs Nifty])</f>
        <v>-0.97018217272984331</v>
      </c>
      <c r="O565">
        <v>49.38</v>
      </c>
      <c r="P565">
        <v>47.846863983160098</v>
      </c>
      <c r="Q565">
        <v>46.6666532918249</v>
      </c>
      <c r="R565">
        <v>42.380544382742002</v>
      </c>
      <c r="S565" s="2">
        <f>(Table2[[#This Row],[Close Price]]-Table2[[#This Row],[20D EMA]])/Table2[[#This Row],[20D EMA]]</f>
        <v>-1.4985824220332157E-2</v>
      </c>
      <c r="T565" s="2">
        <f>(Table2[[#This Row],[Close Price]]-Table2[[#This Row],[50D EMA]])/Table2[[#This Row],[50D EMA]]</f>
        <v>1.6576551748909811E-2</v>
      </c>
      <c r="U565" s="2">
        <f>(Table2[[#This Row],[Close Price]]-Table2[[#This Row],[200D EMA]])/Table2[[#This Row],[200D EMA]]</f>
        <v>4.2286013008796426E-2</v>
      </c>
      <c r="V565">
        <v>1.1920167787513101</v>
      </c>
      <c r="W565">
        <v>47.64</v>
      </c>
      <c r="X565">
        <v>49.2</v>
      </c>
      <c r="Y565">
        <v>47.64</v>
      </c>
      <c r="Z565">
        <v>53.25</v>
      </c>
      <c r="AA565">
        <v>47.64</v>
      </c>
      <c r="AB565">
        <v>51.19</v>
      </c>
      <c r="AC565" s="2">
        <f>(Table2[[#This Row],[Close Price]]/Table2[[#This Row],[Day Low]])-1</f>
        <v>2.099076406381184E-2</v>
      </c>
      <c r="AD565" s="2">
        <f>(Table2[[#This Row],[Day High]]/Table2[[#This Row],[Close Price]])-1</f>
        <v>1.1513157894736947E-2</v>
      </c>
      <c r="AE565" s="2">
        <f>(Table2[[#This Row],[Close Price]]/Table2[[#This Row],[Current Week Low]])-1</f>
        <v>2.099076406381184E-2</v>
      </c>
      <c r="AF565" s="2">
        <f>(Table2[[#This Row],[Current Week High]]/Table2[[#This Row],[Close Price]])-1</f>
        <v>9.4777960526315708E-2</v>
      </c>
      <c r="AG565" s="2">
        <f>(Table2[[#This Row],[Close Price]]/Table2[[#This Row],[Current Month Low]])-1</f>
        <v>2.099076406381184E-2</v>
      </c>
      <c r="AH565" s="2">
        <f>(Table2[[#This Row],[Current Month High]]/Table2[[#This Row],[Close Price]])-1</f>
        <v>5.242598684210531E-2</v>
      </c>
      <c r="AI565">
        <v>17.701480263157801</v>
      </c>
      <c r="AJ565">
        <v>33.077975376197003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0.02</v>
      </c>
      <c r="AM565" t="s">
        <v>10294</v>
      </c>
      <c r="AN565">
        <v>-2.0099999999999998</v>
      </c>
      <c r="AO565" t="s">
        <v>10293</v>
      </c>
      <c r="AP565">
        <v>4.4299516058228003E-2</v>
      </c>
      <c r="AQ565">
        <f>(Table2[[#This Row],[Sharpe Ratio]]-AVERAGE(Table2[Sharpe Ratio]))/_xlfn.STDEV.P(Table2[Sharpe Ratio])</f>
        <v>-0.12011820264133288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-3.0742344649447606</v>
      </c>
      <c r="AS565">
        <f>_xlfn.RANK.AVG(Table2[[#This Row],[1Y Return vs Nifty Z-Score]],Table2[1Y Return vs Nifty Z-Score])</f>
        <v>605</v>
      </c>
      <c r="AT565">
        <f>_xlfn.RANK.AVG(Table2[[#This Row],[6M Return vs Nifty Z-Score]],Table2[6M Return vs Nifty Z-Score])</f>
        <v>577</v>
      </c>
      <c r="AU565">
        <f>_xlfn.RANK.AVG(Table2[[#This Row],[Sharpe Ratio Z-Score]],Table2[Sharpe Ratio Z-Score])</f>
        <v>373</v>
      </c>
      <c r="AV565">
        <f>(Table2[[#This Row],[Rank 1Y]]+Table2[[#This Row],[Rank 6M]]+Table2[[#This Row],[Rank Sharpe]])/3</f>
        <v>518.33333333333337</v>
      </c>
    </row>
    <row r="566" spans="1:48" x14ac:dyDescent="0.3">
      <c r="A566" t="s">
        <v>2147</v>
      </c>
      <c r="B566" t="s">
        <v>2148</v>
      </c>
      <c r="C566" t="s">
        <v>10249</v>
      </c>
      <c r="D566" t="s">
        <v>304</v>
      </c>
      <c r="E566">
        <v>2697.6231505299902</v>
      </c>
      <c r="F566">
        <v>1807.3</v>
      </c>
      <c r="G566">
        <v>7.0020237379287797</v>
      </c>
      <c r="H566">
        <f>(Table2[[#This Row],[1Y Return vs Nifty]]-AVERAGE(Table2[1Y Return vs Nifty]))/_xlfn.STDEV.P(Table2[1Y Return vs Nifty])</f>
        <v>-0.44071163536893854</v>
      </c>
      <c r="I566">
        <v>0.242835083995768</v>
      </c>
      <c r="J566">
        <f>(Table2[[#This Row],[1M Return vs Nifty]]-AVERAGE(Table2[1M Return vs Nifty]))/_xlfn.STDEV.P(Table2[1M Return vs Nifty])</f>
        <v>-7.3282535943306401E-2</v>
      </c>
      <c r="K566">
        <v>-12.8607634725349</v>
      </c>
      <c r="L566">
        <f>(Table2[[#This Row],[6M Return vs Nifty]]-AVERAGE(Table2[6M Return vs Nifty]))/_xlfn.STDEV.P(Table2[6M Return vs Nifty])</f>
        <v>-0.66448482435554235</v>
      </c>
      <c r="M566">
        <v>-5.6960298217595904</v>
      </c>
      <c r="N566">
        <f>(Table2[[#This Row],[1W Return vs Nifty]]-AVERAGE(Table2[1W Return vs Nifty]))/_xlfn.STDEV.P(Table2[1W Return vs Nifty])</f>
        <v>-1.6358403309015108</v>
      </c>
      <c r="O566">
        <v>1822.52</v>
      </c>
      <c r="P566">
        <v>1781.6468786385699</v>
      </c>
      <c r="Q566">
        <v>1675.6649109503901</v>
      </c>
      <c r="R566">
        <v>43.759207779200104</v>
      </c>
      <c r="S566" s="2">
        <f>(Table2[[#This Row],[Close Price]]-Table2[[#This Row],[20D EMA]])/Table2[[#This Row],[20D EMA]]</f>
        <v>-8.3510743366328084E-3</v>
      </c>
      <c r="T566" s="2">
        <f>(Table2[[#This Row],[Close Price]]-Table2[[#This Row],[50D EMA]])/Table2[[#This Row],[50D EMA]]</f>
        <v>1.4398544217152996E-2</v>
      </c>
      <c r="U566" s="2">
        <f>(Table2[[#This Row],[Close Price]]-Table2[[#This Row],[200D EMA]])/Table2[[#This Row],[200D EMA]]</f>
        <v>7.8556928768622442E-2</v>
      </c>
      <c r="V566">
        <v>0.80920534306910596</v>
      </c>
      <c r="W566">
        <v>1777.05</v>
      </c>
      <c r="X566">
        <v>1851.4</v>
      </c>
      <c r="Y566">
        <v>1777.05</v>
      </c>
      <c r="Z566">
        <v>1889.95</v>
      </c>
      <c r="AA566">
        <v>1777.05</v>
      </c>
      <c r="AB566">
        <v>1851.4</v>
      </c>
      <c r="AC566" s="2">
        <f>(Table2[[#This Row],[Close Price]]/Table2[[#This Row],[Day Low]])-1</f>
        <v>1.7022593624264948E-2</v>
      </c>
      <c r="AD566" s="2">
        <f>(Table2[[#This Row],[Day High]]/Table2[[#This Row],[Close Price]])-1</f>
        <v>2.4401040225751292E-2</v>
      </c>
      <c r="AE566" s="2">
        <f>(Table2[[#This Row],[Close Price]]/Table2[[#This Row],[Current Week Low]])-1</f>
        <v>1.7022593624264948E-2</v>
      </c>
      <c r="AF566" s="2">
        <f>(Table2[[#This Row],[Current Week High]]/Table2[[#This Row],[Close Price]])-1</f>
        <v>4.5731201239417985E-2</v>
      </c>
      <c r="AG566" s="2">
        <f>(Table2[[#This Row],[Close Price]]/Table2[[#This Row],[Current Month Low]])-1</f>
        <v>1.7022593624264948E-2</v>
      </c>
      <c r="AH566" s="2">
        <f>(Table2[[#This Row],[Current Month High]]/Table2[[#This Row],[Close Price]])-1</f>
        <v>2.4401040225751292E-2</v>
      </c>
      <c r="AI566">
        <v>17.711503347534901</v>
      </c>
      <c r="AJ566">
        <v>37.961832061068598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-0.11</v>
      </c>
      <c r="AM566" t="s">
        <v>10293</v>
      </c>
      <c r="AN566">
        <v>-6.25</v>
      </c>
      <c r="AO566" t="s">
        <v>10293</v>
      </c>
      <c r="AP566">
        <v>-9.6312790633699995E-4</v>
      </c>
      <c r="AQ566">
        <f>(Table2[[#This Row],[Sharpe Ratio]]-AVERAGE(Table2[Sharpe Ratio]))/_xlfn.STDEV.P(Table2[Sharpe Ratio])</f>
        <v>-0.64494421337254493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-3.4592635399418432</v>
      </c>
      <c r="AS566">
        <f>_xlfn.RANK.AVG(Table2[[#This Row],[1Y Return vs Nifty Z-Score]],Table2[1Y Return vs Nifty Z-Score])</f>
        <v>453</v>
      </c>
      <c r="AT566">
        <f>_xlfn.RANK.AVG(Table2[[#This Row],[6M Return vs Nifty Z-Score]],Table2[6M Return vs Nifty Z-Score])</f>
        <v>550</v>
      </c>
      <c r="AU566">
        <f>_xlfn.RANK.AVG(Table2[[#This Row],[Sharpe Ratio Z-Score]],Table2[Sharpe Ratio Z-Score])</f>
        <v>557</v>
      </c>
      <c r="AV566">
        <f>(Table2[[#This Row],[Rank 1Y]]+Table2[[#This Row],[Rank 6M]]+Table2[[#This Row],[Rank Sharpe]])/3</f>
        <v>520</v>
      </c>
    </row>
    <row r="567" spans="1:48" x14ac:dyDescent="0.3">
      <c r="A567" t="s">
        <v>648</v>
      </c>
      <c r="B567" t="s">
        <v>649</v>
      </c>
      <c r="C567" t="s">
        <v>10263</v>
      </c>
      <c r="D567" t="s">
        <v>170</v>
      </c>
      <c r="E567">
        <v>27692.007418599998</v>
      </c>
      <c r="F567">
        <v>1087</v>
      </c>
      <c r="G567">
        <v>-22.206364482395202</v>
      </c>
      <c r="H567">
        <f>(Table2[[#This Row],[1Y Return vs Nifty]]-AVERAGE(Table2[1Y Return vs Nifty]))/_xlfn.STDEV.P(Table2[1Y Return vs Nifty])</f>
        <v>-0.84419363045517393</v>
      </c>
      <c r="I567">
        <v>-3.1309967585430099</v>
      </c>
      <c r="J567">
        <f>(Table2[[#This Row],[1M Return vs Nifty]]-AVERAGE(Table2[1M Return vs Nifty]))/_xlfn.STDEV.P(Table2[1M Return vs Nifty])</f>
        <v>-0.41767420812884437</v>
      </c>
      <c r="K567">
        <v>-4.1105301549630404</v>
      </c>
      <c r="L567">
        <f>(Table2[[#This Row],[6M Return vs Nifty]]-AVERAGE(Table2[6M Return vs Nifty]))/_xlfn.STDEV.P(Table2[6M Return vs Nifty])</f>
        <v>-0.36385809125811563</v>
      </c>
      <c r="M567">
        <v>5.26142469201291</v>
      </c>
      <c r="N567">
        <f>(Table2[[#This Row],[1W Return vs Nifty]]-AVERAGE(Table2[1W Return vs Nifty]))/_xlfn.STDEV.P(Table2[1W Return vs Nifty])</f>
        <v>0.65335908513372176</v>
      </c>
      <c r="O567">
        <v>1082.8399999999999</v>
      </c>
      <c r="P567">
        <v>1082.8516498665599</v>
      </c>
      <c r="Q567">
        <v>1060.10826939456</v>
      </c>
      <c r="R567">
        <v>51.4677848130233</v>
      </c>
      <c r="S567" s="2">
        <f>(Table2[[#This Row],[Close Price]]-Table2[[#This Row],[20D EMA]])/Table2[[#This Row],[20D EMA]]</f>
        <v>3.8417494736065184E-3</v>
      </c>
      <c r="T567" s="2">
        <f>(Table2[[#This Row],[Close Price]]-Table2[[#This Row],[50D EMA]])/Table2[[#This Row],[50D EMA]]</f>
        <v>3.8309496355768513E-3</v>
      </c>
      <c r="U567" s="2">
        <f>(Table2[[#This Row],[Close Price]]-Table2[[#This Row],[200D EMA]])/Table2[[#This Row],[200D EMA]]</f>
        <v>2.5366966169217946E-2</v>
      </c>
      <c r="V567">
        <v>0.80389609785956995</v>
      </c>
      <c r="W567">
        <v>1078.5999999999999</v>
      </c>
      <c r="X567">
        <v>1100.2</v>
      </c>
      <c r="Y567">
        <v>1076.05</v>
      </c>
      <c r="Z567">
        <v>1133</v>
      </c>
      <c r="AA567">
        <v>1078.5999999999999</v>
      </c>
      <c r="AB567">
        <v>1133</v>
      </c>
      <c r="AC567" s="2">
        <f>(Table2[[#This Row],[Close Price]]/Table2[[#This Row],[Day Low]])-1</f>
        <v>7.7878731689227099E-3</v>
      </c>
      <c r="AD567" s="2">
        <f>(Table2[[#This Row],[Day High]]/Table2[[#This Row],[Close Price]])-1</f>
        <v>1.2143514259429722E-2</v>
      </c>
      <c r="AE567" s="2">
        <f>(Table2[[#This Row],[Close Price]]/Table2[[#This Row],[Current Week Low]])-1</f>
        <v>1.017610705822225E-2</v>
      </c>
      <c r="AF567" s="2">
        <f>(Table2[[#This Row],[Current Week High]]/Table2[[#This Row],[Close Price]])-1</f>
        <v>4.2318307267709354E-2</v>
      </c>
      <c r="AG567" s="2">
        <f>(Table2[[#This Row],[Close Price]]/Table2[[#This Row],[Current Month Low]])-1</f>
        <v>7.7878731689227099E-3</v>
      </c>
      <c r="AH567" s="2">
        <f>(Table2[[#This Row],[Current Month High]]/Table2[[#This Row],[Close Price]])-1</f>
        <v>4.2318307267709354E-2</v>
      </c>
      <c r="AI567">
        <v>24.1030358785648</v>
      </c>
      <c r="AJ567">
        <v>16.5058949624866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-7.0000000000000007E-2</v>
      </c>
      <c r="AM567" t="s">
        <v>10293</v>
      </c>
      <c r="AN567">
        <v>1.98</v>
      </c>
      <c r="AO567" t="s">
        <v>10294</v>
      </c>
      <c r="AP567">
        <v>5.7519053718819999E-3</v>
      </c>
      <c r="AQ567">
        <f>(Table2[[#This Row],[Sharpe Ratio]]-AVERAGE(Table2[Sharpe Ratio]))/_xlfn.STDEV.P(Table2[Sharpe Ratio])</f>
        <v>-0.56708256370634247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629</v>
      </c>
      <c r="AT567">
        <f>_xlfn.RANK.AVG(Table2[[#This Row],[6M Return vs Nifty Z-Score]],Table2[6M Return vs Nifty Z-Score])</f>
        <v>440</v>
      </c>
      <c r="AU567">
        <f>_xlfn.RANK.AVG(Table2[[#This Row],[Sharpe Ratio Z-Score]],Table2[Sharpe Ratio Z-Score])</f>
        <v>492</v>
      </c>
      <c r="AV567">
        <f>(Table2[[#This Row],[Rank 1Y]]+Table2[[#This Row],[Rank 6M]]+Table2[[#This Row],[Rank Sharpe]])/3</f>
        <v>520.33333333333337</v>
      </c>
    </row>
    <row r="568" spans="1:48" x14ac:dyDescent="0.3">
      <c r="A568" t="s">
        <v>930</v>
      </c>
      <c r="B568" t="s">
        <v>931</v>
      </c>
      <c r="C568" t="s">
        <v>10258</v>
      </c>
      <c r="D568" t="s">
        <v>932</v>
      </c>
      <c r="E568">
        <v>15833.277551043</v>
      </c>
      <c r="F568">
        <v>202.53</v>
      </c>
      <c r="G568">
        <v>-3.2416018783208198</v>
      </c>
      <c r="H568">
        <f>(Table2[[#This Row],[1Y Return vs Nifty]]-AVERAGE(Table2[1Y Return vs Nifty]))/_xlfn.STDEV.P(Table2[1Y Return vs Nifty])</f>
        <v>-0.58221613980732179</v>
      </c>
      <c r="I568">
        <v>-11.84091883054</v>
      </c>
      <c r="J568">
        <f>(Table2[[#This Row],[1M Return vs Nifty]]-AVERAGE(Table2[1M Return vs Nifty]))/_xlfn.STDEV.P(Table2[1M Return vs Nifty])</f>
        <v>-1.3067596062687763</v>
      </c>
      <c r="K568">
        <v>-5.6903358052386901</v>
      </c>
      <c r="L568">
        <f>(Table2[[#This Row],[6M Return vs Nifty]]-AVERAGE(Table2[6M Return vs Nifty]))/_xlfn.STDEV.P(Table2[6M Return vs Nifty])</f>
        <v>-0.41813456530566884</v>
      </c>
      <c r="M568">
        <v>-2.7092362240196901</v>
      </c>
      <c r="N568">
        <f>(Table2[[#This Row],[1W Return vs Nifty]]-AVERAGE(Table2[1W Return vs Nifty]))/_xlfn.STDEV.P(Table2[1W Return vs Nifty])</f>
        <v>-1.0118481298688695</v>
      </c>
      <c r="O568">
        <v>209.09</v>
      </c>
      <c r="P568">
        <v>210.229063131873</v>
      </c>
      <c r="Q568">
        <v>197.905318394273</v>
      </c>
      <c r="R568">
        <v>33.968543539698501</v>
      </c>
      <c r="S568" s="2">
        <f>(Table2[[#This Row],[Close Price]]-Table2[[#This Row],[20D EMA]])/Table2[[#This Row],[20D EMA]]</f>
        <v>-3.1374049452388933E-2</v>
      </c>
      <c r="T568" s="2">
        <f>(Table2[[#This Row],[Close Price]]-Table2[[#This Row],[50D EMA]])/Table2[[#This Row],[50D EMA]]</f>
        <v>-3.6622258679065302E-2</v>
      </c>
      <c r="U568" s="2">
        <f>(Table2[[#This Row],[Close Price]]-Table2[[#This Row],[200D EMA]])/Table2[[#This Row],[200D EMA]]</f>
        <v>2.3368152221728441E-2</v>
      </c>
      <c r="V568">
        <v>0.76406988976395795</v>
      </c>
      <c r="W568">
        <v>202</v>
      </c>
      <c r="X568">
        <v>206.19</v>
      </c>
      <c r="Y568">
        <v>202</v>
      </c>
      <c r="Z568">
        <v>219.49</v>
      </c>
      <c r="AA568">
        <v>202</v>
      </c>
      <c r="AB568">
        <v>209.96</v>
      </c>
      <c r="AC568" s="2">
        <f>(Table2[[#This Row],[Close Price]]/Table2[[#This Row],[Day Low]])-1</f>
        <v>2.6237623762377371E-3</v>
      </c>
      <c r="AD568" s="2">
        <f>(Table2[[#This Row],[Day High]]/Table2[[#This Row],[Close Price]])-1</f>
        <v>1.8071396830099173E-2</v>
      </c>
      <c r="AE568" s="2">
        <f>(Table2[[#This Row],[Close Price]]/Table2[[#This Row],[Current Week Low]])-1</f>
        <v>2.6237623762377371E-3</v>
      </c>
      <c r="AF568" s="2">
        <f>(Table2[[#This Row],[Current Week High]]/Table2[[#This Row],[Close Price]])-1</f>
        <v>8.3740680393028288E-2</v>
      </c>
      <c r="AG568" s="2">
        <f>(Table2[[#This Row],[Close Price]]/Table2[[#This Row],[Current Month Low]])-1</f>
        <v>2.6237623762377371E-3</v>
      </c>
      <c r="AH568" s="2">
        <f>(Table2[[#This Row],[Current Month High]]/Table2[[#This Row],[Close Price]])-1</f>
        <v>3.6685923073124904E-2</v>
      </c>
      <c r="AI568">
        <v>17.291265491532101</v>
      </c>
      <c r="AJ568">
        <v>48.700440528634303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-0.16</v>
      </c>
      <c r="AM568" t="s">
        <v>10293</v>
      </c>
      <c r="AN568">
        <v>-2.6</v>
      </c>
      <c r="AO568" t="s">
        <v>10293</v>
      </c>
      <c r="AP568">
        <v>-1.0867920641637999E-2</v>
      </c>
      <c r="AQ568">
        <f>(Table2[[#This Row],[Sharpe Ratio]]-AVERAGE(Table2[Sharpe Ratio]))/_xlfn.STDEV.P(Table2[Sharpe Ratio])</f>
        <v>-0.7597915223909294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527</v>
      </c>
      <c r="AT568">
        <f>_xlfn.RANK.AVG(Table2[[#This Row],[6M Return vs Nifty Z-Score]],Table2[6M Return vs Nifty Z-Score])</f>
        <v>464</v>
      </c>
      <c r="AU568">
        <f>_xlfn.RANK.AVG(Table2[[#This Row],[Sharpe Ratio Z-Score]],Table2[Sharpe Ratio Z-Score])</f>
        <v>575</v>
      </c>
      <c r="AV568">
        <f>(Table2[[#This Row],[Rank 1Y]]+Table2[[#This Row],[Rank 6M]]+Table2[[#This Row],[Rank Sharpe]])/3</f>
        <v>522</v>
      </c>
    </row>
    <row r="569" spans="1:48" x14ac:dyDescent="0.3">
      <c r="A569" t="s">
        <v>33</v>
      </c>
      <c r="B569" t="s">
        <v>34</v>
      </c>
      <c r="C569" t="s">
        <v>10249</v>
      </c>
      <c r="D569" t="s">
        <v>21</v>
      </c>
      <c r="E569">
        <v>754317.08029279998</v>
      </c>
      <c r="F569">
        <v>1821.2</v>
      </c>
      <c r="G569">
        <v>7.6375626101453999</v>
      </c>
      <c r="H569">
        <f>(Table2[[#This Row],[1Y Return vs Nifty]]-AVERAGE(Table2[1Y Return vs Nifty]))/_xlfn.STDEV.P(Table2[1Y Return vs Nifty])</f>
        <v>-0.43193235969708244</v>
      </c>
      <c r="I569">
        <v>13.9039052934663</v>
      </c>
      <c r="J569">
        <f>(Table2[[#This Row],[1M Return vs Nifty]]-AVERAGE(Table2[1M Return vs Nifty]))/_xlfn.STDEV.P(Table2[1M Return vs Nifty])</f>
        <v>1.3212027356591174</v>
      </c>
      <c r="K569">
        <v>-5.5546921851335496</v>
      </c>
      <c r="L569">
        <f>(Table2[[#This Row],[6M Return vs Nifty]]-AVERAGE(Table2[6M Return vs Nifty]))/_xlfn.STDEV.P(Table2[6M Return vs Nifty])</f>
        <v>-0.41347433546975942</v>
      </c>
      <c r="M569">
        <v>1.4969097440196</v>
      </c>
      <c r="N569">
        <f>(Table2[[#This Row],[1W Return vs Nifty]]-AVERAGE(Table2[1W Return vs Nifty]))/_xlfn.STDEV.P(Table2[1W Return vs Nifty])</f>
        <v>-0.13311239049691034</v>
      </c>
      <c r="O569">
        <v>1776.17</v>
      </c>
      <c r="P569">
        <v>1664.6102908605501</v>
      </c>
      <c r="Q569">
        <v>1552.17548232536</v>
      </c>
      <c r="R569">
        <v>54.864989164479198</v>
      </c>
      <c r="S569" s="2">
        <f>(Table2[[#This Row],[Close Price]]-Table2[[#This Row],[20D EMA]])/Table2[[#This Row],[20D EMA]]</f>
        <v>2.5352302989015675E-2</v>
      </c>
      <c r="T569" s="2">
        <f>(Table2[[#This Row],[Close Price]]-Table2[[#This Row],[50D EMA]])/Table2[[#This Row],[50D EMA]]</f>
        <v>9.4069891312817788E-2</v>
      </c>
      <c r="U569" s="2">
        <f>(Table2[[#This Row],[Close Price]]-Table2[[#This Row],[200D EMA]])/Table2[[#This Row],[200D EMA]]</f>
        <v>0.17332094259832428</v>
      </c>
      <c r="V569">
        <v>1.0116867126265601</v>
      </c>
      <c r="W569">
        <v>1816.15</v>
      </c>
      <c r="X569">
        <v>1859.5</v>
      </c>
      <c r="Y569">
        <v>1816.15</v>
      </c>
      <c r="Z569">
        <v>1903</v>
      </c>
      <c r="AA569">
        <v>1816.15</v>
      </c>
      <c r="AB569">
        <v>1867.9</v>
      </c>
      <c r="AC569" s="2">
        <f>(Table2[[#This Row],[Close Price]]/Table2[[#This Row],[Day Low]])-1</f>
        <v>2.7806073286897881E-3</v>
      </c>
      <c r="AD569" s="2">
        <f>(Table2[[#This Row],[Day High]]/Table2[[#This Row],[Close Price]])-1</f>
        <v>2.1030090050516037E-2</v>
      </c>
      <c r="AE569" s="2">
        <f>(Table2[[#This Row],[Close Price]]/Table2[[#This Row],[Current Week Low]])-1</f>
        <v>2.7806073286897881E-3</v>
      </c>
      <c r="AF569" s="2">
        <f>(Table2[[#This Row],[Current Week High]]/Table2[[#This Row],[Close Price]])-1</f>
        <v>4.4915440368987536E-2</v>
      </c>
      <c r="AG569" s="2">
        <f>(Table2[[#This Row],[Close Price]]/Table2[[#This Row],[Current Month Low]])-1</f>
        <v>2.7806073286897881E-3</v>
      </c>
      <c r="AH569" s="2">
        <f>(Table2[[#This Row],[Current Month High]]/Table2[[#This Row],[Close Price]])-1</f>
        <v>2.5642433560289835E-2</v>
      </c>
      <c r="AI569">
        <v>4.49154403689875</v>
      </c>
      <c r="AJ569">
        <v>35.058771181727103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7.0000000000000007E-2</v>
      </c>
      <c r="AM569" t="s">
        <v>10294</v>
      </c>
      <c r="AN569">
        <v>5.51</v>
      </c>
      <c r="AO569" t="s">
        <v>10294</v>
      </c>
      <c r="AP569">
        <v>-5.3518990466207998E-2</v>
      </c>
      <c r="AQ569">
        <f>(Table2[[#This Row],[Sharpe Ratio]]-AVERAGE(Table2[Sharpe Ratio]))/_xlfn.STDEV.P(Table2[Sharpe Ratio])</f>
        <v>-1.2543360047453325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-0.91165235474996742</v>
      </c>
      <c r="AS569">
        <f>_xlfn.RANK.AVG(Table2[[#This Row],[1Y Return vs Nifty Z-Score]],Table2[1Y Return vs Nifty Z-Score])</f>
        <v>450</v>
      </c>
      <c r="AT569">
        <f>_xlfn.RANK.AVG(Table2[[#This Row],[6M Return vs Nifty Z-Score]],Table2[6M Return vs Nifty Z-Score])</f>
        <v>463</v>
      </c>
      <c r="AU569">
        <f>_xlfn.RANK.AVG(Table2[[#This Row],[Sharpe Ratio Z-Score]],Table2[Sharpe Ratio Z-Score])</f>
        <v>654</v>
      </c>
      <c r="AV569">
        <f>(Table2[[#This Row],[Rank 1Y]]+Table2[[#This Row],[Rank 6M]]+Table2[[#This Row],[Rank Sharpe]])/3</f>
        <v>522.33333333333337</v>
      </c>
    </row>
    <row r="570" spans="1:48" x14ac:dyDescent="0.3">
      <c r="A570" t="s">
        <v>19</v>
      </c>
      <c r="B570" t="s">
        <v>20</v>
      </c>
      <c r="C570" t="s">
        <v>10249</v>
      </c>
      <c r="D570" t="s">
        <v>21</v>
      </c>
      <c r="E570">
        <v>1549644.9743969899</v>
      </c>
      <c r="F570">
        <v>4283.05</v>
      </c>
      <c r="G570">
        <v>-2.1013396311138699</v>
      </c>
      <c r="H570">
        <f>(Table2[[#This Row],[1Y Return vs Nifty]]-AVERAGE(Table2[1Y Return vs Nifty]))/_xlfn.STDEV.P(Table2[1Y Return vs Nifty])</f>
        <v>-0.5664646617403315</v>
      </c>
      <c r="I570">
        <v>7.5501630672292999</v>
      </c>
      <c r="J570">
        <f>(Table2[[#This Row],[1M Return vs Nifty]]-AVERAGE(Table2[1M Return vs Nifty]))/_xlfn.STDEV.P(Table2[1M Return vs Nifty])</f>
        <v>0.67262983337628157</v>
      </c>
      <c r="K570">
        <v>-5.11878240098204</v>
      </c>
      <c r="L570">
        <f>(Table2[[#This Row],[6M Return vs Nifty]]-AVERAGE(Table2[6M Return vs Nifty]))/_xlfn.STDEV.P(Table2[6M Return vs Nifty])</f>
        <v>-0.39849803374400872</v>
      </c>
      <c r="M570">
        <v>1.67079555854374</v>
      </c>
      <c r="N570">
        <f>(Table2[[#This Row],[1W Return vs Nifty]]-AVERAGE(Table2[1W Return vs Nifty]))/_xlfn.STDEV.P(Table2[1W Return vs Nifty])</f>
        <v>-9.6784673638478633E-2</v>
      </c>
      <c r="O570">
        <v>4235.5200000000004</v>
      </c>
      <c r="P570">
        <v>4083.3371085475801</v>
      </c>
      <c r="Q570">
        <v>3861.8521704200998</v>
      </c>
      <c r="R570">
        <v>49.359073604486198</v>
      </c>
      <c r="S570" s="2">
        <f>(Table2[[#This Row],[Close Price]]-Table2[[#This Row],[20D EMA]])/Table2[[#This Row],[20D EMA]]</f>
        <v>1.1221762617104804E-2</v>
      </c>
      <c r="T570" s="2">
        <f>(Table2[[#This Row],[Close Price]]-Table2[[#This Row],[50D EMA]])/Table2[[#This Row],[50D EMA]]</f>
        <v>4.890923432071393E-2</v>
      </c>
      <c r="U570" s="2">
        <f>(Table2[[#This Row],[Close Price]]-Table2[[#This Row],[200D EMA]])/Table2[[#This Row],[200D EMA]]</f>
        <v>0.10906627467671338</v>
      </c>
      <c r="V570">
        <v>0.93390036709982005</v>
      </c>
      <c r="W570">
        <v>4270</v>
      </c>
      <c r="X570">
        <v>4398</v>
      </c>
      <c r="Y570">
        <v>4270</v>
      </c>
      <c r="Z570">
        <v>4431</v>
      </c>
      <c r="AA570">
        <v>4270</v>
      </c>
      <c r="AB570">
        <v>4419.3</v>
      </c>
      <c r="AC570" s="2">
        <f>(Table2[[#This Row],[Close Price]]/Table2[[#This Row],[Day Low]])-1</f>
        <v>3.0562060889929299E-3</v>
      </c>
      <c r="AD570" s="2">
        <f>(Table2[[#This Row],[Day High]]/Table2[[#This Row],[Close Price]])-1</f>
        <v>2.6838351174980346E-2</v>
      </c>
      <c r="AE570" s="2">
        <f>(Table2[[#This Row],[Close Price]]/Table2[[#This Row],[Current Week Low]])-1</f>
        <v>3.0562060889929299E-3</v>
      </c>
      <c r="AF570" s="2">
        <f>(Table2[[#This Row],[Current Week High]]/Table2[[#This Row],[Close Price]])-1</f>
        <v>3.4543140985979548E-2</v>
      </c>
      <c r="AG570" s="2">
        <f>(Table2[[#This Row],[Close Price]]/Table2[[#This Row],[Current Month Low]])-1</f>
        <v>3.0562060889929299E-3</v>
      </c>
      <c r="AH570" s="2">
        <f>(Table2[[#This Row],[Current Month High]]/Table2[[#This Row],[Close Price]])-1</f>
        <v>3.1811442780261823E-2</v>
      </c>
      <c r="AI570">
        <v>3.4543140985979499</v>
      </c>
      <c r="AJ570">
        <v>29.358199939595298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-0.08</v>
      </c>
      <c r="AM570" t="s">
        <v>10293</v>
      </c>
      <c r="AN570">
        <v>2.5</v>
      </c>
      <c r="AO570" t="s">
        <v>10294</v>
      </c>
      <c r="AP570">
        <v>-2.1919332212576002E-2</v>
      </c>
      <c r="AQ570">
        <f>(Table2[[#This Row],[Sharpe Ratio]]-AVERAGE(Table2[Sharpe Ratio]))/_xlfn.STDEV.P(Table2[Sharpe Ratio])</f>
        <v>-0.88793402003788247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-1.2770515557844198</v>
      </c>
      <c r="AS570">
        <f>_xlfn.RANK.AVG(Table2[[#This Row],[1Y Return vs Nifty Z-Score]],Table2[1Y Return vs Nifty Z-Score])</f>
        <v>519</v>
      </c>
      <c r="AT570">
        <f>_xlfn.RANK.AVG(Table2[[#This Row],[6M Return vs Nifty Z-Score]],Table2[6M Return vs Nifty Z-Score])</f>
        <v>459</v>
      </c>
      <c r="AU570">
        <f>_xlfn.RANK.AVG(Table2[[#This Row],[Sharpe Ratio Z-Score]],Table2[Sharpe Ratio Z-Score])</f>
        <v>594</v>
      </c>
      <c r="AV570">
        <f>(Table2[[#This Row],[Rank 1Y]]+Table2[[#This Row],[Rank 6M]]+Table2[[#This Row],[Rank Sharpe]])/3</f>
        <v>524</v>
      </c>
    </row>
    <row r="571" spans="1:48" x14ac:dyDescent="0.3">
      <c r="A571" t="s">
        <v>717</v>
      </c>
      <c r="B571" t="s">
        <v>718</v>
      </c>
      <c r="C571" t="s">
        <v>10261</v>
      </c>
      <c r="D571" t="s">
        <v>719</v>
      </c>
      <c r="E571">
        <v>23261.267297999999</v>
      </c>
      <c r="F571">
        <v>1460.6</v>
      </c>
      <c r="G571">
        <v>-24.309334437129699</v>
      </c>
      <c r="H571">
        <f>(Table2[[#This Row],[1Y Return vs Nifty]]-AVERAGE(Table2[1Y Return vs Nifty]))/_xlfn.STDEV.P(Table2[1Y Return vs Nifty])</f>
        <v>-0.87324386446816438</v>
      </c>
      <c r="I571">
        <v>-5.85942516688986</v>
      </c>
      <c r="J571">
        <f>(Table2[[#This Row],[1M Return vs Nifty]]-AVERAGE(Table2[1M Return vs Nifty]))/_xlfn.STDEV.P(Table2[1M Return vs Nifty])</f>
        <v>-0.69618483516768959</v>
      </c>
      <c r="K571">
        <v>-4.4938688577413402</v>
      </c>
      <c r="L571">
        <f>(Table2[[#This Row],[6M Return vs Nifty]]-AVERAGE(Table2[6M Return vs Nifty]))/_xlfn.STDEV.P(Table2[6M Return vs Nifty])</f>
        <v>-0.377028238579173</v>
      </c>
      <c r="M571">
        <v>1.6007595870081801</v>
      </c>
      <c r="N571">
        <f>(Table2[[#This Row],[1W Return vs Nifty]]-AVERAGE(Table2[1W Return vs Nifty]))/_xlfn.STDEV.P(Table2[1W Return vs Nifty])</f>
        <v>-0.11141638440115152</v>
      </c>
      <c r="O571">
        <v>1436.91</v>
      </c>
      <c r="P571">
        <v>1382.62428225537</v>
      </c>
      <c r="Q571">
        <v>1308.35505281321</v>
      </c>
      <c r="R571">
        <v>54.206826852746197</v>
      </c>
      <c r="S571" s="2">
        <f>(Table2[[#This Row],[Close Price]]-Table2[[#This Row],[20D EMA]])/Table2[[#This Row],[20D EMA]]</f>
        <v>1.6486766742523768E-2</v>
      </c>
      <c r="T571" s="2">
        <f>(Table2[[#This Row],[Close Price]]-Table2[[#This Row],[50D EMA]])/Table2[[#This Row],[50D EMA]]</f>
        <v>5.6396895921308483E-2</v>
      </c>
      <c r="U571" s="2">
        <f>(Table2[[#This Row],[Close Price]]-Table2[[#This Row],[200D EMA]])/Table2[[#This Row],[200D EMA]]</f>
        <v>0.11636363299047499</v>
      </c>
      <c r="V571">
        <v>0.666912603948419</v>
      </c>
      <c r="W571">
        <v>1451.15</v>
      </c>
      <c r="X571">
        <v>1474.3</v>
      </c>
      <c r="Y571">
        <v>1446.2</v>
      </c>
      <c r="Z571">
        <v>1545</v>
      </c>
      <c r="AA571">
        <v>1451.15</v>
      </c>
      <c r="AB571">
        <v>1499.15</v>
      </c>
      <c r="AC571" s="2">
        <f>(Table2[[#This Row],[Close Price]]/Table2[[#This Row],[Day Low]])-1</f>
        <v>6.5120766288804255E-3</v>
      </c>
      <c r="AD571" s="2">
        <f>(Table2[[#This Row],[Day High]]/Table2[[#This Row],[Close Price]])-1</f>
        <v>9.3797069697385549E-3</v>
      </c>
      <c r="AE571" s="2">
        <f>(Table2[[#This Row],[Close Price]]/Table2[[#This Row],[Current Week Low]])-1</f>
        <v>9.9571290277968849E-3</v>
      </c>
      <c r="AF571" s="2">
        <f>(Table2[[#This Row],[Current Week High]]/Table2[[#This Row],[Close Price]])-1</f>
        <v>5.778447213473914E-2</v>
      </c>
      <c r="AG571" s="2">
        <f>(Table2[[#This Row],[Close Price]]/Table2[[#This Row],[Current Month Low]])-1</f>
        <v>6.5120766288804255E-3</v>
      </c>
      <c r="AH571" s="2">
        <f>(Table2[[#This Row],[Current Month High]]/Table2[[#This Row],[Close Price]])-1</f>
        <v>2.639326304258538E-2</v>
      </c>
      <c r="AI571">
        <v>5.7784472134739104</v>
      </c>
      <c r="AJ571">
        <v>31.544107713783902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0.1</v>
      </c>
      <c r="AM571" t="s">
        <v>10294</v>
      </c>
      <c r="AN571">
        <v>5.86</v>
      </c>
      <c r="AO571" t="s">
        <v>10294</v>
      </c>
      <c r="AP571">
        <v>9.1029784171459995E-3</v>
      </c>
      <c r="AQ571">
        <f>(Table2[[#This Row],[Sharpe Ratio]]-AVERAGE(Table2[Sharpe Ratio]))/_xlfn.STDEV.P(Table2[Sharpe Ratio])</f>
        <v>-0.52822645314877847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-2.5860997757649571</v>
      </c>
      <c r="AS571">
        <f>_xlfn.RANK.AVG(Table2[[#This Row],[1Y Return vs Nifty Z-Score]],Table2[1Y Return vs Nifty Z-Score])</f>
        <v>641</v>
      </c>
      <c r="AT571">
        <f>_xlfn.RANK.AVG(Table2[[#This Row],[6M Return vs Nifty Z-Score]],Table2[6M Return vs Nifty Z-Score])</f>
        <v>449</v>
      </c>
      <c r="AU571">
        <f>_xlfn.RANK.AVG(Table2[[#This Row],[Sharpe Ratio Z-Score]],Table2[Sharpe Ratio Z-Score])</f>
        <v>482</v>
      </c>
      <c r="AV571">
        <f>(Table2[[#This Row],[Rank 1Y]]+Table2[[#This Row],[Rank 6M]]+Table2[[#This Row],[Rank Sharpe]])/3</f>
        <v>524</v>
      </c>
    </row>
    <row r="572" spans="1:48" x14ac:dyDescent="0.3">
      <c r="A572" t="s">
        <v>1633</v>
      </c>
      <c r="B572" t="s">
        <v>1634</v>
      </c>
      <c r="C572" t="s">
        <v>10258</v>
      </c>
      <c r="D572" t="s">
        <v>1169</v>
      </c>
      <c r="E572">
        <v>5279.0405362499996</v>
      </c>
      <c r="F572">
        <v>3149.25</v>
      </c>
      <c r="G572">
        <v>10.353712260442499</v>
      </c>
      <c r="H572">
        <f>(Table2[[#This Row],[1Y Return vs Nifty]]-AVERAGE(Table2[1Y Return vs Nifty]))/_xlfn.STDEV.P(Table2[1Y Return vs Nifty])</f>
        <v>-0.39441171762714156</v>
      </c>
      <c r="I572">
        <v>5.8826113096447896</v>
      </c>
      <c r="J572">
        <f>(Table2[[#This Row],[1M Return vs Nifty]]-AVERAGE(Table2[1M Return vs Nifty]))/_xlfn.STDEV.P(Table2[1M Return vs Nifty])</f>
        <v>0.50241063898444915</v>
      </c>
      <c r="K572">
        <v>-7.1176371777374499</v>
      </c>
      <c r="L572">
        <f>(Table2[[#This Row],[6M Return vs Nifty]]-AVERAGE(Table2[6M Return vs Nifty]))/_xlfn.STDEV.P(Table2[6M Return vs Nifty])</f>
        <v>-0.46717153759966529</v>
      </c>
      <c r="M572">
        <v>-0.22374892587159001</v>
      </c>
      <c r="N572">
        <f>(Table2[[#This Row],[1W Return vs Nifty]]-AVERAGE(Table2[1W Return vs Nifty]))/_xlfn.STDEV.P(Table2[1W Return vs Nifty])</f>
        <v>-0.49258737780897294</v>
      </c>
      <c r="O572">
        <v>3171.39</v>
      </c>
      <c r="P572">
        <v>3081.8306804685399</v>
      </c>
      <c r="Q572">
        <v>2946.6506559703598</v>
      </c>
      <c r="R572">
        <v>43.917772993216602</v>
      </c>
      <c r="S572" s="2">
        <f>(Table2[[#This Row],[Close Price]]-Table2[[#This Row],[20D EMA]])/Table2[[#This Row],[20D EMA]]</f>
        <v>-6.9811659871538579E-3</v>
      </c>
      <c r="T572" s="2">
        <f>(Table2[[#This Row],[Close Price]]-Table2[[#This Row],[50D EMA]])/Table2[[#This Row],[50D EMA]]</f>
        <v>2.1876386642114345E-2</v>
      </c>
      <c r="U572" s="2">
        <f>(Table2[[#This Row],[Close Price]]-Table2[[#This Row],[200D EMA]])/Table2[[#This Row],[200D EMA]]</f>
        <v>6.8755807078502248E-2</v>
      </c>
      <c r="V572">
        <v>2.66018202683343</v>
      </c>
      <c r="W572">
        <v>3131</v>
      </c>
      <c r="X572">
        <v>3275.55</v>
      </c>
      <c r="Y572">
        <v>3131</v>
      </c>
      <c r="Z572">
        <v>3586</v>
      </c>
      <c r="AA572">
        <v>3131</v>
      </c>
      <c r="AB572">
        <v>3456</v>
      </c>
      <c r="AC572" s="2">
        <f>(Table2[[#This Row],[Close Price]]/Table2[[#This Row],[Day Low]])-1</f>
        <v>5.8288086873203859E-3</v>
      </c>
      <c r="AD572" s="2">
        <f>(Table2[[#This Row],[Day High]]/Table2[[#This Row],[Close Price]])-1</f>
        <v>4.0104786854012975E-2</v>
      </c>
      <c r="AE572" s="2">
        <f>(Table2[[#This Row],[Close Price]]/Table2[[#This Row],[Current Week Low]])-1</f>
        <v>5.8288086873203859E-3</v>
      </c>
      <c r="AF572" s="2">
        <f>(Table2[[#This Row],[Current Week High]]/Table2[[#This Row],[Close Price]])-1</f>
        <v>0.13868381360641413</v>
      </c>
      <c r="AG572" s="2">
        <f>(Table2[[#This Row],[Close Price]]/Table2[[#This Row],[Current Month Low]])-1</f>
        <v>5.8288086873203859E-3</v>
      </c>
      <c r="AH572" s="2">
        <f>(Table2[[#This Row],[Current Month High]]/Table2[[#This Row],[Close Price]])-1</f>
        <v>9.7404143843772273E-2</v>
      </c>
      <c r="AI572">
        <v>17.488290862903799</v>
      </c>
      <c r="AJ572">
        <v>44.454382826475801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</v>
      </c>
      <c r="AM572">
        <v>0</v>
      </c>
      <c r="AN572">
        <v>11.11</v>
      </c>
      <c r="AO572" t="s">
        <v>10294</v>
      </c>
      <c r="AP572">
        <v>-5.7771761919045997E-2</v>
      </c>
      <c r="AQ572">
        <f>(Table2[[#This Row],[Sharpe Ratio]]-AVERAGE(Table2[Sharpe Ratio]))/_xlfn.STDEV.P(Table2[Sharpe Ratio])</f>
        <v>-1.3036474209739535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-2.1554074150252842</v>
      </c>
      <c r="AS572">
        <f>_xlfn.RANK.AVG(Table2[[#This Row],[1Y Return vs Nifty Z-Score]],Table2[1Y Return vs Nifty Z-Score])</f>
        <v>434</v>
      </c>
      <c r="AT572">
        <f>_xlfn.RANK.AVG(Table2[[#This Row],[6M Return vs Nifty Z-Score]],Table2[6M Return vs Nifty Z-Score])</f>
        <v>477</v>
      </c>
      <c r="AU572">
        <f>_xlfn.RANK.AVG(Table2[[#This Row],[Sharpe Ratio Z-Score]],Table2[Sharpe Ratio Z-Score])</f>
        <v>662</v>
      </c>
      <c r="AV572">
        <f>(Table2[[#This Row],[Rank 1Y]]+Table2[[#This Row],[Rank 6M]]+Table2[[#This Row],[Rank Sharpe]])/3</f>
        <v>524.33333333333337</v>
      </c>
    </row>
    <row r="573" spans="1:48" x14ac:dyDescent="0.3">
      <c r="A573" t="s">
        <v>1951</v>
      </c>
      <c r="B573" t="s">
        <v>1952</v>
      </c>
      <c r="C573" t="s">
        <v>10249</v>
      </c>
      <c r="D573" t="s">
        <v>21</v>
      </c>
      <c r="E573">
        <v>3443.3100198500001</v>
      </c>
      <c r="F573">
        <v>583.29999999999995</v>
      </c>
      <c r="G573">
        <v>-18.175086364240698</v>
      </c>
      <c r="H573">
        <f>(Table2[[#This Row],[1Y Return vs Nifty]]-AVERAGE(Table2[1Y Return vs Nifty]))/_xlfn.STDEV.P(Table2[1Y Return vs Nifty])</f>
        <v>-0.78850592438967226</v>
      </c>
      <c r="I573">
        <v>-10.8544563072456</v>
      </c>
      <c r="J573">
        <f>(Table2[[#This Row],[1M Return vs Nifty]]-AVERAGE(Table2[1M Return vs Nifty]))/_xlfn.STDEV.P(Table2[1M Return vs Nifty])</f>
        <v>-1.2060641674320616</v>
      </c>
      <c r="K573">
        <v>-28.910241975029599</v>
      </c>
      <c r="L573">
        <f>(Table2[[#This Row],[6M Return vs Nifty]]-AVERAGE(Table2[6M Return vs Nifty]))/_xlfn.STDEV.P(Table2[6M Return vs Nifty])</f>
        <v>-1.2158875258621631</v>
      </c>
      <c r="M573">
        <v>-4.35368066846413</v>
      </c>
      <c r="N573">
        <f>(Table2[[#This Row],[1W Return vs Nifty]]-AVERAGE(Table2[1W Return vs Nifty]))/_xlfn.STDEV.P(Table2[1W Return vs Nifty])</f>
        <v>-1.3554006636432985</v>
      </c>
      <c r="O573">
        <v>631.62</v>
      </c>
      <c r="P573">
        <v>619.54833626315099</v>
      </c>
      <c r="Q573">
        <v>597.51926060507105</v>
      </c>
      <c r="R573">
        <v>27.699200163387101</v>
      </c>
      <c r="S573" s="2">
        <f>(Table2[[#This Row],[Close Price]]-Table2[[#This Row],[20D EMA]])/Table2[[#This Row],[20D EMA]]</f>
        <v>-7.6501694056553063E-2</v>
      </c>
      <c r="T573" s="2">
        <f>(Table2[[#This Row],[Close Price]]-Table2[[#This Row],[50D EMA]])/Table2[[#This Row],[50D EMA]]</f>
        <v>-5.8507680743338605E-2</v>
      </c>
      <c r="U573" s="2">
        <f>(Table2[[#This Row],[Close Price]]-Table2[[#This Row],[200D EMA]])/Table2[[#This Row],[200D EMA]]</f>
        <v>-2.3797158589786926E-2</v>
      </c>
      <c r="V573">
        <v>1.02497129165781</v>
      </c>
      <c r="W573">
        <v>577.95000000000005</v>
      </c>
      <c r="X573">
        <v>600</v>
      </c>
      <c r="Y573">
        <v>577.95000000000005</v>
      </c>
      <c r="Z573">
        <v>665.15</v>
      </c>
      <c r="AA573">
        <v>577.95000000000005</v>
      </c>
      <c r="AB573">
        <v>660.9</v>
      </c>
      <c r="AC573" s="2">
        <f>(Table2[[#This Row],[Close Price]]/Table2[[#This Row],[Day Low]])-1</f>
        <v>9.2568561294228413E-3</v>
      </c>
      <c r="AD573" s="2">
        <f>(Table2[[#This Row],[Day High]]/Table2[[#This Row],[Close Price]])-1</f>
        <v>2.8630207440425215E-2</v>
      </c>
      <c r="AE573" s="2">
        <f>(Table2[[#This Row],[Close Price]]/Table2[[#This Row],[Current Week Low]])-1</f>
        <v>9.2568561294228413E-3</v>
      </c>
      <c r="AF573" s="2">
        <f>(Table2[[#This Row],[Current Week High]]/Table2[[#This Row],[Close Price]])-1</f>
        <v>0.1403223041316648</v>
      </c>
      <c r="AG573" s="2">
        <f>(Table2[[#This Row],[Close Price]]/Table2[[#This Row],[Current Month Low]])-1</f>
        <v>9.2568561294228413E-3</v>
      </c>
      <c r="AH573" s="2">
        <f>(Table2[[#This Row],[Current Month High]]/Table2[[#This Row],[Close Price]])-1</f>
        <v>0.13303617349562846</v>
      </c>
      <c r="AI573">
        <v>35.6934681981827</v>
      </c>
      <c r="AJ573">
        <v>29.622222222222199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-0.11</v>
      </c>
      <c r="AM573" t="s">
        <v>10293</v>
      </c>
      <c r="AN573">
        <v>-11.24</v>
      </c>
      <c r="AO573" t="s">
        <v>10293</v>
      </c>
      <c r="AP573">
        <v>6.789065991064E-2</v>
      </c>
      <c r="AQ573">
        <f>(Table2[[#This Row],[Sharpe Ratio]]-AVERAGE(Table2[Sharpe Ratio]))/_xlfn.STDEV.P(Table2[Sharpe Ratio])</f>
        <v>0.1534240572041263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-4.4124342241230696</v>
      </c>
      <c r="AS573">
        <f>_xlfn.RANK.AVG(Table2[[#This Row],[1Y Return vs Nifty Z-Score]],Table2[1Y Return vs Nifty Z-Score])</f>
        <v>611</v>
      </c>
      <c r="AT573">
        <f>_xlfn.RANK.AVG(Table2[[#This Row],[6M Return vs Nifty Z-Score]],Table2[6M Return vs Nifty Z-Score])</f>
        <v>680</v>
      </c>
      <c r="AU573">
        <f>_xlfn.RANK.AVG(Table2[[#This Row],[Sharpe Ratio Z-Score]],Table2[Sharpe Ratio Z-Score])</f>
        <v>290</v>
      </c>
      <c r="AV573">
        <f>(Table2[[#This Row],[Rank 1Y]]+Table2[[#This Row],[Rank 6M]]+Table2[[#This Row],[Rank Sharpe]])/3</f>
        <v>527</v>
      </c>
    </row>
    <row r="574" spans="1:48" x14ac:dyDescent="0.3">
      <c r="A574" t="s">
        <v>650</v>
      </c>
      <c r="B574" t="s">
        <v>651</v>
      </c>
      <c r="C574" t="s">
        <v>10259</v>
      </c>
      <c r="D574" t="s">
        <v>626</v>
      </c>
      <c r="E574">
        <v>27646.5472118</v>
      </c>
      <c r="F574">
        <v>1138.25</v>
      </c>
      <c r="G574">
        <v>-37.981185540045999</v>
      </c>
      <c r="H574">
        <f>(Table2[[#This Row],[1Y Return vs Nifty]]-AVERAGE(Table2[1Y Return vs Nifty]))/_xlfn.STDEV.P(Table2[1Y Return vs Nifty])</f>
        <v>-1.0621055612490979</v>
      </c>
      <c r="I574">
        <v>3.0217998416183498</v>
      </c>
      <c r="J574">
        <f>(Table2[[#This Row],[1M Return vs Nifty]]-AVERAGE(Table2[1M Return vs Nifty]))/_xlfn.STDEV.P(Table2[1M Return vs Nifty])</f>
        <v>0.21038670558656961</v>
      </c>
      <c r="K574">
        <v>5.2594550214120597</v>
      </c>
      <c r="L574">
        <f>(Table2[[#This Row],[6M Return vs Nifty]]-AVERAGE(Table2[6M Return vs Nifty]))/_xlfn.STDEV.P(Table2[6M Return vs Nifty])</f>
        <v>-4.1938900019152431E-2</v>
      </c>
      <c r="M574">
        <v>7.4282378960631101</v>
      </c>
      <c r="N574">
        <f>(Table2[[#This Row],[1W Return vs Nifty]]-AVERAGE(Table2[1W Return vs Nifty]))/_xlfn.STDEV.P(Table2[1W Return vs Nifty])</f>
        <v>1.1060433755530481</v>
      </c>
      <c r="O574">
        <v>1093.27</v>
      </c>
      <c r="P574">
        <v>1072.6355175000199</v>
      </c>
      <c r="Q574">
        <v>1095.4432569212199</v>
      </c>
      <c r="R574">
        <v>69.301694189429696</v>
      </c>
      <c r="S574" s="2">
        <f>(Table2[[#This Row],[Close Price]]-Table2[[#This Row],[20D EMA]])/Table2[[#This Row],[20D EMA]]</f>
        <v>4.1142627164378442E-2</v>
      </c>
      <c r="T574" s="2">
        <f>(Table2[[#This Row],[Close Price]]-Table2[[#This Row],[50D EMA]])/Table2[[#This Row],[50D EMA]]</f>
        <v>6.1171275264972659E-2</v>
      </c>
      <c r="U574" s="2">
        <f>(Table2[[#This Row],[Close Price]]-Table2[[#This Row],[200D EMA]])/Table2[[#This Row],[200D EMA]]</f>
        <v>3.9077097611691786E-2</v>
      </c>
      <c r="V574">
        <v>0.68230361692282704</v>
      </c>
      <c r="W574">
        <v>1124.55</v>
      </c>
      <c r="X574">
        <v>1155.5999999999999</v>
      </c>
      <c r="Y574">
        <v>1055</v>
      </c>
      <c r="Z574">
        <v>1160.8</v>
      </c>
      <c r="AA574">
        <v>1124.55</v>
      </c>
      <c r="AB574">
        <v>1158</v>
      </c>
      <c r="AC574" s="2">
        <f>(Table2[[#This Row],[Close Price]]/Table2[[#This Row],[Day Low]])-1</f>
        <v>1.2182650838113096E-2</v>
      </c>
      <c r="AD574" s="2">
        <f>(Table2[[#This Row],[Day High]]/Table2[[#This Row],[Close Price]])-1</f>
        <v>1.524269712277615E-2</v>
      </c>
      <c r="AE574" s="2">
        <f>(Table2[[#This Row],[Close Price]]/Table2[[#This Row],[Current Week Low]])-1</f>
        <v>7.8909952606635025E-2</v>
      </c>
      <c r="AF574" s="2">
        <f>(Table2[[#This Row],[Current Week High]]/Table2[[#This Row],[Close Price]])-1</f>
        <v>1.9811113551504445E-2</v>
      </c>
      <c r="AG574" s="2">
        <f>(Table2[[#This Row],[Close Price]]/Table2[[#This Row],[Current Month Low]])-1</f>
        <v>1.2182650838113096E-2</v>
      </c>
      <c r="AH574" s="2">
        <f>(Table2[[#This Row],[Current Month High]]/Table2[[#This Row],[Close Price]])-1</f>
        <v>1.7351197012958508E-2</v>
      </c>
      <c r="AI574">
        <v>30.718207775093301</v>
      </c>
      <c r="AJ574">
        <v>28.463404999717799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-0.03</v>
      </c>
      <c r="AM574" t="s">
        <v>10293</v>
      </c>
      <c r="AN574">
        <v>6.99</v>
      </c>
      <c r="AO574" t="s">
        <v>10294</v>
      </c>
      <c r="AP574">
        <v>-4.1156146944949998E-3</v>
      </c>
      <c r="AQ574">
        <f>(Table2[[#This Row],[Sharpe Ratio]]-AVERAGE(Table2[Sharpe Ratio]))/_xlfn.STDEV.P(Table2[Sharpe Ratio])</f>
        <v>-0.68149769147265515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694</v>
      </c>
      <c r="AT574">
        <f>_xlfn.RANK.AVG(Table2[[#This Row],[6M Return vs Nifty Z-Score]],Table2[6M Return vs Nifty Z-Score])</f>
        <v>330</v>
      </c>
      <c r="AU574">
        <f>_xlfn.RANK.AVG(Table2[[#This Row],[Sharpe Ratio Z-Score]],Table2[Sharpe Ratio Z-Score])</f>
        <v>564</v>
      </c>
      <c r="AV574">
        <f>(Table2[[#This Row],[Rank 1Y]]+Table2[[#This Row],[Rank 6M]]+Table2[[#This Row],[Rank Sharpe]])/3</f>
        <v>529.33333333333337</v>
      </c>
    </row>
    <row r="575" spans="1:48" x14ac:dyDescent="0.3">
      <c r="A575" t="s">
        <v>1943</v>
      </c>
      <c r="B575" t="s">
        <v>1944</v>
      </c>
      <c r="C575" t="s">
        <v>10254</v>
      </c>
      <c r="D575" t="s">
        <v>54</v>
      </c>
      <c r="E575">
        <v>3471.43288734</v>
      </c>
      <c r="F575">
        <v>139.32</v>
      </c>
      <c r="G575">
        <v>27.6152466070995</v>
      </c>
      <c r="H575">
        <f>(Table2[[#This Row],[1Y Return vs Nifty]]-AVERAGE(Table2[1Y Return vs Nifty]))/_xlfn.STDEV.P(Table2[1Y Return vs Nifty])</f>
        <v>-0.155962465860743</v>
      </c>
      <c r="I575">
        <v>12.585796261399</v>
      </c>
      <c r="J575">
        <f>(Table2[[#This Row],[1M Return vs Nifty]]-AVERAGE(Table2[1M Return vs Nifty]))/_xlfn.STDEV.P(Table2[1M Return vs Nifty])</f>
        <v>1.1866537139939095</v>
      </c>
      <c r="K575">
        <v>-14.226177391856799</v>
      </c>
      <c r="L575">
        <f>(Table2[[#This Row],[6M Return vs Nifty]]-AVERAGE(Table2[6M Return vs Nifty]))/_xlfn.STDEV.P(Table2[6M Return vs Nifty])</f>
        <v>-0.71139556501741563</v>
      </c>
      <c r="M575">
        <v>-1.2297908921679499</v>
      </c>
      <c r="N575">
        <f>(Table2[[#This Row],[1W Return vs Nifty]]-AVERAGE(Table2[1W Return vs Nifty]))/_xlfn.STDEV.P(Table2[1W Return vs Nifty])</f>
        <v>-0.70276672912253479</v>
      </c>
      <c r="O575">
        <v>138.38999999999999</v>
      </c>
      <c r="P575">
        <v>130.90493916025699</v>
      </c>
      <c r="Q575">
        <v>120.351193631328</v>
      </c>
      <c r="R575">
        <v>46.591329954315</v>
      </c>
      <c r="S575" s="2">
        <f>(Table2[[#This Row],[Close Price]]-Table2[[#This Row],[20D EMA]])/Table2[[#This Row],[20D EMA]]</f>
        <v>6.7201387383481965E-3</v>
      </c>
      <c r="T575" s="2">
        <f>(Table2[[#This Row],[Close Price]]-Table2[[#This Row],[50D EMA]])/Table2[[#This Row],[50D EMA]]</f>
        <v>6.4283753491081688E-2</v>
      </c>
      <c r="U575" s="2">
        <f>(Table2[[#This Row],[Close Price]]-Table2[[#This Row],[200D EMA]])/Table2[[#This Row],[200D EMA]]</f>
        <v>0.15761211664239214</v>
      </c>
      <c r="V575">
        <v>0.90312340380629197</v>
      </c>
      <c r="W575">
        <v>135.69999999999999</v>
      </c>
      <c r="X575">
        <v>142.69999999999999</v>
      </c>
      <c r="Y575">
        <v>135.69999999999999</v>
      </c>
      <c r="Z575">
        <v>149.9</v>
      </c>
      <c r="AA575">
        <v>135.69999999999999</v>
      </c>
      <c r="AB575">
        <v>145.01</v>
      </c>
      <c r="AC575" s="2">
        <f>(Table2[[#This Row],[Close Price]]/Table2[[#This Row],[Day Low]])-1</f>
        <v>2.6676492262343476E-2</v>
      </c>
      <c r="AD575" s="2">
        <f>(Table2[[#This Row],[Day High]]/Table2[[#This Row],[Close Price]])-1</f>
        <v>2.4260694803330374E-2</v>
      </c>
      <c r="AE575" s="2">
        <f>(Table2[[#This Row],[Close Price]]/Table2[[#This Row],[Current Week Low]])-1</f>
        <v>2.6676492262343476E-2</v>
      </c>
      <c r="AF575" s="2">
        <f>(Table2[[#This Row],[Current Week High]]/Table2[[#This Row],[Close Price]])-1</f>
        <v>7.5940281366638107E-2</v>
      </c>
      <c r="AG575" s="2">
        <f>(Table2[[#This Row],[Close Price]]/Table2[[#This Row],[Current Month Low]])-1</f>
        <v>2.6676492262343476E-2</v>
      </c>
      <c r="AH575" s="2">
        <f>(Table2[[#This Row],[Current Month High]]/Table2[[#This Row],[Close Price]])-1</f>
        <v>4.084122882572494E-2</v>
      </c>
      <c r="AI575">
        <v>11.6135515360321</v>
      </c>
      <c r="AJ575">
        <v>61.249999999999901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0.01</v>
      </c>
      <c r="AM575" t="s">
        <v>10294</v>
      </c>
      <c r="AN575">
        <v>-3.36</v>
      </c>
      <c r="AO575" t="s">
        <v>10293</v>
      </c>
      <c r="AP575">
        <v>-8.1081630060522006E-2</v>
      </c>
      <c r="AQ575">
        <f>(Table2[[#This Row],[Sharpe Ratio]]-AVERAGE(Table2[Sharpe Ratio]))/_xlfn.STDEV.P(Table2[Sharpe Ratio])</f>
        <v>-1.5739282538156858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-1.9573992998224696</v>
      </c>
      <c r="AS575">
        <f>_xlfn.RANK.AVG(Table2[[#This Row],[1Y Return vs Nifty Z-Score]],Table2[1Y Return vs Nifty Z-Score])</f>
        <v>328</v>
      </c>
      <c r="AT575">
        <f>_xlfn.RANK.AVG(Table2[[#This Row],[6M Return vs Nifty Z-Score]],Table2[6M Return vs Nifty Z-Score])</f>
        <v>565</v>
      </c>
      <c r="AU575">
        <f>_xlfn.RANK.AVG(Table2[[#This Row],[Sharpe Ratio Z-Score]],Table2[Sharpe Ratio Z-Score])</f>
        <v>697</v>
      </c>
      <c r="AV575">
        <f>(Table2[[#This Row],[Rank 1Y]]+Table2[[#This Row],[Rank 6M]]+Table2[[#This Row],[Rank Sharpe]])/3</f>
        <v>530</v>
      </c>
    </row>
    <row r="576" spans="1:48" x14ac:dyDescent="0.3">
      <c r="A576" t="s">
        <v>415</v>
      </c>
      <c r="B576" t="s">
        <v>416</v>
      </c>
      <c r="C576" t="s">
        <v>10260</v>
      </c>
      <c r="D576" t="s">
        <v>417</v>
      </c>
      <c r="E576">
        <v>57229.641132404999</v>
      </c>
      <c r="F576">
        <v>2130.4499999999998</v>
      </c>
      <c r="G576">
        <v>-19.0056171591492</v>
      </c>
      <c r="H576">
        <f>(Table2[[#This Row],[1Y Return vs Nifty]]-AVERAGE(Table2[1Y Return vs Nifty]))/_xlfn.STDEV.P(Table2[1Y Return vs Nifty])</f>
        <v>-0.79997880059162108</v>
      </c>
      <c r="I576">
        <v>-11.244395021855301</v>
      </c>
      <c r="J576">
        <f>(Table2[[#This Row],[1M Return vs Nifty]]-AVERAGE(Table2[1M Return vs Nifty]))/_xlfn.STDEV.P(Table2[1M Return vs Nifty])</f>
        <v>-1.245868061710699</v>
      </c>
      <c r="K576">
        <v>-1.1202684802951199</v>
      </c>
      <c r="L576">
        <f>(Table2[[#This Row],[6M Return vs Nifty]]-AVERAGE(Table2[6M Return vs Nifty]))/_xlfn.STDEV.P(Table2[6M Return vs Nifty])</f>
        <v>-0.26112339085228553</v>
      </c>
      <c r="M576">
        <v>-0.52118516921827795</v>
      </c>
      <c r="N576">
        <f>(Table2[[#This Row],[1W Return vs Nifty]]-AVERAGE(Table2[1W Return vs Nifty]))/_xlfn.STDEV.P(Table2[1W Return vs Nifty])</f>
        <v>-0.55472688965646766</v>
      </c>
      <c r="O576">
        <v>2230.94</v>
      </c>
      <c r="P576">
        <v>2225.8625724825001</v>
      </c>
      <c r="Q576">
        <v>2058.4369035722998</v>
      </c>
      <c r="R576">
        <v>21.932508333885401</v>
      </c>
      <c r="S576" s="2">
        <f>(Table2[[#This Row],[Close Price]]-Table2[[#This Row],[20D EMA]])/Table2[[#This Row],[20D EMA]]</f>
        <v>-4.5043793199279335E-2</v>
      </c>
      <c r="T576" s="2">
        <f>(Table2[[#This Row],[Close Price]]-Table2[[#This Row],[50D EMA]])/Table2[[#This Row],[50D EMA]]</f>
        <v>-4.2865437274542451E-2</v>
      </c>
      <c r="U576" s="2">
        <f>(Table2[[#This Row],[Close Price]]-Table2[[#This Row],[200D EMA]])/Table2[[#This Row],[200D EMA]]</f>
        <v>3.4984359395580887E-2</v>
      </c>
      <c r="V576">
        <v>0.70845995613136803</v>
      </c>
      <c r="W576">
        <v>2126.0500000000002</v>
      </c>
      <c r="X576">
        <v>2170.4499999999998</v>
      </c>
      <c r="Y576">
        <v>2126.0500000000002</v>
      </c>
      <c r="Z576">
        <v>2240.0500000000002</v>
      </c>
      <c r="AA576">
        <v>2126.0500000000002</v>
      </c>
      <c r="AB576">
        <v>2209</v>
      </c>
      <c r="AC576" s="2">
        <f>(Table2[[#This Row],[Close Price]]/Table2[[#This Row],[Day Low]])-1</f>
        <v>2.0695656263962636E-3</v>
      </c>
      <c r="AD576" s="2">
        <f>(Table2[[#This Row],[Day High]]/Table2[[#This Row],[Close Price]])-1</f>
        <v>1.8775376094252394E-2</v>
      </c>
      <c r="AE576" s="2">
        <f>(Table2[[#This Row],[Close Price]]/Table2[[#This Row],[Current Week Low]])-1</f>
        <v>2.0695656263962636E-3</v>
      </c>
      <c r="AF576" s="2">
        <f>(Table2[[#This Row],[Current Week High]]/Table2[[#This Row],[Close Price]])-1</f>
        <v>5.1444530498251817E-2</v>
      </c>
      <c r="AG576" s="2">
        <f>(Table2[[#This Row],[Close Price]]/Table2[[#This Row],[Current Month Low]])-1</f>
        <v>2.0695656263962636E-3</v>
      </c>
      <c r="AH576" s="2">
        <f>(Table2[[#This Row],[Current Month High]]/Table2[[#This Row],[Close Price]])-1</f>
        <v>3.6870144805088323E-2</v>
      </c>
      <c r="AI576">
        <v>15.1869323382384</v>
      </c>
      <c r="AJ576">
        <v>22.439655172413701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-0.15</v>
      </c>
      <c r="AM576" t="s">
        <v>10293</v>
      </c>
      <c r="AN576">
        <v>-6.02</v>
      </c>
      <c r="AO576" t="s">
        <v>10293</v>
      </c>
      <c r="AP576">
        <v>-7.4539907063449996E-3</v>
      </c>
      <c r="AQ576">
        <f>(Table2[[#This Row],[Sharpe Ratio]]-AVERAGE(Table2[Sharpe Ratio]))/_xlfn.STDEV.P(Table2[Sharpe Ratio])</f>
        <v>-0.72020657834173984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-3.5819037211528131</v>
      </c>
      <c r="AS576">
        <f>_xlfn.RANK.AVG(Table2[[#This Row],[1Y Return vs Nifty Z-Score]],Table2[1Y Return vs Nifty Z-Score])</f>
        <v>617</v>
      </c>
      <c r="AT576">
        <f>_xlfn.RANK.AVG(Table2[[#This Row],[6M Return vs Nifty Z-Score]],Table2[6M Return vs Nifty Z-Score])</f>
        <v>407</v>
      </c>
      <c r="AU576">
        <f>_xlfn.RANK.AVG(Table2[[#This Row],[Sharpe Ratio Z-Score]],Table2[Sharpe Ratio Z-Score])</f>
        <v>568</v>
      </c>
      <c r="AV576">
        <f>(Table2[[#This Row],[Rank 1Y]]+Table2[[#This Row],[Rank 6M]]+Table2[[#This Row],[Rank Sharpe]])/3</f>
        <v>530.66666666666663</v>
      </c>
    </row>
    <row r="577" spans="1:48" x14ac:dyDescent="0.3">
      <c r="A577" t="s">
        <v>585</v>
      </c>
      <c r="B577" t="s">
        <v>586</v>
      </c>
      <c r="C577" t="s">
        <v>6557</v>
      </c>
      <c r="D577" t="s">
        <v>78</v>
      </c>
      <c r="E577">
        <v>33106.3548234599</v>
      </c>
      <c r="F577">
        <v>4284.6000000000004</v>
      </c>
      <c r="G577">
        <v>7.2041417313172698</v>
      </c>
      <c r="H577">
        <f>(Table2[[#This Row],[1Y Return vs Nifty]]-AVERAGE(Table2[1Y Return vs Nifty]))/_xlfn.STDEV.P(Table2[1Y Return vs Nifty])</f>
        <v>-0.43791959595204016</v>
      </c>
      <c r="I577">
        <v>-3.1305474570428</v>
      </c>
      <c r="J577">
        <f>(Table2[[#This Row],[1M Return vs Nifty]]-AVERAGE(Table2[1M Return vs Nifty]))/_xlfn.STDEV.P(Table2[1M Return vs Nifty])</f>
        <v>-0.4176283446412154</v>
      </c>
      <c r="K577">
        <v>-14.973716743360701</v>
      </c>
      <c r="L577">
        <f>(Table2[[#This Row],[6M Return vs Nifty]]-AVERAGE(Table2[6M Return vs Nifty]))/_xlfn.STDEV.P(Table2[6M Return vs Nifty])</f>
        <v>-0.73707834454434473</v>
      </c>
      <c r="M577">
        <v>1.0140890382886201</v>
      </c>
      <c r="N577">
        <f>(Table2[[#This Row],[1W Return vs Nifty]]-AVERAGE(Table2[1W Return vs Nifty]))/_xlfn.STDEV.P(Table2[1W Return vs Nifty])</f>
        <v>-0.23398188315324334</v>
      </c>
      <c r="O577">
        <v>4374.49</v>
      </c>
      <c r="P577">
        <v>4290.2361591645004</v>
      </c>
      <c r="Q577">
        <v>3994.2134063070098</v>
      </c>
      <c r="R577">
        <v>37.604038348929201</v>
      </c>
      <c r="S577" s="2">
        <f>(Table2[[#This Row],[Close Price]]-Table2[[#This Row],[20D EMA]])/Table2[[#This Row],[20D EMA]]</f>
        <v>-2.0548681103397064E-2</v>
      </c>
      <c r="T577" s="2">
        <f>(Table2[[#This Row],[Close Price]]-Table2[[#This Row],[50D EMA]])/Table2[[#This Row],[50D EMA]]</f>
        <v>-1.3137176965096478E-3</v>
      </c>
      <c r="U577" s="2">
        <f>(Table2[[#This Row],[Close Price]]-Table2[[#This Row],[200D EMA]])/Table2[[#This Row],[200D EMA]]</f>
        <v>7.2701822399989818E-2</v>
      </c>
      <c r="V577">
        <v>0.90257214425065202</v>
      </c>
      <c r="W577">
        <v>4246.2</v>
      </c>
      <c r="X577">
        <v>4420</v>
      </c>
      <c r="Y577">
        <v>4246.2</v>
      </c>
      <c r="Z577">
        <v>4590</v>
      </c>
      <c r="AA577">
        <v>4246.2</v>
      </c>
      <c r="AB577">
        <v>4460</v>
      </c>
      <c r="AC577" s="2">
        <f>(Table2[[#This Row],[Close Price]]/Table2[[#This Row],[Day Low]])-1</f>
        <v>9.0433799632614331E-3</v>
      </c>
      <c r="AD577" s="2">
        <f>(Table2[[#This Row],[Day High]]/Table2[[#This Row],[Close Price]])-1</f>
        <v>3.1601549736264722E-2</v>
      </c>
      <c r="AE577" s="2">
        <f>(Table2[[#This Row],[Close Price]]/Table2[[#This Row],[Current Week Low]])-1</f>
        <v>9.0433799632614331E-3</v>
      </c>
      <c r="AF577" s="2">
        <f>(Table2[[#This Row],[Current Week High]]/Table2[[#This Row],[Close Price]])-1</f>
        <v>7.1278532418428631E-2</v>
      </c>
      <c r="AG577" s="2">
        <f>(Table2[[#This Row],[Close Price]]/Table2[[#This Row],[Current Month Low]])-1</f>
        <v>9.0433799632614331E-3</v>
      </c>
      <c r="AH577" s="2">
        <f>(Table2[[#This Row],[Current Month High]]/Table2[[#This Row],[Close Price]])-1</f>
        <v>4.0937310367362034E-2</v>
      </c>
      <c r="AI577">
        <v>7.3600802875414004</v>
      </c>
      <c r="AJ577">
        <v>41.394274399802001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</v>
      </c>
      <c r="AM577" t="s">
        <v>10295</v>
      </c>
      <c r="AN577">
        <v>-2.95</v>
      </c>
      <c r="AO577" t="s">
        <v>10293</v>
      </c>
      <c r="AP577">
        <v>-6.822612119974E-3</v>
      </c>
      <c r="AQ577">
        <f>(Table2[[#This Row],[Sharpe Ratio]]-AVERAGE(Table2[Sharpe Ratio]))/_xlfn.STDEV.P(Table2[Sharpe Ratio])</f>
        <v>-0.71288566476440629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-2.5394938330552503</v>
      </c>
      <c r="AS577">
        <f>_xlfn.RANK.AVG(Table2[[#This Row],[1Y Return vs Nifty Z-Score]],Table2[1Y Return vs Nifty Z-Score])</f>
        <v>451</v>
      </c>
      <c r="AT577">
        <f>_xlfn.RANK.AVG(Table2[[#This Row],[6M Return vs Nifty Z-Score]],Table2[6M Return vs Nifty Z-Score])</f>
        <v>574</v>
      </c>
      <c r="AU577">
        <f>_xlfn.RANK.AVG(Table2[[#This Row],[Sharpe Ratio Z-Score]],Table2[Sharpe Ratio Z-Score])</f>
        <v>567</v>
      </c>
      <c r="AV577">
        <f>(Table2[[#This Row],[Rank 1Y]]+Table2[[#This Row],[Rank 6M]]+Table2[[#This Row],[Rank Sharpe]])/3</f>
        <v>530.66666666666663</v>
      </c>
    </row>
    <row r="578" spans="1:48" x14ac:dyDescent="0.3">
      <c r="A578" t="s">
        <v>1183</v>
      </c>
      <c r="B578" t="s">
        <v>1184</v>
      </c>
      <c r="C578" t="s">
        <v>6557</v>
      </c>
      <c r="D578" t="s">
        <v>78</v>
      </c>
      <c r="E578">
        <v>9981.3633484500006</v>
      </c>
      <c r="F578">
        <v>848.25</v>
      </c>
      <c r="G578">
        <v>6.6932553616470898</v>
      </c>
      <c r="H578">
        <f>(Table2[[#This Row],[1Y Return vs Nifty]]-AVERAGE(Table2[1Y Return vs Nifty]))/_xlfn.STDEV.P(Table2[1Y Return vs Nifty])</f>
        <v>-0.44497693339024413</v>
      </c>
      <c r="I578">
        <v>-6.7815803477594896</v>
      </c>
      <c r="J578">
        <f>(Table2[[#This Row],[1M Return vs Nifty]]-AVERAGE(Table2[1M Return vs Nifty]))/_xlfn.STDEV.P(Table2[1M Return vs Nifty])</f>
        <v>-0.79031595360401063</v>
      </c>
      <c r="K578">
        <v>-20.8535912322698</v>
      </c>
      <c r="L578">
        <f>(Table2[[#This Row],[6M Return vs Nifty]]-AVERAGE(Table2[6M Return vs Nifty]))/_xlfn.STDEV.P(Table2[6M Return vs Nifty])</f>
        <v>-0.93908981034993955</v>
      </c>
      <c r="M578">
        <v>2.37033802952983</v>
      </c>
      <c r="N578">
        <f>(Table2[[#This Row],[1W Return vs Nifty]]-AVERAGE(Table2[1W Return vs Nifty]))/_xlfn.STDEV.P(Table2[1W Return vs Nifty])</f>
        <v>4.9361697679823437E-2</v>
      </c>
      <c r="O578">
        <v>863.64</v>
      </c>
      <c r="P578">
        <v>850.94181207485997</v>
      </c>
      <c r="Q578">
        <v>821.25613309143398</v>
      </c>
      <c r="R578">
        <v>41.000083967886802</v>
      </c>
      <c r="S578" s="2">
        <f>(Table2[[#This Row],[Close Price]]-Table2[[#This Row],[20D EMA]])/Table2[[#This Row],[20D EMA]]</f>
        <v>-1.781992496873696E-2</v>
      </c>
      <c r="T578" s="2">
        <f>(Table2[[#This Row],[Close Price]]-Table2[[#This Row],[50D EMA]])/Table2[[#This Row],[50D EMA]]</f>
        <v>-3.1633327175409269E-3</v>
      </c>
      <c r="U578" s="2">
        <f>(Table2[[#This Row],[Close Price]]-Table2[[#This Row],[200D EMA]])/Table2[[#This Row],[200D EMA]]</f>
        <v>3.2868998867568486E-2</v>
      </c>
      <c r="V578">
        <v>0.74405681556440495</v>
      </c>
      <c r="W578">
        <v>833.95</v>
      </c>
      <c r="X578">
        <v>861.4</v>
      </c>
      <c r="Y578">
        <v>833.95</v>
      </c>
      <c r="Z578">
        <v>903.2</v>
      </c>
      <c r="AA578">
        <v>833.95</v>
      </c>
      <c r="AB578">
        <v>885</v>
      </c>
      <c r="AC578" s="2">
        <f>(Table2[[#This Row],[Close Price]]/Table2[[#This Row],[Day Low]])-1</f>
        <v>1.7147310989867437E-2</v>
      </c>
      <c r="AD578" s="2">
        <f>(Table2[[#This Row],[Day High]]/Table2[[#This Row],[Close Price]])-1</f>
        <v>1.5502505157677593E-2</v>
      </c>
      <c r="AE578" s="2">
        <f>(Table2[[#This Row],[Close Price]]/Table2[[#This Row],[Current Week Low]])-1</f>
        <v>1.7147310989867437E-2</v>
      </c>
      <c r="AF578" s="2">
        <f>(Table2[[#This Row],[Current Week High]]/Table2[[#This Row],[Close Price]])-1</f>
        <v>6.4780430297671776E-2</v>
      </c>
      <c r="AG578" s="2">
        <f>(Table2[[#This Row],[Close Price]]/Table2[[#This Row],[Current Month Low]])-1</f>
        <v>1.7147310989867437E-2</v>
      </c>
      <c r="AH578" s="2">
        <f>(Table2[[#This Row],[Current Month High]]/Table2[[#This Row],[Close Price]])-1</f>
        <v>4.3324491600353676E-2</v>
      </c>
      <c r="AI578">
        <v>17.877984084880602</v>
      </c>
      <c r="AJ578">
        <v>36.232233196819998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-0.01</v>
      </c>
      <c r="AM578" t="s">
        <v>10293</v>
      </c>
      <c r="AN578">
        <v>-2.62</v>
      </c>
      <c r="AO578" t="s">
        <v>10293</v>
      </c>
      <c r="AP578">
        <v>1.1607353592079999E-3</v>
      </c>
      <c r="AQ578">
        <f>(Table2[[#This Row],[Sharpe Ratio]]-AVERAGE(Table2[Sharpe Ratio]))/_xlfn.STDEV.P(Table2[Sharpe Ratio])</f>
        <v>-0.62031775350716045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-2.7453387531715312</v>
      </c>
      <c r="AS578">
        <f>_xlfn.RANK.AVG(Table2[[#This Row],[1Y Return vs Nifty Z-Score]],Table2[1Y Return vs Nifty Z-Score])</f>
        <v>457</v>
      </c>
      <c r="AT578">
        <f>_xlfn.RANK.AVG(Table2[[#This Row],[6M Return vs Nifty Z-Score]],Table2[6M Return vs Nifty Z-Score])</f>
        <v>631</v>
      </c>
      <c r="AU578">
        <f>_xlfn.RANK.AVG(Table2[[#This Row],[Sharpe Ratio Z-Score]],Table2[Sharpe Ratio Z-Score])</f>
        <v>508</v>
      </c>
      <c r="AV578">
        <f>(Table2[[#This Row],[Rank 1Y]]+Table2[[#This Row],[Rank 6M]]+Table2[[#This Row],[Rank Sharpe]])/3</f>
        <v>532</v>
      </c>
    </row>
    <row r="579" spans="1:48" x14ac:dyDescent="0.3">
      <c r="A579" t="s">
        <v>449</v>
      </c>
      <c r="B579" t="s">
        <v>450</v>
      </c>
      <c r="C579" t="s">
        <v>10252</v>
      </c>
      <c r="D579" t="s">
        <v>124</v>
      </c>
      <c r="E579">
        <v>49797.185750575001</v>
      </c>
      <c r="F579">
        <v>383.15</v>
      </c>
      <c r="G579">
        <v>-30.917170328841699</v>
      </c>
      <c r="H579">
        <f>(Table2[[#This Row],[1Y Return vs Nifty]]-AVERAGE(Table2[1Y Return vs Nifty]))/_xlfn.STDEV.P(Table2[1Y Return vs Nifty])</f>
        <v>-0.96452390322549697</v>
      </c>
      <c r="I579">
        <v>1.4977001565574299</v>
      </c>
      <c r="J579">
        <f>(Table2[[#This Row],[1M Return vs Nifty]]-AVERAGE(Table2[1M Return vs Nifty]))/_xlfn.STDEV.P(Table2[1M Return vs Nifty])</f>
        <v>5.4810712587283338E-2</v>
      </c>
      <c r="K579">
        <v>-3.7271384458211099</v>
      </c>
      <c r="L579">
        <f>(Table2[[#This Row],[6M Return vs Nifty]]-AVERAGE(Table2[6M Return vs Nifty]))/_xlfn.STDEV.P(Table2[6M Return vs Nifty])</f>
        <v>-0.3506861228279114</v>
      </c>
      <c r="M579">
        <v>7.5081272799930696</v>
      </c>
      <c r="N579">
        <f>(Table2[[#This Row],[1W Return vs Nifty]]-AVERAGE(Table2[1W Return vs Nifty]))/_xlfn.STDEV.P(Table2[1W Return vs Nifty])</f>
        <v>1.1227336324744901</v>
      </c>
      <c r="O579">
        <v>340.41</v>
      </c>
      <c r="P579">
        <v>339.002262626961</v>
      </c>
      <c r="Q579">
        <v>354.49271595112202</v>
      </c>
      <c r="R579">
        <v>86.331481040498403</v>
      </c>
      <c r="S579" s="2">
        <f>(Table2[[#This Row],[Close Price]]-Table2[[#This Row],[20D EMA]])/Table2[[#This Row],[20D EMA]]</f>
        <v>0.1255544784230779</v>
      </c>
      <c r="T579" s="2">
        <f>(Table2[[#This Row],[Close Price]]-Table2[[#This Row],[50D EMA]])/Table2[[#This Row],[50D EMA]]</f>
        <v>0.13022844458598576</v>
      </c>
      <c r="U579" s="2">
        <f>(Table2[[#This Row],[Close Price]]-Table2[[#This Row],[200D EMA]])/Table2[[#This Row],[200D EMA]]</f>
        <v>8.0840262040332761E-2</v>
      </c>
      <c r="V579">
        <v>2.37859051215217</v>
      </c>
      <c r="W579">
        <v>343.2</v>
      </c>
      <c r="X579">
        <v>383.15</v>
      </c>
      <c r="Y579">
        <v>327.10000000000002</v>
      </c>
      <c r="Z579">
        <v>383.15</v>
      </c>
      <c r="AA579">
        <v>342.5</v>
      </c>
      <c r="AB579">
        <v>383.15</v>
      </c>
      <c r="AC579" s="2">
        <f>(Table2[[#This Row],[Close Price]]/Table2[[#This Row],[Day Low]])-1</f>
        <v>0.11640442890442881</v>
      </c>
      <c r="AD579" s="2">
        <f>(Table2[[#This Row],[Day High]]/Table2[[#This Row],[Close Price]])-1</f>
        <v>0</v>
      </c>
      <c r="AE579" s="2">
        <f>(Table2[[#This Row],[Close Price]]/Table2[[#This Row],[Current Week Low]])-1</f>
        <v>0.17135432589422184</v>
      </c>
      <c r="AF579" s="2">
        <f>(Table2[[#This Row],[Current Week High]]/Table2[[#This Row],[Close Price]])-1</f>
        <v>0</v>
      </c>
      <c r="AG579" s="2">
        <f>(Table2[[#This Row],[Close Price]]/Table2[[#This Row],[Current Month Low]])-1</f>
        <v>0.11868613138686124</v>
      </c>
      <c r="AH579" s="2">
        <f>(Table2[[#This Row],[Current Month High]]/Table2[[#This Row],[Close Price]])-1</f>
        <v>0</v>
      </c>
      <c r="AI579">
        <v>8.1691243638261692</v>
      </c>
      <c r="AJ579">
        <v>34.062281315605297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0.01</v>
      </c>
      <c r="AM579" t="s">
        <v>10294</v>
      </c>
      <c r="AN579">
        <v>15.84</v>
      </c>
      <c r="AO579" t="s">
        <v>10294</v>
      </c>
      <c r="AP579">
        <v>1.8897723420099999E-4</v>
      </c>
      <c r="AQ579">
        <f>(Table2[[#This Row],[Sharpe Ratio]]-AVERAGE(Table2[Sharpe Ratio]))/_xlfn.STDEV.P(Table2[Sharpe Ratio])</f>
        <v>-0.63158541035332993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656</v>
      </c>
      <c r="AT579">
        <f>_xlfn.RANK.AVG(Table2[[#This Row],[6M Return vs Nifty Z-Score]],Table2[6M Return vs Nifty Z-Score])</f>
        <v>432</v>
      </c>
      <c r="AU579">
        <f>_xlfn.RANK.AVG(Table2[[#This Row],[Sharpe Ratio Z-Score]],Table2[Sharpe Ratio Z-Score])</f>
        <v>509</v>
      </c>
      <c r="AV579">
        <f>(Table2[[#This Row],[Rank 1Y]]+Table2[[#This Row],[Rank 6M]]+Table2[[#This Row],[Rank Sharpe]])/3</f>
        <v>532.33333333333337</v>
      </c>
    </row>
    <row r="580" spans="1:48" x14ac:dyDescent="0.3">
      <c r="A580" t="s">
        <v>443</v>
      </c>
      <c r="B580" t="s">
        <v>444</v>
      </c>
      <c r="C580" t="s">
        <v>10249</v>
      </c>
      <c r="D580" t="s">
        <v>21</v>
      </c>
      <c r="E580">
        <v>52478.137431390001</v>
      </c>
      <c r="F580">
        <v>2775.3</v>
      </c>
      <c r="G580">
        <v>-0.89215065235037305</v>
      </c>
      <c r="H580">
        <f>(Table2[[#This Row],[1Y Return vs Nifty]]-AVERAGE(Table2[1Y Return vs Nifty]))/_xlfn.STDEV.P(Table2[1Y Return vs Nifty])</f>
        <v>-0.54976103612745697</v>
      </c>
      <c r="I580">
        <v>11.2123467562947</v>
      </c>
      <c r="J580">
        <f>(Table2[[#This Row],[1M Return vs Nifty]]-AVERAGE(Table2[1M Return vs Nifty]))/_xlfn.STDEV.P(Table2[1M Return vs Nifty])</f>
        <v>1.0464556858167442</v>
      </c>
      <c r="K580">
        <v>-4.70312735512318</v>
      </c>
      <c r="L580">
        <f>(Table2[[#This Row],[6M Return vs Nifty]]-AVERAGE(Table2[6M Return vs Nifty]))/_xlfn.STDEV.P(Table2[6M Return vs Nifty])</f>
        <v>-0.38421761241157676</v>
      </c>
      <c r="M580">
        <v>1.43002444223273</v>
      </c>
      <c r="N580">
        <f>(Table2[[#This Row],[1W Return vs Nifty]]-AVERAGE(Table2[1W Return vs Nifty]))/_xlfn.STDEV.P(Table2[1W Return vs Nifty])</f>
        <v>-0.14708587253139138</v>
      </c>
      <c r="O580">
        <v>2789.21</v>
      </c>
      <c r="P580">
        <v>2635.5901504634598</v>
      </c>
      <c r="Q580">
        <v>2467.4037012976901</v>
      </c>
      <c r="R580">
        <v>42.125627164240001</v>
      </c>
      <c r="S580" s="2">
        <f>(Table2[[#This Row],[Close Price]]-Table2[[#This Row],[20D EMA]])/Table2[[#This Row],[20D EMA]]</f>
        <v>-4.9870751933342615E-3</v>
      </c>
      <c r="T580" s="2">
        <f>(Table2[[#This Row],[Close Price]]-Table2[[#This Row],[50D EMA]])/Table2[[#This Row],[50D EMA]]</f>
        <v>5.3008943561263809E-2</v>
      </c>
      <c r="U580" s="2">
        <f>(Table2[[#This Row],[Close Price]]-Table2[[#This Row],[200D EMA]])/Table2[[#This Row],[200D EMA]]</f>
        <v>0.12478553815104401</v>
      </c>
      <c r="V580">
        <v>1.01848128748828</v>
      </c>
      <c r="W580">
        <v>2769</v>
      </c>
      <c r="X580">
        <v>2855</v>
      </c>
      <c r="Y580">
        <v>2769</v>
      </c>
      <c r="Z580">
        <v>3043</v>
      </c>
      <c r="AA580">
        <v>2769</v>
      </c>
      <c r="AB580">
        <v>2949.95</v>
      </c>
      <c r="AC580" s="2">
        <f>(Table2[[#This Row],[Close Price]]/Table2[[#This Row],[Day Low]])-1</f>
        <v>2.2751895991333093E-3</v>
      </c>
      <c r="AD580" s="2">
        <f>(Table2[[#This Row],[Day High]]/Table2[[#This Row],[Close Price]])-1</f>
        <v>2.8717616113573152E-2</v>
      </c>
      <c r="AE580" s="2">
        <f>(Table2[[#This Row],[Close Price]]/Table2[[#This Row],[Current Week Low]])-1</f>
        <v>2.2751895991333093E-3</v>
      </c>
      <c r="AF580" s="2">
        <f>(Table2[[#This Row],[Current Week High]]/Table2[[#This Row],[Close Price]])-1</f>
        <v>9.6458040572190429E-2</v>
      </c>
      <c r="AG580" s="2">
        <f>(Table2[[#This Row],[Close Price]]/Table2[[#This Row],[Current Month Low]])-1</f>
        <v>2.2751895991333093E-3</v>
      </c>
      <c r="AH580" s="2">
        <f>(Table2[[#This Row],[Current Month High]]/Table2[[#This Row],[Close Price]])-1</f>
        <v>6.2930133679241829E-2</v>
      </c>
      <c r="AI580">
        <v>11.013223795625599</v>
      </c>
      <c r="AJ580">
        <v>34.130781499202499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0.02</v>
      </c>
      <c r="AM580" t="s">
        <v>10294</v>
      </c>
      <c r="AN580">
        <v>-0.86</v>
      </c>
      <c r="AO580" t="s">
        <v>10293</v>
      </c>
      <c r="AP580">
        <v>-4.2571700520501E-2</v>
      </c>
      <c r="AQ580">
        <f>(Table2[[#This Row],[Sharpe Ratio]]-AVERAGE(Table2[Sharpe Ratio]))/_xlfn.STDEV.P(Table2[Sharpe Ratio])</f>
        <v>-1.127400810349237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-1.1620096456029181</v>
      </c>
      <c r="AS580">
        <f>_xlfn.RANK.AVG(Table2[[#This Row],[1Y Return vs Nifty Z-Score]],Table2[1Y Return vs Nifty Z-Score])</f>
        <v>504</v>
      </c>
      <c r="AT580">
        <f>_xlfn.RANK.AVG(Table2[[#This Row],[6M Return vs Nifty Z-Score]],Table2[6M Return vs Nifty Z-Score])</f>
        <v>454</v>
      </c>
      <c r="AU580">
        <f>_xlfn.RANK.AVG(Table2[[#This Row],[Sharpe Ratio Z-Score]],Table2[Sharpe Ratio Z-Score])</f>
        <v>640</v>
      </c>
      <c r="AV580">
        <f>(Table2[[#This Row],[Rank 1Y]]+Table2[[#This Row],[Rank 6M]]+Table2[[#This Row],[Rank Sharpe]])/3</f>
        <v>532.66666666666663</v>
      </c>
    </row>
    <row r="581" spans="1:48" x14ac:dyDescent="0.3">
      <c r="A581" t="s">
        <v>1300</v>
      </c>
      <c r="B581" t="s">
        <v>1301</v>
      </c>
      <c r="C581" t="s">
        <v>10252</v>
      </c>
      <c r="D581" t="s">
        <v>223</v>
      </c>
      <c r="E581">
        <v>8675.3089624000004</v>
      </c>
      <c r="F581">
        <v>649.70000000000005</v>
      </c>
      <c r="G581">
        <v>-20.065990324280399</v>
      </c>
      <c r="H581">
        <f>(Table2[[#This Row],[1Y Return vs Nifty]]-AVERAGE(Table2[1Y Return vs Nifty]))/_xlfn.STDEV.P(Table2[1Y Return vs Nifty])</f>
        <v>-0.81462669820842082</v>
      </c>
      <c r="I581">
        <v>7.80563199430431</v>
      </c>
      <c r="J581">
        <f>(Table2[[#This Row],[1M Return vs Nifty]]-AVERAGE(Table2[1M Return vs Nifty]))/_xlfn.STDEV.P(Table2[1M Return vs Nifty])</f>
        <v>0.69870741373387357</v>
      </c>
      <c r="K581">
        <v>-12.4073565707867</v>
      </c>
      <c r="L581">
        <f>(Table2[[#This Row],[6M Return vs Nifty]]-AVERAGE(Table2[6M Return vs Nifty]))/_xlfn.STDEV.P(Table2[6M Return vs Nifty])</f>
        <v>-0.64890738422458472</v>
      </c>
      <c r="M581">
        <v>7.45925585886281</v>
      </c>
      <c r="N581">
        <f>(Table2[[#This Row],[1W Return vs Nifty]]-AVERAGE(Table2[1W Return vs Nifty]))/_xlfn.STDEV.P(Table2[1W Return vs Nifty])</f>
        <v>1.112523557810563</v>
      </c>
      <c r="O581">
        <v>617.83000000000004</v>
      </c>
      <c r="P581">
        <v>604.25590429004797</v>
      </c>
      <c r="Q581">
        <v>604.58403781283403</v>
      </c>
      <c r="R581">
        <v>65.557999116374504</v>
      </c>
      <c r="S581" s="2">
        <f>(Table2[[#This Row],[Close Price]]-Table2[[#This Row],[20D EMA]])/Table2[[#This Row],[20D EMA]]</f>
        <v>5.1583768997944424E-2</v>
      </c>
      <c r="T581" s="2">
        <f>(Table2[[#This Row],[Close Price]]-Table2[[#This Row],[50D EMA]])/Table2[[#This Row],[50D EMA]]</f>
        <v>7.5206705283823796E-2</v>
      </c>
      <c r="U581" s="2">
        <f>(Table2[[#This Row],[Close Price]]-Table2[[#This Row],[200D EMA]])/Table2[[#This Row],[200D EMA]]</f>
        <v>7.4623144782947334E-2</v>
      </c>
      <c r="V581">
        <v>2.00420914918557</v>
      </c>
      <c r="W581">
        <v>645.1</v>
      </c>
      <c r="X581">
        <v>661.5</v>
      </c>
      <c r="Y581">
        <v>611.1</v>
      </c>
      <c r="Z581">
        <v>688.35</v>
      </c>
      <c r="AA581">
        <v>642.6</v>
      </c>
      <c r="AB581">
        <v>673.8</v>
      </c>
      <c r="AC581" s="2">
        <f>(Table2[[#This Row],[Close Price]]/Table2[[#This Row],[Day Low]])-1</f>
        <v>7.1306774143544693E-3</v>
      </c>
      <c r="AD581" s="2">
        <f>(Table2[[#This Row],[Day High]]/Table2[[#This Row],[Close Price]])-1</f>
        <v>1.816222872094797E-2</v>
      </c>
      <c r="AE581" s="2">
        <f>(Table2[[#This Row],[Close Price]]/Table2[[#This Row],[Current Week Low]])-1</f>
        <v>6.3164784814269348E-2</v>
      </c>
      <c r="AF581" s="2">
        <f>(Table2[[#This Row],[Current Week High]]/Table2[[#This Row],[Close Price]])-1</f>
        <v>5.9488994920732674E-2</v>
      </c>
      <c r="AG581" s="2">
        <f>(Table2[[#This Row],[Close Price]]/Table2[[#This Row],[Current Month Low]])-1</f>
        <v>1.1048863990040569E-2</v>
      </c>
      <c r="AH581" s="2">
        <f>(Table2[[#This Row],[Current Month High]]/Table2[[#This Row],[Close Price]])-1</f>
        <v>3.7094043404648058E-2</v>
      </c>
      <c r="AI581">
        <v>5.9719870709557998</v>
      </c>
      <c r="AJ581">
        <v>17.784626540971701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0.03</v>
      </c>
      <c r="AM581" t="s">
        <v>10294</v>
      </c>
      <c r="AN581">
        <v>9.08</v>
      </c>
      <c r="AO581" t="s">
        <v>10294</v>
      </c>
      <c r="AP581">
        <v>2.2865528954244999E-2</v>
      </c>
      <c r="AQ581">
        <f>(Table2[[#This Row],[Sharpe Ratio]]-AVERAGE(Table2[Sharpe Ratio]))/_xlfn.STDEV.P(Table2[Sharpe Ratio])</f>
        <v>-0.36864796052852777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621</v>
      </c>
      <c r="AT581">
        <f>_xlfn.RANK.AVG(Table2[[#This Row],[6M Return vs Nifty Z-Score]],Table2[6M Return vs Nifty Z-Score])</f>
        <v>541</v>
      </c>
      <c r="AU581">
        <f>_xlfn.RANK.AVG(Table2[[#This Row],[Sharpe Ratio Z-Score]],Table2[Sharpe Ratio Z-Score])</f>
        <v>437</v>
      </c>
      <c r="AV581">
        <f>(Table2[[#This Row],[Rank 1Y]]+Table2[[#This Row],[Rank 6M]]+Table2[[#This Row],[Rank Sharpe]])/3</f>
        <v>533</v>
      </c>
    </row>
    <row r="582" spans="1:48" x14ac:dyDescent="0.3">
      <c r="A582" t="s">
        <v>2074</v>
      </c>
      <c r="B582" t="s">
        <v>2075</v>
      </c>
      <c r="C582" t="s">
        <v>10250</v>
      </c>
      <c r="D582" t="s">
        <v>565</v>
      </c>
      <c r="E582">
        <v>2928.3399423849901</v>
      </c>
      <c r="F582">
        <v>979.55</v>
      </c>
      <c r="G582">
        <v>11.234119630113</v>
      </c>
      <c r="H582">
        <f>(Table2[[#This Row],[1Y Return vs Nifty]]-AVERAGE(Table2[1Y Return vs Nifty]))/_xlfn.STDEV.P(Table2[1Y Return vs Nifty])</f>
        <v>-0.38224985099746905</v>
      </c>
      <c r="I582">
        <v>-12.809108485422</v>
      </c>
      <c r="J582">
        <f>(Table2[[#This Row],[1M Return vs Nifty]]-AVERAGE(Table2[1M Return vs Nifty]))/_xlfn.STDEV.P(Table2[1M Return vs Nifty])</f>
        <v>-1.4055897998882196</v>
      </c>
      <c r="K582">
        <v>-29.005222536132901</v>
      </c>
      <c r="L582">
        <f>(Table2[[#This Row],[6M Return vs Nifty]]-AVERAGE(Table2[6M Return vs Nifty]))/_xlfn.STDEV.P(Table2[6M Return vs Nifty])</f>
        <v>-1.219150718368688</v>
      </c>
      <c r="M582">
        <v>-2.37646267536301</v>
      </c>
      <c r="N582">
        <f>(Table2[[#This Row],[1W Return vs Nifty]]-AVERAGE(Table2[1W Return vs Nifty]))/_xlfn.STDEV.P(Table2[1W Return vs Nifty])</f>
        <v>-0.94232605133326153</v>
      </c>
      <c r="O582">
        <v>1026.73</v>
      </c>
      <c r="P582">
        <v>1052.8965117417199</v>
      </c>
      <c r="Q582">
        <v>1013.80016271535</v>
      </c>
      <c r="R582">
        <v>25.010178082387</v>
      </c>
      <c r="S582" s="2">
        <f>(Table2[[#This Row],[Close Price]]-Table2[[#This Row],[20D EMA]])/Table2[[#This Row],[20D EMA]]</f>
        <v>-4.5951710771088859E-2</v>
      </c>
      <c r="T582" s="2">
        <f>(Table2[[#This Row],[Close Price]]-Table2[[#This Row],[50D EMA]])/Table2[[#This Row],[50D EMA]]</f>
        <v>-6.9661653280994218E-2</v>
      </c>
      <c r="U582" s="2">
        <f>(Table2[[#This Row],[Close Price]]-Table2[[#This Row],[200D EMA]])/Table2[[#This Row],[200D EMA]]</f>
        <v>-3.3783938861890503E-2</v>
      </c>
      <c r="V582">
        <v>1.47764043903357</v>
      </c>
      <c r="W582">
        <v>974</v>
      </c>
      <c r="X582">
        <v>998</v>
      </c>
      <c r="Y582">
        <v>974</v>
      </c>
      <c r="Z582">
        <v>1036</v>
      </c>
      <c r="AA582">
        <v>974</v>
      </c>
      <c r="AB582">
        <v>1009.05</v>
      </c>
      <c r="AC582" s="2">
        <f>(Table2[[#This Row],[Close Price]]/Table2[[#This Row],[Day Low]])-1</f>
        <v>5.6981519507186551E-3</v>
      </c>
      <c r="AD582" s="2">
        <f>(Table2[[#This Row],[Day High]]/Table2[[#This Row],[Close Price]])-1</f>
        <v>1.8835179419121051E-2</v>
      </c>
      <c r="AE582" s="2">
        <f>(Table2[[#This Row],[Close Price]]/Table2[[#This Row],[Current Week Low]])-1</f>
        <v>5.6981519507186551E-3</v>
      </c>
      <c r="AF582" s="2">
        <f>(Table2[[#This Row],[Current Week High]]/Table2[[#This Row],[Close Price]])-1</f>
        <v>5.7628502883977362E-2</v>
      </c>
      <c r="AG582" s="2">
        <f>(Table2[[#This Row],[Close Price]]/Table2[[#This Row],[Current Month Low]])-1</f>
        <v>5.6981519507186551E-3</v>
      </c>
      <c r="AH582" s="2">
        <f>(Table2[[#This Row],[Current Month High]]/Table2[[#This Row],[Close Price]])-1</f>
        <v>3.0115869531927908E-2</v>
      </c>
      <c r="AI582">
        <v>29.033739982645098</v>
      </c>
      <c r="AJ582">
        <v>39.995712448192002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-0.19</v>
      </c>
      <c r="AM582" t="s">
        <v>10293</v>
      </c>
      <c r="AN582">
        <v>-5.9</v>
      </c>
      <c r="AO582" t="s">
        <v>10293</v>
      </c>
      <c r="AP582">
        <v>6.6068418783729998E-3</v>
      </c>
      <c r="AQ582">
        <f>(Table2[[#This Row],[Sharpe Ratio]]-AVERAGE(Table2[Sharpe Ratio]))/_xlfn.STDEV.P(Table2[Sharpe Ratio])</f>
        <v>-0.55716946811958401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427</v>
      </c>
      <c r="AT582">
        <f>_xlfn.RANK.AVG(Table2[[#This Row],[6M Return vs Nifty Z-Score]],Table2[6M Return vs Nifty Z-Score])</f>
        <v>681</v>
      </c>
      <c r="AU582">
        <f>_xlfn.RANK.AVG(Table2[[#This Row],[Sharpe Ratio Z-Score]],Table2[Sharpe Ratio Z-Score])</f>
        <v>491</v>
      </c>
      <c r="AV582">
        <f>(Table2[[#This Row],[Rank 1Y]]+Table2[[#This Row],[Rank 6M]]+Table2[[#This Row],[Rank Sharpe]])/3</f>
        <v>533</v>
      </c>
    </row>
    <row r="583" spans="1:48" x14ac:dyDescent="0.3">
      <c r="A583" t="s">
        <v>819</v>
      </c>
      <c r="B583" t="s">
        <v>820</v>
      </c>
      <c r="C583" t="s">
        <v>626</v>
      </c>
      <c r="D583" t="s">
        <v>626</v>
      </c>
      <c r="E583">
        <v>19227.91709943</v>
      </c>
      <c r="F583">
        <v>38.21</v>
      </c>
      <c r="G583">
        <v>-7.3651166362071097</v>
      </c>
      <c r="H583">
        <f>(Table2[[#This Row],[1Y Return vs Nifty]]-AVERAGE(Table2[1Y Return vs Nifty]))/_xlfn.STDEV.P(Table2[1Y Return vs Nifty])</f>
        <v>-0.63917799435162026</v>
      </c>
      <c r="I583">
        <v>-4.1510550436381601</v>
      </c>
      <c r="J583">
        <f>(Table2[[#This Row],[1M Return vs Nifty]]-AVERAGE(Table2[1M Return vs Nifty]))/_xlfn.STDEV.P(Table2[1M Return vs Nifty])</f>
        <v>-0.52179901189093147</v>
      </c>
      <c r="K583">
        <v>-31.806942382871998</v>
      </c>
      <c r="L583">
        <f>(Table2[[#This Row],[6M Return vs Nifty]]-AVERAGE(Table2[6M Return vs Nifty]))/_xlfn.STDEV.P(Table2[6M Return vs Nifty])</f>
        <v>-1.3154077956386143</v>
      </c>
      <c r="M583">
        <v>3.17152904118824</v>
      </c>
      <c r="N583">
        <f>(Table2[[#This Row],[1W Return vs Nifty]]-AVERAGE(Table2[1W Return vs Nifty]))/_xlfn.STDEV.P(Table2[1W Return vs Nifty])</f>
        <v>0.21674418543880378</v>
      </c>
      <c r="O583">
        <v>38.21</v>
      </c>
      <c r="P583">
        <v>38.284670676367597</v>
      </c>
      <c r="Q583">
        <v>38.502844176788003</v>
      </c>
      <c r="R583">
        <v>49.1742513281391</v>
      </c>
      <c r="S583" s="2">
        <f>(Table2[[#This Row],[Close Price]]-Table2[[#This Row],[20D EMA]])/Table2[[#This Row],[20D EMA]]</f>
        <v>0</v>
      </c>
      <c r="T583" s="2">
        <f>(Table2[[#This Row],[Close Price]]-Table2[[#This Row],[50D EMA]])/Table2[[#This Row],[50D EMA]]</f>
        <v>-1.9504066522815552E-3</v>
      </c>
      <c r="U583" s="2">
        <f>(Table2[[#This Row],[Close Price]]-Table2[[#This Row],[200D EMA]])/Table2[[#This Row],[200D EMA]]</f>
        <v>-7.6057803793244715E-3</v>
      </c>
      <c r="V583">
        <v>1.79627813163615</v>
      </c>
      <c r="W583">
        <v>37.700000000000003</v>
      </c>
      <c r="X583">
        <v>38.4</v>
      </c>
      <c r="Y583">
        <v>37.700000000000003</v>
      </c>
      <c r="Z583">
        <v>41.45</v>
      </c>
      <c r="AA583">
        <v>37.700000000000003</v>
      </c>
      <c r="AB583">
        <v>39.68</v>
      </c>
      <c r="AC583" s="2">
        <f>(Table2[[#This Row],[Close Price]]/Table2[[#This Row],[Day Low]])-1</f>
        <v>1.3527851458885909E-2</v>
      </c>
      <c r="AD583" s="2">
        <f>(Table2[[#This Row],[Day High]]/Table2[[#This Row],[Close Price]])-1</f>
        <v>4.972520282648496E-3</v>
      </c>
      <c r="AE583" s="2">
        <f>(Table2[[#This Row],[Close Price]]/Table2[[#This Row],[Current Week Low]])-1</f>
        <v>1.3527851458885909E-2</v>
      </c>
      <c r="AF583" s="2">
        <f>(Table2[[#This Row],[Current Week High]]/Table2[[#This Row],[Close Price]])-1</f>
        <v>8.4794556398848586E-2</v>
      </c>
      <c r="AG583" s="2">
        <f>(Table2[[#This Row],[Close Price]]/Table2[[#This Row],[Current Month Low]])-1</f>
        <v>1.3527851458885909E-2</v>
      </c>
      <c r="AH583" s="2">
        <f>(Table2[[#This Row],[Current Month High]]/Table2[[#This Row],[Close Price]])-1</f>
        <v>3.8471604292070083E-2</v>
      </c>
      <c r="AI583">
        <v>38.445433132687697</v>
      </c>
      <c r="AJ583">
        <v>20.7266982622432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-0.12</v>
      </c>
      <c r="AM583" t="s">
        <v>10293</v>
      </c>
      <c r="AN583">
        <v>0.61</v>
      </c>
      <c r="AO583" t="s">
        <v>10294</v>
      </c>
      <c r="AP583">
        <v>5.3092033354573E-2</v>
      </c>
      <c r="AQ583">
        <f>(Table2[[#This Row],[Sharpe Ratio]]-AVERAGE(Table2[Sharpe Ratio]))/_xlfn.STDEV.P(Table2[Sharpe Ratio])</f>
        <v>-1.8167866277011425E-2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554</v>
      </c>
      <c r="AT583">
        <f>_xlfn.RANK.AVG(Table2[[#This Row],[6M Return vs Nifty Z-Score]],Table2[6M Return vs Nifty Z-Score])</f>
        <v>702</v>
      </c>
      <c r="AU583">
        <f>_xlfn.RANK.AVG(Table2[[#This Row],[Sharpe Ratio Z-Score]],Table2[Sharpe Ratio Z-Score])</f>
        <v>344</v>
      </c>
      <c r="AV583">
        <f>(Table2[[#This Row],[Rank 1Y]]+Table2[[#This Row],[Rank 6M]]+Table2[[#This Row],[Rank Sharpe]])/3</f>
        <v>533.33333333333337</v>
      </c>
    </row>
    <row r="584" spans="1:48" x14ac:dyDescent="0.3">
      <c r="A584" t="s">
        <v>731</v>
      </c>
      <c r="B584" t="s">
        <v>732</v>
      </c>
      <c r="C584" t="s">
        <v>10263</v>
      </c>
      <c r="D584" t="s">
        <v>170</v>
      </c>
      <c r="E584">
        <v>22937.924111724999</v>
      </c>
      <c r="F584">
        <v>7790.95</v>
      </c>
      <c r="G584">
        <v>-16.7574895061198</v>
      </c>
      <c r="H584">
        <f>(Table2[[#This Row],[1Y Return vs Nifty]]-AVERAGE(Table2[1Y Return vs Nifty]))/_xlfn.STDEV.P(Table2[1Y Return vs Nifty])</f>
        <v>-0.76892337145220468</v>
      </c>
      <c r="I584">
        <v>15.564408435764699</v>
      </c>
      <c r="J584">
        <f>(Table2[[#This Row],[1M Return vs Nifty]]-AVERAGE(Table2[1M Return vs Nifty]))/_xlfn.STDEV.P(Table2[1M Return vs Nifty])</f>
        <v>1.4907024263773021</v>
      </c>
      <c r="K584">
        <v>9.0573008226409204</v>
      </c>
      <c r="L584">
        <f>(Table2[[#This Row],[6M Return vs Nifty]]-AVERAGE(Table2[6M Return vs Nifty]))/_xlfn.STDEV.P(Table2[6M Return vs Nifty])</f>
        <v>8.8541503713446143E-2</v>
      </c>
      <c r="M584">
        <v>8.5240577547288297</v>
      </c>
      <c r="N584">
        <f>(Table2[[#This Row],[1W Return vs Nifty]]-AVERAGE(Table2[1W Return vs Nifty]))/_xlfn.STDEV.P(Table2[1W Return vs Nifty])</f>
        <v>1.3349788621101097</v>
      </c>
      <c r="O584">
        <v>7318.59</v>
      </c>
      <c r="P584">
        <v>6819.8552622072002</v>
      </c>
      <c r="Q584">
        <v>6551.7858981891204</v>
      </c>
      <c r="R584">
        <v>69.704175296324905</v>
      </c>
      <c r="S584" s="2">
        <f>(Table2[[#This Row],[Close Price]]-Table2[[#This Row],[20D EMA]])/Table2[[#This Row],[20D EMA]]</f>
        <v>6.4542487009109625E-2</v>
      </c>
      <c r="T584" s="2">
        <f>(Table2[[#This Row],[Close Price]]-Table2[[#This Row],[50D EMA]])/Table2[[#This Row],[50D EMA]]</f>
        <v>0.14239227966819215</v>
      </c>
      <c r="U584" s="2">
        <f>(Table2[[#This Row],[Close Price]]-Table2[[#This Row],[200D EMA]])/Table2[[#This Row],[200D EMA]]</f>
        <v>0.1891337905521879</v>
      </c>
      <c r="V584">
        <v>2.0206852561755899</v>
      </c>
      <c r="W584">
        <v>7704.05</v>
      </c>
      <c r="X584">
        <v>7920</v>
      </c>
      <c r="Y584">
        <v>7687.5</v>
      </c>
      <c r="Z584">
        <v>8023</v>
      </c>
      <c r="AA584">
        <v>7704.05</v>
      </c>
      <c r="AB584">
        <v>7995.95</v>
      </c>
      <c r="AC584" s="2">
        <f>(Table2[[#This Row],[Close Price]]/Table2[[#This Row],[Day Low]])-1</f>
        <v>1.127978141367203E-2</v>
      </c>
      <c r="AD584" s="2">
        <f>(Table2[[#This Row],[Day High]]/Table2[[#This Row],[Close Price]])-1</f>
        <v>1.6564090386923302E-2</v>
      </c>
      <c r="AE584" s="2">
        <f>(Table2[[#This Row],[Close Price]]/Table2[[#This Row],[Current Week Low]])-1</f>
        <v>1.3456910569105585E-2</v>
      </c>
      <c r="AF584" s="2">
        <f>(Table2[[#This Row],[Current Week High]]/Table2[[#This Row],[Close Price]])-1</f>
        <v>2.9784557724025884E-2</v>
      </c>
      <c r="AG584" s="2">
        <f>(Table2[[#This Row],[Close Price]]/Table2[[#This Row],[Current Month Low]])-1</f>
        <v>1.127978141367203E-2</v>
      </c>
      <c r="AH584" s="2">
        <f>(Table2[[#This Row],[Current Month High]]/Table2[[#This Row],[Close Price]])-1</f>
        <v>2.6312580622388726E-2</v>
      </c>
      <c r="AI584">
        <v>2.97845577240258</v>
      </c>
      <c r="AJ584">
        <v>50.554122341710297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0.22</v>
      </c>
      <c r="AM584" t="s">
        <v>10294</v>
      </c>
      <c r="AN584">
        <v>11.05</v>
      </c>
      <c r="AO584" t="s">
        <v>10294</v>
      </c>
      <c r="AP584">
        <v>-9.6215510319083999E-2</v>
      </c>
      <c r="AQ584">
        <f>(Table2[[#This Row],[Sharpe Ratio]]-AVERAGE(Table2[Sharpe Ratio]))/_xlfn.STDEV.P(Table2[Sharpe Ratio])</f>
        <v>-1.749407485855313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0.3958919348933404</v>
      </c>
      <c r="AS584">
        <f>_xlfn.RANK.AVG(Table2[[#This Row],[1Y Return vs Nifty Z-Score]],Table2[1Y Return vs Nifty Z-Score])</f>
        <v>600</v>
      </c>
      <c r="AT584">
        <f>_xlfn.RANK.AVG(Table2[[#This Row],[6M Return vs Nifty Z-Score]],Table2[6M Return vs Nifty Z-Score])</f>
        <v>291</v>
      </c>
      <c r="AU584">
        <f>_xlfn.RANK.AVG(Table2[[#This Row],[Sharpe Ratio Z-Score]],Table2[Sharpe Ratio Z-Score])</f>
        <v>709</v>
      </c>
      <c r="AV584">
        <f>(Table2[[#This Row],[Rank 1Y]]+Table2[[#This Row],[Rank 6M]]+Table2[[#This Row],[Rank Sharpe]])/3</f>
        <v>533.33333333333337</v>
      </c>
    </row>
    <row r="585" spans="1:48" x14ac:dyDescent="0.3">
      <c r="A585" t="s">
        <v>906</v>
      </c>
      <c r="B585" t="s">
        <v>907</v>
      </c>
      <c r="C585" t="s">
        <v>10264</v>
      </c>
      <c r="D585" t="s">
        <v>170</v>
      </c>
      <c r="E585">
        <v>16367.474482514999</v>
      </c>
      <c r="F585">
        <v>1058.8499999999999</v>
      </c>
      <c r="G585">
        <v>-1.27739312726677</v>
      </c>
      <c r="H585">
        <f>(Table2[[#This Row],[1Y Return vs Nifty]]-AVERAGE(Table2[1Y Return vs Nifty]))/_xlfn.STDEV.P(Table2[1Y Return vs Nifty])</f>
        <v>-0.55508274033101412</v>
      </c>
      <c r="I585">
        <v>1.7345083810637301</v>
      </c>
      <c r="J585">
        <f>(Table2[[#This Row],[1M Return vs Nifty]]-AVERAGE(Table2[1M Return vs Nifty]))/_xlfn.STDEV.P(Table2[1M Return vs Nifty])</f>
        <v>7.8983458660971395E-2</v>
      </c>
      <c r="K585">
        <v>-8.8770363986593104</v>
      </c>
      <c r="L585">
        <f>(Table2[[#This Row],[6M Return vs Nifty]]-AVERAGE(Table2[6M Return vs Nifty]))/_xlfn.STDEV.P(Table2[6M Return vs Nifty])</f>
        <v>-0.52761820465455811</v>
      </c>
      <c r="M585">
        <v>2.09531112282757</v>
      </c>
      <c r="N585">
        <f>(Table2[[#This Row],[1W Return vs Nifty]]-AVERAGE(Table2[1W Return vs Nifty]))/_xlfn.STDEV.P(Table2[1W Return vs Nifty])</f>
        <v>-8.0961209609431758E-3</v>
      </c>
      <c r="O585">
        <v>1028.3599999999999</v>
      </c>
      <c r="P585">
        <v>1007.81825943889</v>
      </c>
      <c r="Q585">
        <v>975.76882845487398</v>
      </c>
      <c r="R585">
        <v>69.012868371109406</v>
      </c>
      <c r="S585" s="2">
        <f>(Table2[[#This Row],[Close Price]]-Table2[[#This Row],[20D EMA]])/Table2[[#This Row],[20D EMA]]</f>
        <v>2.9649150103076755E-2</v>
      </c>
      <c r="T585" s="2">
        <f>(Table2[[#This Row],[Close Price]]-Table2[[#This Row],[50D EMA]])/Table2[[#This Row],[50D EMA]]</f>
        <v>5.0635856299648924E-2</v>
      </c>
      <c r="U585" s="2">
        <f>(Table2[[#This Row],[Close Price]]-Table2[[#This Row],[200D EMA]])/Table2[[#This Row],[200D EMA]]</f>
        <v>8.5144318123673443E-2</v>
      </c>
      <c r="V585">
        <v>0.89267881086627898</v>
      </c>
      <c r="W585">
        <v>1030.55</v>
      </c>
      <c r="X585">
        <v>1074.95</v>
      </c>
      <c r="Y585">
        <v>1030.55</v>
      </c>
      <c r="Z585">
        <v>1093</v>
      </c>
      <c r="AA585">
        <v>1030.55</v>
      </c>
      <c r="AB585">
        <v>1074.95</v>
      </c>
      <c r="AC585" s="2">
        <f>(Table2[[#This Row],[Close Price]]/Table2[[#This Row],[Day Low]])-1</f>
        <v>2.7461064480131858E-2</v>
      </c>
      <c r="AD585" s="2">
        <f>(Table2[[#This Row],[Day High]]/Table2[[#This Row],[Close Price]])-1</f>
        <v>1.5205175426169948E-2</v>
      </c>
      <c r="AE585" s="2">
        <f>(Table2[[#This Row],[Close Price]]/Table2[[#This Row],[Current Week Low]])-1</f>
        <v>2.7461064480131858E-2</v>
      </c>
      <c r="AF585" s="2">
        <f>(Table2[[#This Row],[Current Week High]]/Table2[[#This Row],[Close Price]])-1</f>
        <v>3.2251971478491015E-2</v>
      </c>
      <c r="AG585" s="2">
        <f>(Table2[[#This Row],[Close Price]]/Table2[[#This Row],[Current Month Low]])-1</f>
        <v>2.7461064480131858E-2</v>
      </c>
      <c r="AH585" s="2">
        <f>(Table2[[#This Row],[Current Month High]]/Table2[[#This Row],[Close Price]])-1</f>
        <v>1.5205175426169948E-2</v>
      </c>
      <c r="AI585">
        <v>10.9694479860225</v>
      </c>
      <c r="AJ585">
        <v>27.204469005285901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</v>
      </c>
      <c r="AM585">
        <v>0</v>
      </c>
      <c r="AN585">
        <v>5.1100000000000003</v>
      </c>
      <c r="AO585" t="s">
        <v>10294</v>
      </c>
      <c r="AP585">
        <v>-2.4380726532673001E-2</v>
      </c>
      <c r="AQ585">
        <f>(Table2[[#This Row],[Sharpe Ratio]]-AVERAGE(Table2[Sharpe Ratio]))/_xlfn.STDEV.P(Table2[Sharpe Ratio])</f>
        <v>-0.91647419464333191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-1.9282878019288758</v>
      </c>
      <c r="AS585">
        <f>_xlfn.RANK.AVG(Table2[[#This Row],[1Y Return vs Nifty Z-Score]],Table2[1Y Return vs Nifty Z-Score])</f>
        <v>510</v>
      </c>
      <c r="AT585">
        <f>_xlfn.RANK.AVG(Table2[[#This Row],[6M Return vs Nifty Z-Score]],Table2[6M Return vs Nifty Z-Score])</f>
        <v>496</v>
      </c>
      <c r="AU585">
        <f>_xlfn.RANK.AVG(Table2[[#This Row],[Sharpe Ratio Z-Score]],Table2[Sharpe Ratio Z-Score])</f>
        <v>598</v>
      </c>
      <c r="AV585">
        <f>(Table2[[#This Row],[Rank 1Y]]+Table2[[#This Row],[Rank 6M]]+Table2[[#This Row],[Rank Sharpe]])/3</f>
        <v>534.66666666666663</v>
      </c>
    </row>
    <row r="586" spans="1:48" x14ac:dyDescent="0.3">
      <c r="A586" t="s">
        <v>807</v>
      </c>
      <c r="B586" t="s">
        <v>808</v>
      </c>
      <c r="C586" t="s">
        <v>10249</v>
      </c>
      <c r="D586" t="s">
        <v>304</v>
      </c>
      <c r="E586">
        <v>19468.164863999998</v>
      </c>
      <c r="F586">
        <v>1770</v>
      </c>
      <c r="G586">
        <v>-9.99197562664604</v>
      </c>
      <c r="H586">
        <f>(Table2[[#This Row],[1Y Return vs Nifty]]-AVERAGE(Table2[1Y Return vs Nifty]))/_xlfn.STDEV.P(Table2[1Y Return vs Nifty])</f>
        <v>-0.67546518343845297</v>
      </c>
      <c r="I586">
        <v>-7.6083422122437199</v>
      </c>
      <c r="J586">
        <f>(Table2[[#This Row],[1M Return vs Nifty]]-AVERAGE(Table2[1M Return vs Nifty]))/_xlfn.STDEV.P(Table2[1M Return vs Nifty])</f>
        <v>-0.87470957910097691</v>
      </c>
      <c r="K586">
        <v>-29.2086184915165</v>
      </c>
      <c r="L586">
        <f>(Table2[[#This Row],[6M Return vs Nifty]]-AVERAGE(Table2[6M Return vs Nifty]))/_xlfn.STDEV.P(Table2[6M Return vs Nifty])</f>
        <v>-1.2261386762176987</v>
      </c>
      <c r="M586">
        <v>1.1620992910438801</v>
      </c>
      <c r="N586">
        <f>(Table2[[#This Row],[1W Return vs Nifty]]-AVERAGE(Table2[1W Return vs Nifty]))/_xlfn.STDEV.P(Table2[1W Return vs Nifty])</f>
        <v>-0.20306001313783995</v>
      </c>
      <c r="O586">
        <v>1809.58</v>
      </c>
      <c r="P586">
        <v>1830.74880969734</v>
      </c>
      <c r="Q586">
        <v>1830.2671181225101</v>
      </c>
      <c r="R586">
        <v>39.063990197671501</v>
      </c>
      <c r="S586" s="2">
        <f>(Table2[[#This Row],[Close Price]]-Table2[[#This Row],[20D EMA]])/Table2[[#This Row],[20D EMA]]</f>
        <v>-2.1872478696714114E-2</v>
      </c>
      <c r="T586" s="2">
        <f>(Table2[[#This Row],[Close Price]]-Table2[[#This Row],[50D EMA]])/Table2[[#This Row],[50D EMA]]</f>
        <v>-3.31824930736309E-2</v>
      </c>
      <c r="U586" s="2">
        <f>(Table2[[#This Row],[Close Price]]-Table2[[#This Row],[200D EMA]])/Table2[[#This Row],[200D EMA]]</f>
        <v>-3.2928045051878616E-2</v>
      </c>
      <c r="V586">
        <v>1.8390876254111399</v>
      </c>
      <c r="W586">
        <v>1750.7</v>
      </c>
      <c r="X586">
        <v>1776</v>
      </c>
      <c r="Y586">
        <v>1738</v>
      </c>
      <c r="Z586">
        <v>1795</v>
      </c>
      <c r="AA586">
        <v>1750.7</v>
      </c>
      <c r="AB586">
        <v>1782</v>
      </c>
      <c r="AC586" s="2">
        <f>(Table2[[#This Row],[Close Price]]/Table2[[#This Row],[Day Low]])-1</f>
        <v>1.1024161763865781E-2</v>
      </c>
      <c r="AD586" s="2">
        <f>(Table2[[#This Row],[Day High]]/Table2[[#This Row],[Close Price]])-1</f>
        <v>3.3898305084745228E-3</v>
      </c>
      <c r="AE586" s="2">
        <f>(Table2[[#This Row],[Close Price]]/Table2[[#This Row],[Current Week Low]])-1</f>
        <v>1.8411967779056404E-2</v>
      </c>
      <c r="AF586" s="2">
        <f>(Table2[[#This Row],[Current Week High]]/Table2[[#This Row],[Close Price]])-1</f>
        <v>1.4124293785310771E-2</v>
      </c>
      <c r="AG586" s="2">
        <f>(Table2[[#This Row],[Close Price]]/Table2[[#This Row],[Current Month Low]])-1</f>
        <v>1.1024161763865781E-2</v>
      </c>
      <c r="AH586" s="2">
        <f>(Table2[[#This Row],[Current Month High]]/Table2[[#This Row],[Close Price]])-1</f>
        <v>6.7796610169490457E-3</v>
      </c>
      <c r="AI586">
        <v>38.9237288135593</v>
      </c>
      <c r="AJ586">
        <v>21.900826446280899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10293</v>
      </c>
      <c r="AN586">
        <v>-3.91</v>
      </c>
      <c r="AO586" t="s">
        <v>10293</v>
      </c>
      <c r="AP586">
        <v>4.9373587824545997E-2</v>
      </c>
      <c r="AQ586">
        <f>(Table2[[#This Row],[Sharpe Ratio]]-AVERAGE(Table2[Sharpe Ratio]))/_xlfn.STDEV.P(Table2[Sharpe Ratio])</f>
        <v>-6.1283706685565299E-2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567</v>
      </c>
      <c r="AT586">
        <f>_xlfn.RANK.AVG(Table2[[#This Row],[6M Return vs Nifty Z-Score]],Table2[6M Return vs Nifty Z-Score])</f>
        <v>685</v>
      </c>
      <c r="AU586">
        <f>_xlfn.RANK.AVG(Table2[[#This Row],[Sharpe Ratio Z-Score]],Table2[Sharpe Ratio Z-Score])</f>
        <v>355</v>
      </c>
      <c r="AV586">
        <f>(Table2[[#This Row],[Rank 1Y]]+Table2[[#This Row],[Rank 6M]]+Table2[[#This Row],[Rank Sharpe]])/3</f>
        <v>535.66666666666663</v>
      </c>
    </row>
    <row r="587" spans="1:48" x14ac:dyDescent="0.3">
      <c r="A587" t="s">
        <v>2038</v>
      </c>
      <c r="B587" t="s">
        <v>2039</v>
      </c>
      <c r="C587" t="s">
        <v>10254</v>
      </c>
      <c r="D587" t="s">
        <v>196</v>
      </c>
      <c r="E587">
        <v>3061.8170622550001</v>
      </c>
      <c r="F587">
        <v>195.29</v>
      </c>
      <c r="G587">
        <v>0.97206675315327096</v>
      </c>
      <c r="H587">
        <f>(Table2[[#This Row],[1Y Return vs Nifty]]-AVERAGE(Table2[1Y Return vs Nifty]))/_xlfn.STDEV.P(Table2[1Y Return vs Nifty])</f>
        <v>-0.52400890792465149</v>
      </c>
      <c r="I587">
        <v>5.8010161059051999</v>
      </c>
      <c r="J587">
        <f>(Table2[[#This Row],[1M Return vs Nifty]]-AVERAGE(Table2[1M Return vs Nifty]))/_xlfn.STDEV.P(Table2[1M Return vs Nifty])</f>
        <v>0.49408162023968216</v>
      </c>
      <c r="K587">
        <v>-12.621151229600599</v>
      </c>
      <c r="L587">
        <f>(Table2[[#This Row],[6M Return vs Nifty]]-AVERAGE(Table2[6M Return vs Nifty]))/_xlfn.STDEV.P(Table2[6M Return vs Nifty])</f>
        <v>-0.65625260434618216</v>
      </c>
      <c r="M587">
        <v>12.750249325453501</v>
      </c>
      <c r="N587">
        <f>(Table2[[#This Row],[1W Return vs Nifty]]-AVERAGE(Table2[1W Return vs Nifty]))/_xlfn.STDEV.P(Table2[1W Return vs Nifty])</f>
        <v>2.2179024702889869</v>
      </c>
      <c r="O587">
        <v>175.26</v>
      </c>
      <c r="P587">
        <v>178.221217926099</v>
      </c>
      <c r="Q587">
        <v>183.63398767215901</v>
      </c>
      <c r="R587">
        <v>70.773998416398697</v>
      </c>
      <c r="S587" s="2">
        <f>(Table2[[#This Row],[Close Price]]-Table2[[#This Row],[20D EMA]])/Table2[[#This Row],[20D EMA]]</f>
        <v>0.11428734451671803</v>
      </c>
      <c r="T587" s="2">
        <f>(Table2[[#This Row],[Close Price]]-Table2[[#This Row],[50D EMA]])/Table2[[#This Row],[50D EMA]]</f>
        <v>9.5773007684072223E-2</v>
      </c>
      <c r="U587" s="2">
        <f>(Table2[[#This Row],[Close Price]]-Table2[[#This Row],[200D EMA]])/Table2[[#This Row],[200D EMA]]</f>
        <v>6.3474155713758251E-2</v>
      </c>
      <c r="V587">
        <v>2.0665182484554099</v>
      </c>
      <c r="W587">
        <v>185.22</v>
      </c>
      <c r="X587">
        <v>207.45</v>
      </c>
      <c r="Y587">
        <v>168.1</v>
      </c>
      <c r="Z587">
        <v>207.45</v>
      </c>
      <c r="AA587">
        <v>185.22</v>
      </c>
      <c r="AB587">
        <v>207.45</v>
      </c>
      <c r="AC587" s="2">
        <f>(Table2[[#This Row],[Close Price]]/Table2[[#This Row],[Day Low]])-1</f>
        <v>5.4367778857574711E-2</v>
      </c>
      <c r="AD587" s="2">
        <f>(Table2[[#This Row],[Day High]]/Table2[[#This Row],[Close Price]])-1</f>
        <v>6.2266373086179438E-2</v>
      </c>
      <c r="AE587" s="2">
        <f>(Table2[[#This Row],[Close Price]]/Table2[[#This Row],[Current Week Low]])-1</f>
        <v>0.16174895895300412</v>
      </c>
      <c r="AF587" s="2">
        <f>(Table2[[#This Row],[Current Week High]]/Table2[[#This Row],[Close Price]])-1</f>
        <v>6.2266373086179438E-2</v>
      </c>
      <c r="AG587" s="2">
        <f>(Table2[[#This Row],[Close Price]]/Table2[[#This Row],[Current Month Low]])-1</f>
        <v>5.4367778857574711E-2</v>
      </c>
      <c r="AH587" s="2">
        <f>(Table2[[#This Row],[Current Month High]]/Table2[[#This Row],[Close Price]])-1</f>
        <v>6.2266373086179438E-2</v>
      </c>
      <c r="AI587">
        <v>44.912693942342102</v>
      </c>
      <c r="AJ587">
        <v>46.834586466165398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-0.13</v>
      </c>
      <c r="AM587" t="s">
        <v>10293</v>
      </c>
      <c r="AN587">
        <v>16.28</v>
      </c>
      <c r="AO587" t="s">
        <v>10294</v>
      </c>
      <c r="AP587">
        <v>-1.5020174450369E-2</v>
      </c>
      <c r="AQ587">
        <f>(Table2[[#This Row],[Sharpe Ratio]]-AVERAGE(Table2[Sharpe Ratio]))/_xlfn.STDEV.P(Table2[Sharpe Ratio])</f>
        <v>-0.80793742398001522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489</v>
      </c>
      <c r="AT587">
        <f>_xlfn.RANK.AVG(Table2[[#This Row],[6M Return vs Nifty Z-Score]],Table2[6M Return vs Nifty Z-Score])</f>
        <v>545</v>
      </c>
      <c r="AU587">
        <f>_xlfn.RANK.AVG(Table2[[#This Row],[Sharpe Ratio Z-Score]],Table2[Sharpe Ratio Z-Score])</f>
        <v>583</v>
      </c>
      <c r="AV587">
        <f>(Table2[[#This Row],[Rank 1Y]]+Table2[[#This Row],[Rank 6M]]+Table2[[#This Row],[Rank Sharpe]])/3</f>
        <v>539</v>
      </c>
    </row>
    <row r="588" spans="1:48" x14ac:dyDescent="0.3">
      <c r="A588" t="s">
        <v>1151</v>
      </c>
      <c r="B588" t="s">
        <v>1152</v>
      </c>
      <c r="C588" t="s">
        <v>10249</v>
      </c>
      <c r="D588" t="s">
        <v>21</v>
      </c>
      <c r="E588">
        <v>10492.498554219999</v>
      </c>
      <c r="F588">
        <v>509.35</v>
      </c>
      <c r="G588">
        <v>9.1691789573650198</v>
      </c>
      <c r="H588">
        <f>(Table2[[#This Row],[1Y Return vs Nifty]]-AVERAGE(Table2[1Y Return vs Nifty]))/_xlfn.STDEV.P(Table2[1Y Return vs Nifty])</f>
        <v>-0.41077475199817981</v>
      </c>
      <c r="I588">
        <v>-2.26175155486778</v>
      </c>
      <c r="J588">
        <f>(Table2[[#This Row],[1M Return vs Nifty]]-AVERAGE(Table2[1M Return vs Nifty]))/_xlfn.STDEV.P(Table2[1M Return vs Nifty])</f>
        <v>-0.32894399773172373</v>
      </c>
      <c r="K588">
        <v>-8.1815476515084793</v>
      </c>
      <c r="L588">
        <f>(Table2[[#This Row],[6M Return vs Nifty]]-AVERAGE(Table2[6M Return vs Nifty]))/_xlfn.STDEV.P(Table2[6M Return vs Nifty])</f>
        <v>-0.50372369780271153</v>
      </c>
      <c r="M588">
        <v>-4.0423025346560904</v>
      </c>
      <c r="N588">
        <f>(Table2[[#This Row],[1W Return vs Nifty]]-AVERAGE(Table2[1W Return vs Nifty]))/_xlfn.STDEV.P(Table2[1W Return vs Nifty])</f>
        <v>-1.2903484527321263</v>
      </c>
      <c r="O588">
        <v>521.79</v>
      </c>
      <c r="P588">
        <v>513.51592384878597</v>
      </c>
      <c r="Q588">
        <v>480.97249080415003</v>
      </c>
      <c r="R588">
        <v>37.959025647092901</v>
      </c>
      <c r="S588" s="2">
        <f>(Table2[[#This Row],[Close Price]]-Table2[[#This Row],[20D EMA]])/Table2[[#This Row],[20D EMA]]</f>
        <v>-2.3841008834971811E-2</v>
      </c>
      <c r="T588" s="2">
        <f>(Table2[[#This Row],[Close Price]]-Table2[[#This Row],[50D EMA]])/Table2[[#This Row],[50D EMA]]</f>
        <v>-8.1125504688588437E-3</v>
      </c>
      <c r="U588" s="2">
        <f>(Table2[[#This Row],[Close Price]]-Table2[[#This Row],[200D EMA]])/Table2[[#This Row],[200D EMA]]</f>
        <v>5.9000274939643479E-2</v>
      </c>
      <c r="V588">
        <v>1.3985719418051401</v>
      </c>
      <c r="W588">
        <v>501.4</v>
      </c>
      <c r="X588">
        <v>514.70000000000005</v>
      </c>
      <c r="Y588">
        <v>501.4</v>
      </c>
      <c r="Z588">
        <v>542.85</v>
      </c>
      <c r="AA588">
        <v>501.4</v>
      </c>
      <c r="AB588">
        <v>523.35</v>
      </c>
      <c r="AC588" s="2">
        <f>(Table2[[#This Row],[Close Price]]/Table2[[#This Row],[Day Low]])-1</f>
        <v>1.5855604307937865E-2</v>
      </c>
      <c r="AD588" s="2">
        <f>(Table2[[#This Row],[Day High]]/Table2[[#This Row],[Close Price]])-1</f>
        <v>1.0503582997938521E-2</v>
      </c>
      <c r="AE588" s="2">
        <f>(Table2[[#This Row],[Close Price]]/Table2[[#This Row],[Current Week Low]])-1</f>
        <v>1.5855604307937865E-2</v>
      </c>
      <c r="AF588" s="2">
        <f>(Table2[[#This Row],[Current Week High]]/Table2[[#This Row],[Close Price]])-1</f>
        <v>6.5770099145970429E-2</v>
      </c>
      <c r="AG588" s="2">
        <f>(Table2[[#This Row],[Close Price]]/Table2[[#This Row],[Current Month Low]])-1</f>
        <v>1.5855604307937865E-2</v>
      </c>
      <c r="AH588" s="2">
        <f>(Table2[[#This Row],[Current Month High]]/Table2[[#This Row],[Close Price]])-1</f>
        <v>2.748601158339059E-2</v>
      </c>
      <c r="AI588">
        <v>12.888976146068501</v>
      </c>
      <c r="AJ588">
        <v>37.180177753837803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</v>
      </c>
      <c r="AM588">
        <v>0</v>
      </c>
      <c r="AN588">
        <v>-8.64</v>
      </c>
      <c r="AO588" t="s">
        <v>10293</v>
      </c>
      <c r="AP588">
        <v>-7.8126755811456006E-2</v>
      </c>
      <c r="AQ588">
        <f>(Table2[[#This Row],[Sharpe Ratio]]-AVERAGE(Table2[Sharpe Ratio]))/_xlfn.STDEV.P(Table2[Sharpe Ratio])</f>
        <v>-1.5396661177910254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-4.0734570180557661</v>
      </c>
      <c r="AS588">
        <f>_xlfn.RANK.AVG(Table2[[#This Row],[1Y Return vs Nifty Z-Score]],Table2[1Y Return vs Nifty Z-Score])</f>
        <v>439</v>
      </c>
      <c r="AT588">
        <f>_xlfn.RANK.AVG(Table2[[#This Row],[6M Return vs Nifty Z-Score]],Table2[6M Return vs Nifty Z-Score])</f>
        <v>488</v>
      </c>
      <c r="AU588">
        <f>_xlfn.RANK.AVG(Table2[[#This Row],[Sharpe Ratio Z-Score]],Table2[Sharpe Ratio Z-Score])</f>
        <v>692</v>
      </c>
      <c r="AV588">
        <f>(Table2[[#This Row],[Rank 1Y]]+Table2[[#This Row],[Rank 6M]]+Table2[[#This Row],[Rank Sharpe]])/3</f>
        <v>539.66666666666663</v>
      </c>
    </row>
    <row r="589" spans="1:48" x14ac:dyDescent="0.3">
      <c r="A589" t="s">
        <v>1225</v>
      </c>
      <c r="B589" t="s">
        <v>1226</v>
      </c>
      <c r="C589" t="s">
        <v>10261</v>
      </c>
      <c r="D589" t="s">
        <v>463</v>
      </c>
      <c r="E589">
        <v>9475.1397129149991</v>
      </c>
      <c r="F589">
        <v>310.35000000000002</v>
      </c>
      <c r="G589">
        <v>-17.240257848752101</v>
      </c>
      <c r="H589">
        <f>(Table2[[#This Row],[1Y Return vs Nifty]]-AVERAGE(Table2[1Y Return vs Nifty]))/_xlfn.STDEV.P(Table2[1Y Return vs Nifty])</f>
        <v>-0.77559228904465904</v>
      </c>
      <c r="I589">
        <v>5.3330947578454397</v>
      </c>
      <c r="J589">
        <f>(Table2[[#This Row],[1M Return vs Nifty]]-AVERAGE(Table2[1M Return vs Nifty]))/_xlfn.STDEV.P(Table2[1M Return vs Nifty])</f>
        <v>0.44631746866645228</v>
      </c>
      <c r="K589">
        <v>4.2963579644270498</v>
      </c>
      <c r="L589">
        <f>(Table2[[#This Row],[6M Return vs Nifty]]-AVERAGE(Table2[6M Return vs Nifty]))/_xlfn.STDEV.P(Table2[6M Return vs Nifty])</f>
        <v>-7.5027471647947985E-2</v>
      </c>
      <c r="M589">
        <v>2.7950462634186599</v>
      </c>
      <c r="N589">
        <f>(Table2[[#This Row],[1W Return vs Nifty]]-AVERAGE(Table2[1W Return vs Nifty]))/_xlfn.STDEV.P(Table2[1W Return vs Nifty])</f>
        <v>0.13809050232890019</v>
      </c>
      <c r="O589">
        <v>302.58</v>
      </c>
      <c r="P589">
        <v>289.46181878696501</v>
      </c>
      <c r="Q589">
        <v>280.39128720708101</v>
      </c>
      <c r="R589">
        <v>57.1507288606253</v>
      </c>
      <c r="S589" s="2">
        <f>(Table2[[#This Row],[Close Price]]-Table2[[#This Row],[20D EMA]])/Table2[[#This Row],[20D EMA]]</f>
        <v>2.5679159230616824E-2</v>
      </c>
      <c r="T589" s="2">
        <f>(Table2[[#This Row],[Close Price]]-Table2[[#This Row],[50D EMA]])/Table2[[#This Row],[50D EMA]]</f>
        <v>7.2162129363279065E-2</v>
      </c>
      <c r="U589" s="2">
        <f>(Table2[[#This Row],[Close Price]]-Table2[[#This Row],[200D EMA]])/Table2[[#This Row],[200D EMA]]</f>
        <v>0.10684609030234674</v>
      </c>
      <c r="V589">
        <v>0.73438557781293201</v>
      </c>
      <c r="W589">
        <v>309.05</v>
      </c>
      <c r="X589">
        <v>316</v>
      </c>
      <c r="Y589">
        <v>306.95</v>
      </c>
      <c r="Z589">
        <v>320.39999999999998</v>
      </c>
      <c r="AA589">
        <v>309.05</v>
      </c>
      <c r="AB589">
        <v>317.7</v>
      </c>
      <c r="AC589" s="2">
        <f>(Table2[[#This Row],[Close Price]]/Table2[[#This Row],[Day Low]])-1</f>
        <v>4.2064390875262703E-3</v>
      </c>
      <c r="AD589" s="2">
        <f>(Table2[[#This Row],[Day High]]/Table2[[#This Row],[Close Price]])-1</f>
        <v>1.8205252134686489E-2</v>
      </c>
      <c r="AE589" s="2">
        <f>(Table2[[#This Row],[Close Price]]/Table2[[#This Row],[Current Week Low]])-1</f>
        <v>1.1076722593256427E-2</v>
      </c>
      <c r="AF589" s="2">
        <f>(Table2[[#This Row],[Current Week High]]/Table2[[#This Row],[Close Price]])-1</f>
        <v>3.2382793620106209E-2</v>
      </c>
      <c r="AG589" s="2">
        <f>(Table2[[#This Row],[Close Price]]/Table2[[#This Row],[Current Month Low]])-1</f>
        <v>4.2064390875262703E-3</v>
      </c>
      <c r="AH589" s="2">
        <f>(Table2[[#This Row],[Current Month High]]/Table2[[#This Row],[Close Price]])-1</f>
        <v>2.3682938617689553E-2</v>
      </c>
      <c r="AI589">
        <v>4.2371516030288197</v>
      </c>
      <c r="AJ589">
        <v>45.704225352112601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0.1</v>
      </c>
      <c r="AM589" t="s">
        <v>10294</v>
      </c>
      <c r="AN589">
        <v>3.97</v>
      </c>
      <c r="AO589" t="s">
        <v>10294</v>
      </c>
      <c r="AP589">
        <v>-6.4808257578399003E-2</v>
      </c>
      <c r="AQ589">
        <f>(Table2[[#This Row],[Sharpe Ratio]]-AVERAGE(Table2[Sharpe Ratio]))/_xlfn.STDEV.P(Table2[Sharpe Ratio])</f>
        <v>-1.3852364671047284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-1.651448256801983</v>
      </c>
      <c r="AS589">
        <f>_xlfn.RANK.AVG(Table2[[#This Row],[1Y Return vs Nifty Z-Score]],Table2[1Y Return vs Nifty Z-Score])</f>
        <v>603</v>
      </c>
      <c r="AT589">
        <f>_xlfn.RANK.AVG(Table2[[#This Row],[6M Return vs Nifty Z-Score]],Table2[6M Return vs Nifty Z-Score])</f>
        <v>342</v>
      </c>
      <c r="AU589">
        <f>_xlfn.RANK.AVG(Table2[[#This Row],[Sharpe Ratio Z-Score]],Table2[Sharpe Ratio Z-Score])</f>
        <v>674</v>
      </c>
      <c r="AV589">
        <f>(Table2[[#This Row],[Rank 1Y]]+Table2[[#This Row],[Rank 6M]]+Table2[[#This Row],[Rank Sharpe]])/3</f>
        <v>539.66666666666663</v>
      </c>
    </row>
    <row r="590" spans="1:48" x14ac:dyDescent="0.3">
      <c r="A590" t="s">
        <v>757</v>
      </c>
      <c r="B590" t="s">
        <v>758</v>
      </c>
      <c r="C590" t="s">
        <v>10259</v>
      </c>
      <c r="D590" t="s">
        <v>523</v>
      </c>
      <c r="E590">
        <v>21453.047370230001</v>
      </c>
      <c r="F590">
        <v>177.85</v>
      </c>
      <c r="G590">
        <v>-34.886193968086097</v>
      </c>
      <c r="H590">
        <f>(Table2[[#This Row],[1Y Return vs Nifty]]-AVERAGE(Table2[1Y Return vs Nifty]))/_xlfn.STDEV.P(Table2[1Y Return vs Nifty])</f>
        <v>-1.0193516316310116</v>
      </c>
      <c r="I590">
        <v>1.7264281274052999</v>
      </c>
      <c r="J590">
        <f>(Table2[[#This Row],[1M Return vs Nifty]]-AVERAGE(Table2[1M Return vs Nifty]))/_xlfn.STDEV.P(Table2[1M Return vs Nifty])</f>
        <v>7.8158648119431171E-2</v>
      </c>
      <c r="K590">
        <v>-10.301346515204999</v>
      </c>
      <c r="L590">
        <f>(Table2[[#This Row],[6M Return vs Nifty]]-AVERAGE(Table2[6M Return vs Nifty]))/_xlfn.STDEV.P(Table2[6M Return vs Nifty])</f>
        <v>-0.57655240808829744</v>
      </c>
      <c r="M590">
        <v>-2.7467385401212199</v>
      </c>
      <c r="N590">
        <f>(Table2[[#This Row],[1W Return vs Nifty]]-AVERAGE(Table2[1W Return vs Nifty]))/_xlfn.STDEV.P(Table2[1W Return vs Nifty])</f>
        <v>-1.0196830042926406</v>
      </c>
      <c r="O590">
        <v>174.64</v>
      </c>
      <c r="P590">
        <v>169.976335822663</v>
      </c>
      <c r="Q590">
        <v>170.689353536391</v>
      </c>
      <c r="R590">
        <v>55.082144729134299</v>
      </c>
      <c r="S590" s="2">
        <f>(Table2[[#This Row],[Close Price]]-Table2[[#This Row],[20D EMA]])/Table2[[#This Row],[20D EMA]]</f>
        <v>1.8380668804397666E-2</v>
      </c>
      <c r="T590" s="2">
        <f>(Table2[[#This Row],[Close Price]]-Table2[[#This Row],[50D EMA]])/Table2[[#This Row],[50D EMA]]</f>
        <v>4.6322119718780246E-2</v>
      </c>
      <c r="U590" s="2">
        <f>(Table2[[#This Row],[Close Price]]-Table2[[#This Row],[200D EMA]])/Table2[[#This Row],[200D EMA]]</f>
        <v>4.1951336244778425E-2</v>
      </c>
      <c r="V590">
        <v>1.02922876122217</v>
      </c>
      <c r="W590">
        <v>170.1</v>
      </c>
      <c r="X590">
        <v>179</v>
      </c>
      <c r="Y590">
        <v>170.1</v>
      </c>
      <c r="Z590">
        <v>182.95</v>
      </c>
      <c r="AA590">
        <v>170.1</v>
      </c>
      <c r="AB590">
        <v>179</v>
      </c>
      <c r="AC590" s="2">
        <f>(Table2[[#This Row],[Close Price]]/Table2[[#This Row],[Day Low]])-1</f>
        <v>4.5561434450323235E-2</v>
      </c>
      <c r="AD590" s="2">
        <f>(Table2[[#This Row],[Day High]]/Table2[[#This Row],[Close Price]])-1</f>
        <v>6.4661231374754102E-3</v>
      </c>
      <c r="AE590" s="2">
        <f>(Table2[[#This Row],[Close Price]]/Table2[[#This Row],[Current Week Low]])-1</f>
        <v>4.5561434450323235E-2</v>
      </c>
      <c r="AF590" s="2">
        <f>(Table2[[#This Row],[Current Week High]]/Table2[[#This Row],[Close Price]])-1</f>
        <v>2.8675850435760486E-2</v>
      </c>
      <c r="AG590" s="2">
        <f>(Table2[[#This Row],[Close Price]]/Table2[[#This Row],[Current Month Low]])-1</f>
        <v>4.5561434450323235E-2</v>
      </c>
      <c r="AH590" s="2">
        <f>(Table2[[#This Row],[Current Month High]]/Table2[[#This Row],[Close Price]])-1</f>
        <v>6.4661231374754102E-3</v>
      </c>
      <c r="AI590">
        <v>27.916783806578501</v>
      </c>
      <c r="AJ590">
        <v>25.026362038664299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0.04</v>
      </c>
      <c r="AM590" t="s">
        <v>10294</v>
      </c>
      <c r="AN590">
        <v>2</v>
      </c>
      <c r="AO590" t="s">
        <v>10294</v>
      </c>
      <c r="AP590">
        <v>2.5787784554449002E-2</v>
      </c>
      <c r="AQ590">
        <f>(Table2[[#This Row],[Sharpe Ratio]]-AVERAGE(Table2[Sharpe Ratio]))/_xlfn.STDEV.P(Table2[Sharpe Ratio])</f>
        <v>-0.33476404181196567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681</v>
      </c>
      <c r="AT590">
        <f>_xlfn.RANK.AVG(Table2[[#This Row],[6M Return vs Nifty Z-Score]],Table2[6M Return vs Nifty Z-Score])</f>
        <v>515</v>
      </c>
      <c r="AU590">
        <f>_xlfn.RANK.AVG(Table2[[#This Row],[Sharpe Ratio Z-Score]],Table2[Sharpe Ratio Z-Score])</f>
        <v>425</v>
      </c>
      <c r="AV590">
        <f>(Table2[[#This Row],[Rank 1Y]]+Table2[[#This Row],[Rank 6M]]+Table2[[#This Row],[Rank Sharpe]])/3</f>
        <v>540.33333333333337</v>
      </c>
    </row>
    <row r="591" spans="1:48" x14ac:dyDescent="0.3">
      <c r="A591" t="s">
        <v>505</v>
      </c>
      <c r="B591" t="s">
        <v>506</v>
      </c>
      <c r="C591" t="s">
        <v>10260</v>
      </c>
      <c r="D591" t="s">
        <v>417</v>
      </c>
      <c r="E591">
        <v>40868.267294639998</v>
      </c>
      <c r="F591">
        <v>1472.6</v>
      </c>
      <c r="G591">
        <v>-34.064744907833102</v>
      </c>
      <c r="H591">
        <f>(Table2[[#This Row],[1Y Return vs Nifty]]-AVERAGE(Table2[1Y Return vs Nifty]))/_xlfn.STDEV.P(Table2[1Y Return vs Nifty])</f>
        <v>-1.0080042096783699</v>
      </c>
      <c r="I591">
        <v>-11.932159746381799</v>
      </c>
      <c r="J591">
        <f>(Table2[[#This Row],[1M Return vs Nifty]]-AVERAGE(Table2[1M Return vs Nifty]))/_xlfn.STDEV.P(Table2[1M Return vs Nifty])</f>
        <v>-1.3160732333388356</v>
      </c>
      <c r="K591">
        <v>-13.513971724616299</v>
      </c>
      <c r="L591">
        <f>(Table2[[#This Row],[6M Return vs Nifty]]-AVERAGE(Table2[6M Return vs Nifty]))/_xlfn.STDEV.P(Table2[6M Return vs Nifty])</f>
        <v>-0.6869267245573536</v>
      </c>
      <c r="M591">
        <v>1.53642002547085</v>
      </c>
      <c r="N591">
        <f>(Table2[[#This Row],[1W Return vs Nifty]]-AVERAGE(Table2[1W Return vs Nifty]))/_xlfn.STDEV.P(Table2[1W Return vs Nifty])</f>
        <v>-0.1248580178128252</v>
      </c>
      <c r="O591">
        <v>1509.43</v>
      </c>
      <c r="P591">
        <v>1540.2131331911401</v>
      </c>
      <c r="Q591">
        <v>1528.17566814818</v>
      </c>
      <c r="R591">
        <v>37.949506954789904</v>
      </c>
      <c r="S591" s="2">
        <f>(Table2[[#This Row],[Close Price]]-Table2[[#This Row],[20D EMA]])/Table2[[#This Row],[20D EMA]]</f>
        <v>-2.4399939049840107E-2</v>
      </c>
      <c r="T591" s="2">
        <f>(Table2[[#This Row],[Close Price]]-Table2[[#This Row],[50D EMA]])/Table2[[#This Row],[50D EMA]]</f>
        <v>-4.3898556462152551E-2</v>
      </c>
      <c r="U591" s="2">
        <f>(Table2[[#This Row],[Close Price]]-Table2[[#This Row],[200D EMA]])/Table2[[#This Row],[200D EMA]]</f>
        <v>-3.6367329559386194E-2</v>
      </c>
      <c r="V591">
        <v>0.65476079886092298</v>
      </c>
      <c r="W591">
        <v>1458.05</v>
      </c>
      <c r="X591">
        <v>1495</v>
      </c>
      <c r="Y591">
        <v>1458.05</v>
      </c>
      <c r="Z591">
        <v>1512</v>
      </c>
      <c r="AA591">
        <v>1458.05</v>
      </c>
      <c r="AB591">
        <v>1506.8</v>
      </c>
      <c r="AC591" s="2">
        <f>(Table2[[#This Row],[Close Price]]/Table2[[#This Row],[Day Low]])-1</f>
        <v>9.9790816501490465E-3</v>
      </c>
      <c r="AD591" s="2">
        <f>(Table2[[#This Row],[Day High]]/Table2[[#This Row],[Close Price]])-1</f>
        <v>1.5211191090588105E-2</v>
      </c>
      <c r="AE591" s="2">
        <f>(Table2[[#This Row],[Close Price]]/Table2[[#This Row],[Current Week Low]])-1</f>
        <v>9.9790816501490465E-3</v>
      </c>
      <c r="AF591" s="2">
        <f>(Table2[[#This Row],[Current Week High]]/Table2[[#This Row],[Close Price]])-1</f>
        <v>2.6755398614695114E-2</v>
      </c>
      <c r="AG591" s="2">
        <f>(Table2[[#This Row],[Close Price]]/Table2[[#This Row],[Current Month Low]])-1</f>
        <v>9.9790816501490465E-3</v>
      </c>
      <c r="AH591" s="2">
        <f>(Table2[[#This Row],[Current Month High]]/Table2[[#This Row],[Close Price]])-1</f>
        <v>2.3224229254380058E-2</v>
      </c>
      <c r="AI591">
        <v>22.232785549368401</v>
      </c>
      <c r="AJ591">
        <v>12.8429118773946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-0.06</v>
      </c>
      <c r="AM591" t="s">
        <v>10293</v>
      </c>
      <c r="AN591">
        <v>-5.17</v>
      </c>
      <c r="AO591" t="s">
        <v>10293</v>
      </c>
      <c r="AP591">
        <v>3.7962560753520003E-2</v>
      </c>
      <c r="AQ591">
        <f>(Table2[[#This Row],[Sharpe Ratio]]-AVERAGE(Table2[Sharpe Ratio]))/_xlfn.STDEV.P(Table2[Sharpe Ratio])</f>
        <v>-0.19359599097724134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674</v>
      </c>
      <c r="AT591">
        <f>_xlfn.RANK.AVG(Table2[[#This Row],[6M Return vs Nifty Z-Score]],Table2[6M Return vs Nifty Z-Score])</f>
        <v>558</v>
      </c>
      <c r="AU591">
        <f>_xlfn.RANK.AVG(Table2[[#This Row],[Sharpe Ratio Z-Score]],Table2[Sharpe Ratio Z-Score])</f>
        <v>391</v>
      </c>
      <c r="AV591">
        <f>(Table2[[#This Row],[Rank 1Y]]+Table2[[#This Row],[Rank 6M]]+Table2[[#This Row],[Rank Sharpe]])/3</f>
        <v>541</v>
      </c>
    </row>
    <row r="592" spans="1:48" x14ac:dyDescent="0.3">
      <c r="A592" t="s">
        <v>1816</v>
      </c>
      <c r="B592" t="s">
        <v>1817</v>
      </c>
      <c r="C592" t="s">
        <v>10265</v>
      </c>
      <c r="D592" t="s">
        <v>1818</v>
      </c>
      <c r="E592">
        <v>4083.6310815000002</v>
      </c>
      <c r="F592">
        <v>23.07</v>
      </c>
      <c r="G592">
        <v>21.7588636096269</v>
      </c>
      <c r="H592">
        <f>(Table2[[#This Row],[1Y Return vs Nifty]]-AVERAGE(Table2[1Y Return vs Nifty]))/_xlfn.STDEV.P(Table2[1Y Return vs Nifty])</f>
        <v>-0.23686200328078974</v>
      </c>
      <c r="I592">
        <v>1.6252764013949199</v>
      </c>
      <c r="J592">
        <f>(Table2[[#This Row],[1M Return vs Nifty]]-AVERAGE(Table2[1M Return vs Nifty]))/_xlfn.STDEV.P(Table2[1M Return vs Nifty])</f>
        <v>6.783335222710403E-2</v>
      </c>
      <c r="K592">
        <v>-16.979814723297501</v>
      </c>
      <c r="L592">
        <f>(Table2[[#This Row],[6M Return vs Nifty]]-AVERAGE(Table2[6M Return vs Nifty]))/_xlfn.STDEV.P(Table2[6M Return vs Nifty])</f>
        <v>-0.80600069896552951</v>
      </c>
      <c r="M592">
        <v>-3.1691609634644999</v>
      </c>
      <c r="N592">
        <f>(Table2[[#This Row],[1W Return vs Nifty]]-AVERAGE(Table2[1W Return vs Nifty]))/_xlfn.STDEV.P(Table2[1W Return vs Nifty])</f>
        <v>-1.1079342640740237</v>
      </c>
      <c r="O592">
        <v>23.34</v>
      </c>
      <c r="P592">
        <v>22.737641142765799</v>
      </c>
      <c r="Q592">
        <v>21.357822005474201</v>
      </c>
      <c r="R592">
        <v>42.4426224963916</v>
      </c>
      <c r="S592" s="2">
        <f>(Table2[[#This Row],[Close Price]]-Table2[[#This Row],[20D EMA]])/Table2[[#This Row],[20D EMA]]</f>
        <v>-1.1568123393316178E-2</v>
      </c>
      <c r="T592" s="2">
        <f>(Table2[[#This Row],[Close Price]]-Table2[[#This Row],[50D EMA]])/Table2[[#This Row],[50D EMA]]</f>
        <v>1.4617121237307604E-2</v>
      </c>
      <c r="U592" s="2">
        <f>(Table2[[#This Row],[Close Price]]-Table2[[#This Row],[200D EMA]])/Table2[[#This Row],[200D EMA]]</f>
        <v>8.0166320052997564E-2</v>
      </c>
      <c r="V592">
        <v>1.1313783088451399</v>
      </c>
      <c r="W592">
        <v>22.75</v>
      </c>
      <c r="X592">
        <v>23.31</v>
      </c>
      <c r="Y592">
        <v>22.75</v>
      </c>
      <c r="Z592">
        <v>24.63</v>
      </c>
      <c r="AA592">
        <v>22.75</v>
      </c>
      <c r="AB592">
        <v>24.28</v>
      </c>
      <c r="AC592" s="2">
        <f>(Table2[[#This Row],[Close Price]]/Table2[[#This Row],[Day Low]])-1</f>
        <v>1.4065934065934149E-2</v>
      </c>
      <c r="AD592" s="2">
        <f>(Table2[[#This Row],[Day High]]/Table2[[#This Row],[Close Price]])-1</f>
        <v>1.0403120936280708E-2</v>
      </c>
      <c r="AE592" s="2">
        <f>(Table2[[#This Row],[Close Price]]/Table2[[#This Row],[Current Week Low]])-1</f>
        <v>1.4065934065934149E-2</v>
      </c>
      <c r="AF592" s="2">
        <f>(Table2[[#This Row],[Current Week High]]/Table2[[#This Row],[Close Price]])-1</f>
        <v>6.7620286085825709E-2</v>
      </c>
      <c r="AG592" s="2">
        <f>(Table2[[#This Row],[Close Price]]/Table2[[#This Row],[Current Month Low]])-1</f>
        <v>1.4065934065934149E-2</v>
      </c>
      <c r="AH592" s="2">
        <f>(Table2[[#This Row],[Current Month High]]/Table2[[#This Row],[Close Price]])-1</f>
        <v>5.2449068053749492E-2</v>
      </c>
      <c r="AI592">
        <v>21.153012570437799</v>
      </c>
      <c r="AJ592">
        <v>48.360128617363301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-0.02</v>
      </c>
      <c r="AM592" t="s">
        <v>10293</v>
      </c>
      <c r="AN592">
        <v>-7.39</v>
      </c>
      <c r="AO592" t="s">
        <v>10293</v>
      </c>
      <c r="AP592">
        <v>-5.5728334093004997E-2</v>
      </c>
      <c r="AQ592">
        <f>(Table2[[#This Row],[Sharpe Ratio]]-AVERAGE(Table2[Sharpe Ratio]))/_xlfn.STDEV.P(Table2[Sharpe Ratio])</f>
        <v>-1.2799536200771735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-3.3629172341704128</v>
      </c>
      <c r="AS592">
        <f>_xlfn.RANK.AVG(Table2[[#This Row],[1Y Return vs Nifty Z-Score]],Table2[1Y Return vs Nifty Z-Score])</f>
        <v>368</v>
      </c>
      <c r="AT592">
        <f>_xlfn.RANK.AVG(Table2[[#This Row],[6M Return vs Nifty Z-Score]],Table2[6M Return vs Nifty Z-Score])</f>
        <v>599</v>
      </c>
      <c r="AU592">
        <f>_xlfn.RANK.AVG(Table2[[#This Row],[Sharpe Ratio Z-Score]],Table2[Sharpe Ratio Z-Score])</f>
        <v>658</v>
      </c>
      <c r="AV592">
        <f>(Table2[[#This Row],[Rank 1Y]]+Table2[[#This Row],[Rank 6M]]+Table2[[#This Row],[Rank Sharpe]])/3</f>
        <v>541.66666666666663</v>
      </c>
    </row>
    <row r="593" spans="1:48" x14ac:dyDescent="0.3">
      <c r="A593" t="s">
        <v>865</v>
      </c>
      <c r="B593" t="s">
        <v>866</v>
      </c>
      <c r="C593" t="s">
        <v>10250</v>
      </c>
      <c r="D593" t="s">
        <v>51</v>
      </c>
      <c r="E593">
        <v>17656.190220715998</v>
      </c>
      <c r="F593">
        <v>214.03</v>
      </c>
      <c r="G593">
        <v>-12.5052978646233</v>
      </c>
      <c r="H593">
        <f>(Table2[[#This Row],[1Y Return vs Nifty]]-AVERAGE(Table2[1Y Return vs Nifty]))/_xlfn.STDEV.P(Table2[1Y Return vs Nifty])</f>
        <v>-0.71018398624346513</v>
      </c>
      <c r="I593">
        <v>1.1185051805874899</v>
      </c>
      <c r="J593">
        <f>(Table2[[#This Row],[1M Return vs Nifty]]-AVERAGE(Table2[1M Return vs Nifty]))/_xlfn.STDEV.P(Table2[1M Return vs Nifty])</f>
        <v>1.6103510227021795E-2</v>
      </c>
      <c r="K593">
        <v>-24.5024861333881</v>
      </c>
      <c r="L593">
        <f>(Table2[[#This Row],[6M Return vs Nifty]]-AVERAGE(Table2[6M Return vs Nifty]))/_xlfn.STDEV.P(Table2[6M Return vs Nifty])</f>
        <v>-1.0644527936816173</v>
      </c>
      <c r="M593">
        <v>7.5704815890314601</v>
      </c>
      <c r="N593">
        <f>(Table2[[#This Row],[1W Return vs Nifty]]-AVERAGE(Table2[1W Return vs Nifty]))/_xlfn.STDEV.P(Table2[1W Return vs Nifty])</f>
        <v>1.1357605127283439</v>
      </c>
      <c r="O593">
        <v>214.38</v>
      </c>
      <c r="P593">
        <v>216.28143656389599</v>
      </c>
      <c r="Q593">
        <v>212.75495592926899</v>
      </c>
      <c r="R593">
        <v>49.970277396825601</v>
      </c>
      <c r="S593" s="2">
        <f>(Table2[[#This Row],[Close Price]]-Table2[[#This Row],[20D EMA]])/Table2[[#This Row],[20D EMA]]</f>
        <v>-1.6326149827409009E-3</v>
      </c>
      <c r="T593" s="2">
        <f>(Table2[[#This Row],[Close Price]]-Table2[[#This Row],[50D EMA]])/Table2[[#This Row],[50D EMA]]</f>
        <v>-1.0409754067038719E-2</v>
      </c>
      <c r="U593" s="2">
        <f>(Table2[[#This Row],[Close Price]]-Table2[[#This Row],[200D EMA]])/Table2[[#This Row],[200D EMA]]</f>
        <v>5.9930170141602032E-3</v>
      </c>
      <c r="V593">
        <v>0.79136642535052804</v>
      </c>
      <c r="W593">
        <v>213.11</v>
      </c>
      <c r="X593">
        <v>220.9</v>
      </c>
      <c r="Y593">
        <v>208.7</v>
      </c>
      <c r="Z593">
        <v>228.5</v>
      </c>
      <c r="AA593">
        <v>209.22</v>
      </c>
      <c r="AB593">
        <v>228.5</v>
      </c>
      <c r="AC593" s="2">
        <f>(Table2[[#This Row],[Close Price]]/Table2[[#This Row],[Day Low]])-1</f>
        <v>4.3170193796631118E-3</v>
      </c>
      <c r="AD593" s="2">
        <f>(Table2[[#This Row],[Day High]]/Table2[[#This Row],[Close Price]])-1</f>
        <v>3.2098303976078046E-2</v>
      </c>
      <c r="AE593" s="2">
        <f>(Table2[[#This Row],[Close Price]]/Table2[[#This Row],[Current Week Low]])-1</f>
        <v>2.55390512697653E-2</v>
      </c>
      <c r="AF593" s="2">
        <f>(Table2[[#This Row],[Current Week High]]/Table2[[#This Row],[Close Price]])-1</f>
        <v>6.7607344764752497E-2</v>
      </c>
      <c r="AG593" s="2">
        <f>(Table2[[#This Row],[Close Price]]/Table2[[#This Row],[Current Month Low]])-1</f>
        <v>2.2990153904980382E-2</v>
      </c>
      <c r="AH593" s="2">
        <f>(Table2[[#This Row],[Current Month High]]/Table2[[#This Row],[Close Price]])-1</f>
        <v>6.7607344764752497E-2</v>
      </c>
      <c r="AI593">
        <v>35.144605896369598</v>
      </c>
      <c r="AJ593">
        <v>16.9403087009971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-0.13</v>
      </c>
      <c r="AM593" t="s">
        <v>10293</v>
      </c>
      <c r="AN593">
        <v>-1.55</v>
      </c>
      <c r="AO593" t="s">
        <v>10293</v>
      </c>
      <c r="AP593">
        <v>3.5408158805381E-2</v>
      </c>
      <c r="AQ593">
        <f>(Table2[[#This Row],[Sharpe Ratio]]-AVERAGE(Table2[Sharpe Ratio]))/_xlfn.STDEV.P(Table2[Sharpe Ratio])</f>
        <v>-0.22321460064784221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583</v>
      </c>
      <c r="AT593">
        <f>_xlfn.RANK.AVG(Table2[[#This Row],[6M Return vs Nifty Z-Score]],Table2[6M Return vs Nifty Z-Score])</f>
        <v>654</v>
      </c>
      <c r="AU593">
        <f>_xlfn.RANK.AVG(Table2[[#This Row],[Sharpe Ratio Z-Score]],Table2[Sharpe Ratio Z-Score])</f>
        <v>398</v>
      </c>
      <c r="AV593">
        <f>(Table2[[#This Row],[Rank 1Y]]+Table2[[#This Row],[Rank 6M]]+Table2[[#This Row],[Rank Sharpe]])/3</f>
        <v>545</v>
      </c>
    </row>
    <row r="594" spans="1:48" x14ac:dyDescent="0.3">
      <c r="A594" t="s">
        <v>707</v>
      </c>
      <c r="B594" t="s">
        <v>708</v>
      </c>
      <c r="C594" t="s">
        <v>10254</v>
      </c>
      <c r="D594" t="s">
        <v>54</v>
      </c>
      <c r="E594">
        <v>24105.812928939999</v>
      </c>
      <c r="F594">
        <v>447.1</v>
      </c>
      <c r="G594">
        <v>-3.9575484080802998</v>
      </c>
      <c r="H594">
        <f>(Table2[[#This Row],[1Y Return vs Nifty]]-AVERAGE(Table2[1Y Return vs Nifty]))/_xlfn.STDEV.P(Table2[1Y Return vs Nifty])</f>
        <v>-0.59210615948329337</v>
      </c>
      <c r="I594">
        <v>2.3148526495154398</v>
      </c>
      <c r="J594">
        <f>(Table2[[#This Row],[1M Return vs Nifty]]-AVERAGE(Table2[1M Return vs Nifty]))/_xlfn.STDEV.P(Table2[1M Return vs Nifty])</f>
        <v>0.13822343930712591</v>
      </c>
      <c r="K594">
        <v>0.77699882739016601</v>
      </c>
      <c r="L594">
        <f>(Table2[[#This Row],[6M Return vs Nifty]]-AVERAGE(Table2[6M Return vs Nifty]))/_xlfn.STDEV.P(Table2[6M Return vs Nifty])</f>
        <v>-0.19594006923998228</v>
      </c>
      <c r="M594">
        <v>6.1195178407493298</v>
      </c>
      <c r="N594">
        <f>(Table2[[#This Row],[1W Return vs Nifty]]-AVERAGE(Table2[1W Return vs Nifty]))/_xlfn.STDEV.P(Table2[1W Return vs Nifty])</f>
        <v>0.83262940129357854</v>
      </c>
      <c r="O594">
        <v>449.94</v>
      </c>
      <c r="P594">
        <v>444.48578787026003</v>
      </c>
      <c r="Q594">
        <v>420.58777633783399</v>
      </c>
      <c r="R594">
        <v>46.043136676745299</v>
      </c>
      <c r="S594" s="2">
        <f>(Table2[[#This Row],[Close Price]]-Table2[[#This Row],[20D EMA]])/Table2[[#This Row],[20D EMA]]</f>
        <v>-6.3119527048050295E-3</v>
      </c>
      <c r="T594" s="2">
        <f>(Table2[[#This Row],[Close Price]]-Table2[[#This Row],[50D EMA]])/Table2[[#This Row],[50D EMA]]</f>
        <v>5.8814301853517383E-3</v>
      </c>
      <c r="U594" s="2">
        <f>(Table2[[#This Row],[Close Price]]-Table2[[#This Row],[200D EMA]])/Table2[[#This Row],[200D EMA]]</f>
        <v>6.3036125046274025E-2</v>
      </c>
      <c r="V594">
        <v>1.6355899941552301</v>
      </c>
      <c r="W594">
        <v>437</v>
      </c>
      <c r="X594">
        <v>453.6</v>
      </c>
      <c r="Y594">
        <v>437</v>
      </c>
      <c r="Z594">
        <v>467.9</v>
      </c>
      <c r="AA594">
        <v>437</v>
      </c>
      <c r="AB594">
        <v>466.1</v>
      </c>
      <c r="AC594" s="2">
        <f>(Table2[[#This Row],[Close Price]]/Table2[[#This Row],[Day Low]])-1</f>
        <v>2.3112128146453248E-2</v>
      </c>
      <c r="AD594" s="2">
        <f>(Table2[[#This Row],[Day High]]/Table2[[#This Row],[Close Price]])-1</f>
        <v>1.4538134645493139E-2</v>
      </c>
      <c r="AE594" s="2">
        <f>(Table2[[#This Row],[Close Price]]/Table2[[#This Row],[Current Week Low]])-1</f>
        <v>2.3112128146453248E-2</v>
      </c>
      <c r="AF594" s="2">
        <f>(Table2[[#This Row],[Current Week High]]/Table2[[#This Row],[Close Price]])-1</f>
        <v>4.6522030865578046E-2</v>
      </c>
      <c r="AG594" s="2">
        <f>(Table2[[#This Row],[Close Price]]/Table2[[#This Row],[Current Month Low]])-1</f>
        <v>2.3112128146453248E-2</v>
      </c>
      <c r="AH594" s="2">
        <f>(Table2[[#This Row],[Current Month High]]/Table2[[#This Row],[Close Price]])-1</f>
        <v>4.2496085886826185E-2</v>
      </c>
      <c r="AI594">
        <v>8.3202862894206895</v>
      </c>
      <c r="AJ594">
        <v>27.962220950200301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-0.12</v>
      </c>
      <c r="AM594" t="s">
        <v>10293</v>
      </c>
      <c r="AN594">
        <v>-3.86</v>
      </c>
      <c r="AO594" t="s">
        <v>10293</v>
      </c>
      <c r="AP594">
        <v>-0.105763797446464</v>
      </c>
      <c r="AQ594">
        <f>(Table2[[#This Row],[Sharpe Ratio]]-AVERAGE(Table2[Sharpe Ratio]))/_xlfn.STDEV.P(Table2[Sharpe Ratio])</f>
        <v>-1.8601210678171214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-1.6773144559396926</v>
      </c>
      <c r="AS594">
        <f>_xlfn.RANK.AVG(Table2[[#This Row],[1Y Return vs Nifty Z-Score]],Table2[1Y Return vs Nifty Z-Score])</f>
        <v>533</v>
      </c>
      <c r="AT594">
        <f>_xlfn.RANK.AVG(Table2[[#This Row],[6M Return vs Nifty Z-Score]],Table2[6M Return vs Nifty Z-Score])</f>
        <v>387</v>
      </c>
      <c r="AU594">
        <f>_xlfn.RANK.AVG(Table2[[#This Row],[Sharpe Ratio Z-Score]],Table2[Sharpe Ratio Z-Score])</f>
        <v>717</v>
      </c>
      <c r="AV594">
        <f>(Table2[[#This Row],[Rank 1Y]]+Table2[[#This Row],[Rank 6M]]+Table2[[#This Row],[Rank Sharpe]])/3</f>
        <v>545.66666666666663</v>
      </c>
    </row>
    <row r="595" spans="1:48" x14ac:dyDescent="0.3">
      <c r="A595" t="s">
        <v>589</v>
      </c>
      <c r="B595" t="s">
        <v>590</v>
      </c>
      <c r="C595" t="s">
        <v>10254</v>
      </c>
      <c r="D595" t="s">
        <v>196</v>
      </c>
      <c r="E595">
        <v>32896.351071500001</v>
      </c>
      <c r="F595">
        <v>820.75</v>
      </c>
      <c r="G595">
        <v>-24.208884861178301</v>
      </c>
      <c r="H595">
        <f>(Table2[[#This Row],[1Y Return vs Nifty]]-AVERAGE(Table2[1Y Return vs Nifty]))/_xlfn.STDEV.P(Table2[1Y Return vs Nifty])</f>
        <v>-0.87185626324194432</v>
      </c>
      <c r="I595">
        <v>12.7501246603684</v>
      </c>
      <c r="J595">
        <f>(Table2[[#This Row],[1M Return vs Nifty]]-AVERAGE(Table2[1M Return vs Nifty]))/_xlfn.STDEV.P(Table2[1M Return vs Nifty])</f>
        <v>1.2034279145913103</v>
      </c>
      <c r="K595">
        <v>-2.7963677103279898</v>
      </c>
      <c r="L595">
        <f>(Table2[[#This Row],[6M Return vs Nifty]]-AVERAGE(Table2[6M Return vs Nifty]))/_xlfn.STDEV.P(Table2[6M Return vs Nifty])</f>
        <v>-0.31870816803302909</v>
      </c>
      <c r="M595">
        <v>6.1477365650959497</v>
      </c>
      <c r="N595">
        <f>(Table2[[#This Row],[1W Return vs Nifty]]-AVERAGE(Table2[1W Return vs Nifty]))/_xlfn.STDEV.P(Table2[1W Return vs Nifty])</f>
        <v>0.83852477482347521</v>
      </c>
      <c r="O595">
        <v>771.19</v>
      </c>
      <c r="P595">
        <v>739.56013089863404</v>
      </c>
      <c r="Q595">
        <v>717.81842885229003</v>
      </c>
      <c r="R595">
        <v>74.894805258307997</v>
      </c>
      <c r="S595" s="2">
        <f>(Table2[[#This Row],[Close Price]]-Table2[[#This Row],[20D EMA]])/Table2[[#This Row],[20D EMA]]</f>
        <v>6.4264318780067095E-2</v>
      </c>
      <c r="T595" s="2">
        <f>(Table2[[#This Row],[Close Price]]-Table2[[#This Row],[50D EMA]])/Table2[[#This Row],[50D EMA]]</f>
        <v>0.10978129527170799</v>
      </c>
      <c r="U595" s="2">
        <f>(Table2[[#This Row],[Close Price]]-Table2[[#This Row],[200D EMA]])/Table2[[#This Row],[200D EMA]]</f>
        <v>0.14339499657634291</v>
      </c>
      <c r="V595">
        <v>1.35209493605982</v>
      </c>
      <c r="W595">
        <v>817.6</v>
      </c>
      <c r="X595">
        <v>828</v>
      </c>
      <c r="Y595">
        <v>784.25</v>
      </c>
      <c r="Z595">
        <v>835</v>
      </c>
      <c r="AA595">
        <v>807.75</v>
      </c>
      <c r="AB595">
        <v>835</v>
      </c>
      <c r="AC595" s="2">
        <f>(Table2[[#This Row],[Close Price]]/Table2[[#This Row],[Day Low]])-1</f>
        <v>3.8527397260272878E-3</v>
      </c>
      <c r="AD595" s="2">
        <f>(Table2[[#This Row],[Day High]]/Table2[[#This Row],[Close Price]])-1</f>
        <v>8.8333840999086366E-3</v>
      </c>
      <c r="AE595" s="2">
        <f>(Table2[[#This Row],[Close Price]]/Table2[[#This Row],[Current Week Low]])-1</f>
        <v>4.6541281479120178E-2</v>
      </c>
      <c r="AF595" s="2">
        <f>(Table2[[#This Row],[Current Week High]]/Table2[[#This Row],[Close Price]])-1</f>
        <v>1.7362168748096263E-2</v>
      </c>
      <c r="AG595" s="2">
        <f>(Table2[[#This Row],[Close Price]]/Table2[[#This Row],[Current Month Low]])-1</f>
        <v>1.6094088517486949E-2</v>
      </c>
      <c r="AH595" s="2">
        <f>(Table2[[#This Row],[Current Month High]]/Table2[[#This Row],[Close Price]])-1</f>
        <v>1.7362168748096263E-2</v>
      </c>
      <c r="AI595">
        <v>4.8126713371915804</v>
      </c>
      <c r="AJ595">
        <v>35.069530157162802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0.05</v>
      </c>
      <c r="AM595" t="s">
        <v>10294</v>
      </c>
      <c r="AN595">
        <v>9.14</v>
      </c>
      <c r="AO595" t="s">
        <v>10294</v>
      </c>
      <c r="AP595">
        <v>-1.1804227876394E-2</v>
      </c>
      <c r="AQ595">
        <f>(Table2[[#This Row],[Sharpe Ratio]]-AVERAGE(Table2[Sharpe Ratio]))/_xlfn.STDEV.P(Table2[Sharpe Ratio])</f>
        <v>-0.77064812173630715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8.074013640350497E-2</v>
      </c>
      <c r="AS595">
        <f>_xlfn.RANK.AVG(Table2[[#This Row],[1Y Return vs Nifty Z-Score]],Table2[1Y Return vs Nifty Z-Score])</f>
        <v>639</v>
      </c>
      <c r="AT595">
        <f>_xlfn.RANK.AVG(Table2[[#This Row],[6M Return vs Nifty Z-Score]],Table2[6M Return vs Nifty Z-Score])</f>
        <v>424</v>
      </c>
      <c r="AU595">
        <f>_xlfn.RANK.AVG(Table2[[#This Row],[Sharpe Ratio Z-Score]],Table2[Sharpe Ratio Z-Score])</f>
        <v>577</v>
      </c>
      <c r="AV595">
        <f>(Table2[[#This Row],[Rank 1Y]]+Table2[[#This Row],[Rank 6M]]+Table2[[#This Row],[Rank Sharpe]])/3</f>
        <v>546.66666666666663</v>
      </c>
    </row>
    <row r="596" spans="1:48" x14ac:dyDescent="0.3">
      <c r="A596" t="s">
        <v>927</v>
      </c>
      <c r="B596" t="s">
        <v>928</v>
      </c>
      <c r="C596" t="s">
        <v>10261</v>
      </c>
      <c r="D596" t="s">
        <v>929</v>
      </c>
      <c r="E596">
        <v>15845.3776468</v>
      </c>
      <c r="F596">
        <v>713.2</v>
      </c>
      <c r="G596">
        <v>-20.333664657509601</v>
      </c>
      <c r="H596">
        <f>(Table2[[#This Row],[1Y Return vs Nifty]]-AVERAGE(Table2[1Y Return vs Nifty]))/_xlfn.STDEV.P(Table2[1Y Return vs Nifty])</f>
        <v>-0.81832432688926482</v>
      </c>
      <c r="I596">
        <v>-9.0695521625648805</v>
      </c>
      <c r="J596">
        <f>(Table2[[#This Row],[1M Return vs Nifty]]-AVERAGE(Table2[1M Return vs Nifty]))/_xlfn.STDEV.P(Table2[1M Return vs Nifty])</f>
        <v>-1.0238659572761786</v>
      </c>
      <c r="K596">
        <v>-22.019246396349899</v>
      </c>
      <c r="L596">
        <f>(Table2[[#This Row],[6M Return vs Nifty]]-AVERAGE(Table2[6M Return vs Nifty]))/_xlfn.STDEV.P(Table2[6M Return vs Nifty])</f>
        <v>-0.97913755435601446</v>
      </c>
      <c r="M596">
        <v>1.2303220397066099</v>
      </c>
      <c r="N596">
        <f>(Table2[[#This Row],[1W Return vs Nifty]]-AVERAGE(Table2[1W Return vs Nifty]))/_xlfn.STDEV.P(Table2[1W Return vs Nifty])</f>
        <v>-0.18880711560559452</v>
      </c>
      <c r="O596">
        <v>704.32</v>
      </c>
      <c r="P596">
        <v>698.255797577865</v>
      </c>
      <c r="Q596">
        <v>681.42041995685804</v>
      </c>
      <c r="R596">
        <v>57.477319712944798</v>
      </c>
      <c r="S596" s="2">
        <f>(Table2[[#This Row],[Close Price]]-Table2[[#This Row],[20D EMA]])/Table2[[#This Row],[20D EMA]]</f>
        <v>1.2607905497501128E-2</v>
      </c>
      <c r="T596" s="2">
        <f>(Table2[[#This Row],[Close Price]]-Table2[[#This Row],[50D EMA]])/Table2[[#This Row],[50D EMA]]</f>
        <v>2.1402188816725964E-2</v>
      </c>
      <c r="U596" s="2">
        <f>(Table2[[#This Row],[Close Price]]-Table2[[#This Row],[200D EMA]])/Table2[[#This Row],[200D EMA]]</f>
        <v>4.6637258163108798E-2</v>
      </c>
      <c r="V596">
        <v>0.80438319996798102</v>
      </c>
      <c r="W596">
        <v>698.05</v>
      </c>
      <c r="X596">
        <v>719.5</v>
      </c>
      <c r="Y596">
        <v>693.8</v>
      </c>
      <c r="Z596">
        <v>725</v>
      </c>
      <c r="AA596">
        <v>698.05</v>
      </c>
      <c r="AB596">
        <v>719.5</v>
      </c>
      <c r="AC596" s="2">
        <f>(Table2[[#This Row],[Close Price]]/Table2[[#This Row],[Day Low]])-1</f>
        <v>2.1703316381348259E-2</v>
      </c>
      <c r="AD596" s="2">
        <f>(Table2[[#This Row],[Day High]]/Table2[[#This Row],[Close Price]])-1</f>
        <v>8.8334268087493228E-3</v>
      </c>
      <c r="AE596" s="2">
        <f>(Table2[[#This Row],[Close Price]]/Table2[[#This Row],[Current Week Low]])-1</f>
        <v>2.7961948688382865E-2</v>
      </c>
      <c r="AF596" s="2">
        <f>(Table2[[#This Row],[Current Week High]]/Table2[[#This Row],[Close Price]])-1</f>
        <v>1.6545148625911388E-2</v>
      </c>
      <c r="AG596" s="2">
        <f>(Table2[[#This Row],[Close Price]]/Table2[[#This Row],[Current Month Low]])-1</f>
        <v>2.1703316381348259E-2</v>
      </c>
      <c r="AH596" s="2">
        <f>(Table2[[#This Row],[Current Month High]]/Table2[[#This Row],[Close Price]])-1</f>
        <v>8.8334268087493228E-3</v>
      </c>
      <c r="AI596">
        <v>19.1110487941671</v>
      </c>
      <c r="AJ596">
        <v>20.067340067340002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-0.03</v>
      </c>
      <c r="AM596" t="s">
        <v>10293</v>
      </c>
      <c r="AN596">
        <v>1.64</v>
      </c>
      <c r="AO596" t="s">
        <v>10294</v>
      </c>
      <c r="AP596">
        <v>4.2526695423327002E-2</v>
      </c>
      <c r="AQ596">
        <f>(Table2[[#This Row],[Sharpe Ratio]]-AVERAGE(Table2[Sharpe Ratio]))/_xlfn.STDEV.P(Table2[Sharpe Ratio])</f>
        <v>-0.14067427935407356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-3.1508092334811262</v>
      </c>
      <c r="AS596">
        <f>_xlfn.RANK.AVG(Table2[[#This Row],[1Y Return vs Nifty Z-Score]],Table2[1Y Return vs Nifty Z-Score])</f>
        <v>625</v>
      </c>
      <c r="AT596">
        <f>_xlfn.RANK.AVG(Table2[[#This Row],[6M Return vs Nifty Z-Score]],Table2[6M Return vs Nifty Z-Score])</f>
        <v>637</v>
      </c>
      <c r="AU596">
        <f>_xlfn.RANK.AVG(Table2[[#This Row],[Sharpe Ratio Z-Score]],Table2[Sharpe Ratio Z-Score])</f>
        <v>378</v>
      </c>
      <c r="AV596">
        <f>(Table2[[#This Row],[Rank 1Y]]+Table2[[#This Row],[Rank 6M]]+Table2[[#This Row],[Rank Sharpe]])/3</f>
        <v>546.66666666666663</v>
      </c>
    </row>
    <row r="597" spans="1:48" x14ac:dyDescent="0.3">
      <c r="A597" t="s">
        <v>2172</v>
      </c>
      <c r="B597" t="s">
        <v>2173</v>
      </c>
      <c r="C597" t="s">
        <v>10265</v>
      </c>
      <c r="D597" t="s">
        <v>1818</v>
      </c>
      <c r="E597">
        <v>2627.9337179680001</v>
      </c>
      <c r="F597">
        <v>55.12</v>
      </c>
      <c r="G597">
        <v>9.0114705306005796</v>
      </c>
      <c r="H597">
        <f>(Table2[[#This Row],[1Y Return vs Nifty]]-AVERAGE(Table2[1Y Return vs Nifty]))/_xlfn.STDEV.P(Table2[1Y Return vs Nifty])</f>
        <v>-0.41295332173618921</v>
      </c>
      <c r="I597">
        <v>-0.66181666097761005</v>
      </c>
      <c r="J597">
        <f>(Table2[[#This Row],[1M Return vs Nifty]]-AVERAGE(Table2[1M Return vs Nifty]))/_xlfn.STDEV.P(Table2[1M Return vs Nifty])</f>
        <v>-0.16562695076230477</v>
      </c>
      <c r="K597">
        <v>-17.988334999397601</v>
      </c>
      <c r="L597">
        <f>(Table2[[#This Row],[6M Return vs Nifty]]-AVERAGE(Table2[6M Return vs Nifty]))/_xlfn.STDEV.P(Table2[6M Return vs Nifty])</f>
        <v>-0.84064985000675241</v>
      </c>
      <c r="M597">
        <v>1.62577367662493</v>
      </c>
      <c r="N597">
        <f>(Table2[[#This Row],[1W Return vs Nifty]]-AVERAGE(Table2[1W Return vs Nifty]))/_xlfn.STDEV.P(Table2[1W Return vs Nifty])</f>
        <v>-0.10619051380580992</v>
      </c>
      <c r="O597">
        <v>54.79</v>
      </c>
      <c r="P597">
        <v>53.863533961809701</v>
      </c>
      <c r="Q597">
        <v>51.814062169556699</v>
      </c>
      <c r="R597">
        <v>50.607117176206799</v>
      </c>
      <c r="S597" s="2">
        <f>(Table2[[#This Row],[Close Price]]-Table2[[#This Row],[20D EMA]])/Table2[[#This Row],[20D EMA]]</f>
        <v>6.0229968972439919E-3</v>
      </c>
      <c r="T597" s="2">
        <f>(Table2[[#This Row],[Close Price]]-Table2[[#This Row],[50D EMA]])/Table2[[#This Row],[50D EMA]]</f>
        <v>2.3326839993104719E-2</v>
      </c>
      <c r="U597" s="2">
        <f>(Table2[[#This Row],[Close Price]]-Table2[[#This Row],[200D EMA]])/Table2[[#This Row],[200D EMA]]</f>
        <v>6.3803872771544604E-2</v>
      </c>
      <c r="V597">
        <v>1.19059032039763</v>
      </c>
      <c r="W597">
        <v>54.1</v>
      </c>
      <c r="X597">
        <v>56.07</v>
      </c>
      <c r="Y597">
        <v>54.1</v>
      </c>
      <c r="Z597">
        <v>58.9</v>
      </c>
      <c r="AA597">
        <v>54.1</v>
      </c>
      <c r="AB597">
        <v>58.14</v>
      </c>
      <c r="AC597" s="2">
        <f>(Table2[[#This Row],[Close Price]]/Table2[[#This Row],[Day Low]])-1</f>
        <v>1.8853974121996186E-2</v>
      </c>
      <c r="AD597" s="2">
        <f>(Table2[[#This Row],[Day High]]/Table2[[#This Row],[Close Price]])-1</f>
        <v>1.723512336719879E-2</v>
      </c>
      <c r="AE597" s="2">
        <f>(Table2[[#This Row],[Close Price]]/Table2[[#This Row],[Current Week Low]])-1</f>
        <v>1.8853974121996186E-2</v>
      </c>
      <c r="AF597" s="2">
        <f>(Table2[[#This Row],[Current Week High]]/Table2[[#This Row],[Close Price]])-1</f>
        <v>6.8577648766328103E-2</v>
      </c>
      <c r="AG597" s="2">
        <f>(Table2[[#This Row],[Close Price]]/Table2[[#This Row],[Current Month Low]])-1</f>
        <v>1.8853974121996186E-2</v>
      </c>
      <c r="AH597" s="2">
        <f>(Table2[[#This Row],[Current Month High]]/Table2[[#This Row],[Close Price]])-1</f>
        <v>5.4789550072569027E-2</v>
      </c>
      <c r="AI597">
        <v>25.907111756168302</v>
      </c>
      <c r="AJ597">
        <v>37.799999999999898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-0.11</v>
      </c>
      <c r="AM597" t="s">
        <v>10293</v>
      </c>
      <c r="AN597">
        <v>1.25</v>
      </c>
      <c r="AO597" t="s">
        <v>10294</v>
      </c>
      <c r="AP597">
        <v>-2.2423168603725001E-2</v>
      </c>
      <c r="AQ597">
        <f>(Table2[[#This Row],[Sharpe Ratio]]-AVERAGE(Table2[Sharpe Ratio]))/_xlfn.STDEV.P(Table2[Sharpe Ratio])</f>
        <v>-0.89377606592974335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-2.4191967022407996</v>
      </c>
      <c r="AS597">
        <f>_xlfn.RANK.AVG(Table2[[#This Row],[1Y Return vs Nifty Z-Score]],Table2[1Y Return vs Nifty Z-Score])</f>
        <v>440</v>
      </c>
      <c r="AT597">
        <f>_xlfn.RANK.AVG(Table2[[#This Row],[6M Return vs Nifty Z-Score]],Table2[6M Return vs Nifty Z-Score])</f>
        <v>607</v>
      </c>
      <c r="AU597">
        <f>_xlfn.RANK.AVG(Table2[[#This Row],[Sharpe Ratio Z-Score]],Table2[Sharpe Ratio Z-Score])</f>
        <v>596</v>
      </c>
      <c r="AV597">
        <f>(Table2[[#This Row],[Rank 1Y]]+Table2[[#This Row],[Rank 6M]]+Table2[[#This Row],[Rank Sharpe]])/3</f>
        <v>547.66666666666663</v>
      </c>
    </row>
    <row r="598" spans="1:48" x14ac:dyDescent="0.3">
      <c r="A598" t="s">
        <v>1825</v>
      </c>
      <c r="B598" t="s">
        <v>1826</v>
      </c>
      <c r="C598" t="s">
        <v>10260</v>
      </c>
      <c r="D598" t="s">
        <v>133</v>
      </c>
      <c r="E598">
        <v>4000.8208683329999</v>
      </c>
      <c r="F598">
        <v>208.77</v>
      </c>
      <c r="G598">
        <v>-17.907313441205801</v>
      </c>
      <c r="H598">
        <f>(Table2[[#This Row],[1Y Return vs Nifty]]-AVERAGE(Table2[1Y Return vs Nifty]))/_xlfn.STDEV.P(Table2[1Y Return vs Nifty])</f>
        <v>-0.78480693379829769</v>
      </c>
      <c r="I598">
        <v>-7.9037258878168002</v>
      </c>
      <c r="J598">
        <f>(Table2[[#This Row],[1M Return vs Nifty]]-AVERAGE(Table2[1M Return vs Nifty]))/_xlfn.STDEV.P(Table2[1M Return vs Nifty])</f>
        <v>-0.90486154953539377</v>
      </c>
      <c r="K598">
        <v>-35.696583355110597</v>
      </c>
      <c r="L598">
        <f>(Table2[[#This Row],[6M Return vs Nifty]]-AVERAGE(Table2[6M Return vs Nifty]))/_xlfn.STDEV.P(Table2[6M Return vs Nifty])</f>
        <v>-1.449041953262479</v>
      </c>
      <c r="M598">
        <v>0.52821333207393295</v>
      </c>
      <c r="N598">
        <f>(Table2[[#This Row],[1W Return vs Nifty]]-AVERAGE(Table2[1W Return vs Nifty]))/_xlfn.STDEV.P(Table2[1W Return vs Nifty])</f>
        <v>-0.33548961759415319</v>
      </c>
      <c r="O598">
        <v>217.09</v>
      </c>
      <c r="P598">
        <v>218.61915252568801</v>
      </c>
      <c r="Q598">
        <v>217.284532640392</v>
      </c>
      <c r="R598">
        <v>28.779482635719599</v>
      </c>
      <c r="S598" s="2">
        <f>(Table2[[#This Row],[Close Price]]-Table2[[#This Row],[20D EMA]])/Table2[[#This Row],[20D EMA]]</f>
        <v>-3.8325118614399523E-2</v>
      </c>
      <c r="T598" s="2">
        <f>(Table2[[#This Row],[Close Price]]-Table2[[#This Row],[50D EMA]])/Table2[[#This Row],[50D EMA]]</f>
        <v>-4.5051645347178405E-2</v>
      </c>
      <c r="U598" s="2">
        <f>(Table2[[#This Row],[Close Price]]-Table2[[#This Row],[200D EMA]])/Table2[[#This Row],[200D EMA]]</f>
        <v>-3.9186096391332303E-2</v>
      </c>
      <c r="V598">
        <v>1.05618773089847</v>
      </c>
      <c r="W598">
        <v>207.5</v>
      </c>
      <c r="X598">
        <v>211.79</v>
      </c>
      <c r="Y598">
        <v>207.5</v>
      </c>
      <c r="Z598">
        <v>215.93</v>
      </c>
      <c r="AA598">
        <v>207.5</v>
      </c>
      <c r="AB598">
        <v>215.93</v>
      </c>
      <c r="AC598" s="2">
        <f>(Table2[[#This Row],[Close Price]]/Table2[[#This Row],[Day Low]])-1</f>
        <v>6.1204819277109745E-3</v>
      </c>
      <c r="AD598" s="2">
        <f>(Table2[[#This Row],[Day High]]/Table2[[#This Row],[Close Price]])-1</f>
        <v>1.4465679934856368E-2</v>
      </c>
      <c r="AE598" s="2">
        <f>(Table2[[#This Row],[Close Price]]/Table2[[#This Row],[Current Week Low]])-1</f>
        <v>6.1204819277109745E-3</v>
      </c>
      <c r="AF598" s="2">
        <f>(Table2[[#This Row],[Current Week High]]/Table2[[#This Row],[Close Price]])-1</f>
        <v>3.429611534224275E-2</v>
      </c>
      <c r="AG598" s="2">
        <f>(Table2[[#This Row],[Close Price]]/Table2[[#This Row],[Current Month Low]])-1</f>
        <v>6.1204819277109745E-3</v>
      </c>
      <c r="AH598" s="2">
        <f>(Table2[[#This Row],[Current Month High]]/Table2[[#This Row],[Close Price]])-1</f>
        <v>3.429611534224275E-2</v>
      </c>
      <c r="AI598">
        <v>33.160894764573399</v>
      </c>
      <c r="AJ598">
        <v>25.0868783702816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-0.05</v>
      </c>
      <c r="AM598" t="s">
        <v>10293</v>
      </c>
      <c r="AN598">
        <v>-7.97</v>
      </c>
      <c r="AO598" t="s">
        <v>10293</v>
      </c>
      <c r="AP598">
        <v>5.9370131012064002E-2</v>
      </c>
      <c r="AQ598">
        <f>(Table2[[#This Row],[Sharpe Ratio]]-AVERAGE(Table2[Sharpe Ratio]))/_xlfn.STDEV.P(Table2[Sharpe Ratio])</f>
        <v>5.4627460287240366E-2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610</v>
      </c>
      <c r="AT598">
        <f>_xlfn.RANK.AVG(Table2[[#This Row],[6M Return vs Nifty Z-Score]],Table2[6M Return vs Nifty Z-Score])</f>
        <v>715</v>
      </c>
      <c r="AU598">
        <f>_xlfn.RANK.AVG(Table2[[#This Row],[Sharpe Ratio Z-Score]],Table2[Sharpe Ratio Z-Score])</f>
        <v>319</v>
      </c>
      <c r="AV598">
        <f>(Table2[[#This Row],[Rank 1Y]]+Table2[[#This Row],[Rank 6M]]+Table2[[#This Row],[Rank Sharpe]])/3</f>
        <v>548</v>
      </c>
    </row>
    <row r="599" spans="1:48" x14ac:dyDescent="0.3">
      <c r="A599" t="s">
        <v>1438</v>
      </c>
      <c r="B599" t="s">
        <v>1439</v>
      </c>
      <c r="C599" t="s">
        <v>10260</v>
      </c>
      <c r="D599" t="s">
        <v>1440</v>
      </c>
      <c r="E599">
        <v>7199.1593942500003</v>
      </c>
      <c r="F599">
        <v>551.5</v>
      </c>
      <c r="G599">
        <v>-15.763361227408099</v>
      </c>
      <c r="H599">
        <f>(Table2[[#This Row],[1Y Return vs Nifty]]-AVERAGE(Table2[1Y Return vs Nifty]))/_xlfn.STDEV.P(Table2[1Y Return vs Nifty])</f>
        <v>-0.75519057461861772</v>
      </c>
      <c r="I599">
        <v>5.3515253332280901</v>
      </c>
      <c r="J599">
        <f>(Table2[[#This Row],[1M Return vs Nifty]]-AVERAGE(Table2[1M Return vs Nifty]))/_xlfn.STDEV.P(Table2[1M Return vs Nifty])</f>
        <v>0.44819881218670204</v>
      </c>
      <c r="K599">
        <v>-24.942397650321698</v>
      </c>
      <c r="L599">
        <f>(Table2[[#This Row],[6M Return vs Nifty]]-AVERAGE(Table2[6M Return vs Nifty]))/_xlfn.STDEV.P(Table2[6M Return vs Nifty])</f>
        <v>-1.0795665806388295</v>
      </c>
      <c r="M599">
        <v>1.40028101856732</v>
      </c>
      <c r="N599">
        <f>(Table2[[#This Row],[1W Return vs Nifty]]-AVERAGE(Table2[1W Return vs Nifty]))/_xlfn.STDEV.P(Table2[1W Return vs Nifty])</f>
        <v>-0.15329978179290499</v>
      </c>
      <c r="O599">
        <v>528.83000000000004</v>
      </c>
      <c r="P599">
        <v>516.41582011565902</v>
      </c>
      <c r="Q599">
        <v>503.86426750825899</v>
      </c>
      <c r="R599">
        <v>61.6680543968846</v>
      </c>
      <c r="S599" s="2">
        <f>(Table2[[#This Row],[Close Price]]-Table2[[#This Row],[20D EMA]])/Table2[[#This Row],[20D EMA]]</f>
        <v>4.2868218520129259E-2</v>
      </c>
      <c r="T599" s="2">
        <f>(Table2[[#This Row],[Close Price]]-Table2[[#This Row],[50D EMA]])/Table2[[#This Row],[50D EMA]]</f>
        <v>6.7937848760100644E-2</v>
      </c>
      <c r="U599" s="2">
        <f>(Table2[[#This Row],[Close Price]]-Table2[[#This Row],[200D EMA]])/Table2[[#This Row],[200D EMA]]</f>
        <v>9.4540803076416199E-2</v>
      </c>
      <c r="V599">
        <v>3.8178369112898198</v>
      </c>
      <c r="W599">
        <v>536.5</v>
      </c>
      <c r="X599">
        <v>555.5</v>
      </c>
      <c r="Y599">
        <v>522.15</v>
      </c>
      <c r="Z599">
        <v>571.25</v>
      </c>
      <c r="AA599">
        <v>536.5</v>
      </c>
      <c r="AB599">
        <v>563</v>
      </c>
      <c r="AC599" s="2">
        <f>(Table2[[#This Row],[Close Price]]/Table2[[#This Row],[Day Low]])-1</f>
        <v>2.7958993476234761E-2</v>
      </c>
      <c r="AD599" s="2">
        <f>(Table2[[#This Row],[Day High]]/Table2[[#This Row],[Close Price]])-1</f>
        <v>7.2529465095194645E-3</v>
      </c>
      <c r="AE599" s="2">
        <f>(Table2[[#This Row],[Close Price]]/Table2[[#This Row],[Current Week Low]])-1</f>
        <v>5.6209901369338455E-2</v>
      </c>
      <c r="AF599" s="2">
        <f>(Table2[[#This Row],[Current Week High]]/Table2[[#This Row],[Close Price]])-1</f>
        <v>3.5811423390752495E-2</v>
      </c>
      <c r="AG599" s="2">
        <f>(Table2[[#This Row],[Close Price]]/Table2[[#This Row],[Current Month Low]])-1</f>
        <v>2.7958993476234761E-2</v>
      </c>
      <c r="AH599" s="2">
        <f>(Table2[[#This Row],[Current Month High]]/Table2[[#This Row],[Close Price]])-1</f>
        <v>2.0852221214868516E-2</v>
      </c>
      <c r="AI599">
        <v>21.368993653671701</v>
      </c>
      <c r="AJ599">
        <v>41.030558752077702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-0.01</v>
      </c>
      <c r="AM599" t="s">
        <v>10293</v>
      </c>
      <c r="AN599">
        <v>8.56</v>
      </c>
      <c r="AO599" t="s">
        <v>10294</v>
      </c>
      <c r="AP599">
        <v>3.7694581375810998E-2</v>
      </c>
      <c r="AQ599">
        <f>(Table2[[#This Row],[Sharpe Ratio]]-AVERAGE(Table2[Sharpe Ratio]))/_xlfn.STDEV.P(Table2[Sharpe Ratio])</f>
        <v>-0.19670324533629635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-1.7365613701999465</v>
      </c>
      <c r="AS599">
        <f>_xlfn.RANK.AVG(Table2[[#This Row],[1Y Return vs Nifty Z-Score]],Table2[1Y Return vs Nifty Z-Score])</f>
        <v>596</v>
      </c>
      <c r="AT599">
        <f>_xlfn.RANK.AVG(Table2[[#This Row],[6M Return vs Nifty Z-Score]],Table2[6M Return vs Nifty Z-Score])</f>
        <v>658</v>
      </c>
      <c r="AU599">
        <f>_xlfn.RANK.AVG(Table2[[#This Row],[Sharpe Ratio Z-Score]],Table2[Sharpe Ratio Z-Score])</f>
        <v>392</v>
      </c>
      <c r="AV599">
        <f>(Table2[[#This Row],[Rank 1Y]]+Table2[[#This Row],[Rank 6M]]+Table2[[#This Row],[Rank Sharpe]])/3</f>
        <v>548.66666666666663</v>
      </c>
    </row>
    <row r="600" spans="1:48" x14ac:dyDescent="0.3">
      <c r="A600" t="s">
        <v>439</v>
      </c>
      <c r="B600" t="s">
        <v>440</v>
      </c>
      <c r="C600" t="s">
        <v>10249</v>
      </c>
      <c r="D600" t="s">
        <v>304</v>
      </c>
      <c r="E600">
        <v>53979.296838479997</v>
      </c>
      <c r="F600">
        <v>5100.6000000000004</v>
      </c>
      <c r="G600">
        <v>-2.9821193127277001</v>
      </c>
      <c r="H600">
        <f>(Table2[[#This Row],[1Y Return vs Nifty]]-AVERAGE(Table2[1Y Return vs Nifty]))/_xlfn.STDEV.P(Table2[1Y Return vs Nifty])</f>
        <v>-0.57863167145303041</v>
      </c>
      <c r="I600">
        <v>-0.96957463818459899</v>
      </c>
      <c r="J600">
        <f>(Table2[[#This Row],[1M Return vs Nifty]]-AVERAGE(Table2[1M Return vs Nifty]))/_xlfn.STDEV.P(Table2[1M Return vs Nifty])</f>
        <v>-0.197042056596091</v>
      </c>
      <c r="K600">
        <v>-20.755340238628399</v>
      </c>
      <c r="L600">
        <f>(Table2[[#This Row],[6M Return vs Nifty]]-AVERAGE(Table2[6M Return vs Nifty]))/_xlfn.STDEV.P(Table2[6M Return vs Nifty])</f>
        <v>-0.93571425747380355</v>
      </c>
      <c r="M600">
        <v>-1.0023110617753701</v>
      </c>
      <c r="N600">
        <f>(Table2[[#This Row],[1W Return vs Nifty]]-AVERAGE(Table2[1W Return vs Nifty]))/_xlfn.STDEV.P(Table2[1W Return vs Nifty])</f>
        <v>-0.65524230689107965</v>
      </c>
      <c r="O600">
        <v>5076.83</v>
      </c>
      <c r="P600">
        <v>4986.7383073626897</v>
      </c>
      <c r="Q600">
        <v>4879.1490526328598</v>
      </c>
      <c r="R600">
        <v>48.646770672495698</v>
      </c>
      <c r="S600" s="2">
        <f>(Table2[[#This Row],[Close Price]]-Table2[[#This Row],[20D EMA]])/Table2[[#This Row],[20D EMA]]</f>
        <v>4.6820555346545854E-3</v>
      </c>
      <c r="T600" s="2">
        <f>(Table2[[#This Row],[Close Price]]-Table2[[#This Row],[50D EMA]])/Table2[[#This Row],[50D EMA]]</f>
        <v>2.2832899105453171E-2</v>
      </c>
      <c r="U600" s="2">
        <f>(Table2[[#This Row],[Close Price]]-Table2[[#This Row],[200D EMA]])/Table2[[#This Row],[200D EMA]]</f>
        <v>4.5387206862975912E-2</v>
      </c>
      <c r="V600">
        <v>0.99721418687235996</v>
      </c>
      <c r="W600">
        <v>5019.8500000000004</v>
      </c>
      <c r="X600">
        <v>5212.45</v>
      </c>
      <c r="Y600">
        <v>5019.8500000000004</v>
      </c>
      <c r="Z600">
        <v>5267.85</v>
      </c>
      <c r="AA600">
        <v>5019.8500000000004</v>
      </c>
      <c r="AB600">
        <v>5267.85</v>
      </c>
      <c r="AC600" s="2">
        <f>(Table2[[#This Row],[Close Price]]/Table2[[#This Row],[Day Low]])-1</f>
        <v>1.6086138032012975E-2</v>
      </c>
      <c r="AD600" s="2">
        <f>(Table2[[#This Row],[Day High]]/Table2[[#This Row],[Close Price]])-1</f>
        <v>2.1928792691055854E-2</v>
      </c>
      <c r="AE600" s="2">
        <f>(Table2[[#This Row],[Close Price]]/Table2[[#This Row],[Current Week Low]])-1</f>
        <v>1.6086138032012975E-2</v>
      </c>
      <c r="AF600" s="2">
        <f>(Table2[[#This Row],[Current Week High]]/Table2[[#This Row],[Close Price]])-1</f>
        <v>3.2790259969415425E-2</v>
      </c>
      <c r="AG600" s="2">
        <f>(Table2[[#This Row],[Close Price]]/Table2[[#This Row],[Current Month Low]])-1</f>
        <v>1.6086138032012975E-2</v>
      </c>
      <c r="AH600" s="2">
        <f>(Table2[[#This Row],[Current Month High]]/Table2[[#This Row],[Close Price]])-1</f>
        <v>3.2790259969415425E-2</v>
      </c>
      <c r="AI600">
        <v>15.150178410383001</v>
      </c>
      <c r="AJ600">
        <v>25.6305418719211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-0.05</v>
      </c>
      <c r="AM600" t="s">
        <v>10293</v>
      </c>
      <c r="AN600">
        <v>4.79</v>
      </c>
      <c r="AO600" t="s">
        <v>10294</v>
      </c>
      <c r="AP600">
        <v>5.3361642800720003E-3</v>
      </c>
      <c r="AQ600">
        <f>(Table2[[#This Row],[Sharpe Ratio]]-AVERAGE(Table2[Sharpe Ratio]))/_xlfn.STDEV.P(Table2[Sharpe Ratio])</f>
        <v>-0.57190313359798428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-2.9385334260119889</v>
      </c>
      <c r="AS600">
        <f>_xlfn.RANK.AVG(Table2[[#This Row],[1Y Return vs Nifty Z-Score]],Table2[1Y Return vs Nifty Z-Score])</f>
        <v>525</v>
      </c>
      <c r="AT600">
        <f>_xlfn.RANK.AVG(Table2[[#This Row],[6M Return vs Nifty Z-Score]],Table2[6M Return vs Nifty Z-Score])</f>
        <v>629</v>
      </c>
      <c r="AU600">
        <f>_xlfn.RANK.AVG(Table2[[#This Row],[Sharpe Ratio Z-Score]],Table2[Sharpe Ratio Z-Score])</f>
        <v>494</v>
      </c>
      <c r="AV600">
        <f>(Table2[[#This Row],[Rank 1Y]]+Table2[[#This Row],[Rank 6M]]+Table2[[#This Row],[Rank Sharpe]])/3</f>
        <v>549.33333333333337</v>
      </c>
    </row>
    <row r="601" spans="1:48" x14ac:dyDescent="0.3">
      <c r="A601" t="s">
        <v>131</v>
      </c>
      <c r="B601" t="s">
        <v>132</v>
      </c>
      <c r="C601" t="s">
        <v>10257</v>
      </c>
      <c r="D601" t="s">
        <v>133</v>
      </c>
      <c r="E601">
        <v>219234.62489147999</v>
      </c>
      <c r="F601">
        <v>899.55</v>
      </c>
      <c r="G601">
        <v>-14.735536165453301</v>
      </c>
      <c r="H601">
        <f>(Table2[[#This Row],[1Y Return vs Nifty]]-AVERAGE(Table2[1Y Return vs Nifty]))/_xlfn.STDEV.P(Table2[1Y Return vs Nifty])</f>
        <v>-0.74099229351289786</v>
      </c>
      <c r="I601">
        <v>-3.49367710258407</v>
      </c>
      <c r="J601">
        <f>(Table2[[#This Row],[1M Return vs Nifty]]-AVERAGE(Table2[1M Return vs Nifty]))/_xlfn.STDEV.P(Table2[1M Return vs Nifty])</f>
        <v>-0.4546956413189282</v>
      </c>
      <c r="K601">
        <v>-3.8764740032441201</v>
      </c>
      <c r="L601">
        <f>(Table2[[#This Row],[6M Return vs Nifty]]-AVERAGE(Table2[6M Return vs Nifty]))/_xlfn.STDEV.P(Table2[6M Return vs Nifty])</f>
        <v>-0.35581675867886731</v>
      </c>
      <c r="M601">
        <v>7.2042424246348196</v>
      </c>
      <c r="N601">
        <f>(Table2[[#This Row],[1W Return vs Nifty]]-AVERAGE(Table2[1W Return vs Nifty]))/_xlfn.STDEV.P(Table2[1W Return vs Nifty])</f>
        <v>1.0592468954267855</v>
      </c>
      <c r="O601">
        <v>912.17</v>
      </c>
      <c r="P601">
        <v>908.48210495082196</v>
      </c>
      <c r="Q601">
        <v>855.87118048191098</v>
      </c>
      <c r="R601">
        <v>44.1332611888228</v>
      </c>
      <c r="S601" s="2">
        <f>(Table2[[#This Row],[Close Price]]-Table2[[#This Row],[20D EMA]])/Table2[[#This Row],[20D EMA]]</f>
        <v>-1.3835140379534523E-2</v>
      </c>
      <c r="T601" s="2">
        <f>(Table2[[#This Row],[Close Price]]-Table2[[#This Row],[50D EMA]])/Table2[[#This Row],[50D EMA]]</f>
        <v>-9.8318997172822924E-3</v>
      </c>
      <c r="U601" s="2">
        <f>(Table2[[#This Row],[Close Price]]-Table2[[#This Row],[200D EMA]])/Table2[[#This Row],[200D EMA]]</f>
        <v>5.1034338477777649E-2</v>
      </c>
      <c r="V601">
        <v>0.92838148541670795</v>
      </c>
      <c r="W601">
        <v>896</v>
      </c>
      <c r="X601">
        <v>923.85</v>
      </c>
      <c r="Y601">
        <v>890.15</v>
      </c>
      <c r="Z601">
        <v>957.95</v>
      </c>
      <c r="AA601">
        <v>896</v>
      </c>
      <c r="AB601">
        <v>957.95</v>
      </c>
      <c r="AC601" s="2">
        <f>(Table2[[#This Row],[Close Price]]/Table2[[#This Row],[Day Low]])-1</f>
        <v>3.9620535714284255E-3</v>
      </c>
      <c r="AD601" s="2">
        <f>(Table2[[#This Row],[Day High]]/Table2[[#This Row],[Close Price]])-1</f>
        <v>2.701350675337677E-2</v>
      </c>
      <c r="AE601" s="2">
        <f>(Table2[[#This Row],[Close Price]]/Table2[[#This Row],[Current Week Low]])-1</f>
        <v>1.0560017974498681E-2</v>
      </c>
      <c r="AF601" s="2">
        <f>(Table2[[#This Row],[Current Week High]]/Table2[[#This Row],[Close Price]])-1</f>
        <v>6.4921349563670905E-2</v>
      </c>
      <c r="AG601" s="2">
        <f>(Table2[[#This Row],[Close Price]]/Table2[[#This Row],[Current Month Low]])-1</f>
        <v>3.9620535714284255E-3</v>
      </c>
      <c r="AH601" s="2">
        <f>(Table2[[#This Row],[Current Month High]]/Table2[[#This Row],[Close Price]])-1</f>
        <v>6.4921349563670905E-2</v>
      </c>
      <c r="AI601">
        <v>6.6533266633316703</v>
      </c>
      <c r="AJ601">
        <v>24.419087136929399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0.04</v>
      </c>
      <c r="AM601" t="s">
        <v>10294</v>
      </c>
      <c r="AN601">
        <v>-3.72</v>
      </c>
      <c r="AO601" t="s">
        <v>10293</v>
      </c>
      <c r="AP601">
        <v>-3.4835974150465999E-2</v>
      </c>
      <c r="AQ601">
        <f>(Table2[[#This Row],[Sharpe Ratio]]-AVERAGE(Table2[Sharpe Ratio]))/_xlfn.STDEV.P(Table2[Sharpe Ratio])</f>
        <v>-1.0377040967840261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-1.5299618948679337</v>
      </c>
      <c r="AS601">
        <f>_xlfn.RANK.AVG(Table2[[#This Row],[1Y Return vs Nifty Z-Score]],Table2[1Y Return vs Nifty Z-Score])</f>
        <v>588</v>
      </c>
      <c r="AT601">
        <f>_xlfn.RANK.AVG(Table2[[#This Row],[6M Return vs Nifty Z-Score]],Table2[6M Return vs Nifty Z-Score])</f>
        <v>436</v>
      </c>
      <c r="AU601">
        <f>_xlfn.RANK.AVG(Table2[[#This Row],[Sharpe Ratio Z-Score]],Table2[Sharpe Ratio Z-Score])</f>
        <v>625</v>
      </c>
      <c r="AV601">
        <f>(Table2[[#This Row],[Rank 1Y]]+Table2[[#This Row],[Rank 6M]]+Table2[[#This Row],[Rank Sharpe]])/3</f>
        <v>549.66666666666663</v>
      </c>
    </row>
    <row r="602" spans="1:48" x14ac:dyDescent="0.3">
      <c r="A602" t="s">
        <v>1806</v>
      </c>
      <c r="B602" t="s">
        <v>1807</v>
      </c>
      <c r="C602" t="s">
        <v>10254</v>
      </c>
      <c r="D602" t="s">
        <v>54</v>
      </c>
      <c r="E602">
        <v>4139.2061775000002</v>
      </c>
      <c r="F602">
        <v>335.7</v>
      </c>
      <c r="G602">
        <v>-11.8354699846087</v>
      </c>
      <c r="H602">
        <f>(Table2[[#This Row],[1Y Return vs Nifty]]-AVERAGE(Table2[1Y Return vs Nifty]))/_xlfn.STDEV.P(Table2[1Y Return vs Nifty])</f>
        <v>-0.7009310453638099</v>
      </c>
      <c r="I602">
        <v>-5.7968300577007899</v>
      </c>
      <c r="J602">
        <f>(Table2[[#This Row],[1M Return vs Nifty]]-AVERAGE(Table2[1M Return vs Nifty]))/_xlfn.STDEV.P(Table2[1M Return vs Nifty])</f>
        <v>-0.68979529492669212</v>
      </c>
      <c r="K602">
        <v>2.4545656553599202</v>
      </c>
      <c r="L602">
        <f>(Table2[[#This Row],[6M Return vs Nifty]]-AVERAGE(Table2[6M Return vs Nifty]))/_xlfn.STDEV.P(Table2[6M Return vs Nifty])</f>
        <v>-0.13830487064106006</v>
      </c>
      <c r="M602">
        <v>-5.0044743192577901</v>
      </c>
      <c r="N602">
        <f>(Table2[[#This Row],[1W Return vs Nifty]]-AVERAGE(Table2[1W Return vs Nifty]))/_xlfn.STDEV.P(Table2[1W Return vs Nifty])</f>
        <v>-1.4913625737277754</v>
      </c>
      <c r="O602">
        <v>346.8</v>
      </c>
      <c r="P602">
        <v>332.13520839317499</v>
      </c>
      <c r="Q602">
        <v>307.86740134910201</v>
      </c>
      <c r="R602">
        <v>37.724729920187698</v>
      </c>
      <c r="S602" s="2">
        <f>(Table2[[#This Row],[Close Price]]-Table2[[#This Row],[20D EMA]])/Table2[[#This Row],[20D EMA]]</f>
        <v>-3.2006920415224981E-2</v>
      </c>
      <c r="T602" s="2">
        <f>(Table2[[#This Row],[Close Price]]-Table2[[#This Row],[50D EMA]])/Table2[[#This Row],[50D EMA]]</f>
        <v>1.073295307676345E-2</v>
      </c>
      <c r="U602" s="2">
        <f>(Table2[[#This Row],[Close Price]]-Table2[[#This Row],[200D EMA]])/Table2[[#This Row],[200D EMA]]</f>
        <v>9.0404500538001378E-2</v>
      </c>
      <c r="V602">
        <v>0.97281937477465996</v>
      </c>
      <c r="W602">
        <v>328.6</v>
      </c>
      <c r="X602">
        <v>339.65</v>
      </c>
      <c r="Y602">
        <v>328.6</v>
      </c>
      <c r="Z602">
        <v>365</v>
      </c>
      <c r="AA602">
        <v>328.6</v>
      </c>
      <c r="AB602">
        <v>365</v>
      </c>
      <c r="AC602" s="2">
        <f>(Table2[[#This Row],[Close Price]]/Table2[[#This Row],[Day Low]])-1</f>
        <v>2.1606816798539041E-2</v>
      </c>
      <c r="AD602" s="2">
        <f>(Table2[[#This Row],[Day High]]/Table2[[#This Row],[Close Price]])-1</f>
        <v>1.1766458147155268E-2</v>
      </c>
      <c r="AE602" s="2">
        <f>(Table2[[#This Row],[Close Price]]/Table2[[#This Row],[Current Week Low]])-1</f>
        <v>2.1606816798539041E-2</v>
      </c>
      <c r="AF602" s="2">
        <f>(Table2[[#This Row],[Current Week High]]/Table2[[#This Row],[Close Price]])-1</f>
        <v>8.7280309800417122E-2</v>
      </c>
      <c r="AG602" s="2">
        <f>(Table2[[#This Row],[Close Price]]/Table2[[#This Row],[Current Month Low]])-1</f>
        <v>2.1606816798539041E-2</v>
      </c>
      <c r="AH602" s="2">
        <f>(Table2[[#This Row],[Current Month High]]/Table2[[#This Row],[Close Price]])-1</f>
        <v>8.7280309800417122E-2</v>
      </c>
      <c r="AI602">
        <v>12.5856419422103</v>
      </c>
      <c r="AJ602">
        <v>34.226309476209501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0.01</v>
      </c>
      <c r="AM602" t="s">
        <v>10294</v>
      </c>
      <c r="AN602">
        <v>-5.52</v>
      </c>
      <c r="AO602" t="s">
        <v>10293</v>
      </c>
      <c r="AP602">
        <v>-8.2997452558323997E-2</v>
      </c>
      <c r="AQ602">
        <f>(Table2[[#This Row],[Sharpe Ratio]]-AVERAGE(Table2[Sharpe Ratio]))/_xlfn.STDEV.P(Table2[Sharpe Ratio])</f>
        <v>-1.5961424549917742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-4.6165362396511114</v>
      </c>
      <c r="AS602">
        <f>_xlfn.RANK.AVG(Table2[[#This Row],[1Y Return vs Nifty Z-Score]],Table2[1Y Return vs Nifty Z-Score])</f>
        <v>582</v>
      </c>
      <c r="AT602">
        <f>_xlfn.RANK.AVG(Table2[[#This Row],[6M Return vs Nifty Z-Score]],Table2[6M Return vs Nifty Z-Score])</f>
        <v>367</v>
      </c>
      <c r="AU602">
        <f>_xlfn.RANK.AVG(Table2[[#This Row],[Sharpe Ratio Z-Score]],Table2[Sharpe Ratio Z-Score])</f>
        <v>700</v>
      </c>
      <c r="AV602">
        <f>(Table2[[#This Row],[Rank 1Y]]+Table2[[#This Row],[Rank 6M]]+Table2[[#This Row],[Rank Sharpe]])/3</f>
        <v>549.66666666666663</v>
      </c>
    </row>
    <row r="603" spans="1:48" x14ac:dyDescent="0.3">
      <c r="A603" t="s">
        <v>642</v>
      </c>
      <c r="B603" t="s">
        <v>643</v>
      </c>
      <c r="C603" t="s">
        <v>10250</v>
      </c>
      <c r="D603" t="s">
        <v>51</v>
      </c>
      <c r="E603">
        <v>27972.2661725</v>
      </c>
      <c r="F603">
        <v>362.5</v>
      </c>
      <c r="G603">
        <v>-33.779145854825899</v>
      </c>
      <c r="H603">
        <f>(Table2[[#This Row],[1Y Return vs Nifty]]-AVERAGE(Table2[1Y Return vs Nifty]))/_xlfn.STDEV.P(Table2[1Y Return vs Nifty])</f>
        <v>-1.0040589705630563</v>
      </c>
      <c r="I603">
        <v>-17.408159525876901</v>
      </c>
      <c r="J603">
        <f>(Table2[[#This Row],[1M Return vs Nifty]]-AVERAGE(Table2[1M Return vs Nifty]))/_xlfn.STDEV.P(Table2[1M Return vs Nifty])</f>
        <v>-1.8750485495267462</v>
      </c>
      <c r="K603">
        <v>-35.597865824430698</v>
      </c>
      <c r="L603">
        <f>(Table2[[#This Row],[6M Return vs Nifty]]-AVERAGE(Table2[6M Return vs Nifty]))/_xlfn.STDEV.P(Table2[6M Return vs Nifty])</f>
        <v>-1.445650371841656</v>
      </c>
      <c r="M603">
        <v>-2.27189784495945</v>
      </c>
      <c r="N603">
        <f>(Table2[[#This Row],[1W Return vs Nifty]]-AVERAGE(Table2[1W Return vs Nifty]))/_xlfn.STDEV.P(Table2[1W Return vs Nifty])</f>
        <v>-0.92048067215356377</v>
      </c>
      <c r="O603">
        <v>389.21</v>
      </c>
      <c r="P603">
        <v>413.503962959175</v>
      </c>
      <c r="Q603">
        <v>426.65706395670998</v>
      </c>
      <c r="R603">
        <v>28.707844427322101</v>
      </c>
      <c r="S603" s="2">
        <f>(Table2[[#This Row],[Close Price]]-Table2[[#This Row],[20D EMA]])/Table2[[#This Row],[20D EMA]]</f>
        <v>-6.8626191516148044E-2</v>
      </c>
      <c r="T603" s="2">
        <f>(Table2[[#This Row],[Close Price]]-Table2[[#This Row],[50D EMA]])/Table2[[#This Row],[50D EMA]]</f>
        <v>-0.1233457657676925</v>
      </c>
      <c r="U603" s="2">
        <f>(Table2[[#This Row],[Close Price]]-Table2[[#This Row],[200D EMA]])/Table2[[#This Row],[200D EMA]]</f>
        <v>-0.1503715029624344</v>
      </c>
      <c r="V603">
        <v>1.1964417228225801</v>
      </c>
      <c r="W603">
        <v>351</v>
      </c>
      <c r="X603">
        <v>364.85</v>
      </c>
      <c r="Y603">
        <v>351</v>
      </c>
      <c r="Z603">
        <v>385.5</v>
      </c>
      <c r="AA603">
        <v>351</v>
      </c>
      <c r="AB603">
        <v>372.7</v>
      </c>
      <c r="AC603" s="2">
        <f>(Table2[[#This Row],[Close Price]]/Table2[[#This Row],[Day Low]])-1</f>
        <v>3.2763532763532721E-2</v>
      </c>
      <c r="AD603" s="2">
        <f>(Table2[[#This Row],[Day High]]/Table2[[#This Row],[Close Price]])-1</f>
        <v>6.4827586206896992E-3</v>
      </c>
      <c r="AE603" s="2">
        <f>(Table2[[#This Row],[Close Price]]/Table2[[#This Row],[Current Week Low]])-1</f>
        <v>3.2763532763532721E-2</v>
      </c>
      <c r="AF603" s="2">
        <f>(Table2[[#This Row],[Current Week High]]/Table2[[#This Row],[Close Price]])-1</f>
        <v>6.3448275862068915E-2</v>
      </c>
      <c r="AG603" s="2">
        <f>(Table2[[#This Row],[Close Price]]/Table2[[#This Row],[Current Month Low]])-1</f>
        <v>3.2763532763532721E-2</v>
      </c>
      <c r="AH603" s="2">
        <f>(Table2[[#This Row],[Current Month High]]/Table2[[#This Row],[Close Price]])-1</f>
        <v>2.8137931034482699E-2</v>
      </c>
      <c r="AI603">
        <v>43.365517241379301</v>
      </c>
      <c r="AJ603">
        <v>7.7906630984240204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-0.28999999999999998</v>
      </c>
      <c r="AM603" t="s">
        <v>10293</v>
      </c>
      <c r="AN603">
        <v>-12.78</v>
      </c>
      <c r="AO603" t="s">
        <v>10293</v>
      </c>
      <c r="AP603">
        <v>7.3445647320544996E-2</v>
      </c>
      <c r="AQ603">
        <f>(Table2[[#This Row],[Sharpe Ratio]]-AVERAGE(Table2[Sharpe Ratio]))/_xlfn.STDEV.P(Table2[Sharpe Ratio])</f>
        <v>0.2178348301206387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673</v>
      </c>
      <c r="AT603">
        <f>_xlfn.RANK.AVG(Table2[[#This Row],[6M Return vs Nifty Z-Score]],Table2[6M Return vs Nifty Z-Score])</f>
        <v>714</v>
      </c>
      <c r="AU603">
        <f>_xlfn.RANK.AVG(Table2[[#This Row],[Sharpe Ratio Z-Score]],Table2[Sharpe Ratio Z-Score])</f>
        <v>271</v>
      </c>
      <c r="AV603">
        <f>(Table2[[#This Row],[Rank 1Y]]+Table2[[#This Row],[Rank 6M]]+Table2[[#This Row],[Rank Sharpe]])/3</f>
        <v>552.66666666666663</v>
      </c>
    </row>
    <row r="604" spans="1:48" x14ac:dyDescent="0.3">
      <c r="A604" t="s">
        <v>240</v>
      </c>
      <c r="B604" t="s">
        <v>241</v>
      </c>
      <c r="C604" t="s">
        <v>10252</v>
      </c>
      <c r="D604" t="s">
        <v>181</v>
      </c>
      <c r="E604">
        <v>111221.400714655</v>
      </c>
      <c r="F604">
        <v>627.54999999999995</v>
      </c>
      <c r="G604">
        <v>-15.641922701820199</v>
      </c>
      <c r="H604">
        <f>(Table2[[#This Row],[1Y Return vs Nifty]]-AVERAGE(Table2[1Y Return vs Nifty]))/_xlfn.STDEV.P(Table2[1Y Return vs Nifty])</f>
        <v>-0.75351303396779745</v>
      </c>
      <c r="I604">
        <v>2.1637883203894299</v>
      </c>
      <c r="J604">
        <f>(Table2[[#This Row],[1M Return vs Nifty]]-AVERAGE(Table2[1M Return vs Nifty]))/_xlfn.STDEV.P(Table2[1M Return vs Nifty])</f>
        <v>0.1228031992526766</v>
      </c>
      <c r="K604">
        <v>2.1159692664206</v>
      </c>
      <c r="L604">
        <f>(Table2[[#This Row],[6M Return vs Nifty]]-AVERAGE(Table2[6M Return vs Nifty]))/_xlfn.STDEV.P(Table2[6M Return vs Nifty])</f>
        <v>-0.14993783202061559</v>
      </c>
      <c r="M604">
        <v>2.0021674033826802</v>
      </c>
      <c r="N604">
        <f>(Table2[[#This Row],[1W Return vs Nifty]]-AVERAGE(Table2[1W Return vs Nifty]))/_xlfn.STDEV.P(Table2[1W Return vs Nifty])</f>
        <v>-2.755543497338904E-2</v>
      </c>
      <c r="O604">
        <v>630.08000000000004</v>
      </c>
      <c r="P604">
        <v>608.24735904069996</v>
      </c>
      <c r="Q604">
        <v>566.73826754720005</v>
      </c>
      <c r="R604">
        <v>44.154827541630397</v>
      </c>
      <c r="S604" s="2">
        <f>(Table2[[#This Row],[Close Price]]-Table2[[#This Row],[20D EMA]])/Table2[[#This Row],[20D EMA]]</f>
        <v>-4.0153631284917573E-3</v>
      </c>
      <c r="T604" s="2">
        <f>(Table2[[#This Row],[Close Price]]-Table2[[#This Row],[50D EMA]])/Table2[[#This Row],[50D EMA]]</f>
        <v>3.1734853711067879E-2</v>
      </c>
      <c r="U604" s="2">
        <f>(Table2[[#This Row],[Close Price]]-Table2[[#This Row],[200D EMA]])/Table2[[#This Row],[200D EMA]]</f>
        <v>0.10730126397850005</v>
      </c>
      <c r="V604">
        <v>0.908186086265099</v>
      </c>
      <c r="W604">
        <v>625</v>
      </c>
      <c r="X604">
        <v>650</v>
      </c>
      <c r="Y604">
        <v>625</v>
      </c>
      <c r="Z604">
        <v>655.85</v>
      </c>
      <c r="AA604">
        <v>625</v>
      </c>
      <c r="AB604">
        <v>655.85</v>
      </c>
      <c r="AC604" s="2">
        <f>(Table2[[#This Row],[Close Price]]/Table2[[#This Row],[Day Low]])-1</f>
        <v>4.0799999999998615E-3</v>
      </c>
      <c r="AD604" s="2">
        <f>(Table2[[#This Row],[Day High]]/Table2[[#This Row],[Close Price]])-1</f>
        <v>3.5774041909011345E-2</v>
      </c>
      <c r="AE604" s="2">
        <f>(Table2[[#This Row],[Close Price]]/Table2[[#This Row],[Current Week Low]])-1</f>
        <v>4.0799999999998615E-3</v>
      </c>
      <c r="AF604" s="2">
        <f>(Table2[[#This Row],[Current Week High]]/Table2[[#This Row],[Close Price]])-1</f>
        <v>4.5096008286192424E-2</v>
      </c>
      <c r="AG604" s="2">
        <f>(Table2[[#This Row],[Close Price]]/Table2[[#This Row],[Current Month Low]])-1</f>
        <v>4.0799999999998615E-3</v>
      </c>
      <c r="AH604" s="2">
        <f>(Table2[[#This Row],[Current Month High]]/Table2[[#This Row],[Close Price]])-1</f>
        <v>4.5096008286192424E-2</v>
      </c>
      <c r="AI604">
        <v>5.5453748705282599</v>
      </c>
      <c r="AJ604">
        <v>28.2808667211774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0.02</v>
      </c>
      <c r="AM604" t="s">
        <v>10294</v>
      </c>
      <c r="AN604">
        <v>-2.09</v>
      </c>
      <c r="AO604" t="s">
        <v>10293</v>
      </c>
      <c r="AP604">
        <v>-7.8933938524061997E-2</v>
      </c>
      <c r="AQ604">
        <f>(Table2[[#This Row],[Sharpe Ratio]]-AVERAGE(Table2[Sharpe Ratio]))/_xlfn.STDEV.P(Table2[Sharpe Ratio])</f>
        <v>-1.5490255021725443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-2.3572286038816692</v>
      </c>
      <c r="AS604">
        <f>_xlfn.RANK.AVG(Table2[[#This Row],[1Y Return vs Nifty Z-Score]],Table2[1Y Return vs Nifty Z-Score])</f>
        <v>595</v>
      </c>
      <c r="AT604">
        <f>_xlfn.RANK.AVG(Table2[[#This Row],[6M Return vs Nifty Z-Score]],Table2[6M Return vs Nifty Z-Score])</f>
        <v>372</v>
      </c>
      <c r="AU604">
        <f>_xlfn.RANK.AVG(Table2[[#This Row],[Sharpe Ratio Z-Score]],Table2[Sharpe Ratio Z-Score])</f>
        <v>693</v>
      </c>
      <c r="AV604">
        <f>(Table2[[#This Row],[Rank 1Y]]+Table2[[#This Row],[Rank 6M]]+Table2[[#This Row],[Rank Sharpe]])/3</f>
        <v>553.33333333333337</v>
      </c>
    </row>
    <row r="605" spans="1:48" x14ac:dyDescent="0.3">
      <c r="A605" t="s">
        <v>511</v>
      </c>
      <c r="B605" t="s">
        <v>512</v>
      </c>
      <c r="C605" t="s">
        <v>10249</v>
      </c>
      <c r="D605" t="s">
        <v>21</v>
      </c>
      <c r="E605">
        <v>40549.817024000004</v>
      </c>
      <c r="F605">
        <v>6080</v>
      </c>
      <c r="G605">
        <v>1.2238738049139399</v>
      </c>
      <c r="H605">
        <f>(Table2[[#This Row],[1Y Return vs Nifty]]-AVERAGE(Table2[1Y Return vs Nifty]))/_xlfn.STDEV.P(Table2[1Y Return vs Nifty])</f>
        <v>-0.52053046841423434</v>
      </c>
      <c r="I605">
        <v>10.435652603424399</v>
      </c>
      <c r="J605">
        <f>(Table2[[#This Row],[1M Return vs Nifty]]-AVERAGE(Table2[1M Return vs Nifty]))/_xlfn.STDEV.P(Table2[1M Return vs Nifty])</f>
        <v>0.96717283753985694</v>
      </c>
      <c r="K605">
        <v>-18.479619208656299</v>
      </c>
      <c r="L605">
        <f>(Table2[[#This Row],[6M Return vs Nifty]]-AVERAGE(Table2[6M Return vs Nifty]))/_xlfn.STDEV.P(Table2[6M Return vs Nifty])</f>
        <v>-0.85752861900542621</v>
      </c>
      <c r="M605">
        <v>-0.42639520255671398</v>
      </c>
      <c r="N605">
        <f>(Table2[[#This Row],[1W Return vs Nifty]]-AVERAGE(Table2[1W Return vs Nifty]))/_xlfn.STDEV.P(Table2[1W Return vs Nifty])</f>
        <v>-0.53492364648033475</v>
      </c>
      <c r="O605">
        <v>6051.36</v>
      </c>
      <c r="P605">
        <v>5741.8733124342598</v>
      </c>
      <c r="Q605">
        <v>5517.70799659974</v>
      </c>
      <c r="R605">
        <v>43.4642775797548</v>
      </c>
      <c r="S605" s="2">
        <f>(Table2[[#This Row],[Close Price]]-Table2[[#This Row],[20D EMA]])/Table2[[#This Row],[20D EMA]]</f>
        <v>4.7328203907882407E-3</v>
      </c>
      <c r="T605" s="2">
        <f>(Table2[[#This Row],[Close Price]]-Table2[[#This Row],[50D EMA]])/Table2[[#This Row],[50D EMA]]</f>
        <v>5.8887869719018902E-2</v>
      </c>
      <c r="U605" s="2">
        <f>(Table2[[#This Row],[Close Price]]-Table2[[#This Row],[200D EMA]])/Table2[[#This Row],[200D EMA]]</f>
        <v>0.1019068069109075</v>
      </c>
      <c r="V605">
        <v>0.74734378296245396</v>
      </c>
      <c r="W605">
        <v>6060</v>
      </c>
      <c r="X605">
        <v>6229.9</v>
      </c>
      <c r="Y605">
        <v>6060</v>
      </c>
      <c r="Z605">
        <v>6412.4</v>
      </c>
      <c r="AA605">
        <v>6060</v>
      </c>
      <c r="AB605">
        <v>6357</v>
      </c>
      <c r="AC605" s="2">
        <f>(Table2[[#This Row],[Close Price]]/Table2[[#This Row],[Day Low]])-1</f>
        <v>3.3003300330032292E-3</v>
      </c>
      <c r="AD605" s="2">
        <f>(Table2[[#This Row],[Day High]]/Table2[[#This Row],[Close Price]])-1</f>
        <v>2.4654605263157769E-2</v>
      </c>
      <c r="AE605" s="2">
        <f>(Table2[[#This Row],[Close Price]]/Table2[[#This Row],[Current Week Low]])-1</f>
        <v>3.3003300330032292E-3</v>
      </c>
      <c r="AF605" s="2">
        <f>(Table2[[#This Row],[Current Week High]]/Table2[[#This Row],[Close Price]])-1</f>
        <v>5.4671052631578787E-2</v>
      </c>
      <c r="AG605" s="2">
        <f>(Table2[[#This Row],[Close Price]]/Table2[[#This Row],[Current Month Low]])-1</f>
        <v>3.3003300330032292E-3</v>
      </c>
      <c r="AH605" s="2">
        <f>(Table2[[#This Row],[Current Month High]]/Table2[[#This Row],[Close Price]])-1</f>
        <v>4.5559210526315841E-2</v>
      </c>
      <c r="AI605">
        <v>12.6225328947368</v>
      </c>
      <c r="AJ605">
        <v>41.81584932066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</v>
      </c>
      <c r="AM605" t="s">
        <v>10294</v>
      </c>
      <c r="AN605">
        <v>3.11</v>
      </c>
      <c r="AO605" t="s">
        <v>10294</v>
      </c>
      <c r="AP605">
        <v>-3.179848343429E-3</v>
      </c>
      <c r="AQ605">
        <f>(Table2[[#This Row],[Sharpe Ratio]]-AVERAGE(Table2[Sharpe Ratio]))/_xlfn.STDEV.P(Table2[Sharpe Ratio])</f>
        <v>-0.67064736374122713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-1.6164572601013654</v>
      </c>
      <c r="AS605">
        <f>_xlfn.RANK.AVG(Table2[[#This Row],[1Y Return vs Nifty Z-Score]],Table2[1Y Return vs Nifty Z-Score])</f>
        <v>485</v>
      </c>
      <c r="AT605">
        <f>_xlfn.RANK.AVG(Table2[[#This Row],[6M Return vs Nifty Z-Score]],Table2[6M Return vs Nifty Z-Score])</f>
        <v>613</v>
      </c>
      <c r="AU605">
        <f>_xlfn.RANK.AVG(Table2[[#This Row],[Sharpe Ratio Z-Score]],Table2[Sharpe Ratio Z-Score])</f>
        <v>563</v>
      </c>
      <c r="AV605">
        <f>(Table2[[#This Row],[Rank 1Y]]+Table2[[#This Row],[Rank 6M]]+Table2[[#This Row],[Rank Sharpe]])/3</f>
        <v>553.66666666666663</v>
      </c>
    </row>
    <row r="606" spans="1:48" x14ac:dyDescent="0.3">
      <c r="A606" t="s">
        <v>1085</v>
      </c>
      <c r="B606" t="s">
        <v>1086</v>
      </c>
      <c r="C606" t="s">
        <v>6557</v>
      </c>
      <c r="D606" t="s">
        <v>78</v>
      </c>
      <c r="E606">
        <v>11624.342156385001</v>
      </c>
      <c r="F606">
        <v>1509.55</v>
      </c>
      <c r="G606">
        <v>-1.45812050146451</v>
      </c>
      <c r="H606">
        <f>(Table2[[#This Row],[1Y Return vs Nifty]]-AVERAGE(Table2[1Y Return vs Nifty]))/_xlfn.STDEV.P(Table2[1Y Return vs Nifty])</f>
        <v>-0.55757929169694187</v>
      </c>
      <c r="I606">
        <v>-6.7405280958209897</v>
      </c>
      <c r="J606">
        <f>(Table2[[#This Row],[1M Return vs Nifty]]-AVERAGE(Table2[1M Return vs Nifty]))/_xlfn.STDEV.P(Table2[1M Return vs Nifty])</f>
        <v>-0.78612545023812763</v>
      </c>
      <c r="K606">
        <v>-14.695479347307399</v>
      </c>
      <c r="L606">
        <f>(Table2[[#This Row],[6M Return vs Nifty]]-AVERAGE(Table2[6M Return vs Nifty]))/_xlfn.STDEV.P(Table2[6M Return vs Nifty])</f>
        <v>-0.72751910236584583</v>
      </c>
      <c r="M606">
        <v>2.5196435754922399</v>
      </c>
      <c r="N606">
        <f>(Table2[[#This Row],[1W Return vs Nifty]]-AVERAGE(Table2[1W Return vs Nifty]))/_xlfn.STDEV.P(Table2[1W Return vs Nifty])</f>
        <v>8.0554176571556182E-2</v>
      </c>
      <c r="O606">
        <v>1541.25</v>
      </c>
      <c r="P606">
        <v>1533.38226183299</v>
      </c>
      <c r="Q606">
        <v>1449.5492253247101</v>
      </c>
      <c r="R606">
        <v>39.772467214739599</v>
      </c>
      <c r="S606" s="2">
        <f>(Table2[[#This Row],[Close Price]]-Table2[[#This Row],[20D EMA]])/Table2[[#This Row],[20D EMA]]</f>
        <v>-2.0567721005677241E-2</v>
      </c>
      <c r="T606" s="2">
        <f>(Table2[[#This Row],[Close Price]]-Table2[[#This Row],[50D EMA]])/Table2[[#This Row],[50D EMA]]</f>
        <v>-1.5542283503724127E-2</v>
      </c>
      <c r="U606" s="2">
        <f>(Table2[[#This Row],[Close Price]]-Table2[[#This Row],[200D EMA]])/Table2[[#This Row],[200D EMA]]</f>
        <v>4.1392712732366346E-2</v>
      </c>
      <c r="V606">
        <v>0.74811863562876602</v>
      </c>
      <c r="W606">
        <v>1505.2</v>
      </c>
      <c r="X606">
        <v>1545.4</v>
      </c>
      <c r="Y606">
        <v>1505.2</v>
      </c>
      <c r="Z606">
        <v>1578.5</v>
      </c>
      <c r="AA606">
        <v>1505.2</v>
      </c>
      <c r="AB606">
        <v>1554.95</v>
      </c>
      <c r="AC606" s="2">
        <f>(Table2[[#This Row],[Close Price]]/Table2[[#This Row],[Day Low]])-1</f>
        <v>2.8899813978209288E-3</v>
      </c>
      <c r="AD606" s="2">
        <f>(Table2[[#This Row],[Day High]]/Table2[[#This Row],[Close Price]])-1</f>
        <v>2.3748799311053004E-2</v>
      </c>
      <c r="AE606" s="2">
        <f>(Table2[[#This Row],[Close Price]]/Table2[[#This Row],[Current Week Low]])-1</f>
        <v>2.8899813978209288E-3</v>
      </c>
      <c r="AF606" s="2">
        <f>(Table2[[#This Row],[Current Week High]]/Table2[[#This Row],[Close Price]])-1</f>
        <v>4.5675863667980598E-2</v>
      </c>
      <c r="AG606" s="2">
        <f>(Table2[[#This Row],[Close Price]]/Table2[[#This Row],[Current Month Low]])-1</f>
        <v>2.8899813978209288E-3</v>
      </c>
      <c r="AH606" s="2">
        <f>(Table2[[#This Row],[Current Month High]]/Table2[[#This Row],[Close Price]])-1</f>
        <v>3.007518796992481E-2</v>
      </c>
      <c r="AI606">
        <v>19.373323175780801</v>
      </c>
      <c r="AJ606">
        <v>42.336523501956499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-0.06</v>
      </c>
      <c r="AM606" t="s">
        <v>10293</v>
      </c>
      <c r="AN606">
        <v>-3.11</v>
      </c>
      <c r="AO606" t="s">
        <v>10293</v>
      </c>
      <c r="AP606">
        <v>-1.9817414596569001E-2</v>
      </c>
      <c r="AQ606">
        <f>(Table2[[#This Row],[Sharpe Ratio]]-AVERAGE(Table2[Sharpe Ratio]))/_xlfn.STDEV.P(Table2[Sharpe Ratio])</f>
        <v>-0.86356202272022164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-2.8542316904495801</v>
      </c>
      <c r="AS606">
        <f>_xlfn.RANK.AVG(Table2[[#This Row],[1Y Return vs Nifty Z-Score]],Table2[1Y Return vs Nifty Z-Score])</f>
        <v>514</v>
      </c>
      <c r="AT606">
        <f>_xlfn.RANK.AVG(Table2[[#This Row],[6M Return vs Nifty Z-Score]],Table2[6M Return vs Nifty Z-Score])</f>
        <v>567</v>
      </c>
      <c r="AU606">
        <f>_xlfn.RANK.AVG(Table2[[#This Row],[Sharpe Ratio Z-Score]],Table2[Sharpe Ratio Z-Score])</f>
        <v>591</v>
      </c>
      <c r="AV606">
        <f>(Table2[[#This Row],[Rank 1Y]]+Table2[[#This Row],[Rank 6M]]+Table2[[#This Row],[Rank Sharpe]])/3</f>
        <v>557.33333333333337</v>
      </c>
    </row>
    <row r="607" spans="1:48" x14ac:dyDescent="0.3">
      <c r="A607" t="s">
        <v>326</v>
      </c>
      <c r="B607" t="s">
        <v>327</v>
      </c>
      <c r="C607" t="s">
        <v>10254</v>
      </c>
      <c r="D607" t="s">
        <v>54</v>
      </c>
      <c r="E607">
        <v>80129.03077569</v>
      </c>
      <c r="F607">
        <v>2000.05</v>
      </c>
      <c r="G607">
        <v>-11.626469502093199</v>
      </c>
      <c r="H607">
        <f>(Table2[[#This Row],[1Y Return vs Nifty]]-AVERAGE(Table2[1Y Return vs Nifty]))/_xlfn.STDEV.P(Table2[1Y Return vs Nifty])</f>
        <v>-0.69804393187356051</v>
      </c>
      <c r="I607">
        <v>-10.0002919827644</v>
      </c>
      <c r="J607">
        <f>(Table2[[#This Row],[1M Return vs Nifty]]-AVERAGE(Table2[1M Return vs Nifty]))/_xlfn.STDEV.P(Table2[1M Return vs Nifty])</f>
        <v>-1.1188733725855844</v>
      </c>
      <c r="K607">
        <v>-14.8343319816196</v>
      </c>
      <c r="L607">
        <f>(Table2[[#This Row],[6M Return vs Nifty]]-AVERAGE(Table2[6M Return vs Nifty]))/_xlfn.STDEV.P(Table2[6M Return vs Nifty])</f>
        <v>-0.73228958245709341</v>
      </c>
      <c r="M607">
        <v>-10.0504887080528</v>
      </c>
      <c r="N607">
        <f>(Table2[[#This Row],[1W Return vs Nifty]]-AVERAGE(Table2[1W Return vs Nifty]))/_xlfn.STDEV.P(Table2[1W Return vs Nifty])</f>
        <v>-2.5455611722814786</v>
      </c>
      <c r="O607">
        <v>2085.3200000000002</v>
      </c>
      <c r="P607">
        <v>2127.05862554433</v>
      </c>
      <c r="Q607">
        <v>2054.0524330476501</v>
      </c>
      <c r="R607">
        <v>28.3178367239096</v>
      </c>
      <c r="S607" s="2">
        <f>(Table2[[#This Row],[Close Price]]-Table2[[#This Row],[20D EMA]])/Table2[[#This Row],[20D EMA]]</f>
        <v>-4.0890606717434351E-2</v>
      </c>
      <c r="T607" s="2">
        <f>(Table2[[#This Row],[Close Price]]-Table2[[#This Row],[50D EMA]])/Table2[[#This Row],[50D EMA]]</f>
        <v>-5.9710919115747253E-2</v>
      </c>
      <c r="U607" s="2">
        <f>(Table2[[#This Row],[Close Price]]-Table2[[#This Row],[200D EMA]])/Table2[[#This Row],[200D EMA]]</f>
        <v>-2.6290678942175464E-2</v>
      </c>
      <c r="V607">
        <v>1.1369410129670401</v>
      </c>
      <c r="W607">
        <v>1960.25</v>
      </c>
      <c r="X607">
        <v>2008.55</v>
      </c>
      <c r="Y607">
        <v>1960.25</v>
      </c>
      <c r="Z607">
        <v>2104.9</v>
      </c>
      <c r="AA607">
        <v>1960.25</v>
      </c>
      <c r="AB607">
        <v>2041.45</v>
      </c>
      <c r="AC607" s="2">
        <f>(Table2[[#This Row],[Close Price]]/Table2[[#This Row],[Day Low]])-1</f>
        <v>2.0303532712664163E-2</v>
      </c>
      <c r="AD607" s="2">
        <f>(Table2[[#This Row],[Day High]]/Table2[[#This Row],[Close Price]])-1</f>
        <v>4.2498937526562752E-3</v>
      </c>
      <c r="AE607" s="2">
        <f>(Table2[[#This Row],[Close Price]]/Table2[[#This Row],[Current Week Low]])-1</f>
        <v>2.0303532712664163E-2</v>
      </c>
      <c r="AF607" s="2">
        <f>(Table2[[#This Row],[Current Week High]]/Table2[[#This Row],[Close Price]])-1</f>
        <v>5.2423689407764984E-2</v>
      </c>
      <c r="AG607" s="2">
        <f>(Table2[[#This Row],[Close Price]]/Table2[[#This Row],[Current Month Low]])-1</f>
        <v>2.0303532712664163E-2</v>
      </c>
      <c r="AH607" s="2">
        <f>(Table2[[#This Row],[Current Month High]]/Table2[[#This Row],[Close Price]])-1</f>
        <v>2.0699482512937184E-2</v>
      </c>
      <c r="AI607">
        <v>24.496887577810501</v>
      </c>
      <c r="AJ607">
        <v>18.834853391164799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-0.21</v>
      </c>
      <c r="AM607" t="s">
        <v>10293</v>
      </c>
      <c r="AN607">
        <v>-5.47</v>
      </c>
      <c r="AO607" t="s">
        <v>10293</v>
      </c>
      <c r="AQ607">
        <f>(Table2[[#This Row],[Sharpe Ratio]]-AVERAGE(Table2[Sharpe Ratio]))/_xlfn.STDEV.P(Table2[Sharpe Ratio])</f>
        <v>-0.63377662498989373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579</v>
      </c>
      <c r="AT607">
        <f>_xlfn.RANK.AVG(Table2[[#This Row],[6M Return vs Nifty Z-Score]],Table2[6M Return vs Nifty Z-Score])</f>
        <v>571</v>
      </c>
      <c r="AU607">
        <f>_xlfn.RANK.AVG(Table2[[#This Row],[Sharpe Ratio Z-Score]],Table2[Sharpe Ratio Z-Score])</f>
        <v>532.5</v>
      </c>
      <c r="AV607">
        <f>(Table2[[#This Row],[Rank 1Y]]+Table2[[#This Row],[Rank 6M]]+Table2[[#This Row],[Rank Sharpe]])/3</f>
        <v>560.83333333333337</v>
      </c>
    </row>
    <row r="608" spans="1:48" x14ac:dyDescent="0.3">
      <c r="A608" t="s">
        <v>1347</v>
      </c>
      <c r="B608" t="s">
        <v>1348</v>
      </c>
      <c r="C608" t="s">
        <v>6557</v>
      </c>
      <c r="D608" t="s">
        <v>78</v>
      </c>
      <c r="E608">
        <v>8253.5378422600006</v>
      </c>
      <c r="F608">
        <v>163.97</v>
      </c>
      <c r="G608">
        <v>0.17950675676879799</v>
      </c>
      <c r="H608">
        <f>(Table2[[#This Row],[1Y Return vs Nifty]]-AVERAGE(Table2[1Y Return vs Nifty]))/_xlfn.STDEV.P(Table2[1Y Return vs Nifty])</f>
        <v>-0.53495725899950586</v>
      </c>
      <c r="I608">
        <v>-9.9788998940370508</v>
      </c>
      <c r="J608">
        <f>(Table2[[#This Row],[1M Return vs Nifty]]-AVERAGE(Table2[1M Return vs Nifty]))/_xlfn.STDEV.P(Table2[1M Return vs Nifty])</f>
        <v>-1.1166897257554538</v>
      </c>
      <c r="K608">
        <v>-16.765214253262201</v>
      </c>
      <c r="L608">
        <f>(Table2[[#This Row],[6M Return vs Nifty]]-AVERAGE(Table2[6M Return vs Nifty]))/_xlfn.STDEV.P(Table2[6M Return vs Nifty])</f>
        <v>-0.79862779405128814</v>
      </c>
      <c r="M608">
        <v>2.8092161569326901</v>
      </c>
      <c r="N608">
        <f>(Table2[[#This Row],[1W Return vs Nifty]]-AVERAGE(Table2[1W Return vs Nifty]))/_xlfn.STDEV.P(Table2[1W Return vs Nifty])</f>
        <v>0.14105083512488198</v>
      </c>
      <c r="O608">
        <v>163.94</v>
      </c>
      <c r="P608">
        <v>163.834019810006</v>
      </c>
      <c r="Q608">
        <v>160.06675883812699</v>
      </c>
      <c r="R608">
        <v>51.154501787246097</v>
      </c>
      <c r="S608" s="2">
        <f>(Table2[[#This Row],[Close Price]]-Table2[[#This Row],[20D EMA]])/Table2[[#This Row],[20D EMA]]</f>
        <v>1.8299377821154775E-4</v>
      </c>
      <c r="T608" s="2">
        <f>(Table2[[#This Row],[Close Price]]-Table2[[#This Row],[50D EMA]])/Table2[[#This Row],[50D EMA]]</f>
        <v>8.2998750901487747E-4</v>
      </c>
      <c r="U608" s="2">
        <f>(Table2[[#This Row],[Close Price]]-Table2[[#This Row],[200D EMA]])/Table2[[#This Row],[200D EMA]]</f>
        <v>2.4385082763000776E-2</v>
      </c>
      <c r="V608">
        <v>0.49099897125868303</v>
      </c>
      <c r="W608">
        <v>160</v>
      </c>
      <c r="X608">
        <v>166.64</v>
      </c>
      <c r="Y608">
        <v>159.97999999999999</v>
      </c>
      <c r="Z608">
        <v>170</v>
      </c>
      <c r="AA608">
        <v>160</v>
      </c>
      <c r="AB608">
        <v>170</v>
      </c>
      <c r="AC608" s="2">
        <f>(Table2[[#This Row],[Close Price]]/Table2[[#This Row],[Day Low]])-1</f>
        <v>2.4812499999999904E-2</v>
      </c>
      <c r="AD608" s="2">
        <f>(Table2[[#This Row],[Day High]]/Table2[[#This Row],[Close Price]])-1</f>
        <v>1.6283466487772014E-2</v>
      </c>
      <c r="AE608" s="2">
        <f>(Table2[[#This Row],[Close Price]]/Table2[[#This Row],[Current Week Low]])-1</f>
        <v>2.4940617577197122E-2</v>
      </c>
      <c r="AF608" s="2">
        <f>(Table2[[#This Row],[Current Week High]]/Table2[[#This Row],[Close Price]])-1</f>
        <v>3.6775019820698862E-2</v>
      </c>
      <c r="AG608" s="2">
        <f>(Table2[[#This Row],[Close Price]]/Table2[[#This Row],[Current Month Low]])-1</f>
        <v>2.4812499999999904E-2</v>
      </c>
      <c r="AH608" s="2">
        <f>(Table2[[#This Row],[Current Month High]]/Table2[[#This Row],[Close Price]])-1</f>
        <v>3.6775019820698862E-2</v>
      </c>
      <c r="AI608">
        <v>21.3636640848935</v>
      </c>
      <c r="AJ608">
        <v>36.641666666666602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-0.02</v>
      </c>
      <c r="AM608" t="s">
        <v>10293</v>
      </c>
      <c r="AN608">
        <v>-2.74</v>
      </c>
      <c r="AO608" t="s">
        <v>10293</v>
      </c>
      <c r="AP608">
        <v>-2.1693429396109999E-2</v>
      </c>
      <c r="AQ608">
        <f>(Table2[[#This Row],[Sharpe Ratio]]-AVERAGE(Table2[Sharpe Ratio]))/_xlfn.STDEV.P(Table2[Sharpe Ratio])</f>
        <v>-0.88531464866241405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-3.1945385923437795</v>
      </c>
      <c r="AS608">
        <f>_xlfn.RANK.AVG(Table2[[#This Row],[1Y Return vs Nifty Z-Score]],Table2[1Y Return vs Nifty Z-Score])</f>
        <v>495</v>
      </c>
      <c r="AT608">
        <f>_xlfn.RANK.AVG(Table2[[#This Row],[6M Return vs Nifty Z-Score]],Table2[6M Return vs Nifty Z-Score])</f>
        <v>597</v>
      </c>
      <c r="AU608">
        <f>_xlfn.RANK.AVG(Table2[[#This Row],[Sharpe Ratio Z-Score]],Table2[Sharpe Ratio Z-Score])</f>
        <v>593</v>
      </c>
      <c r="AV608">
        <f>(Table2[[#This Row],[Rank 1Y]]+Table2[[#This Row],[Rank 6M]]+Table2[[#This Row],[Rank Sharpe]])/3</f>
        <v>561.66666666666663</v>
      </c>
    </row>
    <row r="609" spans="1:48" x14ac:dyDescent="0.3">
      <c r="A609" t="s">
        <v>2086</v>
      </c>
      <c r="B609" t="s">
        <v>2087</v>
      </c>
      <c r="C609" t="s">
        <v>10253</v>
      </c>
      <c r="D609" t="s">
        <v>46</v>
      </c>
      <c r="E609">
        <v>2880.9671609249999</v>
      </c>
      <c r="F609">
        <v>726.75</v>
      </c>
      <c r="G609">
        <v>-32.054648390213998</v>
      </c>
      <c r="H609">
        <f>(Table2[[#This Row],[1Y Return vs Nifty]]-AVERAGE(Table2[1Y Return vs Nifty]))/_xlfn.STDEV.P(Table2[1Y Return vs Nifty])</f>
        <v>-0.98023692080480895</v>
      </c>
      <c r="I609">
        <v>0.31521918963412598</v>
      </c>
      <c r="J609">
        <f>(Table2[[#This Row],[1M Return vs Nifty]]-AVERAGE(Table2[1M Return vs Nifty]))/_xlfn.STDEV.P(Table2[1M Return vs Nifty])</f>
        <v>-6.5893761296585932E-2</v>
      </c>
      <c r="K609">
        <v>-18.892992063198999</v>
      </c>
      <c r="L609">
        <f>(Table2[[#This Row],[6M Return vs Nifty]]-AVERAGE(Table2[6M Return vs Nifty]))/_xlfn.STDEV.P(Table2[6M Return vs Nifty])</f>
        <v>-0.87173063240348891</v>
      </c>
      <c r="M609">
        <v>5.2906392451571902</v>
      </c>
      <c r="N609">
        <f>(Table2[[#This Row],[1W Return vs Nifty]]-AVERAGE(Table2[1W Return vs Nifty]))/_xlfn.STDEV.P(Table2[1W Return vs Nifty])</f>
        <v>0.65946250430954922</v>
      </c>
      <c r="O609">
        <v>688.71</v>
      </c>
      <c r="P609">
        <v>680.55160852665006</v>
      </c>
      <c r="Q609">
        <v>697.813439036202</v>
      </c>
      <c r="R609">
        <v>75.385169292685703</v>
      </c>
      <c r="S609" s="2">
        <f>(Table2[[#This Row],[Close Price]]-Table2[[#This Row],[20D EMA]])/Table2[[#This Row],[20D EMA]]</f>
        <v>5.5233697782811286E-2</v>
      </c>
      <c r="T609" s="2">
        <f>(Table2[[#This Row],[Close Price]]-Table2[[#This Row],[50D EMA]])/Table2[[#This Row],[50D EMA]]</f>
        <v>6.7883744442785832E-2</v>
      </c>
      <c r="U609" s="2">
        <f>(Table2[[#This Row],[Close Price]]-Table2[[#This Row],[200D EMA]])/Table2[[#This Row],[200D EMA]]</f>
        <v>4.1467474463897216E-2</v>
      </c>
      <c r="V609">
        <v>1.2956364318554601</v>
      </c>
      <c r="W609">
        <v>691.1</v>
      </c>
      <c r="X609">
        <v>745.75</v>
      </c>
      <c r="Y609">
        <v>677.25</v>
      </c>
      <c r="Z609">
        <v>745.75</v>
      </c>
      <c r="AA609">
        <v>681.2</v>
      </c>
      <c r="AB609">
        <v>745.75</v>
      </c>
      <c r="AC609" s="2">
        <f>(Table2[[#This Row],[Close Price]]/Table2[[#This Row],[Day Low]])-1</f>
        <v>5.1584430617855448E-2</v>
      </c>
      <c r="AD609" s="2">
        <f>(Table2[[#This Row],[Day High]]/Table2[[#This Row],[Close Price]])-1</f>
        <v>2.614379084967311E-2</v>
      </c>
      <c r="AE609" s="2">
        <f>(Table2[[#This Row],[Close Price]]/Table2[[#This Row],[Current Week Low]])-1</f>
        <v>7.3089700996677776E-2</v>
      </c>
      <c r="AF609" s="2">
        <f>(Table2[[#This Row],[Current Week High]]/Table2[[#This Row],[Close Price]])-1</f>
        <v>2.614379084967311E-2</v>
      </c>
      <c r="AG609" s="2">
        <f>(Table2[[#This Row],[Close Price]]/Table2[[#This Row],[Current Month Low]])-1</f>
        <v>6.6867293012331075E-2</v>
      </c>
      <c r="AH609" s="2">
        <f>(Table2[[#This Row],[Current Month High]]/Table2[[#This Row],[Close Price]])-1</f>
        <v>2.614379084967311E-2</v>
      </c>
      <c r="AI609">
        <v>16.408668730650099</v>
      </c>
      <c r="AJ609">
        <v>21.145190865144102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0.04</v>
      </c>
      <c r="AM609" t="s">
        <v>10294</v>
      </c>
      <c r="AN609">
        <v>6.43</v>
      </c>
      <c r="AO609" t="s">
        <v>10294</v>
      </c>
      <c r="AP609">
        <v>2.754504150206E-2</v>
      </c>
      <c r="AQ609">
        <f>(Table2[[#This Row],[Sharpe Ratio]]-AVERAGE(Table2[Sharpe Ratio]))/_xlfn.STDEV.P(Table2[Sharpe Ratio])</f>
        <v>-0.31438842799748334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658</v>
      </c>
      <c r="AT609">
        <f>_xlfn.RANK.AVG(Table2[[#This Row],[6M Return vs Nifty Z-Score]],Table2[6M Return vs Nifty Z-Score])</f>
        <v>615</v>
      </c>
      <c r="AU609">
        <f>_xlfn.RANK.AVG(Table2[[#This Row],[Sharpe Ratio Z-Score]],Table2[Sharpe Ratio Z-Score])</f>
        <v>420</v>
      </c>
      <c r="AV609">
        <f>(Table2[[#This Row],[Rank 1Y]]+Table2[[#This Row],[Rank 6M]]+Table2[[#This Row],[Rank Sharpe]])/3</f>
        <v>564.33333333333337</v>
      </c>
    </row>
    <row r="610" spans="1:48" x14ac:dyDescent="0.3">
      <c r="A610" t="s">
        <v>1852</v>
      </c>
      <c r="B610" t="s">
        <v>1853</v>
      </c>
      <c r="C610" t="s">
        <v>10260</v>
      </c>
      <c r="D610" t="s">
        <v>286</v>
      </c>
      <c r="E610">
        <v>3842.9206165800001</v>
      </c>
      <c r="F610">
        <v>165.3</v>
      </c>
      <c r="G610">
        <v>-7.7497151977196603</v>
      </c>
      <c r="H610">
        <f>(Table2[[#This Row],[1Y Return vs Nifty]]-AVERAGE(Table2[1Y Return vs Nifty]))/_xlfn.STDEV.P(Table2[1Y Return vs Nifty])</f>
        <v>-0.64449080359449396</v>
      </c>
      <c r="I610">
        <v>20.669374441157601</v>
      </c>
      <c r="J610">
        <f>(Table2[[#This Row],[1M Return vs Nifty]]-AVERAGE(Table2[1M Return vs Nifty]))/_xlfn.STDEV.P(Table2[1M Return vs Nifty])</f>
        <v>2.0118036137217867</v>
      </c>
      <c r="K610">
        <v>-13.885126848147401</v>
      </c>
      <c r="L610">
        <f>(Table2[[#This Row],[6M Return vs Nifty]]-AVERAGE(Table2[6M Return vs Nifty]))/_xlfn.STDEV.P(Table2[6M Return vs Nifty])</f>
        <v>-0.69967828765401519</v>
      </c>
      <c r="M610">
        <v>5.3280646277389998</v>
      </c>
      <c r="N610">
        <f>(Table2[[#This Row],[1W Return vs Nifty]]-AVERAGE(Table2[1W Return vs Nifty]))/_xlfn.STDEV.P(Table2[1W Return vs Nifty])</f>
        <v>0.66728130600692237</v>
      </c>
      <c r="O610">
        <v>162.16999999999999</v>
      </c>
      <c r="P610">
        <v>151.644517920449</v>
      </c>
      <c r="Q610">
        <v>143.55806029924599</v>
      </c>
      <c r="R610">
        <v>50.401116074689</v>
      </c>
      <c r="S610" s="2">
        <f>(Table2[[#This Row],[Close Price]]-Table2[[#This Row],[20D EMA]])/Table2[[#This Row],[20D EMA]]</f>
        <v>1.9300733797866586E-2</v>
      </c>
      <c r="T610" s="2">
        <f>(Table2[[#This Row],[Close Price]]-Table2[[#This Row],[50D EMA]])/Table2[[#This Row],[50D EMA]]</f>
        <v>9.0049295990472386E-2</v>
      </c>
      <c r="U610" s="2">
        <f>(Table2[[#This Row],[Close Price]]-Table2[[#This Row],[200D EMA]])/Table2[[#This Row],[200D EMA]]</f>
        <v>0.1514504978364368</v>
      </c>
      <c r="V610">
        <v>1.3708531357506299</v>
      </c>
      <c r="W610">
        <v>164.7</v>
      </c>
      <c r="X610">
        <v>170.9</v>
      </c>
      <c r="Y610">
        <v>164.7</v>
      </c>
      <c r="Z610">
        <v>181.4</v>
      </c>
      <c r="AA610">
        <v>164.7</v>
      </c>
      <c r="AB610">
        <v>177.4</v>
      </c>
      <c r="AC610" s="2">
        <f>(Table2[[#This Row],[Close Price]]/Table2[[#This Row],[Day Low]])-1</f>
        <v>3.6429872495447047E-3</v>
      </c>
      <c r="AD610" s="2">
        <f>(Table2[[#This Row],[Day High]]/Table2[[#This Row],[Close Price]])-1</f>
        <v>3.3877797943133725E-2</v>
      </c>
      <c r="AE610" s="2">
        <f>(Table2[[#This Row],[Close Price]]/Table2[[#This Row],[Current Week Low]])-1</f>
        <v>3.6429872495447047E-3</v>
      </c>
      <c r="AF610" s="2">
        <f>(Table2[[#This Row],[Current Week High]]/Table2[[#This Row],[Close Price]])-1</f>
        <v>9.7398669086509404E-2</v>
      </c>
      <c r="AG610" s="2">
        <f>(Table2[[#This Row],[Close Price]]/Table2[[#This Row],[Current Month Low]])-1</f>
        <v>3.6429872495447047E-3</v>
      </c>
      <c r="AH610" s="2">
        <f>(Table2[[#This Row],[Current Month High]]/Table2[[#This Row],[Close Price]])-1</f>
        <v>7.3200241984270997E-2</v>
      </c>
      <c r="AI610">
        <v>9.7398669086509404</v>
      </c>
      <c r="AJ610">
        <v>47.523427041499303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</v>
      </c>
      <c r="AM610" t="s">
        <v>10294</v>
      </c>
      <c r="AN610">
        <v>0.53</v>
      </c>
      <c r="AO610" t="s">
        <v>10294</v>
      </c>
      <c r="AP610">
        <v>-1.4827029493697E-2</v>
      </c>
      <c r="AQ610">
        <f>(Table2[[#This Row],[Sharpe Ratio]]-AVERAGE(Table2[Sharpe Ratio]))/_xlfn.STDEV.P(Table2[Sharpe Ratio])</f>
        <v>-0.80569788408079113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0.52921794439940895</v>
      </c>
      <c r="AS610">
        <f>_xlfn.RANK.AVG(Table2[[#This Row],[1Y Return vs Nifty Z-Score]],Table2[1Y Return vs Nifty Z-Score])</f>
        <v>558</v>
      </c>
      <c r="AT610">
        <f>_xlfn.RANK.AVG(Table2[[#This Row],[6M Return vs Nifty Z-Score]],Table2[6M Return vs Nifty Z-Score])</f>
        <v>561</v>
      </c>
      <c r="AU610">
        <f>_xlfn.RANK.AVG(Table2[[#This Row],[Sharpe Ratio Z-Score]],Table2[Sharpe Ratio Z-Score])</f>
        <v>582</v>
      </c>
      <c r="AV610">
        <f>(Table2[[#This Row],[Rank 1Y]]+Table2[[#This Row],[Rank 6M]]+Table2[[#This Row],[Rank Sharpe]])/3</f>
        <v>567</v>
      </c>
    </row>
    <row r="611" spans="1:48" x14ac:dyDescent="0.3">
      <c r="A611" t="s">
        <v>1660</v>
      </c>
      <c r="B611" t="s">
        <v>1661</v>
      </c>
      <c r="C611" t="s">
        <v>10263</v>
      </c>
      <c r="D611" t="s">
        <v>551</v>
      </c>
      <c r="E611">
        <v>5023.3062624300001</v>
      </c>
      <c r="F611">
        <v>908.55</v>
      </c>
      <c r="G611">
        <v>-18.879555235207999</v>
      </c>
      <c r="H611">
        <f>(Table2[[#This Row],[1Y Return vs Nifty]]-AVERAGE(Table2[1Y Return vs Nifty]))/_xlfn.STDEV.P(Table2[1Y Return vs Nifty])</f>
        <v>-0.79823739274013239</v>
      </c>
      <c r="I611">
        <v>0.32578901164504998</v>
      </c>
      <c r="J611">
        <f>(Table2[[#This Row],[1M Return vs Nifty]]-AVERAGE(Table2[1M Return vs Nifty]))/_xlfn.STDEV.P(Table2[1M Return vs Nifty])</f>
        <v>-6.4814822319500934E-2</v>
      </c>
      <c r="K611">
        <v>3.10777161591963</v>
      </c>
      <c r="L611">
        <f>(Table2[[#This Row],[6M Return vs Nifty]]-AVERAGE(Table2[6M Return vs Nifty]))/_xlfn.STDEV.P(Table2[6M Return vs Nifty])</f>
        <v>-0.11586304916774144</v>
      </c>
      <c r="M611">
        <v>7.1347117516463303</v>
      </c>
      <c r="N611">
        <f>(Table2[[#This Row],[1W Return vs Nifty]]-AVERAGE(Table2[1W Return vs Nifty]))/_xlfn.STDEV.P(Table2[1W Return vs Nifty])</f>
        <v>1.044720750161777</v>
      </c>
      <c r="O611">
        <v>829.83</v>
      </c>
      <c r="P611">
        <v>796.35491656660099</v>
      </c>
      <c r="Q611">
        <v>769.19720817287896</v>
      </c>
      <c r="R611">
        <v>81.648327828205495</v>
      </c>
      <c r="S611" s="2">
        <f>(Table2[[#This Row],[Close Price]]-Table2[[#This Row],[20D EMA]])/Table2[[#This Row],[20D EMA]]</f>
        <v>9.4862803224756764E-2</v>
      </c>
      <c r="T611" s="2">
        <f>(Table2[[#This Row],[Close Price]]-Table2[[#This Row],[50D EMA]])/Table2[[#This Row],[50D EMA]]</f>
        <v>0.14088577981927464</v>
      </c>
      <c r="U611" s="2">
        <f>(Table2[[#This Row],[Close Price]]-Table2[[#This Row],[200D EMA]])/Table2[[#This Row],[200D EMA]]</f>
        <v>0.18116653355793397</v>
      </c>
      <c r="V611">
        <v>2.0167632971911602</v>
      </c>
      <c r="W611">
        <v>862</v>
      </c>
      <c r="X611">
        <v>923</v>
      </c>
      <c r="Y611">
        <v>819.75</v>
      </c>
      <c r="Z611">
        <v>923</v>
      </c>
      <c r="AA611">
        <v>828.05</v>
      </c>
      <c r="AB611">
        <v>923</v>
      </c>
      <c r="AC611" s="2">
        <f>(Table2[[#This Row],[Close Price]]/Table2[[#This Row],[Day Low]])-1</f>
        <v>5.4002320185614794E-2</v>
      </c>
      <c r="AD611" s="2">
        <f>(Table2[[#This Row],[Day High]]/Table2[[#This Row],[Close Price]])-1</f>
        <v>1.5904463155577586E-2</v>
      </c>
      <c r="AE611" s="2">
        <f>(Table2[[#This Row],[Close Price]]/Table2[[#This Row],[Current Week Low]])-1</f>
        <v>0.1083257090576395</v>
      </c>
      <c r="AF611" s="2">
        <f>(Table2[[#This Row],[Current Week High]]/Table2[[#This Row],[Close Price]])-1</f>
        <v>1.5904463155577586E-2</v>
      </c>
      <c r="AG611" s="2">
        <f>(Table2[[#This Row],[Close Price]]/Table2[[#This Row],[Current Month Low]])-1</f>
        <v>9.7216351669585199E-2</v>
      </c>
      <c r="AH611" s="2">
        <f>(Table2[[#This Row],[Current Month High]]/Table2[[#This Row],[Close Price]])-1</f>
        <v>1.5904463155577586E-2</v>
      </c>
      <c r="AI611">
        <v>1.59044631555775</v>
      </c>
      <c r="AJ611">
        <v>38.298196209757101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0.19</v>
      </c>
      <c r="AM611" t="s">
        <v>10294</v>
      </c>
      <c r="AN611">
        <v>10.62</v>
      </c>
      <c r="AO611" t="s">
        <v>10294</v>
      </c>
      <c r="AP611">
        <v>-0.13673445847372201</v>
      </c>
      <c r="AQ611">
        <f>(Table2[[#This Row],[Sharpe Ratio]]-AVERAGE(Table2[Sharpe Ratio]))/_xlfn.STDEV.P(Table2[Sharpe Ratio])</f>
        <v>-2.2192297511138697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-2.1534242651794675</v>
      </c>
      <c r="AS611">
        <f>_xlfn.RANK.AVG(Table2[[#This Row],[1Y Return vs Nifty Z-Score]],Table2[1Y Return vs Nifty Z-Score])</f>
        <v>615</v>
      </c>
      <c r="AT611">
        <f>_xlfn.RANK.AVG(Table2[[#This Row],[6M Return vs Nifty Z-Score]],Table2[6M Return vs Nifty Z-Score])</f>
        <v>357</v>
      </c>
      <c r="AU611">
        <f>_xlfn.RANK.AVG(Table2[[#This Row],[Sharpe Ratio Z-Score]],Table2[Sharpe Ratio Z-Score])</f>
        <v>729</v>
      </c>
      <c r="AV611">
        <f>(Table2[[#This Row],[Rank 1Y]]+Table2[[#This Row],[Rank 6M]]+Table2[[#This Row],[Rank Sharpe]])/3</f>
        <v>567</v>
      </c>
    </row>
    <row r="612" spans="1:48" x14ac:dyDescent="0.3">
      <c r="A612" t="s">
        <v>1457</v>
      </c>
      <c r="B612" t="s">
        <v>1458</v>
      </c>
      <c r="C612" t="s">
        <v>10260</v>
      </c>
      <c r="D612" t="s">
        <v>1459</v>
      </c>
      <c r="E612">
        <v>7026.6219257399998</v>
      </c>
      <c r="F612">
        <v>220.7</v>
      </c>
      <c r="G612">
        <v>-26.923762337194301</v>
      </c>
      <c r="H612">
        <f>(Table2[[#This Row],[1Y Return vs Nifty]]-AVERAGE(Table2[1Y Return vs Nifty]))/_xlfn.STDEV.P(Table2[1Y Return vs Nifty])</f>
        <v>-0.90935933161308458</v>
      </c>
      <c r="I612">
        <v>4.4443328467649303</v>
      </c>
      <c r="J612">
        <f>(Table2[[#This Row],[1M Return vs Nifty]]-AVERAGE(Table2[1M Return vs Nifty]))/_xlfn.STDEV.P(Table2[1M Return vs Nifty])</f>
        <v>0.35559504531606173</v>
      </c>
      <c r="K612">
        <v>0.57017883838154704</v>
      </c>
      <c r="L612">
        <f>(Table2[[#This Row],[6M Return vs Nifty]]-AVERAGE(Table2[6M Return vs Nifty]))/_xlfn.STDEV.P(Table2[6M Return vs Nifty])</f>
        <v>-0.20304566464279838</v>
      </c>
      <c r="M612">
        <v>-1.8889804712798499</v>
      </c>
      <c r="N612">
        <f>(Table2[[#This Row],[1W Return vs Nifty]]-AVERAGE(Table2[1W Return vs Nifty]))/_xlfn.STDEV.P(Table2[1W Return vs Nifty])</f>
        <v>-0.84048269204647663</v>
      </c>
      <c r="O612">
        <v>221.47</v>
      </c>
      <c r="P612">
        <v>211.43514055331599</v>
      </c>
      <c r="Q612">
        <v>197.70274833305299</v>
      </c>
      <c r="R612">
        <v>44.111689877077097</v>
      </c>
      <c r="S612" s="2">
        <f>(Table2[[#This Row],[Close Price]]-Table2[[#This Row],[20D EMA]])/Table2[[#This Row],[20D EMA]]</f>
        <v>-3.4767688625999471E-3</v>
      </c>
      <c r="T612" s="2">
        <f>(Table2[[#This Row],[Close Price]]-Table2[[#This Row],[50D EMA]])/Table2[[#This Row],[50D EMA]]</f>
        <v>4.3818919704824329E-2</v>
      </c>
      <c r="U612" s="2">
        <f>(Table2[[#This Row],[Close Price]]-Table2[[#This Row],[200D EMA]])/Table2[[#This Row],[200D EMA]]</f>
        <v>0.11632236709327622</v>
      </c>
      <c r="V612">
        <v>0.54850509842675599</v>
      </c>
      <c r="W612">
        <v>215.2</v>
      </c>
      <c r="X612">
        <v>222.84</v>
      </c>
      <c r="Y612">
        <v>215.2</v>
      </c>
      <c r="Z612">
        <v>234.79</v>
      </c>
      <c r="AA612">
        <v>215.2</v>
      </c>
      <c r="AB612">
        <v>226.64</v>
      </c>
      <c r="AC612" s="2">
        <f>(Table2[[#This Row],[Close Price]]/Table2[[#This Row],[Day Low]])-1</f>
        <v>2.5557620817843851E-2</v>
      </c>
      <c r="AD612" s="2">
        <f>(Table2[[#This Row],[Day High]]/Table2[[#This Row],[Close Price]])-1</f>
        <v>9.6964204802900689E-3</v>
      </c>
      <c r="AE612" s="2">
        <f>(Table2[[#This Row],[Close Price]]/Table2[[#This Row],[Current Week Low]])-1</f>
        <v>2.5557620817843851E-2</v>
      </c>
      <c r="AF612" s="2">
        <f>(Table2[[#This Row],[Current Week High]]/Table2[[#This Row],[Close Price]])-1</f>
        <v>6.3842319891255217E-2</v>
      </c>
      <c r="AG612" s="2">
        <f>(Table2[[#This Row],[Close Price]]/Table2[[#This Row],[Current Month Low]])-1</f>
        <v>2.5557620817843851E-2</v>
      </c>
      <c r="AH612" s="2">
        <f>(Table2[[#This Row],[Current Month High]]/Table2[[#This Row],[Close Price]])-1</f>
        <v>2.6914363389216156E-2</v>
      </c>
      <c r="AI612">
        <v>9.6057997281377503</v>
      </c>
      <c r="AJ612">
        <v>30.129716981131999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0.04</v>
      </c>
      <c r="AM612" t="s">
        <v>10294</v>
      </c>
      <c r="AN612">
        <v>-4.97</v>
      </c>
      <c r="AO612" t="s">
        <v>10293</v>
      </c>
      <c r="AP612">
        <v>-5.8311668686662002E-2</v>
      </c>
      <c r="AQ612">
        <f>(Table2[[#This Row],[Sharpe Ratio]]-AVERAGE(Table2[Sharpe Ratio]))/_xlfn.STDEV.P(Table2[Sharpe Ratio])</f>
        <v>-1.3099077073866634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-2.9072003503729613</v>
      </c>
      <c r="AS612">
        <f>_xlfn.RANK.AVG(Table2[[#This Row],[1Y Return vs Nifty Z-Score]],Table2[1Y Return vs Nifty Z-Score])</f>
        <v>647</v>
      </c>
      <c r="AT612">
        <f>_xlfn.RANK.AVG(Table2[[#This Row],[6M Return vs Nifty Z-Score]],Table2[6M Return vs Nifty Z-Score])</f>
        <v>393</v>
      </c>
      <c r="AU612">
        <f>_xlfn.RANK.AVG(Table2[[#This Row],[Sharpe Ratio Z-Score]],Table2[Sharpe Ratio Z-Score])</f>
        <v>663</v>
      </c>
      <c r="AV612">
        <f>(Table2[[#This Row],[Rank 1Y]]+Table2[[#This Row],[Rank 6M]]+Table2[[#This Row],[Rank Sharpe]])/3</f>
        <v>567.66666666666663</v>
      </c>
    </row>
    <row r="613" spans="1:48" x14ac:dyDescent="0.3">
      <c r="A613" t="s">
        <v>1155</v>
      </c>
      <c r="B613" t="s">
        <v>1156</v>
      </c>
      <c r="C613" t="s">
        <v>10263</v>
      </c>
      <c r="D613" t="s">
        <v>551</v>
      </c>
      <c r="E613">
        <v>10433.97896608</v>
      </c>
      <c r="F613">
        <v>2942.9</v>
      </c>
      <c r="G613">
        <v>-17.296398336964302</v>
      </c>
      <c r="H613">
        <f>(Table2[[#This Row],[1Y Return vs Nifty]]-AVERAGE(Table2[1Y Return vs Nifty]))/_xlfn.STDEV.P(Table2[1Y Return vs Nifty])</f>
        <v>-0.77636780859808696</v>
      </c>
      <c r="I613">
        <v>1.0430914795125401</v>
      </c>
      <c r="J613">
        <f>(Table2[[#This Row],[1M Return vs Nifty]]-AVERAGE(Table2[1M Return vs Nifty]))/_xlfn.STDEV.P(Table2[1M Return vs Nifty])</f>
        <v>8.4054826337560049E-3</v>
      </c>
      <c r="K613">
        <v>-0.89388303206921904</v>
      </c>
      <c r="L613">
        <f>(Table2[[#This Row],[6M Return vs Nifty]]-AVERAGE(Table2[6M Return vs Nifty]))/_xlfn.STDEV.P(Table2[6M Return vs Nifty])</f>
        <v>-0.25334559622088082</v>
      </c>
      <c r="M613">
        <v>0.53060489186409399</v>
      </c>
      <c r="N613">
        <f>(Table2[[#This Row],[1W Return vs Nifty]]-AVERAGE(Table2[1W Return vs Nifty]))/_xlfn.STDEV.P(Table2[1W Return vs Nifty])</f>
        <v>-0.33498997990292034</v>
      </c>
      <c r="O613">
        <v>2874.3</v>
      </c>
      <c r="P613">
        <v>2780.4592841979102</v>
      </c>
      <c r="Q613">
        <v>2665.8092284153299</v>
      </c>
      <c r="R613">
        <v>58.824938288428299</v>
      </c>
      <c r="S613" s="2">
        <f>(Table2[[#This Row],[Close Price]]-Table2[[#This Row],[20D EMA]])/Table2[[#This Row],[20D EMA]]</f>
        <v>2.386668058309846E-2</v>
      </c>
      <c r="T613" s="2">
        <f>(Table2[[#This Row],[Close Price]]-Table2[[#This Row],[50D EMA]])/Table2[[#This Row],[50D EMA]]</f>
        <v>5.8422260209053854E-2</v>
      </c>
      <c r="U613" s="2">
        <f>(Table2[[#This Row],[Close Price]]-Table2[[#This Row],[200D EMA]])/Table2[[#This Row],[200D EMA]]</f>
        <v>0.1039424609349802</v>
      </c>
      <c r="V613">
        <v>0.59680738330110505</v>
      </c>
      <c r="W613">
        <v>2840</v>
      </c>
      <c r="X613">
        <v>2987.95</v>
      </c>
      <c r="Y613">
        <v>2840</v>
      </c>
      <c r="Z613">
        <v>3068.95</v>
      </c>
      <c r="AA613">
        <v>2840</v>
      </c>
      <c r="AB613">
        <v>2987.95</v>
      </c>
      <c r="AC613" s="2">
        <f>(Table2[[#This Row],[Close Price]]/Table2[[#This Row],[Day Low]])-1</f>
        <v>3.6232394366197296E-2</v>
      </c>
      <c r="AD613" s="2">
        <f>(Table2[[#This Row],[Day High]]/Table2[[#This Row],[Close Price]])-1</f>
        <v>1.5308029494716102E-2</v>
      </c>
      <c r="AE613" s="2">
        <f>(Table2[[#This Row],[Close Price]]/Table2[[#This Row],[Current Week Low]])-1</f>
        <v>3.6232394366197296E-2</v>
      </c>
      <c r="AF613" s="2">
        <f>(Table2[[#This Row],[Current Week High]]/Table2[[#This Row],[Close Price]])-1</f>
        <v>4.2831900506303144E-2</v>
      </c>
      <c r="AG613" s="2">
        <f>(Table2[[#This Row],[Close Price]]/Table2[[#This Row],[Current Month Low]])-1</f>
        <v>3.6232394366197296E-2</v>
      </c>
      <c r="AH613" s="2">
        <f>(Table2[[#This Row],[Current Month High]]/Table2[[#This Row],[Close Price]])-1</f>
        <v>1.5308029494716102E-2</v>
      </c>
      <c r="AI613">
        <v>9.0098202453362308</v>
      </c>
      <c r="AJ613">
        <v>30.970182465509499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0.02</v>
      </c>
      <c r="AM613" t="s">
        <v>10294</v>
      </c>
      <c r="AN613">
        <v>1.4</v>
      </c>
      <c r="AO613" t="s">
        <v>10294</v>
      </c>
      <c r="AP613">
        <v>-7.8043294523680001E-2</v>
      </c>
      <c r="AQ613">
        <f>(Table2[[#This Row],[Sharpe Ratio]]-AVERAGE(Table2[Sharpe Ratio]))/_xlfn.STDEV.P(Table2[Sharpe Ratio])</f>
        <v>-1.5386983737337347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-2.894996275821867</v>
      </c>
      <c r="AS613">
        <f>_xlfn.RANK.AVG(Table2[[#This Row],[1Y Return vs Nifty Z-Score]],Table2[1Y Return vs Nifty Z-Score])</f>
        <v>606</v>
      </c>
      <c r="AT613">
        <f>_xlfn.RANK.AVG(Table2[[#This Row],[6M Return vs Nifty Z-Score]],Table2[6M Return vs Nifty Z-Score])</f>
        <v>406</v>
      </c>
      <c r="AU613">
        <f>_xlfn.RANK.AVG(Table2[[#This Row],[Sharpe Ratio Z-Score]],Table2[Sharpe Ratio Z-Score])</f>
        <v>691</v>
      </c>
      <c r="AV613">
        <f>(Table2[[#This Row],[Rank 1Y]]+Table2[[#This Row],[Rank 6M]]+Table2[[#This Row],[Rank Sharpe]])/3</f>
        <v>567.66666666666663</v>
      </c>
    </row>
    <row r="614" spans="1:48" x14ac:dyDescent="0.3">
      <c r="A614" t="s">
        <v>1838</v>
      </c>
      <c r="B614" t="s">
        <v>1839</v>
      </c>
      <c r="C614" t="s">
        <v>10259</v>
      </c>
      <c r="D614" t="s">
        <v>307</v>
      </c>
      <c r="E614">
        <v>3946.864079296</v>
      </c>
      <c r="F614">
        <v>179.36</v>
      </c>
      <c r="G614">
        <v>-1.5083769272882199</v>
      </c>
      <c r="H614">
        <f>(Table2[[#This Row],[1Y Return vs Nifty]]-AVERAGE(Table2[1Y Return vs Nifty]))/_xlfn.STDEV.P(Table2[1Y Return vs Nifty])</f>
        <v>-0.55827352935238173</v>
      </c>
      <c r="I614">
        <v>-7.6208773310838298</v>
      </c>
      <c r="J614">
        <f>(Table2[[#This Row],[1M Return vs Nifty]]-AVERAGE(Table2[1M Return vs Nifty]))/_xlfn.STDEV.P(Table2[1M Return vs Nifty])</f>
        <v>-0.87598913028783787</v>
      </c>
      <c r="K614">
        <v>-24.880515657876899</v>
      </c>
      <c r="L614">
        <f>(Table2[[#This Row],[6M Return vs Nifty]]-AVERAGE(Table2[6M Return vs Nifty]))/_xlfn.STDEV.P(Table2[6M Return vs Nifty])</f>
        <v>-1.0774405366179369</v>
      </c>
      <c r="M614">
        <v>1.10110643510071</v>
      </c>
      <c r="N614">
        <f>(Table2[[#This Row],[1W Return vs Nifty]]-AVERAGE(Table2[1W Return vs Nifty]))/_xlfn.STDEV.P(Table2[1W Return vs Nifty])</f>
        <v>-0.21580246258464628</v>
      </c>
      <c r="O614">
        <v>182.68</v>
      </c>
      <c r="P614">
        <v>186.30832098560799</v>
      </c>
      <c r="Q614">
        <v>183.14044400240999</v>
      </c>
      <c r="R614">
        <v>42.257784429213999</v>
      </c>
      <c r="S614" s="2">
        <f>(Table2[[#This Row],[Close Price]]-Table2[[#This Row],[20D EMA]])/Table2[[#This Row],[20D EMA]]</f>
        <v>-1.8173855922925294E-2</v>
      </c>
      <c r="T614" s="2">
        <f>(Table2[[#This Row],[Close Price]]-Table2[[#This Row],[50D EMA]])/Table2[[#This Row],[50D EMA]]</f>
        <v>-3.7294743191554632E-2</v>
      </c>
      <c r="U614" s="2">
        <f>(Table2[[#This Row],[Close Price]]-Table2[[#This Row],[200D EMA]])/Table2[[#This Row],[200D EMA]]</f>
        <v>-2.0642321924043337E-2</v>
      </c>
      <c r="V614">
        <v>0.81172271503098004</v>
      </c>
      <c r="W614">
        <v>175</v>
      </c>
      <c r="X614">
        <v>180.64</v>
      </c>
      <c r="Y614">
        <v>175</v>
      </c>
      <c r="Z614">
        <v>187.3</v>
      </c>
      <c r="AA614">
        <v>175</v>
      </c>
      <c r="AB614">
        <v>185.5</v>
      </c>
      <c r="AC614" s="2">
        <f>(Table2[[#This Row],[Close Price]]/Table2[[#This Row],[Day Low]])-1</f>
        <v>2.4914285714285889E-2</v>
      </c>
      <c r="AD614" s="2">
        <f>(Table2[[#This Row],[Day High]]/Table2[[#This Row],[Close Price]])-1</f>
        <v>7.1364852809989721E-3</v>
      </c>
      <c r="AE614" s="2">
        <f>(Table2[[#This Row],[Close Price]]/Table2[[#This Row],[Current Week Low]])-1</f>
        <v>2.4914285714285889E-2</v>
      </c>
      <c r="AF614" s="2">
        <f>(Table2[[#This Row],[Current Week High]]/Table2[[#This Row],[Close Price]])-1</f>
        <v>4.4268510258697491E-2</v>
      </c>
      <c r="AG614" s="2">
        <f>(Table2[[#This Row],[Close Price]]/Table2[[#This Row],[Current Month Low]])-1</f>
        <v>2.4914285714285889E-2</v>
      </c>
      <c r="AH614" s="2">
        <f>(Table2[[#This Row],[Current Month High]]/Table2[[#This Row],[Close Price]])-1</f>
        <v>3.4232827832292534E-2</v>
      </c>
      <c r="AI614">
        <v>32.610392506690403</v>
      </c>
      <c r="AJ614">
        <v>40.950884086443999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-0.19</v>
      </c>
      <c r="AM614" t="s">
        <v>10293</v>
      </c>
      <c r="AN614">
        <v>-0.19</v>
      </c>
      <c r="AO614" t="s">
        <v>10293</v>
      </c>
      <c r="AQ614">
        <f>(Table2[[#This Row],[Sharpe Ratio]]-AVERAGE(Table2[Sharpe Ratio]))/_xlfn.STDEV.P(Table2[Sharpe Ratio])</f>
        <v>-0.63377662498989373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516</v>
      </c>
      <c r="AT614">
        <f>_xlfn.RANK.AVG(Table2[[#This Row],[6M Return vs Nifty Z-Score]],Table2[6M Return vs Nifty Z-Score])</f>
        <v>657</v>
      </c>
      <c r="AU614">
        <f>_xlfn.RANK.AVG(Table2[[#This Row],[Sharpe Ratio Z-Score]],Table2[Sharpe Ratio Z-Score])</f>
        <v>532.5</v>
      </c>
      <c r="AV614">
        <f>(Table2[[#This Row],[Rank 1Y]]+Table2[[#This Row],[Rank 6M]]+Table2[[#This Row],[Rank Sharpe]])/3</f>
        <v>568.5</v>
      </c>
    </row>
    <row r="615" spans="1:48" x14ac:dyDescent="0.3">
      <c r="A615" t="s">
        <v>490</v>
      </c>
      <c r="B615" t="s">
        <v>491</v>
      </c>
      <c r="C615" t="s">
        <v>10249</v>
      </c>
      <c r="D615" t="s">
        <v>304</v>
      </c>
      <c r="E615">
        <v>43039.559066200003</v>
      </c>
      <c r="F615">
        <v>6911.05</v>
      </c>
      <c r="G615">
        <v>-30.427332763543198</v>
      </c>
      <c r="H615">
        <f>(Table2[[#This Row],[1Y Return vs Nifty]]-AVERAGE(Table2[1Y Return vs Nifty]))/_xlfn.STDEV.P(Table2[1Y Return vs Nifty])</f>
        <v>-0.95775733203971336</v>
      </c>
      <c r="I615">
        <v>-4.7544071279658997</v>
      </c>
      <c r="J615">
        <f>(Table2[[#This Row],[1M Return vs Nifty]]-AVERAGE(Table2[1M Return vs Nifty]))/_xlfn.STDEV.P(Table2[1M Return vs Nifty])</f>
        <v>-0.58338756844504247</v>
      </c>
      <c r="K615">
        <v>-22.657883693327602</v>
      </c>
      <c r="L615">
        <f>(Table2[[#This Row],[6M Return vs Nifty]]-AVERAGE(Table2[6M Return vs Nifty]))/_xlfn.STDEV.P(Table2[6M Return vs Nifty])</f>
        <v>-1.0010788486343085</v>
      </c>
      <c r="M615">
        <v>1.13940743852297</v>
      </c>
      <c r="N615">
        <f>(Table2[[#This Row],[1W Return vs Nifty]]-AVERAGE(Table2[1W Return vs Nifty]))/_xlfn.STDEV.P(Table2[1W Return vs Nifty])</f>
        <v>-0.2078007287369176</v>
      </c>
      <c r="O615">
        <v>6982.7</v>
      </c>
      <c r="P615">
        <v>7081.7663061282401</v>
      </c>
      <c r="Q615">
        <v>7403.25021095799</v>
      </c>
      <c r="R615">
        <v>41.237411117709698</v>
      </c>
      <c r="S615" s="2">
        <f>(Table2[[#This Row],[Close Price]]-Table2[[#This Row],[20D EMA]])/Table2[[#This Row],[20D EMA]]</f>
        <v>-1.0261073796668858E-2</v>
      </c>
      <c r="T615" s="2">
        <f>(Table2[[#This Row],[Close Price]]-Table2[[#This Row],[50D EMA]])/Table2[[#This Row],[50D EMA]]</f>
        <v>-2.4106458579480343E-2</v>
      </c>
      <c r="U615" s="2">
        <f>(Table2[[#This Row],[Close Price]]-Table2[[#This Row],[200D EMA]])/Table2[[#This Row],[200D EMA]]</f>
        <v>-6.6484340922241841E-2</v>
      </c>
      <c r="V615">
        <v>0.63964679342127695</v>
      </c>
      <c r="W615">
        <v>6890.05</v>
      </c>
      <c r="X615">
        <v>6940</v>
      </c>
      <c r="Y615">
        <v>6890.05</v>
      </c>
      <c r="Z615">
        <v>7011.85</v>
      </c>
      <c r="AA615">
        <v>6890.05</v>
      </c>
      <c r="AB615">
        <v>7011.85</v>
      </c>
      <c r="AC615" s="2">
        <f>(Table2[[#This Row],[Close Price]]/Table2[[#This Row],[Day Low]])-1</f>
        <v>3.0478733826315718E-3</v>
      </c>
      <c r="AD615" s="2">
        <f>(Table2[[#This Row],[Day High]]/Table2[[#This Row],[Close Price]])-1</f>
        <v>4.1889437929112372E-3</v>
      </c>
      <c r="AE615" s="2">
        <f>(Table2[[#This Row],[Close Price]]/Table2[[#This Row],[Current Week Low]])-1</f>
        <v>3.0478733826315718E-3</v>
      </c>
      <c r="AF615" s="2">
        <f>(Table2[[#This Row],[Current Week High]]/Table2[[#This Row],[Close Price]])-1</f>
        <v>1.4585337973245682E-2</v>
      </c>
      <c r="AG615" s="2">
        <f>(Table2[[#This Row],[Close Price]]/Table2[[#This Row],[Current Month Low]])-1</f>
        <v>3.0478733826315718E-3</v>
      </c>
      <c r="AH615" s="2">
        <f>(Table2[[#This Row],[Current Month High]]/Table2[[#This Row],[Close Price]])-1</f>
        <v>1.4585337973245682E-2</v>
      </c>
      <c r="AI615">
        <v>33.120148168512699</v>
      </c>
      <c r="AJ615">
        <v>7.7965123533815897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</v>
      </c>
      <c r="AM615" t="s">
        <v>10293</v>
      </c>
      <c r="AN615">
        <v>-1.25</v>
      </c>
      <c r="AO615" t="s">
        <v>10293</v>
      </c>
      <c r="AP615">
        <v>3.1278972680872E-2</v>
      </c>
      <c r="AQ615">
        <f>(Table2[[#This Row],[Sharpe Ratio]]-AVERAGE(Table2[Sharpe Ratio]))/_xlfn.STDEV.P(Table2[Sharpe Ratio])</f>
        <v>-0.2710930295568848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654</v>
      </c>
      <c r="AT615">
        <f>_xlfn.RANK.AVG(Table2[[#This Row],[6M Return vs Nifty Z-Score]],Table2[6M Return vs Nifty Z-Score])</f>
        <v>645</v>
      </c>
      <c r="AU615">
        <f>_xlfn.RANK.AVG(Table2[[#This Row],[Sharpe Ratio Z-Score]],Table2[Sharpe Ratio Z-Score])</f>
        <v>409</v>
      </c>
      <c r="AV615">
        <f>(Table2[[#This Row],[Rank 1Y]]+Table2[[#This Row],[Rank 6M]]+Table2[[#This Row],[Rank Sharpe]])/3</f>
        <v>569.33333333333337</v>
      </c>
    </row>
    <row r="616" spans="1:48" x14ac:dyDescent="0.3">
      <c r="A616" t="s">
        <v>769</v>
      </c>
      <c r="B616" t="s">
        <v>770</v>
      </c>
      <c r="C616" t="s">
        <v>10250</v>
      </c>
      <c r="D616" t="s">
        <v>51</v>
      </c>
      <c r="E616">
        <v>20915.7630425799</v>
      </c>
      <c r="F616">
        <v>1311.8</v>
      </c>
      <c r="G616">
        <v>-36.6248605001079</v>
      </c>
      <c r="H616">
        <f>(Table2[[#This Row],[1Y Return vs Nifty]]-AVERAGE(Table2[1Y Return vs Nifty]))/_xlfn.STDEV.P(Table2[1Y Return vs Nifty])</f>
        <v>-1.0433694115864867</v>
      </c>
      <c r="I616">
        <v>-7.9486132565407797</v>
      </c>
      <c r="J616">
        <f>(Table2[[#This Row],[1M Return vs Nifty]]-AVERAGE(Table2[1M Return vs Nifty]))/_xlfn.STDEV.P(Table2[1M Return vs Nifty])</f>
        <v>-0.90944353129866617</v>
      </c>
      <c r="K616">
        <v>-31.527749333539699</v>
      </c>
      <c r="L616">
        <f>(Table2[[#This Row],[6M Return vs Nifty]]-AVERAGE(Table2[6M Return vs Nifty]))/_xlfn.STDEV.P(Table2[6M Return vs Nifty])</f>
        <v>-1.3058157206300853</v>
      </c>
      <c r="M616">
        <v>3.4059108100050302</v>
      </c>
      <c r="N616">
        <f>(Table2[[#This Row],[1W Return vs Nifty]]-AVERAGE(Table2[1W Return vs Nifty]))/_xlfn.STDEV.P(Table2[1W Return vs Nifty])</f>
        <v>0.26571054050149756</v>
      </c>
      <c r="O616">
        <v>1314.81</v>
      </c>
      <c r="P616">
        <v>1350.2594934323399</v>
      </c>
      <c r="Q616">
        <v>1409.0587955019</v>
      </c>
      <c r="R616">
        <v>50.832432484009097</v>
      </c>
      <c r="S616" s="2">
        <f>(Table2[[#This Row],[Close Price]]-Table2[[#This Row],[20D EMA]])/Table2[[#This Row],[20D EMA]]</f>
        <v>-2.2893041580152197E-3</v>
      </c>
      <c r="T616" s="2">
        <f>(Table2[[#This Row],[Close Price]]-Table2[[#This Row],[50D EMA]])/Table2[[#This Row],[50D EMA]]</f>
        <v>-2.8483038719155012E-2</v>
      </c>
      <c r="U616" s="2">
        <f>(Table2[[#This Row],[Close Price]]-Table2[[#This Row],[200D EMA]])/Table2[[#This Row],[200D EMA]]</f>
        <v>-6.9023944076980093E-2</v>
      </c>
      <c r="V616">
        <v>1.16092684657921</v>
      </c>
      <c r="W616">
        <v>1305</v>
      </c>
      <c r="X616">
        <v>1321.55</v>
      </c>
      <c r="Y616">
        <v>1303.25</v>
      </c>
      <c r="Z616">
        <v>1349</v>
      </c>
      <c r="AA616">
        <v>1305</v>
      </c>
      <c r="AB616">
        <v>1334.85</v>
      </c>
      <c r="AC616" s="2">
        <f>(Table2[[#This Row],[Close Price]]/Table2[[#This Row],[Day Low]])-1</f>
        <v>5.2107279693485165E-3</v>
      </c>
      <c r="AD616" s="2">
        <f>(Table2[[#This Row],[Day High]]/Table2[[#This Row],[Close Price]])-1</f>
        <v>7.4325354474766847E-3</v>
      </c>
      <c r="AE616" s="2">
        <f>(Table2[[#This Row],[Close Price]]/Table2[[#This Row],[Current Week Low]])-1</f>
        <v>6.5605217724917786E-3</v>
      </c>
      <c r="AF616" s="2">
        <f>(Table2[[#This Row],[Current Week High]]/Table2[[#This Row],[Close Price]])-1</f>
        <v>2.8357981399603549E-2</v>
      </c>
      <c r="AG616" s="2">
        <f>(Table2[[#This Row],[Close Price]]/Table2[[#This Row],[Current Month Low]])-1</f>
        <v>5.2107279693485165E-3</v>
      </c>
      <c r="AH616" s="2">
        <f>(Table2[[#This Row],[Current Month High]]/Table2[[#This Row],[Close Price]])-1</f>
        <v>1.757127610916287E-2</v>
      </c>
      <c r="AI616">
        <v>36.9111144991614</v>
      </c>
      <c r="AJ616">
        <v>10.226031425930501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10293</v>
      </c>
      <c r="AN616">
        <v>2.66</v>
      </c>
      <c r="AO616" t="s">
        <v>10294</v>
      </c>
      <c r="AP616">
        <v>5.9150440049769E-2</v>
      </c>
      <c r="AQ616">
        <f>(Table2[[#This Row],[Sharpe Ratio]]-AVERAGE(Table2[Sharpe Ratio]))/_xlfn.STDEV.P(Table2[Sharpe Ratio])</f>
        <v>5.2080116136835629E-2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688</v>
      </c>
      <c r="AT616">
        <f>_xlfn.RANK.AVG(Table2[[#This Row],[6M Return vs Nifty Z-Score]],Table2[6M Return vs Nifty Z-Score])</f>
        <v>700</v>
      </c>
      <c r="AU616">
        <f>_xlfn.RANK.AVG(Table2[[#This Row],[Sharpe Ratio Z-Score]],Table2[Sharpe Ratio Z-Score])</f>
        <v>320</v>
      </c>
      <c r="AV616">
        <f>(Table2[[#This Row],[Rank 1Y]]+Table2[[#This Row],[Rank 6M]]+Table2[[#This Row],[Rank Sharpe]])/3</f>
        <v>569.33333333333337</v>
      </c>
    </row>
    <row r="617" spans="1:48" x14ac:dyDescent="0.3">
      <c r="A617" t="s">
        <v>38</v>
      </c>
      <c r="B617" t="s">
        <v>39</v>
      </c>
      <c r="C617" t="s">
        <v>10252</v>
      </c>
      <c r="D617" t="s">
        <v>40</v>
      </c>
      <c r="E617">
        <v>632639.19524981</v>
      </c>
      <c r="F617">
        <v>2692.55</v>
      </c>
      <c r="G617">
        <v>-21.7737812056046</v>
      </c>
      <c r="H617">
        <f>(Table2[[#This Row],[1Y Return vs Nifty]]-AVERAGE(Table2[1Y Return vs Nifty]))/_xlfn.STDEV.P(Table2[1Y Return vs Nifty])</f>
        <v>-0.83821796475791499</v>
      </c>
      <c r="I617">
        <v>5.7298929495415303</v>
      </c>
      <c r="J617">
        <f>(Table2[[#This Row],[1M Return vs Nifty]]-AVERAGE(Table2[1M Return vs Nifty]))/_xlfn.STDEV.P(Table2[1M Return vs Nifty])</f>
        <v>0.48682155990046694</v>
      </c>
      <c r="K617">
        <v>-3.3213196568374599</v>
      </c>
      <c r="L617">
        <f>(Table2[[#This Row],[6M Return vs Nifty]]-AVERAGE(Table2[6M Return vs Nifty]))/_xlfn.STDEV.P(Table2[6M Return vs Nifty])</f>
        <v>-0.33674364011528329</v>
      </c>
      <c r="M617">
        <v>0.62107997769611001</v>
      </c>
      <c r="N617">
        <f>(Table2[[#This Row],[1W Return vs Nifty]]-AVERAGE(Table2[1W Return vs Nifty]))/_xlfn.STDEV.P(Table2[1W Return vs Nifty])</f>
        <v>-0.31608818903606678</v>
      </c>
      <c r="O617">
        <v>2664.61</v>
      </c>
      <c r="P617">
        <v>2567.5068159029202</v>
      </c>
      <c r="Q617">
        <v>2478.7083899440099</v>
      </c>
      <c r="R617">
        <v>52.278323372284497</v>
      </c>
      <c r="S617" s="2">
        <f>(Table2[[#This Row],[Close Price]]-Table2[[#This Row],[20D EMA]])/Table2[[#This Row],[20D EMA]]</f>
        <v>1.0485587008980696E-2</v>
      </c>
      <c r="T617" s="2">
        <f>(Table2[[#This Row],[Close Price]]-Table2[[#This Row],[50D EMA]])/Table2[[#This Row],[50D EMA]]</f>
        <v>4.8702181946537831E-2</v>
      </c>
      <c r="U617" s="2">
        <f>(Table2[[#This Row],[Close Price]]-Table2[[#This Row],[200D EMA]])/Table2[[#This Row],[200D EMA]]</f>
        <v>8.6271386712343606E-2</v>
      </c>
      <c r="V617">
        <v>0.90020636981233204</v>
      </c>
      <c r="W617">
        <v>2681.15</v>
      </c>
      <c r="X617">
        <v>2759.5</v>
      </c>
      <c r="Y617">
        <v>2675.05</v>
      </c>
      <c r="Z617">
        <v>2759.5</v>
      </c>
      <c r="AA617">
        <v>2681.15</v>
      </c>
      <c r="AB617">
        <v>2759.5</v>
      </c>
      <c r="AC617" s="2">
        <f>(Table2[[#This Row],[Close Price]]/Table2[[#This Row],[Day Low]])-1</f>
        <v>4.2519068310240549E-3</v>
      </c>
      <c r="AD617" s="2">
        <f>(Table2[[#This Row],[Day High]]/Table2[[#This Row],[Close Price]])-1</f>
        <v>2.4864905015691274E-2</v>
      </c>
      <c r="AE617" s="2">
        <f>(Table2[[#This Row],[Close Price]]/Table2[[#This Row],[Current Week Low]])-1</f>
        <v>6.5419337956300616E-3</v>
      </c>
      <c r="AF617" s="2">
        <f>(Table2[[#This Row],[Current Week High]]/Table2[[#This Row],[Close Price]])-1</f>
        <v>2.4864905015691274E-2</v>
      </c>
      <c r="AG617" s="2">
        <f>(Table2[[#This Row],[Close Price]]/Table2[[#This Row],[Current Month Low]])-1</f>
        <v>4.2519068310240549E-3</v>
      </c>
      <c r="AH617" s="2">
        <f>(Table2[[#This Row],[Current Month High]]/Table2[[#This Row],[Close Price]])-1</f>
        <v>2.4864905015691274E-2</v>
      </c>
      <c r="AI617">
        <v>4.4103173571521301</v>
      </c>
      <c r="AJ617">
        <v>23.963536750995601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0.02</v>
      </c>
      <c r="AM617" t="s">
        <v>10294</v>
      </c>
      <c r="AN617">
        <v>0.15</v>
      </c>
      <c r="AO617" t="s">
        <v>10294</v>
      </c>
      <c r="AP617">
        <v>-5.5305974021715998E-2</v>
      </c>
      <c r="AQ617">
        <f>(Table2[[#This Row],[Sharpe Ratio]]-AVERAGE(Table2[Sharpe Ratio]))/_xlfn.STDEV.P(Table2[Sharpe Ratio])</f>
        <v>-1.2750563022916659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-2.2792845363004641</v>
      </c>
      <c r="AS617">
        <f>_xlfn.RANK.AVG(Table2[[#This Row],[1Y Return vs Nifty Z-Score]],Table2[1Y Return vs Nifty Z-Score])</f>
        <v>626</v>
      </c>
      <c r="AT617">
        <f>_xlfn.RANK.AVG(Table2[[#This Row],[6M Return vs Nifty Z-Score]],Table2[6M Return vs Nifty Z-Score])</f>
        <v>427</v>
      </c>
      <c r="AU617">
        <f>_xlfn.RANK.AVG(Table2[[#This Row],[Sharpe Ratio Z-Score]],Table2[Sharpe Ratio Z-Score])</f>
        <v>657</v>
      </c>
      <c r="AV617">
        <f>(Table2[[#This Row],[Rank 1Y]]+Table2[[#This Row],[Rank 6M]]+Table2[[#This Row],[Rank Sharpe]])/3</f>
        <v>570</v>
      </c>
    </row>
    <row r="618" spans="1:48" x14ac:dyDescent="0.3">
      <c r="A618" t="s">
        <v>735</v>
      </c>
      <c r="B618" t="s">
        <v>736</v>
      </c>
      <c r="C618" t="s">
        <v>10250</v>
      </c>
      <c r="D618" t="s">
        <v>51</v>
      </c>
      <c r="E618">
        <v>22740.426741575</v>
      </c>
      <c r="F618">
        <v>777.55</v>
      </c>
      <c r="G618">
        <v>-22.773336436294102</v>
      </c>
      <c r="H618">
        <f>(Table2[[#This Row],[1Y Return vs Nifty]]-AVERAGE(Table2[1Y Return vs Nifty]))/_xlfn.STDEV.P(Table2[1Y Return vs Nifty])</f>
        <v>-0.85202572900821527</v>
      </c>
      <c r="I618">
        <v>-9.8118296761193804</v>
      </c>
      <c r="J618">
        <f>(Table2[[#This Row],[1M Return vs Nifty]]-AVERAGE(Table2[1M Return vs Nifty]))/_xlfn.STDEV.P(Table2[1M Return vs Nifty])</f>
        <v>-1.0996356476607458</v>
      </c>
      <c r="K618">
        <v>-12.8469332198483</v>
      </c>
      <c r="L618">
        <f>(Table2[[#This Row],[6M Return vs Nifty]]-AVERAGE(Table2[6M Return vs Nifty]))/_xlfn.STDEV.P(Table2[6M Return vs Nifty])</f>
        <v>-0.66400966631892921</v>
      </c>
      <c r="M618">
        <v>4.9197991150442997</v>
      </c>
      <c r="N618">
        <f>(Table2[[#This Row],[1W Return vs Nifty]]-AVERAGE(Table2[1W Return vs Nifty]))/_xlfn.STDEV.P(Table2[1W Return vs Nifty])</f>
        <v>0.5819876666791638</v>
      </c>
      <c r="O618">
        <v>771.61</v>
      </c>
      <c r="P618">
        <v>771.39903018229097</v>
      </c>
      <c r="Q618">
        <v>734.60794060235298</v>
      </c>
      <c r="R618">
        <v>55.8299539090644</v>
      </c>
      <c r="S618" s="2">
        <f>(Table2[[#This Row],[Close Price]]-Table2[[#This Row],[20D EMA]])/Table2[[#This Row],[20D EMA]]</f>
        <v>7.6981894998768043E-3</v>
      </c>
      <c r="T618" s="2">
        <f>(Table2[[#This Row],[Close Price]]-Table2[[#This Row],[50D EMA]])/Table2[[#This Row],[50D EMA]]</f>
        <v>7.9737847430990869E-3</v>
      </c>
      <c r="U618" s="2">
        <f>(Table2[[#This Row],[Close Price]]-Table2[[#This Row],[200D EMA]])/Table2[[#This Row],[200D EMA]]</f>
        <v>5.8455751733960261E-2</v>
      </c>
      <c r="V618">
        <v>0.748922936516355</v>
      </c>
      <c r="W618">
        <v>748.6</v>
      </c>
      <c r="X618">
        <v>785</v>
      </c>
      <c r="Y618">
        <v>737.5</v>
      </c>
      <c r="Z618">
        <v>785</v>
      </c>
      <c r="AA618">
        <v>748.6</v>
      </c>
      <c r="AB618">
        <v>785</v>
      </c>
      <c r="AC618" s="2">
        <f>(Table2[[#This Row],[Close Price]]/Table2[[#This Row],[Day Low]])-1</f>
        <v>3.8672188084424075E-2</v>
      </c>
      <c r="AD618" s="2">
        <f>(Table2[[#This Row],[Day High]]/Table2[[#This Row],[Close Price]])-1</f>
        <v>9.5813774033823851E-3</v>
      </c>
      <c r="AE618" s="2">
        <f>(Table2[[#This Row],[Close Price]]/Table2[[#This Row],[Current Week Low]])-1</f>
        <v>5.4305084745762677E-2</v>
      </c>
      <c r="AF618" s="2">
        <f>(Table2[[#This Row],[Current Week High]]/Table2[[#This Row],[Close Price]])-1</f>
        <v>9.5813774033823851E-3</v>
      </c>
      <c r="AG618" s="2">
        <f>(Table2[[#This Row],[Close Price]]/Table2[[#This Row],[Current Month Low]])-1</f>
        <v>3.8672188084424075E-2</v>
      </c>
      <c r="AH618" s="2">
        <f>(Table2[[#This Row],[Current Month High]]/Table2[[#This Row],[Close Price]])-1</f>
        <v>9.5813774033823851E-3</v>
      </c>
      <c r="AI618">
        <v>12.7323001736222</v>
      </c>
      <c r="AJ618">
        <v>29.5808682609782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-0.08</v>
      </c>
      <c r="AM618" t="s">
        <v>10293</v>
      </c>
      <c r="AN618">
        <v>-0.4</v>
      </c>
      <c r="AO618" t="s">
        <v>10293</v>
      </c>
      <c r="AQ618">
        <f>(Table2[[#This Row],[Sharpe Ratio]]-AVERAGE(Table2[Sharpe Ratio]))/_xlfn.STDEV.P(Table2[Sharpe Ratio])</f>
        <v>-0.63377662498989373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-2.6674600012986205</v>
      </c>
      <c r="AS618">
        <f>_xlfn.RANK.AVG(Table2[[#This Row],[1Y Return vs Nifty Z-Score]],Table2[1Y Return vs Nifty Z-Score])</f>
        <v>633</v>
      </c>
      <c r="AT618">
        <f>_xlfn.RANK.AVG(Table2[[#This Row],[6M Return vs Nifty Z-Score]],Table2[6M Return vs Nifty Z-Score])</f>
        <v>549</v>
      </c>
      <c r="AU618">
        <f>_xlfn.RANK.AVG(Table2[[#This Row],[Sharpe Ratio Z-Score]],Table2[Sharpe Ratio Z-Score])</f>
        <v>532.5</v>
      </c>
      <c r="AV618">
        <f>(Table2[[#This Row],[Rank 1Y]]+Table2[[#This Row],[Rank 6M]]+Table2[[#This Row],[Rank Sharpe]])/3</f>
        <v>571.5</v>
      </c>
    </row>
    <row r="619" spans="1:48" x14ac:dyDescent="0.3">
      <c r="A619" t="s">
        <v>1913</v>
      </c>
      <c r="B619" t="s">
        <v>1914</v>
      </c>
      <c r="C619" t="s">
        <v>10260</v>
      </c>
      <c r="D619" t="s">
        <v>297</v>
      </c>
      <c r="E619">
        <v>3606.67995918</v>
      </c>
      <c r="F619">
        <v>1148.9000000000001</v>
      </c>
      <c r="G619">
        <v>-36.507073752807599</v>
      </c>
      <c r="H619">
        <f>(Table2[[#This Row],[1Y Return vs Nifty]]-AVERAGE(Table2[1Y Return vs Nifty]))/_xlfn.STDEV.P(Table2[1Y Return vs Nifty])</f>
        <v>-1.0417423162658905</v>
      </c>
      <c r="I619">
        <v>11.7289310393604</v>
      </c>
      <c r="J619">
        <f>(Table2[[#This Row],[1M Return vs Nifty]]-AVERAGE(Table2[1M Return vs Nifty]))/_xlfn.STDEV.P(Table2[1M Return vs Nifty])</f>
        <v>1.0991872187955456</v>
      </c>
      <c r="K619">
        <v>0.98088112100015901</v>
      </c>
      <c r="L619">
        <f>(Table2[[#This Row],[6M Return vs Nifty]]-AVERAGE(Table2[6M Return vs Nifty]))/_xlfn.STDEV.P(Table2[6M Return vs Nifty])</f>
        <v>-0.18893540254826133</v>
      </c>
      <c r="M619">
        <v>11.358508609762801</v>
      </c>
      <c r="N619">
        <f>(Table2[[#This Row],[1W Return vs Nifty]]-AVERAGE(Table2[1W Return vs Nifty]))/_xlfn.STDEV.P(Table2[1W Return vs Nifty])</f>
        <v>1.9271440619718783</v>
      </c>
      <c r="O619">
        <v>1078.42</v>
      </c>
      <c r="P619">
        <v>1007.58494954866</v>
      </c>
      <c r="Q619">
        <v>1013.24510068576</v>
      </c>
      <c r="R619">
        <v>65.092571090618705</v>
      </c>
      <c r="S619" s="2">
        <f>(Table2[[#This Row],[Close Price]]-Table2[[#This Row],[20D EMA]])/Table2[[#This Row],[20D EMA]]</f>
        <v>6.5354871015003438E-2</v>
      </c>
      <c r="T619" s="2">
        <f>(Table2[[#This Row],[Close Price]]-Table2[[#This Row],[50D EMA]])/Table2[[#This Row],[50D EMA]]</f>
        <v>0.14025125178243392</v>
      </c>
      <c r="U619" s="2">
        <f>(Table2[[#This Row],[Close Price]]-Table2[[#This Row],[200D EMA]])/Table2[[#This Row],[200D EMA]]</f>
        <v>0.13388162372798981</v>
      </c>
      <c r="V619">
        <v>1.2934995290115401</v>
      </c>
      <c r="W619">
        <v>1141.8</v>
      </c>
      <c r="X619">
        <v>1173.95</v>
      </c>
      <c r="Y619">
        <v>1054.25</v>
      </c>
      <c r="Z619">
        <v>1217.4000000000001</v>
      </c>
      <c r="AA619">
        <v>1141.8</v>
      </c>
      <c r="AB619">
        <v>1203.55</v>
      </c>
      <c r="AC619" s="2">
        <f>(Table2[[#This Row],[Close Price]]/Table2[[#This Row],[Day Low]])-1</f>
        <v>6.2182518829918543E-3</v>
      </c>
      <c r="AD619" s="2">
        <f>(Table2[[#This Row],[Day High]]/Table2[[#This Row],[Close Price]])-1</f>
        <v>2.1803464183131727E-2</v>
      </c>
      <c r="AE619" s="2">
        <f>(Table2[[#This Row],[Close Price]]/Table2[[#This Row],[Current Week Low]])-1</f>
        <v>8.9779464073986404E-2</v>
      </c>
      <c r="AF619" s="2">
        <f>(Table2[[#This Row],[Current Week High]]/Table2[[#This Row],[Close Price]])-1</f>
        <v>5.9622247367046688E-2</v>
      </c>
      <c r="AG619" s="2">
        <f>(Table2[[#This Row],[Close Price]]/Table2[[#This Row],[Current Month Low]])-1</f>
        <v>6.2182518829918543E-3</v>
      </c>
      <c r="AH619" s="2">
        <f>(Table2[[#This Row],[Current Month High]]/Table2[[#This Row],[Close Price]])-1</f>
        <v>4.7567238227870012E-2</v>
      </c>
      <c r="AI619">
        <v>12.799199234049899</v>
      </c>
      <c r="AJ619">
        <v>52.850395795915603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0.2</v>
      </c>
      <c r="AM619" t="s">
        <v>10294</v>
      </c>
      <c r="AN619">
        <v>9.06</v>
      </c>
      <c r="AO619" t="s">
        <v>10294</v>
      </c>
      <c r="AP619">
        <v>-5.1859516468590001E-2</v>
      </c>
      <c r="AQ619">
        <f>(Table2[[#This Row],[Sharpe Ratio]]-AVERAGE(Table2[Sharpe Ratio]))/_xlfn.STDEV.P(Table2[Sharpe Ratio])</f>
        <v>-1.2350941964505306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687</v>
      </c>
      <c r="AT619">
        <f>_xlfn.RANK.AVG(Table2[[#This Row],[6M Return vs Nifty Z-Score]],Table2[6M Return vs Nifty Z-Score])</f>
        <v>381</v>
      </c>
      <c r="AU619">
        <f>_xlfn.RANK.AVG(Table2[[#This Row],[Sharpe Ratio Z-Score]],Table2[Sharpe Ratio Z-Score])</f>
        <v>648</v>
      </c>
      <c r="AV619">
        <f>(Table2[[#This Row],[Rank 1Y]]+Table2[[#This Row],[Rank 6M]]+Table2[[#This Row],[Rank Sharpe]])/3</f>
        <v>572</v>
      </c>
    </row>
    <row r="620" spans="1:48" x14ac:dyDescent="0.3">
      <c r="A620" t="s">
        <v>715</v>
      </c>
      <c r="B620" t="s">
        <v>716</v>
      </c>
      <c r="C620" t="s">
        <v>10250</v>
      </c>
      <c r="D620" t="s">
        <v>433</v>
      </c>
      <c r="E620">
        <v>23281.757408129899</v>
      </c>
      <c r="F620">
        <v>1037.6500000000001</v>
      </c>
      <c r="G620">
        <v>-17.696896128069898</v>
      </c>
      <c r="H620">
        <f>(Table2[[#This Row],[1Y Return vs Nifty]]-AVERAGE(Table2[1Y Return vs Nifty]))/_xlfn.STDEV.P(Table2[1Y Return vs Nifty])</f>
        <v>-0.78190024833984828</v>
      </c>
      <c r="I620">
        <v>7.7604703572779599</v>
      </c>
      <c r="J620">
        <f>(Table2[[#This Row],[1M Return vs Nifty]]-AVERAGE(Table2[1M Return vs Nifty]))/_xlfn.STDEV.P(Table2[1M Return vs Nifty])</f>
        <v>0.69409743540062108</v>
      </c>
      <c r="K620">
        <v>-0.54311813491548999</v>
      </c>
      <c r="L620">
        <f>(Table2[[#This Row],[6M Return vs Nifty]]-AVERAGE(Table2[6M Return vs Nifty]))/_xlfn.STDEV.P(Table2[6M Return vs Nifty])</f>
        <v>-0.24129456840373434</v>
      </c>
      <c r="M620">
        <v>9.0925888610414098</v>
      </c>
      <c r="N620">
        <f>(Table2[[#This Row],[1W Return vs Nifty]]-AVERAGE(Table2[1W Return vs Nifty]))/_xlfn.STDEV.P(Table2[1W Return vs Nifty])</f>
        <v>1.4537547214972313</v>
      </c>
      <c r="O620">
        <v>972.31</v>
      </c>
      <c r="P620">
        <v>927.54828679864102</v>
      </c>
      <c r="Q620">
        <v>913.27158492861702</v>
      </c>
      <c r="R620">
        <v>71.668805478897994</v>
      </c>
      <c r="S620" s="2">
        <f>(Table2[[#This Row],[Close Price]]-Table2[[#This Row],[20D EMA]])/Table2[[#This Row],[20D EMA]]</f>
        <v>6.7200789871543182E-2</v>
      </c>
      <c r="T620" s="2">
        <f>(Table2[[#This Row],[Close Price]]-Table2[[#This Row],[50D EMA]])/Table2[[#This Row],[50D EMA]]</f>
        <v>0.11870186681209488</v>
      </c>
      <c r="U620" s="2">
        <f>(Table2[[#This Row],[Close Price]]-Table2[[#This Row],[200D EMA]])/Table2[[#This Row],[200D EMA]]</f>
        <v>0.13618995392384262</v>
      </c>
      <c r="V620">
        <v>1.14339269330983</v>
      </c>
      <c r="W620">
        <v>1002</v>
      </c>
      <c r="X620">
        <v>1064</v>
      </c>
      <c r="Y620">
        <v>996.6</v>
      </c>
      <c r="Z620">
        <v>1064</v>
      </c>
      <c r="AA620">
        <v>1002</v>
      </c>
      <c r="AB620">
        <v>1064</v>
      </c>
      <c r="AC620" s="2">
        <f>(Table2[[#This Row],[Close Price]]/Table2[[#This Row],[Day Low]])-1</f>
        <v>3.5578842315369341E-2</v>
      </c>
      <c r="AD620" s="2">
        <f>(Table2[[#This Row],[Day High]]/Table2[[#This Row],[Close Price]])-1</f>
        <v>2.5393918951476913E-2</v>
      </c>
      <c r="AE620" s="2">
        <f>(Table2[[#This Row],[Close Price]]/Table2[[#This Row],[Current Week Low]])-1</f>
        <v>4.1190046156933668E-2</v>
      </c>
      <c r="AF620" s="2">
        <f>(Table2[[#This Row],[Current Week High]]/Table2[[#This Row],[Close Price]])-1</f>
        <v>2.5393918951476913E-2</v>
      </c>
      <c r="AG620" s="2">
        <f>(Table2[[#This Row],[Close Price]]/Table2[[#This Row],[Current Month Low]])-1</f>
        <v>3.5578842315369341E-2</v>
      </c>
      <c r="AH620" s="2">
        <f>(Table2[[#This Row],[Current Month High]]/Table2[[#This Row],[Close Price]])-1</f>
        <v>2.5393918951476913E-2</v>
      </c>
      <c r="AI620">
        <v>9.8588155929263106</v>
      </c>
      <c r="AJ620">
        <v>40.870214499049702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0.14000000000000001</v>
      </c>
      <c r="AM620" t="s">
        <v>10294</v>
      </c>
      <c r="AN620">
        <v>6.12</v>
      </c>
      <c r="AO620" t="s">
        <v>10294</v>
      </c>
      <c r="AP620">
        <v>-9.0507661619817006E-2</v>
      </c>
      <c r="AQ620">
        <f>(Table2[[#This Row],[Sharpe Ratio]]-AVERAGE(Table2[Sharpe Ratio]))/_xlfn.STDEV.P(Table2[Sharpe Ratio])</f>
        <v>-1.6832242671940514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-0.55856692703978128</v>
      </c>
      <c r="AS620">
        <f>_xlfn.RANK.AVG(Table2[[#This Row],[1Y Return vs Nifty Z-Score]],Table2[1Y Return vs Nifty Z-Score])</f>
        <v>609</v>
      </c>
      <c r="AT620">
        <f>_xlfn.RANK.AVG(Table2[[#This Row],[6M Return vs Nifty Z-Score]],Table2[6M Return vs Nifty Z-Score])</f>
        <v>403</v>
      </c>
      <c r="AU620">
        <f>_xlfn.RANK.AVG(Table2[[#This Row],[Sharpe Ratio Z-Score]],Table2[Sharpe Ratio Z-Score])</f>
        <v>706</v>
      </c>
      <c r="AV620">
        <f>(Table2[[#This Row],[Rank 1Y]]+Table2[[#This Row],[Rank 6M]]+Table2[[#This Row],[Rank Sharpe]])/3</f>
        <v>572.66666666666663</v>
      </c>
    </row>
    <row r="621" spans="1:48" x14ac:dyDescent="0.3">
      <c r="A621" t="s">
        <v>2351</v>
      </c>
      <c r="B621" t="s">
        <v>2352</v>
      </c>
      <c r="C621" t="s">
        <v>10254</v>
      </c>
      <c r="D621" t="s">
        <v>294</v>
      </c>
      <c r="E621">
        <v>2196.8340257049999</v>
      </c>
      <c r="F621">
        <v>680.35</v>
      </c>
      <c r="G621">
        <v>10.457919902940001</v>
      </c>
      <c r="H621">
        <f>(Table2[[#This Row],[1Y Return vs Nifty]]-AVERAGE(Table2[1Y Return vs Nifty]))/_xlfn.STDEV.P(Table2[1Y Return vs Nifty])</f>
        <v>-0.39297220281444584</v>
      </c>
      <c r="I621">
        <v>7.9838297181734301</v>
      </c>
      <c r="J621">
        <f>(Table2[[#This Row],[1M Return vs Nifty]]-AVERAGE(Table2[1M Return vs Nifty]))/_xlfn.STDEV.P(Table2[1M Return vs Nifty])</f>
        <v>0.71689735768103924</v>
      </c>
      <c r="K621">
        <v>-19.701464915499599</v>
      </c>
      <c r="L621">
        <f>(Table2[[#This Row],[6M Return vs Nifty]]-AVERAGE(Table2[6M Return vs Nifty]))/_xlfn.STDEV.P(Table2[6M Return vs Nifty])</f>
        <v>-0.8995068691693141</v>
      </c>
      <c r="M621">
        <v>0.34598581154404701</v>
      </c>
      <c r="N621">
        <f>(Table2[[#This Row],[1W Return vs Nifty]]-AVERAGE(Table2[1W Return vs Nifty]))/_xlfn.STDEV.P(Table2[1W Return vs Nifty])</f>
        <v>-0.37356005932477943</v>
      </c>
      <c r="O621">
        <v>667.8</v>
      </c>
      <c r="P621">
        <v>646.36967334444398</v>
      </c>
      <c r="Q621">
        <v>628.546236357608</v>
      </c>
      <c r="R621">
        <v>56.503646701674299</v>
      </c>
      <c r="S621" s="2">
        <f>(Table2[[#This Row],[Close Price]]-Table2[[#This Row],[20D EMA]])/Table2[[#This Row],[20D EMA]]</f>
        <v>1.8793051811919839E-2</v>
      </c>
      <c r="T621" s="2">
        <f>(Table2[[#This Row],[Close Price]]-Table2[[#This Row],[50D EMA]])/Table2[[#This Row],[50D EMA]]</f>
        <v>5.2571041088198246E-2</v>
      </c>
      <c r="U621" s="2">
        <f>(Table2[[#This Row],[Close Price]]-Table2[[#This Row],[200D EMA]])/Table2[[#This Row],[200D EMA]]</f>
        <v>8.2418381728911597E-2</v>
      </c>
      <c r="V621">
        <v>0.64217019694165001</v>
      </c>
      <c r="W621">
        <v>666.6</v>
      </c>
      <c r="X621">
        <v>694</v>
      </c>
      <c r="Y621">
        <v>665.05</v>
      </c>
      <c r="Z621">
        <v>703</v>
      </c>
      <c r="AA621">
        <v>666.6</v>
      </c>
      <c r="AB621">
        <v>694.3</v>
      </c>
      <c r="AC621" s="2">
        <f>(Table2[[#This Row],[Close Price]]/Table2[[#This Row],[Day Low]])-1</f>
        <v>2.0627062706270571E-2</v>
      </c>
      <c r="AD621" s="2">
        <f>(Table2[[#This Row],[Day High]]/Table2[[#This Row],[Close Price]])-1</f>
        <v>2.0063202763283661E-2</v>
      </c>
      <c r="AE621" s="2">
        <f>(Table2[[#This Row],[Close Price]]/Table2[[#This Row],[Current Week Low]])-1</f>
        <v>2.3005789038418323E-2</v>
      </c>
      <c r="AF621" s="2">
        <f>(Table2[[#This Row],[Current Week High]]/Table2[[#This Row],[Close Price]])-1</f>
        <v>3.3291688101712236E-2</v>
      </c>
      <c r="AG621" s="2">
        <f>(Table2[[#This Row],[Close Price]]/Table2[[#This Row],[Current Month Low]])-1</f>
        <v>2.0627062706270571E-2</v>
      </c>
      <c r="AH621" s="2">
        <f>(Table2[[#This Row],[Current Month High]]/Table2[[#This Row],[Close Price]])-1</f>
        <v>2.0504152274564369E-2</v>
      </c>
      <c r="AI621">
        <v>12.868376570882599</v>
      </c>
      <c r="AJ621">
        <v>41.122173822858301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-0.01</v>
      </c>
      <c r="AM621" t="s">
        <v>10293</v>
      </c>
      <c r="AN621">
        <v>1.43</v>
      </c>
      <c r="AO621" t="s">
        <v>10294</v>
      </c>
      <c r="AP621">
        <v>-5.9329136969847998E-2</v>
      </c>
      <c r="AQ621">
        <f>(Table2[[#This Row],[Sharpe Ratio]]-AVERAGE(Table2[Sharpe Ratio]))/_xlfn.STDEV.P(Table2[Sharpe Ratio])</f>
        <v>-1.3217053792267817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-2.270847152854282</v>
      </c>
      <c r="AS621">
        <f>_xlfn.RANK.AVG(Table2[[#This Row],[1Y Return vs Nifty Z-Score]],Table2[1Y Return vs Nifty Z-Score])</f>
        <v>432</v>
      </c>
      <c r="AT621">
        <f>_xlfn.RANK.AVG(Table2[[#This Row],[6M Return vs Nifty Z-Score]],Table2[6M Return vs Nifty Z-Score])</f>
        <v>620</v>
      </c>
      <c r="AU621">
        <f>_xlfn.RANK.AVG(Table2[[#This Row],[Sharpe Ratio Z-Score]],Table2[Sharpe Ratio Z-Score])</f>
        <v>668</v>
      </c>
      <c r="AV621">
        <f>(Table2[[#This Row],[Rank 1Y]]+Table2[[#This Row],[Rank 6M]]+Table2[[#This Row],[Rank Sharpe]])/3</f>
        <v>573.33333333333337</v>
      </c>
    </row>
    <row r="622" spans="1:48" x14ac:dyDescent="0.3">
      <c r="A622" t="s">
        <v>425</v>
      </c>
      <c r="B622" t="s">
        <v>426</v>
      </c>
      <c r="C622" t="s">
        <v>10252</v>
      </c>
      <c r="D622" t="s">
        <v>181</v>
      </c>
      <c r="E622">
        <v>55700.350724479998</v>
      </c>
      <c r="F622">
        <v>17159.3</v>
      </c>
      <c r="G622">
        <v>-17.270337216333399</v>
      </c>
      <c r="H622">
        <f>(Table2[[#This Row],[1Y Return vs Nifty]]-AVERAGE(Table2[1Y Return vs Nifty]))/_xlfn.STDEV.P(Table2[1Y Return vs Nifty])</f>
        <v>-0.77600780266872793</v>
      </c>
      <c r="I622">
        <v>-2.0825643738681898</v>
      </c>
      <c r="J622">
        <f>(Table2[[#This Row],[1M Return vs Nifty]]-AVERAGE(Table2[1M Return vs Nifty]))/_xlfn.STDEV.P(Table2[1M Return vs Nifty])</f>
        <v>-0.31065305266428228</v>
      </c>
      <c r="K622">
        <v>-11.5506650964473</v>
      </c>
      <c r="L622">
        <f>(Table2[[#This Row],[6M Return vs Nifty]]-AVERAGE(Table2[6M Return vs Nifty]))/_xlfn.STDEV.P(Table2[6M Return vs Nifty])</f>
        <v>-0.61947452799595348</v>
      </c>
      <c r="M622">
        <v>-2.0558290871963298</v>
      </c>
      <c r="N622">
        <f>(Table2[[#This Row],[1W Return vs Nifty]]-AVERAGE(Table2[1W Return vs Nifty]))/_xlfn.STDEV.P(Table2[1W Return vs Nifty])</f>
        <v>-0.87534021791092043</v>
      </c>
      <c r="O622">
        <v>16919.189999999999</v>
      </c>
      <c r="P622">
        <v>16670.581298846799</v>
      </c>
      <c r="Q622">
        <v>16389.064080507898</v>
      </c>
      <c r="R622">
        <v>57.562185216075498</v>
      </c>
      <c r="S622" s="2">
        <f>(Table2[[#This Row],[Close Price]]-Table2[[#This Row],[20D EMA]])/Table2[[#This Row],[20D EMA]]</f>
        <v>1.4191577729193928E-2</v>
      </c>
      <c r="T622" s="2">
        <f>(Table2[[#This Row],[Close Price]]-Table2[[#This Row],[50D EMA]])/Table2[[#This Row],[50D EMA]]</f>
        <v>2.9316236332263233E-2</v>
      </c>
      <c r="U622" s="2">
        <f>(Table2[[#This Row],[Close Price]]-Table2[[#This Row],[200D EMA]])/Table2[[#This Row],[200D EMA]]</f>
        <v>4.6996943553852484E-2</v>
      </c>
      <c r="V622">
        <v>0.96263598156707697</v>
      </c>
      <c r="W622">
        <v>16708</v>
      </c>
      <c r="X622">
        <v>17397</v>
      </c>
      <c r="Y622">
        <v>16708</v>
      </c>
      <c r="Z622">
        <v>17523.650000000001</v>
      </c>
      <c r="AA622">
        <v>16708</v>
      </c>
      <c r="AB622">
        <v>17397</v>
      </c>
      <c r="AC622" s="2">
        <f>(Table2[[#This Row],[Close Price]]/Table2[[#This Row],[Day Low]])-1</f>
        <v>2.7011012688532343E-2</v>
      </c>
      <c r="AD622" s="2">
        <f>(Table2[[#This Row],[Day High]]/Table2[[#This Row],[Close Price]])-1</f>
        <v>1.3852546432546742E-2</v>
      </c>
      <c r="AE622" s="2">
        <f>(Table2[[#This Row],[Close Price]]/Table2[[#This Row],[Current Week Low]])-1</f>
        <v>2.7011012688532343E-2</v>
      </c>
      <c r="AF622" s="2">
        <f>(Table2[[#This Row],[Current Week High]]/Table2[[#This Row],[Close Price]])-1</f>
        <v>2.123338364618621E-2</v>
      </c>
      <c r="AG622" s="2">
        <f>(Table2[[#This Row],[Close Price]]/Table2[[#This Row],[Current Month Low]])-1</f>
        <v>2.7011012688532343E-2</v>
      </c>
      <c r="AH622" s="2">
        <f>(Table2[[#This Row],[Current Month High]]/Table2[[#This Row],[Close Price]])-1</f>
        <v>1.3852546432546742E-2</v>
      </c>
      <c r="AI622">
        <v>12.184063452471801</v>
      </c>
      <c r="AJ622">
        <v>13.2212291866675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-0.04</v>
      </c>
      <c r="AM622" t="s">
        <v>10293</v>
      </c>
      <c r="AN622">
        <v>1.59</v>
      </c>
      <c r="AO622" t="s">
        <v>10294</v>
      </c>
      <c r="AP622">
        <v>-2.0288381673373001E-2</v>
      </c>
      <c r="AQ622">
        <f>(Table2[[#This Row],[Sharpe Ratio]]-AVERAGE(Table2[Sharpe Ratio]))/_xlfn.STDEV.P(Table2[Sharpe Ratio])</f>
        <v>-0.86902294480639708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-3.4504985460462811</v>
      </c>
      <c r="AS622">
        <f>_xlfn.RANK.AVG(Table2[[#This Row],[1Y Return vs Nifty Z-Score]],Table2[1Y Return vs Nifty Z-Score])</f>
        <v>604</v>
      </c>
      <c r="AT622">
        <f>_xlfn.RANK.AVG(Table2[[#This Row],[6M Return vs Nifty Z-Score]],Table2[6M Return vs Nifty Z-Score])</f>
        <v>524</v>
      </c>
      <c r="AU622">
        <f>_xlfn.RANK.AVG(Table2[[#This Row],[Sharpe Ratio Z-Score]],Table2[Sharpe Ratio Z-Score])</f>
        <v>592</v>
      </c>
      <c r="AV622">
        <f>(Table2[[#This Row],[Rank 1Y]]+Table2[[#This Row],[Rank 6M]]+Table2[[#This Row],[Rank Sharpe]])/3</f>
        <v>573.33333333333337</v>
      </c>
    </row>
    <row r="623" spans="1:48" x14ac:dyDescent="0.3">
      <c r="A623" t="s">
        <v>22</v>
      </c>
      <c r="B623" t="s">
        <v>23</v>
      </c>
      <c r="C623" t="s">
        <v>10250</v>
      </c>
      <c r="D623" t="s">
        <v>24</v>
      </c>
      <c r="E623">
        <v>1263854.4113827299</v>
      </c>
      <c r="F623">
        <v>1659.15</v>
      </c>
      <c r="G623">
        <v>-26.688712377964201</v>
      </c>
      <c r="H623">
        <f>(Table2[[#This Row],[1Y Return vs Nifty]]-AVERAGE(Table2[1Y Return vs Nifty]))/_xlfn.STDEV.P(Table2[1Y Return vs Nifty])</f>
        <v>-0.90611237304146741</v>
      </c>
      <c r="I623">
        <v>-7.0501674703373602</v>
      </c>
      <c r="J623">
        <f>(Table2[[#This Row],[1M Return vs Nifty]]-AVERAGE(Table2[1M Return vs Nifty]))/_xlfn.STDEV.P(Table2[1M Return vs Nifty])</f>
        <v>-0.81773260404456438</v>
      </c>
      <c r="K623">
        <v>1.62394785319865</v>
      </c>
      <c r="L623">
        <f>(Table2[[#This Row],[6M Return vs Nifty]]-AVERAGE(Table2[6M Return vs Nifty]))/_xlfn.STDEV.P(Table2[6M Return vs Nifty])</f>
        <v>-0.16684192871182696</v>
      </c>
      <c r="M623">
        <v>2.38713904250482</v>
      </c>
      <c r="N623">
        <f>(Table2[[#This Row],[1W Return vs Nifty]]-AVERAGE(Table2[1W Return vs Nifty]))/_xlfn.STDEV.P(Table2[1W Return vs Nifty])</f>
        <v>5.2871716274270335E-2</v>
      </c>
      <c r="O623">
        <v>1629.49</v>
      </c>
      <c r="P623">
        <v>1608.3233465610999</v>
      </c>
      <c r="Q623">
        <v>1560.30952371786</v>
      </c>
      <c r="R623">
        <v>66.575434846931898</v>
      </c>
      <c r="S623" s="2">
        <f>(Table2[[#This Row],[Close Price]]-Table2[[#This Row],[20D EMA]])/Table2[[#This Row],[20D EMA]]</f>
        <v>1.8202014127119578E-2</v>
      </c>
      <c r="T623" s="2">
        <f>(Table2[[#This Row],[Close Price]]-Table2[[#This Row],[50D EMA]])/Table2[[#This Row],[50D EMA]]</f>
        <v>3.1602260545167848E-2</v>
      </c>
      <c r="U623" s="2">
        <f>(Table2[[#This Row],[Close Price]]-Table2[[#This Row],[200D EMA]])/Table2[[#This Row],[200D EMA]]</f>
        <v>6.3346710879919457E-2</v>
      </c>
      <c r="V623">
        <v>1.01238049552832</v>
      </c>
      <c r="W623">
        <v>1631</v>
      </c>
      <c r="X623">
        <v>1670.5</v>
      </c>
      <c r="Y623">
        <v>1598.3</v>
      </c>
      <c r="Z623">
        <v>1670.5</v>
      </c>
      <c r="AA623">
        <v>1617.95</v>
      </c>
      <c r="AB623">
        <v>1670.5</v>
      </c>
      <c r="AC623" s="2">
        <f>(Table2[[#This Row],[Close Price]]/Table2[[#This Row],[Day Low]])-1</f>
        <v>1.7259350091968217E-2</v>
      </c>
      <c r="AD623" s="2">
        <f>(Table2[[#This Row],[Day High]]/Table2[[#This Row],[Close Price]])-1</f>
        <v>6.8408522436187447E-3</v>
      </c>
      <c r="AE623" s="2">
        <f>(Table2[[#This Row],[Close Price]]/Table2[[#This Row],[Current Week Low]])-1</f>
        <v>3.8071701182506468E-2</v>
      </c>
      <c r="AF623" s="2">
        <f>(Table2[[#This Row],[Current Week High]]/Table2[[#This Row],[Close Price]])-1</f>
        <v>6.8408522436187447E-3</v>
      </c>
      <c r="AG623" s="2">
        <f>(Table2[[#This Row],[Close Price]]/Table2[[#This Row],[Current Month Low]])-1</f>
        <v>2.5464322136036444E-2</v>
      </c>
      <c r="AH623" s="2">
        <f>(Table2[[#This Row],[Current Month High]]/Table2[[#This Row],[Close Price]])-1</f>
        <v>6.8408522436187447E-3</v>
      </c>
      <c r="AI623">
        <v>8.1276557273302501</v>
      </c>
      <c r="AJ623">
        <v>21.678706318066801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7.0000000000000007E-2</v>
      </c>
      <c r="AM623" t="s">
        <v>10294</v>
      </c>
      <c r="AN623">
        <v>2.4300000000000002</v>
      </c>
      <c r="AO623" t="s">
        <v>10294</v>
      </c>
      <c r="AP623">
        <v>-8.787153419747E-2</v>
      </c>
      <c r="AQ623">
        <f>(Table2[[#This Row],[Sharpe Ratio]]-AVERAGE(Table2[Sharpe Ratio]))/_xlfn.STDEV.P(Table2[Sharpe Ratio])</f>
        <v>-1.6526580404413089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-3.4904732299648975</v>
      </c>
      <c r="AS623">
        <f>_xlfn.RANK.AVG(Table2[[#This Row],[1Y Return vs Nifty Z-Score]],Table2[1Y Return vs Nifty Z-Score])</f>
        <v>646</v>
      </c>
      <c r="AT623">
        <f>_xlfn.RANK.AVG(Table2[[#This Row],[6M Return vs Nifty Z-Score]],Table2[6M Return vs Nifty Z-Score])</f>
        <v>377</v>
      </c>
      <c r="AU623">
        <f>_xlfn.RANK.AVG(Table2[[#This Row],[Sharpe Ratio Z-Score]],Table2[Sharpe Ratio Z-Score])</f>
        <v>705</v>
      </c>
      <c r="AV623">
        <f>(Table2[[#This Row],[Rank 1Y]]+Table2[[#This Row],[Rank 6M]]+Table2[[#This Row],[Rank Sharpe]])/3</f>
        <v>576</v>
      </c>
    </row>
    <row r="624" spans="1:48" x14ac:dyDescent="0.3">
      <c r="A624" t="s">
        <v>1761</v>
      </c>
      <c r="B624" t="s">
        <v>1762</v>
      </c>
      <c r="C624" t="s">
        <v>10261</v>
      </c>
      <c r="D624" t="s">
        <v>929</v>
      </c>
      <c r="E624">
        <v>4355.7250703999998</v>
      </c>
      <c r="F624">
        <v>355.2</v>
      </c>
      <c r="G624">
        <v>-22.006843126700499</v>
      </c>
      <c r="H624">
        <f>(Table2[[#This Row],[1Y Return vs Nifty]]-AVERAGE(Table2[1Y Return vs Nifty]))/_xlfn.STDEV.P(Table2[1Y Return vs Nifty])</f>
        <v>-0.84143746075314318</v>
      </c>
      <c r="I624">
        <v>9.5187045570473803</v>
      </c>
      <c r="J624">
        <f>(Table2[[#This Row],[1M Return vs Nifty]]-AVERAGE(Table2[1M Return vs Nifty]))/_xlfn.STDEV.P(Table2[1M Return vs Nifty])</f>
        <v>0.87357324937501968</v>
      </c>
      <c r="K624">
        <v>-22.284052769832901</v>
      </c>
      <c r="L624">
        <f>(Table2[[#This Row],[6M Return vs Nifty]]-AVERAGE(Table2[6M Return vs Nifty]))/_xlfn.STDEV.P(Table2[6M Return vs Nifty])</f>
        <v>-0.98823535461737511</v>
      </c>
      <c r="M624">
        <v>16.3522193015867</v>
      </c>
      <c r="N624">
        <f>(Table2[[#This Row],[1W Return vs Nifty]]-AVERAGE(Table2[1W Return vs Nifty]))/_xlfn.STDEV.P(Table2[1W Return vs Nifty])</f>
        <v>2.9704155248105981</v>
      </c>
      <c r="O624">
        <v>334.04</v>
      </c>
      <c r="P624">
        <v>324.71101059641899</v>
      </c>
      <c r="Q624">
        <v>335.51476279179099</v>
      </c>
      <c r="R624">
        <v>65.604043274545603</v>
      </c>
      <c r="S624" s="2">
        <f>(Table2[[#This Row],[Close Price]]-Table2[[#This Row],[20D EMA]])/Table2[[#This Row],[20D EMA]]</f>
        <v>6.3345707100945892E-2</v>
      </c>
      <c r="T624" s="2">
        <f>(Table2[[#This Row],[Close Price]]-Table2[[#This Row],[50D EMA]])/Table2[[#This Row],[50D EMA]]</f>
        <v>9.3895767031674668E-2</v>
      </c>
      <c r="U624" s="2">
        <f>(Table2[[#This Row],[Close Price]]-Table2[[#This Row],[200D EMA]])/Table2[[#This Row],[200D EMA]]</f>
        <v>5.8671746794119427E-2</v>
      </c>
      <c r="V624">
        <v>1.78966973002552</v>
      </c>
      <c r="W624">
        <v>353</v>
      </c>
      <c r="X624">
        <v>369.65</v>
      </c>
      <c r="Y624">
        <v>320</v>
      </c>
      <c r="Z624">
        <v>373.45</v>
      </c>
      <c r="AA624">
        <v>353</v>
      </c>
      <c r="AB624">
        <v>373.45</v>
      </c>
      <c r="AC624" s="2">
        <f>(Table2[[#This Row],[Close Price]]/Table2[[#This Row],[Day Low]])-1</f>
        <v>6.232294617563694E-3</v>
      </c>
      <c r="AD624" s="2">
        <f>(Table2[[#This Row],[Day High]]/Table2[[#This Row],[Close Price]])-1</f>
        <v>4.0681306306306286E-2</v>
      </c>
      <c r="AE624" s="2">
        <f>(Table2[[#This Row],[Close Price]]/Table2[[#This Row],[Current Week Low]])-1</f>
        <v>0.10999999999999988</v>
      </c>
      <c r="AF624" s="2">
        <f>(Table2[[#This Row],[Current Week High]]/Table2[[#This Row],[Close Price]])-1</f>
        <v>5.1379504504504458E-2</v>
      </c>
      <c r="AG624" s="2">
        <f>(Table2[[#This Row],[Close Price]]/Table2[[#This Row],[Current Month Low]])-1</f>
        <v>6.232294617563694E-3</v>
      </c>
      <c r="AH624" s="2">
        <f>(Table2[[#This Row],[Current Month High]]/Table2[[#This Row],[Close Price]])-1</f>
        <v>5.1379504504504458E-2</v>
      </c>
      <c r="AI624">
        <v>26.661036036035998</v>
      </c>
      <c r="AJ624">
        <v>32.562045157678597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0.09</v>
      </c>
      <c r="AM624" t="s">
        <v>10294</v>
      </c>
      <c r="AN624">
        <v>9.1199999999999992</v>
      </c>
      <c r="AO624" t="s">
        <v>10294</v>
      </c>
      <c r="AP624">
        <v>1.7013411647265001E-2</v>
      </c>
      <c r="AQ624">
        <f>(Table2[[#This Row],[Sharpe Ratio]]-AVERAGE(Table2[Sharpe Ratio]))/_xlfn.STDEV.P(Table2[Sharpe Ratio])</f>
        <v>-0.43650399171746751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627</v>
      </c>
      <c r="AT624">
        <f>_xlfn.RANK.AVG(Table2[[#This Row],[6M Return vs Nifty Z-Score]],Table2[6M Return vs Nifty Z-Score])</f>
        <v>640</v>
      </c>
      <c r="AU624">
        <f>_xlfn.RANK.AVG(Table2[[#This Row],[Sharpe Ratio Z-Score]],Table2[Sharpe Ratio Z-Score])</f>
        <v>463</v>
      </c>
      <c r="AV624">
        <f>(Table2[[#This Row],[Rank 1Y]]+Table2[[#This Row],[Rank 6M]]+Table2[[#This Row],[Rank Sharpe]])/3</f>
        <v>576.66666666666663</v>
      </c>
    </row>
    <row r="625" spans="1:48" x14ac:dyDescent="0.3">
      <c r="A625" t="s">
        <v>1652</v>
      </c>
      <c r="B625" t="s">
        <v>1653</v>
      </c>
      <c r="C625" t="s">
        <v>6557</v>
      </c>
      <c r="D625" t="s">
        <v>78</v>
      </c>
      <c r="E625">
        <v>5153.4088709560001</v>
      </c>
      <c r="F625">
        <v>227.41</v>
      </c>
      <c r="G625">
        <v>-0.368125082536156</v>
      </c>
      <c r="H625">
        <f>(Table2[[#This Row],[1Y Return vs Nifty]]-AVERAGE(Table2[1Y Return vs Nifty]))/_xlfn.STDEV.P(Table2[1Y Return vs Nifty])</f>
        <v>-0.54252219498394871</v>
      </c>
      <c r="I625">
        <v>-3.0038675258637899</v>
      </c>
      <c r="J625">
        <f>(Table2[[#This Row],[1M Return vs Nifty]]-AVERAGE(Table2[1M Return vs Nifty]))/_xlfn.STDEV.P(Table2[1M Return vs Nifty])</f>
        <v>-0.40469719828679035</v>
      </c>
      <c r="K625">
        <v>-11.0127832979327</v>
      </c>
      <c r="L625">
        <f>(Table2[[#This Row],[6M Return vs Nifty]]-AVERAGE(Table2[6M Return vs Nifty]))/_xlfn.STDEV.P(Table2[6M Return vs Nifty])</f>
        <v>-0.6009948324254033</v>
      </c>
      <c r="M625">
        <v>-2.8152036742909301</v>
      </c>
      <c r="N625">
        <f>(Table2[[#This Row],[1W Return vs Nifty]]-AVERAGE(Table2[1W Return vs Nifty]))/_xlfn.STDEV.P(Table2[1W Return vs Nifty])</f>
        <v>-1.0339865402975659</v>
      </c>
      <c r="O625">
        <v>229.77</v>
      </c>
      <c r="P625">
        <v>222.423982530301</v>
      </c>
      <c r="Q625">
        <v>209.025398458551</v>
      </c>
      <c r="R625">
        <v>40.902248939809702</v>
      </c>
      <c r="S625" s="2">
        <f>(Table2[[#This Row],[Close Price]]-Table2[[#This Row],[20D EMA]])/Table2[[#This Row],[20D EMA]]</f>
        <v>-1.0271140705923373E-2</v>
      </c>
      <c r="T625" s="2">
        <f>(Table2[[#This Row],[Close Price]]-Table2[[#This Row],[50D EMA]])/Table2[[#This Row],[50D EMA]]</f>
        <v>2.241672598870827E-2</v>
      </c>
      <c r="U625" s="2">
        <f>(Table2[[#This Row],[Close Price]]-Table2[[#This Row],[200D EMA]])/Table2[[#This Row],[200D EMA]]</f>
        <v>8.7953912189740913E-2</v>
      </c>
      <c r="V625">
        <v>0.918456387080272</v>
      </c>
      <c r="W625">
        <v>225.45</v>
      </c>
      <c r="X625">
        <v>229.05</v>
      </c>
      <c r="Y625">
        <v>225.45</v>
      </c>
      <c r="Z625">
        <v>241.6</v>
      </c>
      <c r="AA625">
        <v>225.45</v>
      </c>
      <c r="AB625">
        <v>233.51</v>
      </c>
      <c r="AC625" s="2">
        <f>(Table2[[#This Row],[Close Price]]/Table2[[#This Row],[Day Low]])-1</f>
        <v>8.6937236637836257E-3</v>
      </c>
      <c r="AD625" s="2">
        <f>(Table2[[#This Row],[Day High]]/Table2[[#This Row],[Close Price]])-1</f>
        <v>7.2116441669232145E-3</v>
      </c>
      <c r="AE625" s="2">
        <f>(Table2[[#This Row],[Close Price]]/Table2[[#This Row],[Current Week Low]])-1</f>
        <v>8.6937236637836257E-3</v>
      </c>
      <c r="AF625" s="2">
        <f>(Table2[[#This Row],[Current Week High]]/Table2[[#This Row],[Close Price]])-1</f>
        <v>6.2398311419902264E-2</v>
      </c>
      <c r="AG625" s="2">
        <f>(Table2[[#This Row],[Close Price]]/Table2[[#This Row],[Current Month Low]])-1</f>
        <v>8.6937236637836257E-3</v>
      </c>
      <c r="AH625" s="2">
        <f>(Table2[[#This Row],[Current Month High]]/Table2[[#This Row],[Close Price]])-1</f>
        <v>2.6823798425750889E-2</v>
      </c>
      <c r="AI625">
        <v>8.6143969042698103</v>
      </c>
      <c r="AJ625">
        <v>29.100198694294601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0.06</v>
      </c>
      <c r="AM625" t="s">
        <v>10294</v>
      </c>
      <c r="AN625">
        <v>-4.21</v>
      </c>
      <c r="AO625" t="s">
        <v>10293</v>
      </c>
      <c r="AP625">
        <v>-0.10262017800365</v>
      </c>
      <c r="AQ625">
        <f>(Table2[[#This Row],[Sharpe Ratio]]-AVERAGE(Table2[Sharpe Ratio]))/_xlfn.STDEV.P(Table2[Sharpe Ratio])</f>
        <v>-1.8236704076939352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-4.4058711736876432</v>
      </c>
      <c r="AS625">
        <f>_xlfn.RANK.AVG(Table2[[#This Row],[1Y Return vs Nifty Z-Score]],Table2[1Y Return vs Nifty Z-Score])</f>
        <v>499</v>
      </c>
      <c r="AT625">
        <f>_xlfn.RANK.AVG(Table2[[#This Row],[6M Return vs Nifty Z-Score]],Table2[6M Return vs Nifty Z-Score])</f>
        <v>520</v>
      </c>
      <c r="AU625">
        <f>_xlfn.RANK.AVG(Table2[[#This Row],[Sharpe Ratio Z-Score]],Table2[Sharpe Ratio Z-Score])</f>
        <v>714</v>
      </c>
      <c r="AV625">
        <f>(Table2[[#This Row],[Rank 1Y]]+Table2[[#This Row],[Rank 6M]]+Table2[[#This Row],[Rank Sharpe]])/3</f>
        <v>577.66666666666663</v>
      </c>
    </row>
    <row r="626" spans="1:48" x14ac:dyDescent="0.3">
      <c r="A626" t="s">
        <v>159</v>
      </c>
      <c r="B626" t="s">
        <v>160</v>
      </c>
      <c r="C626" t="s">
        <v>10249</v>
      </c>
      <c r="D626" t="s">
        <v>21</v>
      </c>
      <c r="E626">
        <v>163138.63497349</v>
      </c>
      <c r="F626">
        <v>5509.9</v>
      </c>
      <c r="G626">
        <v>-13.3512873071525</v>
      </c>
      <c r="H626">
        <f>(Table2[[#This Row],[1Y Return vs Nifty]]-AVERAGE(Table2[1Y Return vs Nifty]))/_xlfn.STDEV.P(Table2[1Y Return vs Nifty])</f>
        <v>-0.72187040678535797</v>
      </c>
      <c r="I626">
        <v>1.4237716098542399</v>
      </c>
      <c r="J626">
        <f>(Table2[[#This Row],[1M Return vs Nifty]]-AVERAGE(Table2[1M Return vs Nifty]))/_xlfn.STDEV.P(Table2[1M Return vs Nifty])</f>
        <v>4.7264285554275205E-2</v>
      </c>
      <c r="K626">
        <v>-12.666414110812701</v>
      </c>
      <c r="L626">
        <f>(Table2[[#This Row],[6M Return vs Nifty]]-AVERAGE(Table2[6M Return vs Nifty]))/_xlfn.STDEV.P(Table2[6M Return vs Nifty])</f>
        <v>-0.65780767512150029</v>
      </c>
      <c r="M626">
        <v>1.75404182128081</v>
      </c>
      <c r="N626">
        <f>(Table2[[#This Row],[1W Return vs Nifty]]-AVERAGE(Table2[1W Return vs Nifty]))/_xlfn.STDEV.P(Table2[1W Return vs Nifty])</f>
        <v>-7.9393107394211682E-2</v>
      </c>
      <c r="O626">
        <v>5574.06</v>
      </c>
      <c r="P626">
        <v>5353.7676515380999</v>
      </c>
      <c r="Q626">
        <v>5213.5083506432302</v>
      </c>
      <c r="R626">
        <v>38.298942320883398</v>
      </c>
      <c r="S626" s="2">
        <f>(Table2[[#This Row],[Close Price]]-Table2[[#This Row],[20D EMA]])/Table2[[#This Row],[20D EMA]]</f>
        <v>-1.151046095664574E-2</v>
      </c>
      <c r="T626" s="2">
        <f>(Table2[[#This Row],[Close Price]]-Table2[[#This Row],[50D EMA]])/Table2[[#This Row],[50D EMA]]</f>
        <v>2.9163078905197534E-2</v>
      </c>
      <c r="U626" s="2">
        <f>(Table2[[#This Row],[Close Price]]-Table2[[#This Row],[200D EMA]])/Table2[[#This Row],[200D EMA]]</f>
        <v>5.6850709622475501E-2</v>
      </c>
      <c r="V626">
        <v>0.82995616619901602</v>
      </c>
      <c r="W626">
        <v>5480</v>
      </c>
      <c r="X626">
        <v>5667.95</v>
      </c>
      <c r="Y626">
        <v>5480</v>
      </c>
      <c r="Z626">
        <v>5858.7</v>
      </c>
      <c r="AA626">
        <v>5480</v>
      </c>
      <c r="AB626">
        <v>5767.35</v>
      </c>
      <c r="AC626" s="2">
        <f>(Table2[[#This Row],[Close Price]]/Table2[[#This Row],[Day Low]])-1</f>
        <v>5.4562043795620685E-3</v>
      </c>
      <c r="AD626" s="2">
        <f>(Table2[[#This Row],[Day High]]/Table2[[#This Row],[Close Price]])-1</f>
        <v>2.8684731120347084E-2</v>
      </c>
      <c r="AE626" s="2">
        <f>(Table2[[#This Row],[Close Price]]/Table2[[#This Row],[Current Week Low]])-1</f>
        <v>5.4562043795620685E-3</v>
      </c>
      <c r="AF626" s="2">
        <f>(Table2[[#This Row],[Current Week High]]/Table2[[#This Row],[Close Price]])-1</f>
        <v>6.3304234196627895E-2</v>
      </c>
      <c r="AG626" s="2">
        <f>(Table2[[#This Row],[Close Price]]/Table2[[#This Row],[Current Month Low]])-1</f>
        <v>5.4562043795620685E-3</v>
      </c>
      <c r="AH626" s="2">
        <f>(Table2[[#This Row],[Current Month High]]/Table2[[#This Row],[Close Price]])-1</f>
        <v>4.6724985934409213E-2</v>
      </c>
      <c r="AI626">
        <v>16.916822446868299</v>
      </c>
      <c r="AJ626">
        <v>22.074641911577299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-0.01</v>
      </c>
      <c r="AM626" t="s">
        <v>10293</v>
      </c>
      <c r="AN626">
        <v>-0.94</v>
      </c>
      <c r="AO626" t="s">
        <v>10293</v>
      </c>
      <c r="AP626">
        <v>-2.5715734335495E-2</v>
      </c>
      <c r="AQ626">
        <f>(Table2[[#This Row],[Sharpe Ratio]]-AVERAGE(Table2[Sharpe Ratio]))/_xlfn.STDEV.P(Table2[Sharpe Ratio])</f>
        <v>-0.93195377687893055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-2.3437606806257252</v>
      </c>
      <c r="AS626">
        <f>_xlfn.RANK.AVG(Table2[[#This Row],[1Y Return vs Nifty Z-Score]],Table2[1Y Return vs Nifty Z-Score])</f>
        <v>586</v>
      </c>
      <c r="AT626">
        <f>_xlfn.RANK.AVG(Table2[[#This Row],[6M Return vs Nifty Z-Score]],Table2[6M Return vs Nifty Z-Score])</f>
        <v>547</v>
      </c>
      <c r="AU626">
        <f>_xlfn.RANK.AVG(Table2[[#This Row],[Sharpe Ratio Z-Score]],Table2[Sharpe Ratio Z-Score])</f>
        <v>602</v>
      </c>
      <c r="AV626">
        <f>(Table2[[#This Row],[Rank 1Y]]+Table2[[#This Row],[Rank 6M]]+Table2[[#This Row],[Rank Sharpe]])/3</f>
        <v>578.33333333333337</v>
      </c>
    </row>
    <row r="627" spans="1:48" x14ac:dyDescent="0.3">
      <c r="A627" t="s">
        <v>1018</v>
      </c>
      <c r="B627" t="s">
        <v>1019</v>
      </c>
      <c r="C627" t="s">
        <v>10250</v>
      </c>
      <c r="D627" t="s">
        <v>504</v>
      </c>
      <c r="E627">
        <v>13243.2382347</v>
      </c>
      <c r="F627">
        <v>1673.4</v>
      </c>
      <c r="G627">
        <v>-19.291782450315001</v>
      </c>
      <c r="H627">
        <f>(Table2[[#This Row],[1Y Return vs Nifty]]-AVERAGE(Table2[1Y Return vs Nifty]))/_xlfn.STDEV.P(Table2[1Y Return vs Nifty])</f>
        <v>-0.80393186166890673</v>
      </c>
      <c r="I627">
        <v>-13.249922732856501</v>
      </c>
      <c r="J627">
        <f>(Table2[[#This Row],[1M Return vs Nifty]]-AVERAGE(Table2[1M Return vs Nifty]))/_xlfn.STDEV.P(Table2[1M Return vs Nifty])</f>
        <v>-1.4505869316015001</v>
      </c>
      <c r="K627">
        <v>-0.34581064661549299</v>
      </c>
      <c r="L627">
        <f>(Table2[[#This Row],[6M Return vs Nifty]]-AVERAGE(Table2[6M Return vs Nifty]))/_xlfn.STDEV.P(Table2[6M Return vs Nifty])</f>
        <v>-0.23451578851632596</v>
      </c>
      <c r="M627">
        <v>-4.7887449873884096</v>
      </c>
      <c r="N627">
        <f>(Table2[[#This Row],[1W Return vs Nifty]]-AVERAGE(Table2[1W Return vs Nifty]))/_xlfn.STDEV.P(Table2[1W Return vs Nifty])</f>
        <v>-1.4462930313521867</v>
      </c>
      <c r="O627">
        <v>1746.16</v>
      </c>
      <c r="P627">
        <v>1733.9242806592699</v>
      </c>
      <c r="Q627">
        <v>1630.2271492914499</v>
      </c>
      <c r="R627">
        <v>26.839544213678401</v>
      </c>
      <c r="S627" s="2">
        <f>(Table2[[#This Row],[Close Price]]-Table2[[#This Row],[20D EMA]])/Table2[[#This Row],[20D EMA]]</f>
        <v>-4.1668575617354646E-2</v>
      </c>
      <c r="T627" s="2">
        <f>(Table2[[#This Row],[Close Price]]-Table2[[#This Row],[50D EMA]])/Table2[[#This Row],[50D EMA]]</f>
        <v>-3.4905953699579884E-2</v>
      </c>
      <c r="U627" s="2">
        <f>(Table2[[#This Row],[Close Price]]-Table2[[#This Row],[200D EMA]])/Table2[[#This Row],[200D EMA]]</f>
        <v>2.6482720967636025E-2</v>
      </c>
      <c r="V627">
        <v>0.80191194405715505</v>
      </c>
      <c r="W627">
        <v>1651</v>
      </c>
      <c r="X627">
        <v>1687.95</v>
      </c>
      <c r="Y627">
        <v>1651</v>
      </c>
      <c r="Z627">
        <v>1774.95</v>
      </c>
      <c r="AA627">
        <v>1651</v>
      </c>
      <c r="AB627">
        <v>1705</v>
      </c>
      <c r="AC627" s="2">
        <f>(Table2[[#This Row],[Close Price]]/Table2[[#This Row],[Day Low]])-1</f>
        <v>1.3567534827377381E-2</v>
      </c>
      <c r="AD627" s="2">
        <f>(Table2[[#This Row],[Day High]]/Table2[[#This Row],[Close Price]])-1</f>
        <v>8.694872714234414E-3</v>
      </c>
      <c r="AE627" s="2">
        <f>(Table2[[#This Row],[Close Price]]/Table2[[#This Row],[Current Week Low]])-1</f>
        <v>1.3567534827377381E-2</v>
      </c>
      <c r="AF627" s="2">
        <f>(Table2[[#This Row],[Current Week High]]/Table2[[#This Row],[Close Price]])-1</f>
        <v>6.0684833273574768E-2</v>
      </c>
      <c r="AG627" s="2">
        <f>(Table2[[#This Row],[Close Price]]/Table2[[#This Row],[Current Month Low]])-1</f>
        <v>1.3567534827377381E-2</v>
      </c>
      <c r="AH627" s="2">
        <f>(Table2[[#This Row],[Current Month High]]/Table2[[#This Row],[Close Price]])-1</f>
        <v>1.8883709812357985E-2</v>
      </c>
      <c r="AI627">
        <v>18.259232699892401</v>
      </c>
      <c r="AJ627">
        <v>28.033664881407802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-0.04</v>
      </c>
      <c r="AM627" t="s">
        <v>10293</v>
      </c>
      <c r="AN627">
        <v>-6.43</v>
      </c>
      <c r="AO627" t="s">
        <v>10293</v>
      </c>
      <c r="AP627">
        <v>-0.10298611627309801</v>
      </c>
      <c r="AQ627">
        <f>(Table2[[#This Row],[Sharpe Ratio]]-AVERAGE(Table2[Sharpe Ratio]))/_xlfn.STDEV.P(Table2[Sharpe Ratio])</f>
        <v>-1.8279135076391932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-5.7632411207781127</v>
      </c>
      <c r="AS627">
        <f>_xlfn.RANK.AVG(Table2[[#This Row],[1Y Return vs Nifty Z-Score]],Table2[1Y Return vs Nifty Z-Score])</f>
        <v>618</v>
      </c>
      <c r="AT627">
        <f>_xlfn.RANK.AVG(Table2[[#This Row],[6M Return vs Nifty Z-Score]],Table2[6M Return vs Nifty Z-Score])</f>
        <v>401</v>
      </c>
      <c r="AU627">
        <f>_xlfn.RANK.AVG(Table2[[#This Row],[Sharpe Ratio Z-Score]],Table2[Sharpe Ratio Z-Score])</f>
        <v>716</v>
      </c>
      <c r="AV627">
        <f>(Table2[[#This Row],[Rank 1Y]]+Table2[[#This Row],[Rank 6M]]+Table2[[#This Row],[Rank Sharpe]])/3</f>
        <v>578.33333333333337</v>
      </c>
    </row>
    <row r="628" spans="1:48" x14ac:dyDescent="0.3">
      <c r="A628" t="s">
        <v>122</v>
      </c>
      <c r="B628" t="s">
        <v>123</v>
      </c>
      <c r="C628" t="s">
        <v>10252</v>
      </c>
      <c r="D628" t="s">
        <v>124</v>
      </c>
      <c r="E628">
        <v>240566.8529916</v>
      </c>
      <c r="F628">
        <v>2495.1</v>
      </c>
      <c r="G628">
        <v>-17.544473258735501</v>
      </c>
      <c r="H628">
        <f>(Table2[[#This Row],[1Y Return vs Nifty]]-AVERAGE(Table2[1Y Return vs Nifty]))/_xlfn.STDEV.P(Table2[1Y Return vs Nifty])</f>
        <v>-0.77979469280724223</v>
      </c>
      <c r="I628">
        <v>-6.0887405057009802</v>
      </c>
      <c r="J628">
        <f>(Table2[[#This Row],[1M Return vs Nifty]]-AVERAGE(Table2[1M Return vs Nifty]))/_xlfn.STDEV.P(Table2[1M Return vs Nifty])</f>
        <v>-0.71959272764034088</v>
      </c>
      <c r="K628">
        <v>-12.5527070421498</v>
      </c>
      <c r="L628">
        <f>(Table2[[#This Row],[6M Return vs Nifty]]-AVERAGE(Table2[6M Return vs Nifty]))/_xlfn.STDEV.P(Table2[6M Return vs Nifty])</f>
        <v>-0.65390110676593804</v>
      </c>
      <c r="M628">
        <v>0.633006479513333</v>
      </c>
      <c r="N628">
        <f>(Table2[[#This Row],[1W Return vs Nifty]]-AVERAGE(Table2[1W Return vs Nifty]))/_xlfn.STDEV.P(Table2[1W Return vs Nifty])</f>
        <v>-0.31359653908570523</v>
      </c>
      <c r="O628">
        <v>2525.15</v>
      </c>
      <c r="P628">
        <v>2529.71426929164</v>
      </c>
      <c r="Q628">
        <v>2468.4911015236398</v>
      </c>
      <c r="R628">
        <v>41.010141162713602</v>
      </c>
      <c r="S628" s="2">
        <f>(Table2[[#This Row],[Close Price]]-Table2[[#This Row],[20D EMA]])/Table2[[#This Row],[20D EMA]]</f>
        <v>-1.1900283151496022E-2</v>
      </c>
      <c r="T628" s="2">
        <f>(Table2[[#This Row],[Close Price]]-Table2[[#This Row],[50D EMA]])/Table2[[#This Row],[50D EMA]]</f>
        <v>-1.3683074690222872E-2</v>
      </c>
      <c r="U628" s="2">
        <f>(Table2[[#This Row],[Close Price]]-Table2[[#This Row],[200D EMA]])/Table2[[#This Row],[200D EMA]]</f>
        <v>1.0779418430933833E-2</v>
      </c>
      <c r="V628">
        <v>1.4690779892836301</v>
      </c>
      <c r="W628">
        <v>2465</v>
      </c>
      <c r="X628">
        <v>2514</v>
      </c>
      <c r="Y628">
        <v>2451</v>
      </c>
      <c r="Z628">
        <v>2514</v>
      </c>
      <c r="AA628">
        <v>2456.35</v>
      </c>
      <c r="AB628">
        <v>2514</v>
      </c>
      <c r="AC628" s="2">
        <f>(Table2[[#This Row],[Close Price]]/Table2[[#This Row],[Day Low]])-1</f>
        <v>1.2210953346855957E-2</v>
      </c>
      <c r="AD628" s="2">
        <f>(Table2[[#This Row],[Day High]]/Table2[[#This Row],[Close Price]])-1</f>
        <v>7.5748466995311237E-3</v>
      </c>
      <c r="AE628" s="2">
        <f>(Table2[[#This Row],[Close Price]]/Table2[[#This Row],[Current Week Low]])-1</f>
        <v>1.7992656058751555E-2</v>
      </c>
      <c r="AF628" s="2">
        <f>(Table2[[#This Row],[Current Week High]]/Table2[[#This Row],[Close Price]])-1</f>
        <v>7.5748466995311237E-3</v>
      </c>
      <c r="AG628" s="2">
        <f>(Table2[[#This Row],[Close Price]]/Table2[[#This Row],[Current Month Low]])-1</f>
        <v>1.5775439167871053E-2</v>
      </c>
      <c r="AH628" s="2">
        <f>(Table2[[#This Row],[Current Month High]]/Table2[[#This Row],[Close Price]])-1</f>
        <v>7.5748466995311237E-3</v>
      </c>
      <c r="AI628">
        <v>10.989539497414899</v>
      </c>
      <c r="AJ628">
        <v>16.321678321678299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-0.11</v>
      </c>
      <c r="AM628" t="s">
        <v>10293</v>
      </c>
      <c r="AN628">
        <v>-4.3</v>
      </c>
      <c r="AO628" t="s">
        <v>10293</v>
      </c>
      <c r="AP628">
        <v>-1.6746233732189E-2</v>
      </c>
      <c r="AQ628">
        <f>(Table2[[#This Row],[Sharpe Ratio]]-AVERAGE(Table2[Sharpe Ratio]))/_xlfn.STDEV.P(Table2[Sharpe Ratio])</f>
        <v>-0.82795129696260905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608</v>
      </c>
      <c r="AT628">
        <f>_xlfn.RANK.AVG(Table2[[#This Row],[6M Return vs Nifty Z-Score]],Table2[6M Return vs Nifty Z-Score])</f>
        <v>544</v>
      </c>
      <c r="AU628">
        <f>_xlfn.RANK.AVG(Table2[[#This Row],[Sharpe Ratio Z-Score]],Table2[Sharpe Ratio Z-Score])</f>
        <v>587</v>
      </c>
      <c r="AV628">
        <f>(Table2[[#This Row],[Rank 1Y]]+Table2[[#This Row],[Rank 6M]]+Table2[[#This Row],[Rank Sharpe]])/3</f>
        <v>579.66666666666663</v>
      </c>
    </row>
    <row r="629" spans="1:48" x14ac:dyDescent="0.3">
      <c r="A629" t="s">
        <v>110</v>
      </c>
      <c r="B629" t="s">
        <v>111</v>
      </c>
      <c r="C629" t="s">
        <v>10249</v>
      </c>
      <c r="D629" t="s">
        <v>21</v>
      </c>
      <c r="E629">
        <v>262352.40888169501</v>
      </c>
      <c r="F629">
        <v>502.15</v>
      </c>
      <c r="G629">
        <v>-1.9202393575012899</v>
      </c>
      <c r="H629">
        <f>(Table2[[#This Row],[1Y Return vs Nifty]]-AVERAGE(Table2[1Y Return vs Nifty]))/_xlfn.STDEV.P(Table2[1Y Return vs Nifty])</f>
        <v>-0.5639629591760994</v>
      </c>
      <c r="I629">
        <v>-3.9050098544874299</v>
      </c>
      <c r="J629">
        <f>(Table2[[#This Row],[1M Return vs Nifty]]-AVERAGE(Table2[1M Return vs Nifty]))/_xlfn.STDEV.P(Table2[1M Return vs Nifty])</f>
        <v>-0.49668338133209966</v>
      </c>
      <c r="K629">
        <v>-9.1722885926962903</v>
      </c>
      <c r="L629">
        <f>(Table2[[#This Row],[6M Return vs Nifty]]-AVERAGE(Table2[6M Return vs Nifty]))/_xlfn.STDEV.P(Table2[6M Return vs Nifty])</f>
        <v>-0.53776201446074234</v>
      </c>
      <c r="M629">
        <v>2.7364220392856198</v>
      </c>
      <c r="N629">
        <f>(Table2[[#This Row],[1W Return vs Nifty]]-AVERAGE(Table2[1W Return vs Nifty]))/_xlfn.STDEV.P(Table2[1W Return vs Nifty])</f>
        <v>0.12584290052665734</v>
      </c>
      <c r="O629">
        <v>521.33000000000004</v>
      </c>
      <c r="P629">
        <v>508.37494295927797</v>
      </c>
      <c r="Q629">
        <v>473.74126938427599</v>
      </c>
      <c r="R629">
        <v>32.878608646961197</v>
      </c>
      <c r="S629" s="2">
        <f>(Table2[[#This Row],[Close Price]]-Table2[[#This Row],[20D EMA]])/Table2[[#This Row],[20D EMA]]</f>
        <v>-3.6790516563405255E-2</v>
      </c>
      <c r="T629" s="2">
        <f>(Table2[[#This Row],[Close Price]]-Table2[[#This Row],[50D EMA]])/Table2[[#This Row],[50D EMA]]</f>
        <v>-1.2244787131014498E-2</v>
      </c>
      <c r="U629" s="2">
        <f>(Table2[[#This Row],[Close Price]]-Table2[[#This Row],[200D EMA]])/Table2[[#This Row],[200D EMA]]</f>
        <v>5.9966763403675932E-2</v>
      </c>
      <c r="V629">
        <v>1.28846110136949</v>
      </c>
      <c r="W629">
        <v>501</v>
      </c>
      <c r="X629">
        <v>519.25</v>
      </c>
      <c r="Y629">
        <v>501</v>
      </c>
      <c r="Z629">
        <v>530.54999999999995</v>
      </c>
      <c r="AA629">
        <v>501</v>
      </c>
      <c r="AB629">
        <v>526.79999999999995</v>
      </c>
      <c r="AC629" s="2">
        <f>(Table2[[#This Row],[Close Price]]/Table2[[#This Row],[Day Low]])-1</f>
        <v>2.2954091816367317E-3</v>
      </c>
      <c r="AD629" s="2">
        <f>(Table2[[#This Row],[Day High]]/Table2[[#This Row],[Close Price]])-1</f>
        <v>3.405356965050288E-2</v>
      </c>
      <c r="AE629" s="2">
        <f>(Table2[[#This Row],[Close Price]]/Table2[[#This Row],[Current Week Low]])-1</f>
        <v>2.2954091816367317E-3</v>
      </c>
      <c r="AF629" s="2">
        <f>(Table2[[#This Row],[Current Week High]]/Table2[[#This Row],[Close Price]])-1</f>
        <v>5.6556805735338056E-2</v>
      </c>
      <c r="AG629" s="2">
        <f>(Table2[[#This Row],[Close Price]]/Table2[[#This Row],[Current Month Low]])-1</f>
        <v>2.2954091816367317E-3</v>
      </c>
      <c r="AH629" s="2">
        <f>(Table2[[#This Row],[Current Month High]]/Table2[[#This Row],[Close Price]])-1</f>
        <v>4.9088917654087405E-2</v>
      </c>
      <c r="AI629">
        <v>15.483421288459599</v>
      </c>
      <c r="AJ629">
        <v>33.888814824690002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-0.09</v>
      </c>
      <c r="AM629" t="s">
        <v>10293</v>
      </c>
      <c r="AN629">
        <v>-10.28</v>
      </c>
      <c r="AO629" t="s">
        <v>10293</v>
      </c>
      <c r="AP629">
        <v>-0.11870825332299099</v>
      </c>
      <c r="AQ629">
        <f>(Table2[[#This Row],[Sharpe Ratio]]-AVERAGE(Table2[Sharpe Ratio]))/_xlfn.STDEV.P(Table2[Sharpe Ratio])</f>
        <v>-2.0102136506561261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-3.4827791050984103</v>
      </c>
      <c r="AS629">
        <f>_xlfn.RANK.AVG(Table2[[#This Row],[1Y Return vs Nifty Z-Score]],Table2[1Y Return vs Nifty Z-Score])</f>
        <v>517</v>
      </c>
      <c r="AT629">
        <f>_xlfn.RANK.AVG(Table2[[#This Row],[6M Return vs Nifty Z-Score]],Table2[6M Return vs Nifty Z-Score])</f>
        <v>502</v>
      </c>
      <c r="AU629">
        <f>_xlfn.RANK.AVG(Table2[[#This Row],[Sharpe Ratio Z-Score]],Table2[Sharpe Ratio Z-Score])</f>
        <v>725</v>
      </c>
      <c r="AV629">
        <f>(Table2[[#This Row],[Rank 1Y]]+Table2[[#This Row],[Rank 6M]]+Table2[[#This Row],[Rank Sharpe]])/3</f>
        <v>581.33333333333337</v>
      </c>
    </row>
    <row r="630" spans="1:48" x14ac:dyDescent="0.3">
      <c r="A630" t="s">
        <v>1961</v>
      </c>
      <c r="B630" t="s">
        <v>1962</v>
      </c>
      <c r="C630" t="s">
        <v>10260</v>
      </c>
      <c r="D630" t="s">
        <v>130</v>
      </c>
      <c r="E630">
        <v>3387.9568648650002</v>
      </c>
      <c r="F630">
        <v>514.54999999999995</v>
      </c>
      <c r="G630">
        <v>-37.385120106017403</v>
      </c>
      <c r="H630">
        <f>(Table2[[#This Row],[1Y Return vs Nifty]]-AVERAGE(Table2[1Y Return vs Nifty]))/_xlfn.STDEV.P(Table2[1Y Return vs Nifty])</f>
        <v>-1.0538715680307915</v>
      </c>
      <c r="I630">
        <v>-6.3335283164620897</v>
      </c>
      <c r="J630">
        <f>(Table2[[#This Row],[1M Return vs Nifty]]-AVERAGE(Table2[1M Return vs Nifty]))/_xlfn.STDEV.P(Table2[1M Return vs Nifty])</f>
        <v>-0.74458000839800265</v>
      </c>
      <c r="K630">
        <v>-11.675680088958901</v>
      </c>
      <c r="L630">
        <f>(Table2[[#This Row],[6M Return vs Nifty]]-AVERAGE(Table2[6M Return vs Nifty]))/_xlfn.STDEV.P(Table2[6M Return vs Nifty])</f>
        <v>-0.6237695961870483</v>
      </c>
      <c r="M630">
        <v>0.96941906658047206</v>
      </c>
      <c r="N630">
        <f>(Table2[[#This Row],[1W Return vs Nifty]]-AVERAGE(Table2[1W Return vs Nifty]))/_xlfn.STDEV.P(Table2[1W Return vs Nifty])</f>
        <v>-0.24331420326646611</v>
      </c>
      <c r="O630">
        <v>524.4</v>
      </c>
      <c r="P630">
        <v>521.33920585549595</v>
      </c>
      <c r="Q630">
        <v>514.18489027265798</v>
      </c>
      <c r="R630">
        <v>38.210890908551796</v>
      </c>
      <c r="S630" s="2">
        <f>(Table2[[#This Row],[Close Price]]-Table2[[#This Row],[20D EMA]])/Table2[[#This Row],[20D EMA]]</f>
        <v>-1.8783371472158701E-2</v>
      </c>
      <c r="T630" s="2">
        <f>(Table2[[#This Row],[Close Price]]-Table2[[#This Row],[50D EMA]])/Table2[[#This Row],[50D EMA]]</f>
        <v>-1.3022626687657584E-2</v>
      </c>
      <c r="U630" s="2">
        <f>(Table2[[#This Row],[Close Price]]-Table2[[#This Row],[200D EMA]])/Table2[[#This Row],[200D EMA]]</f>
        <v>7.1007478875617311E-4</v>
      </c>
      <c r="V630">
        <v>0.52719350248823704</v>
      </c>
      <c r="W630">
        <v>507.3</v>
      </c>
      <c r="X630">
        <v>519.79999999999995</v>
      </c>
      <c r="Y630">
        <v>507.3</v>
      </c>
      <c r="Z630">
        <v>534.20000000000005</v>
      </c>
      <c r="AA630">
        <v>507.3</v>
      </c>
      <c r="AB630">
        <v>527.15</v>
      </c>
      <c r="AC630" s="2">
        <f>(Table2[[#This Row],[Close Price]]/Table2[[#This Row],[Day Low]])-1</f>
        <v>1.4291346343386468E-2</v>
      </c>
      <c r="AD630" s="2">
        <f>(Table2[[#This Row],[Day High]]/Table2[[#This Row],[Close Price]])-1</f>
        <v>1.0203090078709565E-2</v>
      </c>
      <c r="AE630" s="2">
        <f>(Table2[[#This Row],[Close Price]]/Table2[[#This Row],[Current Week Low]])-1</f>
        <v>1.4291346343386468E-2</v>
      </c>
      <c r="AF630" s="2">
        <f>(Table2[[#This Row],[Current Week High]]/Table2[[#This Row],[Close Price]])-1</f>
        <v>3.818870858031298E-2</v>
      </c>
      <c r="AG630" s="2">
        <f>(Table2[[#This Row],[Close Price]]/Table2[[#This Row],[Current Month Low]])-1</f>
        <v>1.4291346343386468E-2</v>
      </c>
      <c r="AH630" s="2">
        <f>(Table2[[#This Row],[Current Month High]]/Table2[[#This Row],[Close Price]])-1</f>
        <v>2.4487416188903044E-2</v>
      </c>
      <c r="AI630">
        <v>20.493635215236601</v>
      </c>
      <c r="AJ630">
        <v>14.5353366722314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-7.0000000000000007E-2</v>
      </c>
      <c r="AM630" t="s">
        <v>10293</v>
      </c>
      <c r="AN630">
        <v>-3.35</v>
      </c>
      <c r="AO630" t="s">
        <v>10293</v>
      </c>
      <c r="AQ630">
        <f>(Table2[[#This Row],[Sharpe Ratio]]-AVERAGE(Table2[Sharpe Ratio]))/_xlfn.STDEV.P(Table2[Sharpe Ratio])</f>
        <v>-0.63377662498989373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-3.2993120008722023</v>
      </c>
      <c r="AS630">
        <f>_xlfn.RANK.AVG(Table2[[#This Row],[1Y Return vs Nifty Z-Score]],Table2[1Y Return vs Nifty Z-Score])</f>
        <v>692</v>
      </c>
      <c r="AT630">
        <f>_xlfn.RANK.AVG(Table2[[#This Row],[6M Return vs Nifty Z-Score]],Table2[6M Return vs Nifty Z-Score])</f>
        <v>528</v>
      </c>
      <c r="AU630">
        <f>_xlfn.RANK.AVG(Table2[[#This Row],[Sharpe Ratio Z-Score]],Table2[Sharpe Ratio Z-Score])</f>
        <v>532.5</v>
      </c>
      <c r="AV630">
        <f>(Table2[[#This Row],[Rank 1Y]]+Table2[[#This Row],[Rank 6M]]+Table2[[#This Row],[Rank Sharpe]])/3</f>
        <v>584.16666666666663</v>
      </c>
    </row>
    <row r="631" spans="1:48" x14ac:dyDescent="0.3">
      <c r="A631" t="s">
        <v>474</v>
      </c>
      <c r="B631" t="s">
        <v>475</v>
      </c>
      <c r="C631" t="s">
        <v>6557</v>
      </c>
      <c r="D631" t="s">
        <v>78</v>
      </c>
      <c r="E631">
        <v>45731.832158390003</v>
      </c>
      <c r="F631">
        <v>2435.3000000000002</v>
      </c>
      <c r="G631">
        <v>-3.0441849910782799</v>
      </c>
      <c r="H631">
        <f>(Table2[[#This Row],[1Y Return vs Nifty]]-AVERAGE(Table2[1Y Return vs Nifty]))/_xlfn.STDEV.P(Table2[1Y Return vs Nifty])</f>
        <v>-0.57948904103941001</v>
      </c>
      <c r="I631">
        <v>-12.7832153904618</v>
      </c>
      <c r="J631">
        <f>(Table2[[#This Row],[1M Return vs Nifty]]-AVERAGE(Table2[1M Return vs Nifty]))/_xlfn.STDEV.P(Table2[1M Return vs Nifty])</f>
        <v>-1.4029467024584759</v>
      </c>
      <c r="K631">
        <v>-15.671379367519201</v>
      </c>
      <c r="L631">
        <f>(Table2[[#This Row],[6M Return vs Nifty]]-AVERAGE(Table2[6M Return vs Nifty]))/_xlfn.STDEV.P(Table2[6M Return vs Nifty])</f>
        <v>-0.76104753803816438</v>
      </c>
      <c r="M631">
        <v>-3.8030048896236699</v>
      </c>
      <c r="N631">
        <f>(Table2[[#This Row],[1W Return vs Nifty]]-AVERAGE(Table2[1W Return vs Nifty]))/_xlfn.STDEV.P(Table2[1W Return vs Nifty])</f>
        <v>-1.2403550871581883</v>
      </c>
      <c r="O631">
        <v>2600.0100000000002</v>
      </c>
      <c r="P631">
        <v>2597.7512988425001</v>
      </c>
      <c r="Q631">
        <v>2424.7604219626101</v>
      </c>
      <c r="R631">
        <v>17.391418091760201</v>
      </c>
      <c r="S631" s="2">
        <f>(Table2[[#This Row],[Close Price]]-Table2[[#This Row],[20D EMA]])/Table2[[#This Row],[20D EMA]]</f>
        <v>-6.3349756347090988E-2</v>
      </c>
      <c r="T631" s="2">
        <f>(Table2[[#This Row],[Close Price]]-Table2[[#This Row],[50D EMA]])/Table2[[#This Row],[50D EMA]]</f>
        <v>-6.2535354679597144E-2</v>
      </c>
      <c r="U631" s="2">
        <f>(Table2[[#This Row],[Close Price]]-Table2[[#This Row],[200D EMA]])/Table2[[#This Row],[200D EMA]]</f>
        <v>4.3466471746760674E-3</v>
      </c>
      <c r="V631">
        <v>1.11264429909059</v>
      </c>
      <c r="W631">
        <v>2431</v>
      </c>
      <c r="X631">
        <v>2485</v>
      </c>
      <c r="Y631">
        <v>2431</v>
      </c>
      <c r="Z631">
        <v>2691.9</v>
      </c>
      <c r="AA631">
        <v>2431</v>
      </c>
      <c r="AB631">
        <v>2590.5500000000002</v>
      </c>
      <c r="AC631" s="2">
        <f>(Table2[[#This Row],[Close Price]]/Table2[[#This Row],[Day Low]])-1</f>
        <v>1.7688194158782533E-3</v>
      </c>
      <c r="AD631" s="2">
        <f>(Table2[[#This Row],[Day High]]/Table2[[#This Row],[Close Price]])-1</f>
        <v>2.0408163265306145E-2</v>
      </c>
      <c r="AE631" s="2">
        <f>(Table2[[#This Row],[Close Price]]/Table2[[#This Row],[Current Week Low]])-1</f>
        <v>1.7688194158782533E-3</v>
      </c>
      <c r="AF631" s="2">
        <f>(Table2[[#This Row],[Current Week High]]/Table2[[#This Row],[Close Price]])-1</f>
        <v>0.10536689524904519</v>
      </c>
      <c r="AG631" s="2">
        <f>(Table2[[#This Row],[Close Price]]/Table2[[#This Row],[Current Month Low]])-1</f>
        <v>1.7688194158782533E-3</v>
      </c>
      <c r="AH631" s="2">
        <f>(Table2[[#This Row],[Current Month High]]/Table2[[#This Row],[Close Price]])-1</f>
        <v>6.3749846014864664E-2</v>
      </c>
      <c r="AI631">
        <v>16.782326612737599</v>
      </c>
      <c r="AJ631">
        <v>35.069328896283899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-0.11</v>
      </c>
      <c r="AM631" t="s">
        <v>10293</v>
      </c>
      <c r="AN631">
        <v>-10.33</v>
      </c>
      <c r="AO631" t="s">
        <v>10293</v>
      </c>
      <c r="AP631">
        <v>-4.6288132166334997E-2</v>
      </c>
      <c r="AQ631">
        <f>(Table2[[#This Row],[Sharpe Ratio]]-AVERAGE(Table2[Sharpe Ratio]))/_xlfn.STDEV.P(Table2[Sharpe Ratio])</f>
        <v>-1.1704932995190098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-5.1543316682132483</v>
      </c>
      <c r="AS631">
        <f>_xlfn.RANK.AVG(Table2[[#This Row],[1Y Return vs Nifty Z-Score]],Table2[1Y Return vs Nifty Z-Score])</f>
        <v>526</v>
      </c>
      <c r="AT631">
        <f>_xlfn.RANK.AVG(Table2[[#This Row],[6M Return vs Nifty Z-Score]],Table2[6M Return vs Nifty Z-Score])</f>
        <v>584</v>
      </c>
      <c r="AU631">
        <f>_xlfn.RANK.AVG(Table2[[#This Row],[Sharpe Ratio Z-Score]],Table2[Sharpe Ratio Z-Score])</f>
        <v>643</v>
      </c>
      <c r="AV631">
        <f>(Table2[[#This Row],[Rank 1Y]]+Table2[[#This Row],[Rank 6M]]+Table2[[#This Row],[Rank Sharpe]])/3</f>
        <v>584.33333333333337</v>
      </c>
    </row>
    <row r="632" spans="1:48" x14ac:dyDescent="0.3">
      <c r="A632" t="s">
        <v>1187</v>
      </c>
      <c r="B632" t="s">
        <v>1188</v>
      </c>
      <c r="C632" t="s">
        <v>10250</v>
      </c>
      <c r="D632" t="s">
        <v>532</v>
      </c>
      <c r="E632">
        <v>9873.7421091020005</v>
      </c>
      <c r="F632">
        <v>103.31</v>
      </c>
      <c r="G632">
        <v>-1.4366905227846301</v>
      </c>
      <c r="H632">
        <f>(Table2[[#This Row],[1Y Return vs Nifty]]-AVERAGE(Table2[1Y Return vs Nifty]))/_xlfn.STDEV.P(Table2[1Y Return vs Nifty])</f>
        <v>-0.55728325993759975</v>
      </c>
      <c r="I632">
        <v>14.7481589835796</v>
      </c>
      <c r="J632">
        <f>(Table2[[#This Row],[1M Return vs Nifty]]-AVERAGE(Table2[1M Return vs Nifty]))/_xlfn.STDEV.P(Table2[1M Return vs Nifty])</f>
        <v>1.4073818796285871</v>
      </c>
      <c r="K632">
        <v>-20.616005412644</v>
      </c>
      <c r="L632">
        <f>(Table2[[#This Row],[6M Return vs Nifty]]-AVERAGE(Table2[6M Return vs Nifty]))/_xlfn.STDEV.P(Table2[6M Return vs Nifty])</f>
        <v>-0.93092721100062314</v>
      </c>
      <c r="M632">
        <v>4.0980897833063201</v>
      </c>
      <c r="N632">
        <f>(Table2[[#This Row],[1W Return vs Nifty]]-AVERAGE(Table2[1W Return vs Nifty]))/_xlfn.STDEV.P(Table2[1W Return vs Nifty])</f>
        <v>0.41031855137496875</v>
      </c>
      <c r="O632">
        <v>98.18</v>
      </c>
      <c r="P632">
        <v>92.203526858179799</v>
      </c>
      <c r="Q632">
        <v>87.390025871386001</v>
      </c>
      <c r="R632">
        <v>67.825076670316307</v>
      </c>
      <c r="S632" s="2">
        <f>(Table2[[#This Row],[Close Price]]-Table2[[#This Row],[20D EMA]])/Table2[[#This Row],[20D EMA]]</f>
        <v>5.2250967610511255E-2</v>
      </c>
      <c r="T632" s="2">
        <f>(Table2[[#This Row],[Close Price]]-Table2[[#This Row],[50D EMA]])/Table2[[#This Row],[50D EMA]]</f>
        <v>0.12045605542728648</v>
      </c>
      <c r="U632" s="2">
        <f>(Table2[[#This Row],[Close Price]]-Table2[[#This Row],[200D EMA]])/Table2[[#This Row],[200D EMA]]</f>
        <v>0.18217152323588745</v>
      </c>
      <c r="V632">
        <v>0.76701241755942395</v>
      </c>
      <c r="W632">
        <v>102</v>
      </c>
      <c r="X632">
        <v>104.39</v>
      </c>
      <c r="Y632">
        <v>101.6</v>
      </c>
      <c r="Z632">
        <v>106.06</v>
      </c>
      <c r="AA632">
        <v>102</v>
      </c>
      <c r="AB632">
        <v>105.9</v>
      </c>
      <c r="AC632" s="2">
        <f>(Table2[[#This Row],[Close Price]]/Table2[[#This Row],[Day Low]])-1</f>
        <v>1.2843137254902048E-2</v>
      </c>
      <c r="AD632" s="2">
        <f>(Table2[[#This Row],[Day High]]/Table2[[#This Row],[Close Price]])-1</f>
        <v>1.0453973477882128E-2</v>
      </c>
      <c r="AE632" s="2">
        <f>(Table2[[#This Row],[Close Price]]/Table2[[#This Row],[Current Week Low]])-1</f>
        <v>1.6830708661417448E-2</v>
      </c>
      <c r="AF632" s="2">
        <f>(Table2[[#This Row],[Current Week High]]/Table2[[#This Row],[Close Price]])-1</f>
        <v>2.6618913948310841E-2</v>
      </c>
      <c r="AG632" s="2">
        <f>(Table2[[#This Row],[Close Price]]/Table2[[#This Row],[Current Month Low]])-1</f>
        <v>1.2843137254902048E-2</v>
      </c>
      <c r="AH632" s="2">
        <f>(Table2[[#This Row],[Current Month High]]/Table2[[#This Row],[Close Price]])-1</f>
        <v>2.5070177136772953E-2</v>
      </c>
      <c r="AI632">
        <v>11.1702642532184</v>
      </c>
      <c r="AJ632">
        <v>49.7246376811594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0.16</v>
      </c>
      <c r="AM632" t="s">
        <v>10294</v>
      </c>
      <c r="AN632">
        <v>4.01</v>
      </c>
      <c r="AO632" t="s">
        <v>10294</v>
      </c>
      <c r="AP632">
        <v>-3.206146821684E-2</v>
      </c>
      <c r="AQ632">
        <f>(Table2[[#This Row],[Sharpe Ratio]]-AVERAGE(Table2[Sharpe Ratio]))/_xlfn.STDEV.P(Table2[Sharpe Ratio])</f>
        <v>-1.0055333539075169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-0.67604339384218393</v>
      </c>
      <c r="AS632">
        <f>_xlfn.RANK.AVG(Table2[[#This Row],[1Y Return vs Nifty Z-Score]],Table2[1Y Return vs Nifty Z-Score])</f>
        <v>512</v>
      </c>
      <c r="AT632">
        <f>_xlfn.RANK.AVG(Table2[[#This Row],[6M Return vs Nifty Z-Score]],Table2[6M Return vs Nifty Z-Score])</f>
        <v>628</v>
      </c>
      <c r="AU632">
        <f>_xlfn.RANK.AVG(Table2[[#This Row],[Sharpe Ratio Z-Score]],Table2[Sharpe Ratio Z-Score])</f>
        <v>620</v>
      </c>
      <c r="AV632">
        <f>(Table2[[#This Row],[Rank 1Y]]+Table2[[#This Row],[Rank 6M]]+Table2[[#This Row],[Rank Sharpe]])/3</f>
        <v>586.66666666666663</v>
      </c>
    </row>
    <row r="633" spans="1:48" x14ac:dyDescent="0.3">
      <c r="A633" t="s">
        <v>1436</v>
      </c>
      <c r="B633" t="s">
        <v>1437</v>
      </c>
      <c r="C633" t="s">
        <v>10259</v>
      </c>
      <c r="D633" t="s">
        <v>835</v>
      </c>
      <c r="E633">
        <v>7245.8740870020001</v>
      </c>
      <c r="F633">
        <v>40.89</v>
      </c>
      <c r="G633">
        <v>-26.1182549681286</v>
      </c>
      <c r="H633">
        <f>(Table2[[#This Row],[1Y Return vs Nifty]]-AVERAGE(Table2[1Y Return vs Nifty]))/_xlfn.STDEV.P(Table2[1Y Return vs Nifty])</f>
        <v>-0.89823212671989749</v>
      </c>
      <c r="I633">
        <v>-3.1147875977213602</v>
      </c>
      <c r="J633">
        <f>(Table2[[#This Row],[1M Return vs Nifty]]-AVERAGE(Table2[1M Return vs Nifty]))/_xlfn.STDEV.P(Table2[1M Return vs Nifty])</f>
        <v>-0.41601962062696951</v>
      </c>
      <c r="K633">
        <v>-30.163638252709301</v>
      </c>
      <c r="L633">
        <f>(Table2[[#This Row],[6M Return vs Nifty]]-AVERAGE(Table2[6M Return vs Nifty]))/_xlfn.STDEV.P(Table2[6M Return vs Nifty])</f>
        <v>-1.2589497408408927</v>
      </c>
      <c r="M633">
        <v>-2.4056423336333399</v>
      </c>
      <c r="N633">
        <f>(Table2[[#This Row],[1W Return vs Nifty]]-AVERAGE(Table2[1W Return vs Nifty]))/_xlfn.STDEV.P(Table2[1W Return vs Nifty])</f>
        <v>-0.94842218037386927</v>
      </c>
      <c r="O633">
        <v>41.54</v>
      </c>
      <c r="P633">
        <v>42.151456500898199</v>
      </c>
      <c r="Q633">
        <v>43.465485936576101</v>
      </c>
      <c r="R633">
        <v>39.486624928687199</v>
      </c>
      <c r="S633" s="2">
        <f>(Table2[[#This Row],[Close Price]]-Table2[[#This Row],[20D EMA]])/Table2[[#This Row],[20D EMA]]</f>
        <v>-1.5647568608570018E-2</v>
      </c>
      <c r="T633" s="2">
        <f>(Table2[[#This Row],[Close Price]]-Table2[[#This Row],[50D EMA]])/Table2[[#This Row],[50D EMA]]</f>
        <v>-2.9926759491011139E-2</v>
      </c>
      <c r="U633" s="2">
        <f>(Table2[[#This Row],[Close Price]]-Table2[[#This Row],[200D EMA]])/Table2[[#This Row],[200D EMA]]</f>
        <v>-5.9253586635018743E-2</v>
      </c>
      <c r="V633">
        <v>1.9792221316943599</v>
      </c>
      <c r="W633">
        <v>40.840000000000003</v>
      </c>
      <c r="X633">
        <v>41.2</v>
      </c>
      <c r="Y633">
        <v>40.840000000000003</v>
      </c>
      <c r="Z633">
        <v>43.45</v>
      </c>
      <c r="AA633">
        <v>40.840000000000003</v>
      </c>
      <c r="AB633">
        <v>42.75</v>
      </c>
      <c r="AC633" s="2">
        <f>(Table2[[#This Row],[Close Price]]/Table2[[#This Row],[Day Low]])-1</f>
        <v>1.2242899118510842E-3</v>
      </c>
      <c r="AD633" s="2">
        <f>(Table2[[#This Row],[Day High]]/Table2[[#This Row],[Close Price]])-1</f>
        <v>7.5813157251161112E-3</v>
      </c>
      <c r="AE633" s="2">
        <f>(Table2[[#This Row],[Close Price]]/Table2[[#This Row],[Current Week Low]])-1</f>
        <v>1.2242899118510842E-3</v>
      </c>
      <c r="AF633" s="2">
        <f>(Table2[[#This Row],[Current Week High]]/Table2[[#This Row],[Close Price]])-1</f>
        <v>6.2606994375152825E-2</v>
      </c>
      <c r="AG633" s="2">
        <f>(Table2[[#This Row],[Close Price]]/Table2[[#This Row],[Current Month Low]])-1</f>
        <v>1.2242899118510842E-3</v>
      </c>
      <c r="AH633" s="2">
        <f>(Table2[[#This Row],[Current Month High]]/Table2[[#This Row],[Close Price]])-1</f>
        <v>4.5487894350696889E-2</v>
      </c>
      <c r="AI633">
        <v>32.061628760087999</v>
      </c>
      <c r="AJ633">
        <v>10.5135135135135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-0.17</v>
      </c>
      <c r="AM633" t="s">
        <v>10293</v>
      </c>
      <c r="AN633">
        <v>-0.75</v>
      </c>
      <c r="AO633" t="s">
        <v>10293</v>
      </c>
      <c r="AP633">
        <v>2.5680293114147001E-2</v>
      </c>
      <c r="AQ633">
        <f>(Table2[[#This Row],[Sharpe Ratio]]-AVERAGE(Table2[Sharpe Ratio]))/_xlfn.STDEV.P(Table2[Sharpe Ratio])</f>
        <v>-0.33601041848951058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643</v>
      </c>
      <c r="AT633">
        <f>_xlfn.RANK.AVG(Table2[[#This Row],[6M Return vs Nifty Z-Score]],Table2[6M Return vs Nifty Z-Score])</f>
        <v>693</v>
      </c>
      <c r="AU633">
        <f>_xlfn.RANK.AVG(Table2[[#This Row],[Sharpe Ratio Z-Score]],Table2[Sharpe Ratio Z-Score])</f>
        <v>426</v>
      </c>
      <c r="AV633">
        <f>(Table2[[#This Row],[Rank 1Y]]+Table2[[#This Row],[Rank 6M]]+Table2[[#This Row],[Rank Sharpe]])/3</f>
        <v>587.33333333333337</v>
      </c>
    </row>
    <row r="634" spans="1:48" x14ac:dyDescent="0.3">
      <c r="A634" t="s">
        <v>898</v>
      </c>
      <c r="B634" t="s">
        <v>899</v>
      </c>
      <c r="C634" t="s">
        <v>10257</v>
      </c>
      <c r="D634" t="s">
        <v>133</v>
      </c>
      <c r="E634">
        <v>16707.383950849999</v>
      </c>
      <c r="F634">
        <v>57.01</v>
      </c>
      <c r="G634">
        <v>-2.9191418340914002</v>
      </c>
      <c r="H634">
        <f>(Table2[[#This Row],[1Y Return vs Nifty]]-AVERAGE(Table2[1Y Return vs Nifty]))/_xlfn.STDEV.P(Table2[1Y Return vs Nifty])</f>
        <v>-0.57776170634115909</v>
      </c>
      <c r="I634">
        <v>-2.6944138077823498</v>
      </c>
      <c r="J634">
        <f>(Table2[[#This Row],[1M Return vs Nifty]]-AVERAGE(Table2[1M Return vs Nifty]))/_xlfn.STDEV.P(Table2[1M Return vs Nifty])</f>
        <v>-0.37310899578944723</v>
      </c>
      <c r="K634">
        <v>-32.69578792499</v>
      </c>
      <c r="L634">
        <f>(Table2[[#This Row],[6M Return vs Nifty]]-AVERAGE(Table2[6M Return vs Nifty]))/_xlfn.STDEV.P(Table2[6M Return vs Nifty])</f>
        <v>-1.345945350679409</v>
      </c>
      <c r="M634">
        <v>1.9988356935309</v>
      </c>
      <c r="N634">
        <f>(Table2[[#This Row],[1W Return vs Nifty]]-AVERAGE(Table2[1W Return vs Nifty]))/_xlfn.STDEV.P(Table2[1W Return vs Nifty])</f>
        <v>-2.8251486071525722E-2</v>
      </c>
      <c r="O634">
        <v>57.77</v>
      </c>
      <c r="P634">
        <v>58.661979451813103</v>
      </c>
      <c r="Q634">
        <v>56.060072664254101</v>
      </c>
      <c r="R634">
        <v>42.675724596488898</v>
      </c>
      <c r="S634" s="2">
        <f>(Table2[[#This Row],[Close Price]]-Table2[[#This Row],[20D EMA]])/Table2[[#This Row],[20D EMA]]</f>
        <v>-1.3155617102302321E-2</v>
      </c>
      <c r="T634" s="2">
        <f>(Table2[[#This Row],[Close Price]]-Table2[[#This Row],[50D EMA]])/Table2[[#This Row],[50D EMA]]</f>
        <v>-2.8160990598179451E-2</v>
      </c>
      <c r="U634" s="2">
        <f>(Table2[[#This Row],[Close Price]]-Table2[[#This Row],[200D EMA]])/Table2[[#This Row],[200D EMA]]</f>
        <v>1.694481099650099E-2</v>
      </c>
      <c r="V634">
        <v>0.587024712260099</v>
      </c>
      <c r="W634">
        <v>56.22</v>
      </c>
      <c r="X634">
        <v>57.31</v>
      </c>
      <c r="Y634">
        <v>56.22</v>
      </c>
      <c r="Z634">
        <v>59.59</v>
      </c>
      <c r="AA634">
        <v>56.22</v>
      </c>
      <c r="AB634">
        <v>59.59</v>
      </c>
      <c r="AC634" s="2">
        <f>(Table2[[#This Row],[Close Price]]/Table2[[#This Row],[Day Low]])-1</f>
        <v>1.4051938811810771E-2</v>
      </c>
      <c r="AD634" s="2">
        <f>(Table2[[#This Row],[Day High]]/Table2[[#This Row],[Close Price]])-1</f>
        <v>5.2622346956674448E-3</v>
      </c>
      <c r="AE634" s="2">
        <f>(Table2[[#This Row],[Close Price]]/Table2[[#This Row],[Current Week Low]])-1</f>
        <v>1.4051938811810771E-2</v>
      </c>
      <c r="AF634" s="2">
        <f>(Table2[[#This Row],[Current Week High]]/Table2[[#This Row],[Close Price]])-1</f>
        <v>4.5255218382739937E-2</v>
      </c>
      <c r="AG634" s="2">
        <f>(Table2[[#This Row],[Close Price]]/Table2[[#This Row],[Current Month Low]])-1</f>
        <v>1.4051938811810771E-2</v>
      </c>
      <c r="AH634" s="2">
        <f>(Table2[[#This Row],[Current Month High]]/Table2[[#This Row],[Close Price]])-1</f>
        <v>4.5255218382739937E-2</v>
      </c>
      <c r="AI634">
        <v>29.275565690229701</v>
      </c>
      <c r="AJ634">
        <v>45.6194125159642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-0.08</v>
      </c>
      <c r="AM634" t="s">
        <v>10293</v>
      </c>
      <c r="AN634">
        <v>-3.04</v>
      </c>
      <c r="AO634" t="s">
        <v>10293</v>
      </c>
      <c r="AQ634">
        <f>(Table2[[#This Row],[Sharpe Ratio]]-AVERAGE(Table2[Sharpe Ratio]))/_xlfn.STDEV.P(Table2[Sharpe Ratio])</f>
        <v>-0.63377662498989373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524</v>
      </c>
      <c r="AT634">
        <f>_xlfn.RANK.AVG(Table2[[#This Row],[6M Return vs Nifty Z-Score]],Table2[6M Return vs Nifty Z-Score])</f>
        <v>706</v>
      </c>
      <c r="AU634">
        <f>_xlfn.RANK.AVG(Table2[[#This Row],[Sharpe Ratio Z-Score]],Table2[Sharpe Ratio Z-Score])</f>
        <v>532.5</v>
      </c>
      <c r="AV634">
        <f>(Table2[[#This Row],[Rank 1Y]]+Table2[[#This Row],[Rank 6M]]+Table2[[#This Row],[Rank Sharpe]])/3</f>
        <v>587.5</v>
      </c>
    </row>
    <row r="635" spans="1:48" x14ac:dyDescent="0.3">
      <c r="A635" t="s">
        <v>1666</v>
      </c>
      <c r="B635" t="s">
        <v>1667</v>
      </c>
      <c r="C635" t="s">
        <v>10258</v>
      </c>
      <c r="D635" t="s">
        <v>391</v>
      </c>
      <c r="E635">
        <v>4987.0162424250002</v>
      </c>
      <c r="F635">
        <v>570.15</v>
      </c>
      <c r="G635">
        <v>-47.796997270791302</v>
      </c>
      <c r="H635">
        <f>(Table2[[#This Row],[1Y Return vs Nifty]]-AVERAGE(Table2[1Y Return vs Nifty]))/_xlfn.STDEV.P(Table2[1Y Return vs Nifty])</f>
        <v>-1.1977002839238724</v>
      </c>
      <c r="I635">
        <v>-2.8351703141478999</v>
      </c>
      <c r="J635">
        <f>(Table2[[#This Row],[1M Return vs Nifty]]-AVERAGE(Table2[1M Return vs Nifty]))/_xlfn.STDEV.P(Table2[1M Return vs Nifty])</f>
        <v>-0.38747704104500119</v>
      </c>
      <c r="K635">
        <v>-34.969964784966699</v>
      </c>
      <c r="L635">
        <f>(Table2[[#This Row],[6M Return vs Nifty]]-AVERAGE(Table2[6M Return vs Nifty]))/_xlfn.STDEV.P(Table2[6M Return vs Nifty])</f>
        <v>-1.4240779369874363</v>
      </c>
      <c r="M635">
        <v>0.132585722150072</v>
      </c>
      <c r="N635">
        <f>(Table2[[#This Row],[1W Return vs Nifty]]-AVERAGE(Table2[1W Return vs Nifty]))/_xlfn.STDEV.P(Table2[1W Return vs Nifty])</f>
        <v>-0.41814298316065168</v>
      </c>
      <c r="O635">
        <v>573.80999999999995</v>
      </c>
      <c r="P635">
        <v>573.76923513830502</v>
      </c>
      <c r="Q635">
        <v>606.36746744012805</v>
      </c>
      <c r="R635">
        <v>44.618149823000202</v>
      </c>
      <c r="S635" s="2">
        <f>(Table2[[#This Row],[Close Price]]-Table2[[#This Row],[20D EMA]])/Table2[[#This Row],[20D EMA]]</f>
        <v>-6.3784179432215694E-3</v>
      </c>
      <c r="T635" s="2">
        <f>(Table2[[#This Row],[Close Price]]-Table2[[#This Row],[50D EMA]])/Table2[[#This Row],[50D EMA]]</f>
        <v>-6.3078236277911278E-3</v>
      </c>
      <c r="U635" s="2">
        <f>(Table2[[#This Row],[Close Price]]-Table2[[#This Row],[200D EMA]])/Table2[[#This Row],[200D EMA]]</f>
        <v>-5.9728579425650241E-2</v>
      </c>
      <c r="V635">
        <v>0.72968925167810605</v>
      </c>
      <c r="W635">
        <v>562</v>
      </c>
      <c r="X635">
        <v>573.95000000000005</v>
      </c>
      <c r="Y635">
        <v>562</v>
      </c>
      <c r="Z635">
        <v>583.79999999999995</v>
      </c>
      <c r="AA635">
        <v>562</v>
      </c>
      <c r="AB635">
        <v>583.79999999999995</v>
      </c>
      <c r="AC635" s="2">
        <f>(Table2[[#This Row],[Close Price]]/Table2[[#This Row],[Day Low]])-1</f>
        <v>1.4501779359430644E-2</v>
      </c>
      <c r="AD635" s="2">
        <f>(Table2[[#This Row],[Day High]]/Table2[[#This Row],[Close Price]])-1</f>
        <v>6.6649127422608867E-3</v>
      </c>
      <c r="AE635" s="2">
        <f>(Table2[[#This Row],[Close Price]]/Table2[[#This Row],[Current Week Low]])-1</f>
        <v>1.4501779359430644E-2</v>
      </c>
      <c r="AF635" s="2">
        <f>(Table2[[#This Row],[Current Week High]]/Table2[[#This Row],[Close Price]])-1</f>
        <v>2.3941068139963217E-2</v>
      </c>
      <c r="AG635" s="2">
        <f>(Table2[[#This Row],[Close Price]]/Table2[[#This Row],[Current Month Low]])-1</f>
        <v>1.4501779359430644E-2</v>
      </c>
      <c r="AH635" s="2">
        <f>(Table2[[#This Row],[Current Month High]]/Table2[[#This Row],[Close Price]])-1</f>
        <v>2.3941068139963217E-2</v>
      </c>
      <c r="AI635">
        <v>40.138560028062798</v>
      </c>
      <c r="AJ635">
        <v>11.520782396088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-0.06</v>
      </c>
      <c r="AM635" t="s">
        <v>10293</v>
      </c>
      <c r="AN635">
        <v>-2.2400000000000002</v>
      </c>
      <c r="AO635" t="s">
        <v>10293</v>
      </c>
      <c r="AP635">
        <v>5.4785220863300003E-2</v>
      </c>
      <c r="AQ635">
        <f>(Table2[[#This Row],[Sharpe Ratio]]-AVERAGE(Table2[Sharpe Ratio]))/_xlfn.STDEV.P(Table2[Sharpe Ratio])</f>
        <v>1.4648543904068987E-3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714</v>
      </c>
      <c r="AT635">
        <f>_xlfn.RANK.AVG(Table2[[#This Row],[6M Return vs Nifty Z-Score]],Table2[6M Return vs Nifty Z-Score])</f>
        <v>710</v>
      </c>
      <c r="AU635">
        <f>_xlfn.RANK.AVG(Table2[[#This Row],[Sharpe Ratio Z-Score]],Table2[Sharpe Ratio Z-Score])</f>
        <v>339</v>
      </c>
      <c r="AV635">
        <f>(Table2[[#This Row],[Rank 1Y]]+Table2[[#This Row],[Rank 6M]]+Table2[[#This Row],[Rank Sharpe]])/3</f>
        <v>587.66666666666663</v>
      </c>
    </row>
    <row r="636" spans="1:48" x14ac:dyDescent="0.3">
      <c r="A636" t="s">
        <v>2005</v>
      </c>
      <c r="B636" t="s">
        <v>2006</v>
      </c>
      <c r="C636" t="s">
        <v>10260</v>
      </c>
      <c r="D636" t="s">
        <v>92</v>
      </c>
      <c r="E636">
        <v>3160.5422678499999</v>
      </c>
      <c r="F636">
        <v>735.25</v>
      </c>
      <c r="G636">
        <v>-60.601957013528498</v>
      </c>
      <c r="H636">
        <f>(Table2[[#This Row],[1Y Return vs Nifty]]-AVERAGE(Table2[1Y Return vs Nifty]))/_xlfn.STDEV.P(Table2[1Y Return vs Nifty])</f>
        <v>-1.374586822990191</v>
      </c>
      <c r="I636">
        <v>-9.1058605867023097</v>
      </c>
      <c r="J636">
        <f>(Table2[[#This Row],[1M Return vs Nifty]]-AVERAGE(Table2[1M Return vs Nifty]))/_xlfn.STDEV.P(Table2[1M Return vs Nifty])</f>
        <v>-1.0275722234704361</v>
      </c>
      <c r="K636">
        <v>-9.1531676145742296</v>
      </c>
      <c r="L636">
        <f>(Table2[[#This Row],[6M Return vs Nifty]]-AVERAGE(Table2[6M Return vs Nifty]))/_xlfn.STDEV.P(Table2[6M Return vs Nifty])</f>
        <v>-0.53710508601348372</v>
      </c>
      <c r="M636">
        <v>-7.3505616903764404</v>
      </c>
      <c r="N636">
        <f>(Table2[[#This Row],[1W Return vs Nifty]]-AVERAGE(Table2[1W Return vs Nifty]))/_xlfn.STDEV.P(Table2[1W Return vs Nifty])</f>
        <v>-1.9815002998923721</v>
      </c>
      <c r="O636">
        <v>786.06</v>
      </c>
      <c r="P636">
        <v>770.54591787344805</v>
      </c>
      <c r="Q636">
        <v>803.56205184211103</v>
      </c>
      <c r="R636">
        <v>34.218401282671898</v>
      </c>
      <c r="S636" s="2">
        <f>(Table2[[#This Row],[Close Price]]-Table2[[#This Row],[20D EMA]])/Table2[[#This Row],[20D EMA]]</f>
        <v>-6.4638831641350467E-2</v>
      </c>
      <c r="T636" s="2">
        <f>(Table2[[#This Row],[Close Price]]-Table2[[#This Row],[50D EMA]])/Table2[[#This Row],[50D EMA]]</f>
        <v>-4.580637838022384E-2</v>
      </c>
      <c r="U636" s="2">
        <f>(Table2[[#This Row],[Close Price]]-Table2[[#This Row],[200D EMA]])/Table2[[#This Row],[200D EMA]]</f>
        <v>-8.5011545387827014E-2</v>
      </c>
      <c r="V636">
        <v>1.2640825680199499</v>
      </c>
      <c r="W636">
        <v>725.6</v>
      </c>
      <c r="X636">
        <v>748.2</v>
      </c>
      <c r="Y636">
        <v>725.6</v>
      </c>
      <c r="Z636">
        <v>864.4</v>
      </c>
      <c r="AA636">
        <v>725.6</v>
      </c>
      <c r="AB636">
        <v>757.95</v>
      </c>
      <c r="AC636" s="2">
        <f>(Table2[[#This Row],[Close Price]]/Table2[[#This Row],[Day Low]])-1</f>
        <v>1.3299338478500511E-2</v>
      </c>
      <c r="AD636" s="2">
        <f>(Table2[[#This Row],[Day High]]/Table2[[#This Row],[Close Price]])-1</f>
        <v>1.7613056783406966E-2</v>
      </c>
      <c r="AE636" s="2">
        <f>(Table2[[#This Row],[Close Price]]/Table2[[#This Row],[Current Week Low]])-1</f>
        <v>1.3299338478500511E-2</v>
      </c>
      <c r="AF636" s="2">
        <f>(Table2[[#This Row],[Current Week High]]/Table2[[#This Row],[Close Price]])-1</f>
        <v>0.1756545392723563</v>
      </c>
      <c r="AG636" s="2">
        <f>(Table2[[#This Row],[Close Price]]/Table2[[#This Row],[Current Month Low]])-1</f>
        <v>1.3299338478500511E-2</v>
      </c>
      <c r="AH636" s="2">
        <f>(Table2[[#This Row],[Current Month High]]/Table2[[#This Row],[Close Price]])-1</f>
        <v>3.0873852431145821E-2</v>
      </c>
      <c r="AI636">
        <v>58.762325739544302</v>
      </c>
      <c r="AJ636">
        <v>18.8186813186813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-0.02</v>
      </c>
      <c r="AM636" t="s">
        <v>10293</v>
      </c>
      <c r="AN636">
        <v>-12.43</v>
      </c>
      <c r="AO636" t="s">
        <v>10293</v>
      </c>
      <c r="AQ636">
        <f>(Table2[[#This Row],[Sharpe Ratio]]-AVERAGE(Table2[Sharpe Ratio]))/_xlfn.STDEV.P(Table2[Sharpe Ratio])</f>
        <v>-0.63377662498989373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731</v>
      </c>
      <c r="AT636">
        <f>_xlfn.RANK.AVG(Table2[[#This Row],[6M Return vs Nifty Z-Score]],Table2[6M Return vs Nifty Z-Score])</f>
        <v>500</v>
      </c>
      <c r="AU636">
        <f>_xlfn.RANK.AVG(Table2[[#This Row],[Sharpe Ratio Z-Score]],Table2[Sharpe Ratio Z-Score])</f>
        <v>532.5</v>
      </c>
      <c r="AV636">
        <f>(Table2[[#This Row],[Rank 1Y]]+Table2[[#This Row],[Rank 6M]]+Table2[[#This Row],[Rank Sharpe]])/3</f>
        <v>587.83333333333337</v>
      </c>
    </row>
    <row r="637" spans="1:48" x14ac:dyDescent="0.3">
      <c r="A637" t="s">
        <v>997</v>
      </c>
      <c r="B637" t="s">
        <v>998</v>
      </c>
      <c r="C637" t="s">
        <v>10250</v>
      </c>
      <c r="D637" t="s">
        <v>24</v>
      </c>
      <c r="E637">
        <v>13759.6249191799</v>
      </c>
      <c r="F637">
        <v>226.9</v>
      </c>
      <c r="G637">
        <v>-23.635902131873699</v>
      </c>
      <c r="H637">
        <f>(Table2[[#This Row],[1Y Return vs Nifty]]-AVERAGE(Table2[1Y Return vs Nifty]))/_xlfn.STDEV.P(Table2[1Y Return vs Nifty])</f>
        <v>-0.86394113238892067</v>
      </c>
      <c r="I637">
        <v>-15.2228851367232</v>
      </c>
      <c r="J637">
        <f>(Table2[[#This Row],[1M Return vs Nifty]]-AVERAGE(Table2[1M Return vs Nifty]))/_xlfn.STDEV.P(Table2[1M Return vs Nifty])</f>
        <v>-1.6519816226052919</v>
      </c>
      <c r="K637">
        <v>-27.417503545049801</v>
      </c>
      <c r="L637">
        <f>(Table2[[#This Row],[6M Return vs Nifty]]-AVERAGE(Table2[6M Return vs Nifty]))/_xlfn.STDEV.P(Table2[6M Return vs Nifty])</f>
        <v>-1.1646023702226405</v>
      </c>
      <c r="M637">
        <v>1.0680164833744701</v>
      </c>
      <c r="N637">
        <f>(Table2[[#This Row],[1W Return vs Nifty]]-AVERAGE(Table2[1W Return vs Nifty]))/_xlfn.STDEV.P(Table2[1W Return vs Nifty])</f>
        <v>-0.22271551872128206</v>
      </c>
      <c r="O637">
        <v>240.19</v>
      </c>
      <c r="P637">
        <v>246.87669325288701</v>
      </c>
      <c r="Q637">
        <v>244.01319380997501</v>
      </c>
      <c r="R637">
        <v>26.6648188800642</v>
      </c>
      <c r="S637" s="2">
        <f>(Table2[[#This Row],[Close Price]]-Table2[[#This Row],[20D EMA]])/Table2[[#This Row],[20D EMA]]</f>
        <v>-5.5331196136391987E-2</v>
      </c>
      <c r="T637" s="2">
        <f>(Table2[[#This Row],[Close Price]]-Table2[[#This Row],[50D EMA]])/Table2[[#This Row],[50D EMA]]</f>
        <v>-8.0917696157020255E-2</v>
      </c>
      <c r="U637" s="2">
        <f>(Table2[[#This Row],[Close Price]]-Table2[[#This Row],[200D EMA]])/Table2[[#This Row],[200D EMA]]</f>
        <v>-7.013224794435452E-2</v>
      </c>
      <c r="V637">
        <v>1.40647267683109</v>
      </c>
      <c r="W637">
        <v>224.51</v>
      </c>
      <c r="X637">
        <v>230.65</v>
      </c>
      <c r="Y637">
        <v>224.51</v>
      </c>
      <c r="Z637">
        <v>241.65</v>
      </c>
      <c r="AA637">
        <v>224.51</v>
      </c>
      <c r="AB637">
        <v>236.95</v>
      </c>
      <c r="AC637" s="2">
        <f>(Table2[[#This Row],[Close Price]]/Table2[[#This Row],[Day Low]])-1</f>
        <v>1.0645405549864151E-2</v>
      </c>
      <c r="AD637" s="2">
        <f>(Table2[[#This Row],[Day High]]/Table2[[#This Row],[Close Price]])-1</f>
        <v>1.6527104451300234E-2</v>
      </c>
      <c r="AE637" s="2">
        <f>(Table2[[#This Row],[Close Price]]/Table2[[#This Row],[Current Week Low]])-1</f>
        <v>1.0645405549864151E-2</v>
      </c>
      <c r="AF637" s="2">
        <f>(Table2[[#This Row],[Current Week High]]/Table2[[#This Row],[Close Price]])-1</f>
        <v>6.500661084178061E-2</v>
      </c>
      <c r="AG637" s="2">
        <f>(Table2[[#This Row],[Close Price]]/Table2[[#This Row],[Current Month Low]])-1</f>
        <v>1.0645405549864151E-2</v>
      </c>
      <c r="AH637" s="2">
        <f>(Table2[[#This Row],[Current Month High]]/Table2[[#This Row],[Close Price]])-1</f>
        <v>4.429263992948429E-2</v>
      </c>
      <c r="AI637">
        <v>32.525341560158601</v>
      </c>
      <c r="AJ637">
        <v>8.5386271226978998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-0.16</v>
      </c>
      <c r="AM637" t="s">
        <v>10293</v>
      </c>
      <c r="AN637">
        <v>-6.95</v>
      </c>
      <c r="AO637" t="s">
        <v>10293</v>
      </c>
      <c r="AP637">
        <v>1.7844408147314E-2</v>
      </c>
      <c r="AQ637">
        <f>(Table2[[#This Row],[Sharpe Ratio]]-AVERAGE(Table2[Sharpe Ratio]))/_xlfn.STDEV.P(Table2[Sharpe Ratio])</f>
        <v>-0.42686848349585871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638</v>
      </c>
      <c r="AT637">
        <f>_xlfn.RANK.AVG(Table2[[#This Row],[6M Return vs Nifty Z-Score]],Table2[6M Return vs Nifty Z-Score])</f>
        <v>671</v>
      </c>
      <c r="AU637">
        <f>_xlfn.RANK.AVG(Table2[[#This Row],[Sharpe Ratio Z-Score]],Table2[Sharpe Ratio Z-Score])</f>
        <v>459</v>
      </c>
      <c r="AV637">
        <f>(Table2[[#This Row],[Rank 1Y]]+Table2[[#This Row],[Rank 6M]]+Table2[[#This Row],[Rank Sharpe]])/3</f>
        <v>589.33333333333337</v>
      </c>
    </row>
    <row r="638" spans="1:48" x14ac:dyDescent="0.3">
      <c r="A638" t="s">
        <v>1304</v>
      </c>
      <c r="B638" t="s">
        <v>1305</v>
      </c>
      <c r="C638" t="s">
        <v>10250</v>
      </c>
      <c r="D638" t="s">
        <v>24</v>
      </c>
      <c r="E638">
        <v>8659.7123150039897</v>
      </c>
      <c r="F638">
        <v>44.78</v>
      </c>
      <c r="G638">
        <v>-33.000968402566102</v>
      </c>
      <c r="H638">
        <f>(Table2[[#This Row],[1Y Return vs Nifty]]-AVERAGE(Table2[1Y Return vs Nifty]))/_xlfn.STDEV.P(Table2[1Y Return vs Nifty])</f>
        <v>-0.9933092986331814</v>
      </c>
      <c r="I638">
        <v>-1.70542630230109</v>
      </c>
      <c r="J638">
        <f>(Table2[[#This Row],[1M Return vs Nifty]]-AVERAGE(Table2[1M Return vs Nifty]))/_xlfn.STDEV.P(Table2[1M Return vs Nifty])</f>
        <v>-0.27215581356830926</v>
      </c>
      <c r="K638">
        <v>-32.709841653279597</v>
      </c>
      <c r="L638">
        <f>(Table2[[#This Row],[6M Return vs Nifty]]-AVERAGE(Table2[6M Return vs Nifty]))/_xlfn.STDEV.P(Table2[6M Return vs Nifty])</f>
        <v>-1.3464281865387748</v>
      </c>
      <c r="M638">
        <v>4.2921994710868798</v>
      </c>
      <c r="N638">
        <f>(Table2[[#This Row],[1W Return vs Nifty]]-AVERAGE(Table2[1W Return vs Nifty]))/_xlfn.STDEV.P(Table2[1W Return vs Nifty])</f>
        <v>0.45087138080771016</v>
      </c>
      <c r="O638">
        <v>44.8</v>
      </c>
      <c r="P638">
        <v>46.600335889696098</v>
      </c>
      <c r="Q638">
        <v>48.983393166603598</v>
      </c>
      <c r="R638">
        <v>52.496324507894599</v>
      </c>
      <c r="S638" s="2">
        <f>(Table2[[#This Row],[Close Price]]-Table2[[#This Row],[20D EMA]])/Table2[[#This Row],[20D EMA]]</f>
        <v>-4.4642857142848262E-4</v>
      </c>
      <c r="T638" s="2">
        <f>(Table2[[#This Row],[Close Price]]-Table2[[#This Row],[50D EMA]])/Table2[[#This Row],[50D EMA]]</f>
        <v>-3.9062720363322423E-2</v>
      </c>
      <c r="U638" s="2">
        <f>(Table2[[#This Row],[Close Price]]-Table2[[#This Row],[200D EMA]])/Table2[[#This Row],[200D EMA]]</f>
        <v>-8.5812617192665808E-2</v>
      </c>
      <c r="V638">
        <v>0.986452214492895</v>
      </c>
      <c r="W638">
        <v>44.21</v>
      </c>
      <c r="X638">
        <v>44.89</v>
      </c>
      <c r="Y638">
        <v>43.4</v>
      </c>
      <c r="Z638">
        <v>46.23</v>
      </c>
      <c r="AA638">
        <v>44.21</v>
      </c>
      <c r="AB638">
        <v>45.7</v>
      </c>
      <c r="AC638" s="2">
        <f>(Table2[[#This Row],[Close Price]]/Table2[[#This Row],[Day Low]])-1</f>
        <v>1.2893010631078949E-2</v>
      </c>
      <c r="AD638" s="2">
        <f>(Table2[[#This Row],[Day High]]/Table2[[#This Row],[Close Price]])-1</f>
        <v>2.456453774006162E-3</v>
      </c>
      <c r="AE638" s="2">
        <f>(Table2[[#This Row],[Close Price]]/Table2[[#This Row],[Current Week Low]])-1</f>
        <v>3.1797235023041548E-2</v>
      </c>
      <c r="AF638" s="2">
        <f>(Table2[[#This Row],[Current Week High]]/Table2[[#This Row],[Close Price]])-1</f>
        <v>3.2380527020991368E-2</v>
      </c>
      <c r="AG638" s="2">
        <f>(Table2[[#This Row],[Close Price]]/Table2[[#This Row],[Current Month Low]])-1</f>
        <v>1.2893010631078949E-2</v>
      </c>
      <c r="AH638" s="2">
        <f>(Table2[[#This Row],[Current Month High]]/Table2[[#This Row],[Close Price]])-1</f>
        <v>2.0544886109870486E-2</v>
      </c>
      <c r="AI638">
        <v>40.687807056721702</v>
      </c>
      <c r="AJ638">
        <v>11.9499999999999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-0.22</v>
      </c>
      <c r="AM638" t="s">
        <v>10293</v>
      </c>
      <c r="AN638">
        <v>0.4</v>
      </c>
      <c r="AO638" t="s">
        <v>10294</v>
      </c>
      <c r="AP638">
        <v>3.6949345386755997E-2</v>
      </c>
      <c r="AQ638">
        <f>(Table2[[#This Row],[Sharpe Ratio]]-AVERAGE(Table2[Sharpe Ratio]))/_xlfn.STDEV.P(Table2[Sharpe Ratio])</f>
        <v>-0.20534434972019541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667</v>
      </c>
      <c r="AT638">
        <f>_xlfn.RANK.AVG(Table2[[#This Row],[6M Return vs Nifty Z-Score]],Table2[6M Return vs Nifty Z-Score])</f>
        <v>707</v>
      </c>
      <c r="AU638">
        <f>_xlfn.RANK.AVG(Table2[[#This Row],[Sharpe Ratio Z-Score]],Table2[Sharpe Ratio Z-Score])</f>
        <v>394</v>
      </c>
      <c r="AV638">
        <f>(Table2[[#This Row],[Rank 1Y]]+Table2[[#This Row],[Rank 6M]]+Table2[[#This Row],[Rank Sharpe]])/3</f>
        <v>589.33333333333337</v>
      </c>
    </row>
    <row r="639" spans="1:48" x14ac:dyDescent="0.3">
      <c r="A639" t="s">
        <v>1373</v>
      </c>
      <c r="B639" t="s">
        <v>1374</v>
      </c>
      <c r="C639" t="s">
        <v>10263</v>
      </c>
      <c r="D639" t="s">
        <v>551</v>
      </c>
      <c r="E639">
        <v>7904.709965</v>
      </c>
      <c r="F639">
        <v>2439.65</v>
      </c>
      <c r="G639">
        <v>-16.925573130205699</v>
      </c>
      <c r="H639">
        <f>(Table2[[#This Row],[1Y Return vs Nifty]]-AVERAGE(Table2[1Y Return vs Nifty]))/_xlfn.STDEV.P(Table2[1Y Return vs Nifty])</f>
        <v>-0.77124526321411691</v>
      </c>
      <c r="I639">
        <v>0.29295066516486301</v>
      </c>
      <c r="J639">
        <f>(Table2[[#This Row],[1M Return vs Nifty]]-AVERAGE(Table2[1M Return vs Nifty]))/_xlfn.STDEV.P(Table2[1M Return vs Nifty])</f>
        <v>-6.8166872327900155E-2</v>
      </c>
      <c r="K639">
        <v>-8.2480464083382792</v>
      </c>
      <c r="L639">
        <f>(Table2[[#This Row],[6M Return vs Nifty]]-AVERAGE(Table2[6M Return vs Nifty]))/_xlfn.STDEV.P(Table2[6M Return vs Nifty])</f>
        <v>-0.5060083573420906</v>
      </c>
      <c r="M639">
        <v>7.8488010326022204</v>
      </c>
      <c r="N639">
        <f>(Table2[[#This Row],[1W Return vs Nifty]]-AVERAGE(Table2[1W Return vs Nifty]))/_xlfn.STDEV.P(Table2[1W Return vs Nifty])</f>
        <v>1.1939061985619126</v>
      </c>
      <c r="O639">
        <v>2370.66</v>
      </c>
      <c r="P639">
        <v>2314.2443028419898</v>
      </c>
      <c r="Q639">
        <v>2272.2488465844599</v>
      </c>
      <c r="R639">
        <v>61.512236810956203</v>
      </c>
      <c r="S639" s="2">
        <f>(Table2[[#This Row],[Close Price]]-Table2[[#This Row],[20D EMA]])/Table2[[#This Row],[20D EMA]]</f>
        <v>2.9101600398201446E-2</v>
      </c>
      <c r="T639" s="2">
        <f>(Table2[[#This Row],[Close Price]]-Table2[[#This Row],[50D EMA]])/Table2[[#This Row],[50D EMA]]</f>
        <v>5.4188616562221542E-2</v>
      </c>
      <c r="U639" s="2">
        <f>(Table2[[#This Row],[Close Price]]-Table2[[#This Row],[200D EMA]])/Table2[[#This Row],[200D EMA]]</f>
        <v>7.3672016014958014E-2</v>
      </c>
      <c r="V639">
        <v>1.2110026440617601</v>
      </c>
      <c r="W639">
        <v>2415.0500000000002</v>
      </c>
      <c r="X639">
        <v>2480</v>
      </c>
      <c r="Y639">
        <v>2384</v>
      </c>
      <c r="Z639">
        <v>2549.75</v>
      </c>
      <c r="AA639">
        <v>2415.0500000000002</v>
      </c>
      <c r="AB639">
        <v>2549.75</v>
      </c>
      <c r="AC639" s="2">
        <f>(Table2[[#This Row],[Close Price]]/Table2[[#This Row],[Day Low]])-1</f>
        <v>1.0186124510879635E-2</v>
      </c>
      <c r="AD639" s="2">
        <f>(Table2[[#This Row],[Day High]]/Table2[[#This Row],[Close Price]])-1</f>
        <v>1.6539257680404873E-2</v>
      </c>
      <c r="AE639" s="2">
        <f>(Table2[[#This Row],[Close Price]]/Table2[[#This Row],[Current Week Low]])-1</f>
        <v>2.3343120805369155E-2</v>
      </c>
      <c r="AF639" s="2">
        <f>(Table2[[#This Row],[Current Week High]]/Table2[[#This Row],[Close Price]])-1</f>
        <v>4.512942430266631E-2</v>
      </c>
      <c r="AG639" s="2">
        <f>(Table2[[#This Row],[Close Price]]/Table2[[#This Row],[Current Month Low]])-1</f>
        <v>1.0186124510879635E-2</v>
      </c>
      <c r="AH639" s="2">
        <f>(Table2[[#This Row],[Current Month High]]/Table2[[#This Row],[Close Price]])-1</f>
        <v>4.512942430266631E-2</v>
      </c>
      <c r="AI639">
        <v>12.106244748222</v>
      </c>
      <c r="AJ639">
        <v>24.4719387755102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0.03</v>
      </c>
      <c r="AM639" t="s">
        <v>10294</v>
      </c>
      <c r="AN639">
        <v>4.3899999999999997</v>
      </c>
      <c r="AO639" t="s">
        <v>10294</v>
      </c>
      <c r="AP639">
        <v>-6.8025769379952999E-2</v>
      </c>
      <c r="AQ639">
        <f>(Table2[[#This Row],[Sharpe Ratio]]-AVERAGE(Table2[Sharpe Ratio]))/_xlfn.STDEV.P(Table2[Sharpe Ratio])</f>
        <v>-1.4225439183577344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-1.5740582126799298</v>
      </c>
      <c r="AS639">
        <f>_xlfn.RANK.AVG(Table2[[#This Row],[1Y Return vs Nifty Z-Score]],Table2[1Y Return vs Nifty Z-Score])</f>
        <v>602</v>
      </c>
      <c r="AT639">
        <f>_xlfn.RANK.AVG(Table2[[#This Row],[6M Return vs Nifty Z-Score]],Table2[6M Return vs Nifty Z-Score])</f>
        <v>490</v>
      </c>
      <c r="AU639">
        <f>_xlfn.RANK.AVG(Table2[[#This Row],[Sharpe Ratio Z-Score]],Table2[Sharpe Ratio Z-Score])</f>
        <v>676</v>
      </c>
      <c r="AV639">
        <f>(Table2[[#This Row],[Rank 1Y]]+Table2[[#This Row],[Rank 6M]]+Table2[[#This Row],[Rank Sharpe]])/3</f>
        <v>589.33333333333337</v>
      </c>
    </row>
    <row r="640" spans="1:48" x14ac:dyDescent="0.3">
      <c r="A640" t="s">
        <v>809</v>
      </c>
      <c r="B640" t="s">
        <v>810</v>
      </c>
      <c r="C640" t="s">
        <v>10248</v>
      </c>
      <c r="D640" t="s">
        <v>173</v>
      </c>
      <c r="E640">
        <v>19321.418571120001</v>
      </c>
      <c r="F640">
        <v>342.45</v>
      </c>
      <c r="G640">
        <v>-7.5548456017995296</v>
      </c>
      <c r="H640">
        <f>(Table2[[#This Row],[1Y Return vs Nifty]]-AVERAGE(Table2[1Y Return vs Nifty]))/_xlfn.STDEV.P(Table2[1Y Return vs Nifty])</f>
        <v>-0.64179889287520298</v>
      </c>
      <c r="I640">
        <v>9.69930099143318</v>
      </c>
      <c r="J640">
        <f>(Table2[[#This Row],[1M Return vs Nifty]]-AVERAGE(Table2[1M Return vs Nifty]))/_xlfn.STDEV.P(Table2[1M Return vs Nifty])</f>
        <v>0.89200804723443805</v>
      </c>
      <c r="K640">
        <v>-15.373650339735899</v>
      </c>
      <c r="L640">
        <f>(Table2[[#This Row],[6M Return vs Nifty]]-AVERAGE(Table2[6M Return vs Nifty]))/_xlfn.STDEV.P(Table2[6M Return vs Nifty])</f>
        <v>-0.75081863307959307</v>
      </c>
      <c r="M640">
        <v>3.2981974144901098</v>
      </c>
      <c r="N640">
        <f>(Table2[[#This Row],[1W Return vs Nifty]]-AVERAGE(Table2[1W Return vs Nifty]))/_xlfn.STDEV.P(Table2[1W Return vs Nifty])</f>
        <v>0.24320737228829598</v>
      </c>
      <c r="O640">
        <v>326.35000000000002</v>
      </c>
      <c r="P640">
        <v>317.28974469594999</v>
      </c>
      <c r="Q640">
        <v>314.005237335152</v>
      </c>
      <c r="R640">
        <v>71.096483797370396</v>
      </c>
      <c r="S640" s="2">
        <f>(Table2[[#This Row],[Close Price]]-Table2[[#This Row],[20D EMA]])/Table2[[#This Row],[20D EMA]]</f>
        <v>4.9333537612992077E-2</v>
      </c>
      <c r="T640" s="2">
        <f>(Table2[[#This Row],[Close Price]]-Table2[[#This Row],[50D EMA]])/Table2[[#This Row],[50D EMA]]</f>
        <v>7.9297411040373758E-2</v>
      </c>
      <c r="U640" s="2">
        <f>(Table2[[#This Row],[Close Price]]-Table2[[#This Row],[200D EMA]])/Table2[[#This Row],[200D EMA]]</f>
        <v>9.0586905193837899E-2</v>
      </c>
      <c r="V640">
        <v>0.82828796092595502</v>
      </c>
      <c r="W640">
        <v>331.5</v>
      </c>
      <c r="X640">
        <v>343.8</v>
      </c>
      <c r="Y640">
        <v>331.5</v>
      </c>
      <c r="Z640">
        <v>351.85</v>
      </c>
      <c r="AA640">
        <v>331.5</v>
      </c>
      <c r="AB640">
        <v>346.25</v>
      </c>
      <c r="AC640" s="2">
        <f>(Table2[[#This Row],[Close Price]]/Table2[[#This Row],[Day Low]])-1</f>
        <v>3.3031674208144679E-2</v>
      </c>
      <c r="AD640" s="2">
        <f>(Table2[[#This Row],[Day High]]/Table2[[#This Row],[Close Price]])-1</f>
        <v>3.9421813403417438E-3</v>
      </c>
      <c r="AE640" s="2">
        <f>(Table2[[#This Row],[Close Price]]/Table2[[#This Row],[Current Week Low]])-1</f>
        <v>3.3031674208144679E-2</v>
      </c>
      <c r="AF640" s="2">
        <f>(Table2[[#This Row],[Current Week High]]/Table2[[#This Row],[Close Price]])-1</f>
        <v>2.7449262666082719E-2</v>
      </c>
      <c r="AG640" s="2">
        <f>(Table2[[#This Row],[Close Price]]/Table2[[#This Row],[Current Month Low]])-1</f>
        <v>3.3031674208144679E-2</v>
      </c>
      <c r="AH640" s="2">
        <f>(Table2[[#This Row],[Current Month High]]/Table2[[#This Row],[Close Price]])-1</f>
        <v>1.1096510439480234E-2</v>
      </c>
      <c r="AI640">
        <v>18.776463717330898</v>
      </c>
      <c r="AJ640">
        <v>34.557956777995997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0.06</v>
      </c>
      <c r="AM640" t="s">
        <v>10294</v>
      </c>
      <c r="AN640">
        <v>5.74</v>
      </c>
      <c r="AO640" t="s">
        <v>10294</v>
      </c>
      <c r="AP640">
        <v>-4.1006308372616998E-2</v>
      </c>
      <c r="AQ640">
        <f>(Table2[[#This Row],[Sharpe Ratio]]-AVERAGE(Table2[Sharpe Ratio]))/_xlfn.STDEV.P(Table2[Sharpe Ratio])</f>
        <v>-1.1092498928542913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-1.3666519992863535</v>
      </c>
      <c r="AS640">
        <f>_xlfn.RANK.AVG(Table2[[#This Row],[1Y Return vs Nifty Z-Score]],Table2[1Y Return vs Nifty Z-Score])</f>
        <v>557</v>
      </c>
      <c r="AT640">
        <f>_xlfn.RANK.AVG(Table2[[#This Row],[6M Return vs Nifty Z-Score]],Table2[6M Return vs Nifty Z-Score])</f>
        <v>579</v>
      </c>
      <c r="AU640">
        <f>_xlfn.RANK.AVG(Table2[[#This Row],[Sharpe Ratio Z-Score]],Table2[Sharpe Ratio Z-Score])</f>
        <v>634</v>
      </c>
      <c r="AV640">
        <f>(Table2[[#This Row],[Rank 1Y]]+Table2[[#This Row],[Rank 6M]]+Table2[[#This Row],[Rank Sharpe]])/3</f>
        <v>590</v>
      </c>
    </row>
    <row r="641" spans="1:48" x14ac:dyDescent="0.3">
      <c r="A641" t="s">
        <v>1842</v>
      </c>
      <c r="B641" t="s">
        <v>1843</v>
      </c>
      <c r="C641" t="s">
        <v>10250</v>
      </c>
      <c r="D641" t="s">
        <v>24</v>
      </c>
      <c r="E641">
        <v>3900.778404915</v>
      </c>
      <c r="F641">
        <v>124.53</v>
      </c>
      <c r="G641">
        <v>-23.625184649510501</v>
      </c>
      <c r="H641">
        <f>(Table2[[#This Row],[1Y Return vs Nifty]]-AVERAGE(Table2[1Y Return vs Nifty]))/_xlfn.STDEV.P(Table2[1Y Return vs Nifty])</f>
        <v>-0.86379308207085492</v>
      </c>
      <c r="I641">
        <v>-13.5422568651763</v>
      </c>
      <c r="J641">
        <f>(Table2[[#This Row],[1M Return vs Nifty]]-AVERAGE(Table2[1M Return vs Nifty]))/_xlfn.STDEV.P(Table2[1M Return vs Nifty])</f>
        <v>-1.4804276128699434</v>
      </c>
      <c r="K641">
        <v>-22.372574286138999</v>
      </c>
      <c r="L641">
        <f>(Table2[[#This Row],[6M Return vs Nifty]]-AVERAGE(Table2[6M Return vs Nifty]))/_xlfn.STDEV.P(Table2[6M Return vs Nifty])</f>
        <v>-0.99127663743694194</v>
      </c>
      <c r="M641">
        <v>-1.8453092833804099</v>
      </c>
      <c r="N641">
        <f>(Table2[[#This Row],[1W Return vs Nifty]]-AVERAGE(Table2[1W Return vs Nifty]))/_xlfn.STDEV.P(Table2[1W Return vs Nifty])</f>
        <v>-0.8313590349314679</v>
      </c>
      <c r="O641">
        <v>130.13</v>
      </c>
      <c r="P641">
        <v>132.01976647942999</v>
      </c>
      <c r="Q641">
        <v>128.99029222064601</v>
      </c>
      <c r="R641">
        <v>31.722416957672301</v>
      </c>
      <c r="S641" s="2">
        <f>(Table2[[#This Row],[Close Price]]-Table2[[#This Row],[20D EMA]])/Table2[[#This Row],[20D EMA]]</f>
        <v>-4.3033889187735298E-2</v>
      </c>
      <c r="T641" s="2">
        <f>(Table2[[#This Row],[Close Price]]-Table2[[#This Row],[50D EMA]])/Table2[[#This Row],[50D EMA]]</f>
        <v>-5.6732159730012624E-2</v>
      </c>
      <c r="U641" s="2">
        <f>(Table2[[#This Row],[Close Price]]-Table2[[#This Row],[200D EMA]])/Table2[[#This Row],[200D EMA]]</f>
        <v>-3.4578510862014328E-2</v>
      </c>
      <c r="V641">
        <v>0.98545154462095896</v>
      </c>
      <c r="W641">
        <v>123.48</v>
      </c>
      <c r="X641">
        <v>125.17</v>
      </c>
      <c r="Y641">
        <v>123.48</v>
      </c>
      <c r="Z641">
        <v>128.4</v>
      </c>
      <c r="AA641">
        <v>123.48</v>
      </c>
      <c r="AB641">
        <v>127.1</v>
      </c>
      <c r="AC641" s="2">
        <f>(Table2[[#This Row],[Close Price]]/Table2[[#This Row],[Day Low]])-1</f>
        <v>8.5034013605442826E-3</v>
      </c>
      <c r="AD641" s="2">
        <f>(Table2[[#This Row],[Day High]]/Table2[[#This Row],[Close Price]])-1</f>
        <v>5.1393238577048805E-3</v>
      </c>
      <c r="AE641" s="2">
        <f>(Table2[[#This Row],[Close Price]]/Table2[[#This Row],[Current Week Low]])-1</f>
        <v>8.5034013605442826E-3</v>
      </c>
      <c r="AF641" s="2">
        <f>(Table2[[#This Row],[Current Week High]]/Table2[[#This Row],[Close Price]])-1</f>
        <v>3.1076848952059866E-2</v>
      </c>
      <c r="AG641" s="2">
        <f>(Table2[[#This Row],[Close Price]]/Table2[[#This Row],[Current Month Low]])-1</f>
        <v>8.5034013605442826E-3</v>
      </c>
      <c r="AH641" s="2">
        <f>(Table2[[#This Row],[Current Month High]]/Table2[[#This Row],[Close Price]])-1</f>
        <v>2.0637597366096383E-2</v>
      </c>
      <c r="AI641">
        <v>31.253513209668299</v>
      </c>
      <c r="AJ641">
        <v>13.312101910828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-0.11</v>
      </c>
      <c r="AM641" t="s">
        <v>10293</v>
      </c>
      <c r="AN641">
        <v>-7.52</v>
      </c>
      <c r="AO641" t="s">
        <v>10293</v>
      </c>
      <c r="AP641">
        <v>5.5141668508690003E-3</v>
      </c>
      <c r="AQ641">
        <f>(Table2[[#This Row],[Sharpe Ratio]]-AVERAGE(Table2[Sharpe Ratio]))/_xlfn.STDEV.P(Table2[Sharpe Ratio])</f>
        <v>-0.56983917155448482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637</v>
      </c>
      <c r="AT641">
        <f>_xlfn.RANK.AVG(Table2[[#This Row],[6M Return vs Nifty Z-Score]],Table2[6M Return vs Nifty Z-Score])</f>
        <v>642</v>
      </c>
      <c r="AU641">
        <f>_xlfn.RANK.AVG(Table2[[#This Row],[Sharpe Ratio Z-Score]],Table2[Sharpe Ratio Z-Score])</f>
        <v>493</v>
      </c>
      <c r="AV641">
        <f>(Table2[[#This Row],[Rank 1Y]]+Table2[[#This Row],[Rank 6M]]+Table2[[#This Row],[Rank Sharpe]])/3</f>
        <v>590.66666666666663</v>
      </c>
    </row>
    <row r="642" spans="1:48" x14ac:dyDescent="0.3">
      <c r="A642" t="s">
        <v>1045</v>
      </c>
      <c r="B642" t="s">
        <v>1046</v>
      </c>
      <c r="C642" t="s">
        <v>10259</v>
      </c>
      <c r="D642" t="s">
        <v>523</v>
      </c>
      <c r="E642">
        <v>12594.25273661</v>
      </c>
      <c r="F642">
        <v>810.35</v>
      </c>
      <c r="G642">
        <v>-39.309910421496497</v>
      </c>
      <c r="H642">
        <f>(Table2[[#This Row],[1Y Return vs Nifty]]-AVERAGE(Table2[1Y Return vs Nifty]))/_xlfn.STDEV.P(Table2[1Y Return vs Nifty])</f>
        <v>-1.0804604448546</v>
      </c>
      <c r="I642">
        <v>-3.7550311164509398</v>
      </c>
      <c r="J642">
        <f>(Table2[[#This Row],[1M Return vs Nifty]]-AVERAGE(Table2[1M Return vs Nifty]))/_xlfn.STDEV.P(Table2[1M Return vs Nifty])</f>
        <v>-0.48137395549367479</v>
      </c>
      <c r="K642">
        <v>-17.392300697430901</v>
      </c>
      <c r="L642">
        <f>(Table2[[#This Row],[6M Return vs Nifty]]-AVERAGE(Table2[6M Return vs Nifty]))/_xlfn.STDEV.P(Table2[6M Return vs Nifty])</f>
        <v>-0.82017224232348929</v>
      </c>
      <c r="M642">
        <v>-1.8455318124892</v>
      </c>
      <c r="N642">
        <f>(Table2[[#This Row],[1W Return vs Nifty]]-AVERAGE(Table2[1W Return vs Nifty]))/_xlfn.STDEV.P(Table2[1W Return vs Nifty])</f>
        <v>-0.83140552506339171</v>
      </c>
      <c r="O642">
        <v>834.23</v>
      </c>
      <c r="P642">
        <v>834.14173024143895</v>
      </c>
      <c r="Q642">
        <v>827.26132515452298</v>
      </c>
      <c r="R642">
        <v>28.654061954812398</v>
      </c>
      <c r="S642" s="2">
        <f>(Table2[[#This Row],[Close Price]]-Table2[[#This Row],[20D EMA]])/Table2[[#This Row],[20D EMA]]</f>
        <v>-2.8625199285568722E-2</v>
      </c>
      <c r="T642" s="2">
        <f>(Table2[[#This Row],[Close Price]]-Table2[[#This Row],[50D EMA]])/Table2[[#This Row],[50D EMA]]</f>
        <v>-2.8522407378602802E-2</v>
      </c>
      <c r="U642" s="2">
        <f>(Table2[[#This Row],[Close Price]]-Table2[[#This Row],[200D EMA]])/Table2[[#This Row],[200D EMA]]</f>
        <v>-2.0442542930873886E-2</v>
      </c>
      <c r="V642">
        <v>0.74717926569205795</v>
      </c>
      <c r="W642">
        <v>801.95</v>
      </c>
      <c r="X642">
        <v>821.15</v>
      </c>
      <c r="Y642">
        <v>801.95</v>
      </c>
      <c r="Z642">
        <v>848</v>
      </c>
      <c r="AA642">
        <v>801.95</v>
      </c>
      <c r="AB642">
        <v>844</v>
      </c>
      <c r="AC642" s="2">
        <f>(Table2[[#This Row],[Close Price]]/Table2[[#This Row],[Day Low]])-1</f>
        <v>1.047446848307243E-2</v>
      </c>
      <c r="AD642" s="2">
        <f>(Table2[[#This Row],[Day High]]/Table2[[#This Row],[Close Price]])-1</f>
        <v>1.3327574504843565E-2</v>
      </c>
      <c r="AE642" s="2">
        <f>(Table2[[#This Row],[Close Price]]/Table2[[#This Row],[Current Week Low]])-1</f>
        <v>1.047446848307243E-2</v>
      </c>
      <c r="AF642" s="2">
        <f>(Table2[[#This Row],[Current Week High]]/Table2[[#This Row],[Close Price]])-1</f>
        <v>4.6461405565496383E-2</v>
      </c>
      <c r="AG642" s="2">
        <f>(Table2[[#This Row],[Close Price]]/Table2[[#This Row],[Current Month Low]])-1</f>
        <v>1.047446848307243E-2</v>
      </c>
      <c r="AH642" s="2">
        <f>(Table2[[#This Row],[Current Month High]]/Table2[[#This Row],[Close Price]])-1</f>
        <v>4.15252668599988E-2</v>
      </c>
      <c r="AI642">
        <v>26.482384154994701</v>
      </c>
      <c r="AJ642">
        <v>14.302842231469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-0.14000000000000001</v>
      </c>
      <c r="AM642" t="s">
        <v>10293</v>
      </c>
      <c r="AN642">
        <v>-4.8</v>
      </c>
      <c r="AO642" t="s">
        <v>10293</v>
      </c>
      <c r="AP642">
        <v>1.4719292281292E-2</v>
      </c>
      <c r="AQ642">
        <f>(Table2[[#This Row],[Sharpe Ratio]]-AVERAGE(Table2[Sharpe Ratio]))/_xlfn.STDEV.P(Table2[Sharpe Ratio])</f>
        <v>-0.46310459233477613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-3.6765167600699318</v>
      </c>
      <c r="AS642">
        <f>_xlfn.RANK.AVG(Table2[[#This Row],[1Y Return vs Nifty Z-Score]],Table2[1Y Return vs Nifty Z-Score])</f>
        <v>700</v>
      </c>
      <c r="AT642">
        <f>_xlfn.RANK.AVG(Table2[[#This Row],[6M Return vs Nifty Z-Score]],Table2[6M Return vs Nifty Z-Score])</f>
        <v>605</v>
      </c>
      <c r="AU642">
        <f>_xlfn.RANK.AVG(Table2[[#This Row],[Sharpe Ratio Z-Score]],Table2[Sharpe Ratio Z-Score])</f>
        <v>468</v>
      </c>
      <c r="AV642">
        <f>(Table2[[#This Row],[Rank 1Y]]+Table2[[#This Row],[Rank 6M]]+Table2[[#This Row],[Rank Sharpe]])/3</f>
        <v>591</v>
      </c>
    </row>
    <row r="643" spans="1:48" x14ac:dyDescent="0.3">
      <c r="A643" t="s">
        <v>1337</v>
      </c>
      <c r="B643" t="s">
        <v>1338</v>
      </c>
      <c r="C643" t="s">
        <v>10258</v>
      </c>
      <c r="D643" t="s">
        <v>391</v>
      </c>
      <c r="E643">
        <v>8309.3374088100009</v>
      </c>
      <c r="F643">
        <v>188.71</v>
      </c>
      <c r="G643">
        <v>-32.6995132956555</v>
      </c>
      <c r="H643">
        <f>(Table2[[#This Row],[1Y Return vs Nifty]]-AVERAGE(Table2[1Y Return vs Nifty]))/_xlfn.STDEV.P(Table2[1Y Return vs Nifty])</f>
        <v>-0.98914502544399574</v>
      </c>
      <c r="I643">
        <v>1.4390722576528101</v>
      </c>
      <c r="J643">
        <f>(Table2[[#This Row],[1M Return vs Nifty]]-AVERAGE(Table2[1M Return vs Nifty]))/_xlfn.STDEV.P(Table2[1M Return vs Nifty])</f>
        <v>4.8826134492456541E-2</v>
      </c>
      <c r="K643">
        <v>-15.3022752052877</v>
      </c>
      <c r="L643">
        <f>(Table2[[#This Row],[6M Return vs Nifty]]-AVERAGE(Table2[6M Return vs Nifty]))/_xlfn.STDEV.P(Table2[6M Return vs Nifty])</f>
        <v>-0.74836643863919317</v>
      </c>
      <c r="M643">
        <v>-0.97458602790677795</v>
      </c>
      <c r="N643">
        <f>(Table2[[#This Row],[1W Return vs Nifty]]-AVERAGE(Table2[1W Return vs Nifty]))/_xlfn.STDEV.P(Table2[1W Return vs Nifty])</f>
        <v>-0.64945007373494246</v>
      </c>
      <c r="O643">
        <v>189.74</v>
      </c>
      <c r="P643">
        <v>184.38534205443301</v>
      </c>
      <c r="Q643">
        <v>191.15385288651899</v>
      </c>
      <c r="R643">
        <v>43.5108196349548</v>
      </c>
      <c r="S643" s="2">
        <f>(Table2[[#This Row],[Close Price]]-Table2[[#This Row],[20D EMA]])/Table2[[#This Row],[20D EMA]]</f>
        <v>-5.428481079371778E-3</v>
      </c>
      <c r="T643" s="2">
        <f>(Table2[[#This Row],[Close Price]]-Table2[[#This Row],[50D EMA]])/Table2[[#This Row],[50D EMA]]</f>
        <v>2.3454456289102962E-2</v>
      </c>
      <c r="U643" s="2">
        <f>(Table2[[#This Row],[Close Price]]-Table2[[#This Row],[200D EMA]])/Table2[[#This Row],[200D EMA]]</f>
        <v>-1.2784743020428722E-2</v>
      </c>
      <c r="V643">
        <v>1.15165206390457</v>
      </c>
      <c r="W643">
        <v>188</v>
      </c>
      <c r="X643">
        <v>191.98</v>
      </c>
      <c r="Y643">
        <v>188</v>
      </c>
      <c r="Z643">
        <v>201.3</v>
      </c>
      <c r="AA643">
        <v>188</v>
      </c>
      <c r="AB643">
        <v>196.7</v>
      </c>
      <c r="AC643" s="2">
        <f>(Table2[[#This Row],[Close Price]]/Table2[[#This Row],[Day Low]])-1</f>
        <v>3.7765957446809217E-3</v>
      </c>
      <c r="AD643" s="2">
        <f>(Table2[[#This Row],[Day High]]/Table2[[#This Row],[Close Price]])-1</f>
        <v>1.7328175507392185E-2</v>
      </c>
      <c r="AE643" s="2">
        <f>(Table2[[#This Row],[Close Price]]/Table2[[#This Row],[Current Week Low]])-1</f>
        <v>3.7765957446809217E-3</v>
      </c>
      <c r="AF643" s="2">
        <f>(Table2[[#This Row],[Current Week High]]/Table2[[#This Row],[Close Price]])-1</f>
        <v>6.6716125271580662E-2</v>
      </c>
      <c r="AG643" s="2">
        <f>(Table2[[#This Row],[Close Price]]/Table2[[#This Row],[Current Month Low]])-1</f>
        <v>3.7765957446809217E-3</v>
      </c>
      <c r="AH643" s="2">
        <f>(Table2[[#This Row],[Current Month High]]/Table2[[#This Row],[Close Price]])-1</f>
        <v>4.2340098563933948E-2</v>
      </c>
      <c r="AI643">
        <v>36.717715012452899</v>
      </c>
      <c r="AJ643">
        <v>30.144827586206901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</v>
      </c>
      <c r="AM643" t="s">
        <v>10295</v>
      </c>
      <c r="AN643">
        <v>-3.17</v>
      </c>
      <c r="AO643" t="s">
        <v>10293</v>
      </c>
      <c r="AQ643">
        <f>(Table2[[#This Row],[Sharpe Ratio]]-AVERAGE(Table2[Sharpe Ratio]))/_xlfn.STDEV.P(Table2[Sharpe Ratio])</f>
        <v>-0.63377662498989373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664</v>
      </c>
      <c r="AT643">
        <f>_xlfn.RANK.AVG(Table2[[#This Row],[6M Return vs Nifty Z-Score]],Table2[6M Return vs Nifty Z-Score])</f>
        <v>578</v>
      </c>
      <c r="AU643">
        <f>_xlfn.RANK.AVG(Table2[[#This Row],[Sharpe Ratio Z-Score]],Table2[Sharpe Ratio Z-Score])</f>
        <v>532.5</v>
      </c>
      <c r="AV643">
        <f>(Table2[[#This Row],[Rank 1Y]]+Table2[[#This Row],[Rank 6M]]+Table2[[#This Row],[Rank Sharpe]])/3</f>
        <v>591.5</v>
      </c>
    </row>
    <row r="644" spans="1:48" x14ac:dyDescent="0.3">
      <c r="A644" t="s">
        <v>1385</v>
      </c>
      <c r="B644" t="s">
        <v>1386</v>
      </c>
      <c r="C644" t="s">
        <v>10265</v>
      </c>
      <c r="D644" t="s">
        <v>560</v>
      </c>
      <c r="E644">
        <v>7814.0536092800003</v>
      </c>
      <c r="F644">
        <v>45.58</v>
      </c>
      <c r="G644">
        <v>-11.0464289077094</v>
      </c>
      <c r="H644">
        <f>(Table2[[#This Row],[1Y Return vs Nifty]]-AVERAGE(Table2[1Y Return vs Nifty]))/_xlfn.STDEV.P(Table2[1Y Return vs Nifty])</f>
        <v>-0.69003130431987258</v>
      </c>
      <c r="I644">
        <v>8.0061569144545608</v>
      </c>
      <c r="J644">
        <f>(Table2[[#This Row],[1M Return vs Nifty]]-AVERAGE(Table2[1M Return vs Nifty]))/_xlfn.STDEV.P(Table2[1M Return vs Nifty])</f>
        <v>0.71917645777296535</v>
      </c>
      <c r="K644">
        <v>-39.766118021768897</v>
      </c>
      <c r="L644">
        <f>(Table2[[#This Row],[6M Return vs Nifty]]-AVERAGE(Table2[6M Return vs Nifty]))/_xlfn.STDEV.P(Table2[6M Return vs Nifty])</f>
        <v>-1.5888566150735426</v>
      </c>
      <c r="M644">
        <v>10.6748224890712</v>
      </c>
      <c r="N644">
        <f>(Table2[[#This Row],[1W Return vs Nifty]]-AVERAGE(Table2[1W Return vs Nifty]))/_xlfn.STDEV.P(Table2[1W Return vs Nifty])</f>
        <v>1.7843103530779534</v>
      </c>
      <c r="O644">
        <v>44.29</v>
      </c>
      <c r="P644">
        <v>44.1614934589767</v>
      </c>
      <c r="Q644">
        <v>46.313197318263498</v>
      </c>
      <c r="R644">
        <v>56.888568843705499</v>
      </c>
      <c r="S644" s="2">
        <f>(Table2[[#This Row],[Close Price]]-Table2[[#This Row],[20D EMA]])/Table2[[#This Row],[20D EMA]]</f>
        <v>2.912621359223299E-2</v>
      </c>
      <c r="T644" s="2">
        <f>(Table2[[#This Row],[Close Price]]-Table2[[#This Row],[50D EMA]])/Table2[[#This Row],[50D EMA]]</f>
        <v>3.2120891526030544E-2</v>
      </c>
      <c r="U644" s="2">
        <f>(Table2[[#This Row],[Close Price]]-Table2[[#This Row],[200D EMA]])/Table2[[#This Row],[200D EMA]]</f>
        <v>-1.5831282673596906E-2</v>
      </c>
      <c r="V644">
        <v>1.9342614402784399</v>
      </c>
      <c r="W644">
        <v>45</v>
      </c>
      <c r="X644">
        <v>47.19</v>
      </c>
      <c r="Y644">
        <v>44.34</v>
      </c>
      <c r="Z644">
        <v>48.6</v>
      </c>
      <c r="AA644">
        <v>45</v>
      </c>
      <c r="AB644">
        <v>47.6</v>
      </c>
      <c r="AC644" s="2">
        <f>(Table2[[#This Row],[Close Price]]/Table2[[#This Row],[Day Low]])-1</f>
        <v>1.288888888888895E-2</v>
      </c>
      <c r="AD644" s="2">
        <f>(Table2[[#This Row],[Day High]]/Table2[[#This Row],[Close Price]])-1</f>
        <v>3.5322509872751207E-2</v>
      </c>
      <c r="AE644" s="2">
        <f>(Table2[[#This Row],[Close Price]]/Table2[[#This Row],[Current Week Low]])-1</f>
        <v>2.7965719440685488E-2</v>
      </c>
      <c r="AF644" s="2">
        <f>(Table2[[#This Row],[Current Week High]]/Table2[[#This Row],[Close Price]])-1</f>
        <v>6.6257130320316104E-2</v>
      </c>
      <c r="AG644" s="2">
        <f>(Table2[[#This Row],[Close Price]]/Table2[[#This Row],[Current Month Low]])-1</f>
        <v>1.288888888888895E-2</v>
      </c>
      <c r="AH644" s="2">
        <f>(Table2[[#This Row],[Current Month High]]/Table2[[#This Row],[Close Price]])-1</f>
        <v>4.4317683194383672E-2</v>
      </c>
      <c r="AI644">
        <v>50.724001755155697</v>
      </c>
      <c r="AJ644">
        <v>17.9301423027166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-0.11</v>
      </c>
      <c r="AM644" t="s">
        <v>10293</v>
      </c>
      <c r="AN644">
        <v>4.66</v>
      </c>
      <c r="AO644" t="s">
        <v>10294</v>
      </c>
      <c r="AP644">
        <v>1.2219736229455999E-2</v>
      </c>
      <c r="AQ644">
        <f>(Table2[[#This Row],[Sharpe Ratio]]-AVERAGE(Table2[Sharpe Ratio]))/_xlfn.STDEV.P(Table2[Sharpe Ratio])</f>
        <v>-0.49208725698669409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578</v>
      </c>
      <c r="AT644">
        <f>_xlfn.RANK.AVG(Table2[[#This Row],[6M Return vs Nifty Z-Score]],Table2[6M Return vs Nifty Z-Score])</f>
        <v>722</v>
      </c>
      <c r="AU644">
        <f>_xlfn.RANK.AVG(Table2[[#This Row],[Sharpe Ratio Z-Score]],Table2[Sharpe Ratio Z-Score])</f>
        <v>475</v>
      </c>
      <c r="AV644">
        <f>(Table2[[#This Row],[Rank 1Y]]+Table2[[#This Row],[Rank 6M]]+Table2[[#This Row],[Rank Sharpe]])/3</f>
        <v>591.66666666666663</v>
      </c>
    </row>
    <row r="645" spans="1:48" x14ac:dyDescent="0.3">
      <c r="A645" t="s">
        <v>1544</v>
      </c>
      <c r="B645" t="s">
        <v>1545</v>
      </c>
      <c r="C645" t="s">
        <v>10258</v>
      </c>
      <c r="D645" t="s">
        <v>391</v>
      </c>
      <c r="E645">
        <v>6296.6848890720003</v>
      </c>
      <c r="F645">
        <v>64.069999999999993</v>
      </c>
      <c r="G645">
        <v>-42.143569784217703</v>
      </c>
      <c r="H645">
        <f>(Table2[[#This Row],[1Y Return vs Nifty]]-AVERAGE(Table2[1Y Return vs Nifty]))/_xlfn.STDEV.P(Table2[1Y Return vs Nifty])</f>
        <v>-1.1196043553107746</v>
      </c>
      <c r="I645">
        <v>-0.46443722914864399</v>
      </c>
      <c r="J645">
        <f>(Table2[[#This Row],[1M Return vs Nifty]]-AVERAGE(Table2[1M Return vs Nifty]))/_xlfn.STDEV.P(Table2[1M Return vs Nifty])</f>
        <v>-0.14547898970344603</v>
      </c>
      <c r="K645">
        <v>-32.310363273108401</v>
      </c>
      <c r="L645">
        <f>(Table2[[#This Row],[6M Return vs Nifty]]-AVERAGE(Table2[6M Return vs Nifty]))/_xlfn.STDEV.P(Table2[6M Return vs Nifty])</f>
        <v>-1.3327035376048142</v>
      </c>
      <c r="M645">
        <v>2.3810240328276699</v>
      </c>
      <c r="N645">
        <f>(Table2[[#This Row],[1W Return vs Nifty]]-AVERAGE(Table2[1W Return vs Nifty]))/_xlfn.STDEV.P(Table2[1W Return vs Nifty])</f>
        <v>5.1594186300097322E-2</v>
      </c>
      <c r="O645">
        <v>63.94</v>
      </c>
      <c r="P645">
        <v>65.104038749346799</v>
      </c>
      <c r="Q645">
        <v>69.662009895261406</v>
      </c>
      <c r="R645">
        <v>50.992798568246897</v>
      </c>
      <c r="S645" s="2">
        <f>(Table2[[#This Row],[Close Price]]-Table2[[#This Row],[20D EMA]])/Table2[[#This Row],[20D EMA]]</f>
        <v>2.0331560838285183E-3</v>
      </c>
      <c r="T645" s="2">
        <f>(Table2[[#This Row],[Close Price]]-Table2[[#This Row],[50D EMA]])/Table2[[#This Row],[50D EMA]]</f>
        <v>-1.5882866396782189E-2</v>
      </c>
      <c r="U645" s="2">
        <f>(Table2[[#This Row],[Close Price]]-Table2[[#This Row],[200D EMA]])/Table2[[#This Row],[200D EMA]]</f>
        <v>-8.0273450388082992E-2</v>
      </c>
      <c r="V645">
        <v>0.647137649138258</v>
      </c>
      <c r="W645">
        <v>63.3</v>
      </c>
      <c r="X645">
        <v>64.69</v>
      </c>
      <c r="Y645">
        <v>63.3</v>
      </c>
      <c r="Z645">
        <v>66.099999999999994</v>
      </c>
      <c r="AA645">
        <v>63.3</v>
      </c>
      <c r="AB645">
        <v>65.680000000000007</v>
      </c>
      <c r="AC645" s="2">
        <f>(Table2[[#This Row],[Close Price]]/Table2[[#This Row],[Day Low]])-1</f>
        <v>1.2164296998420143E-2</v>
      </c>
      <c r="AD645" s="2">
        <f>(Table2[[#This Row],[Day High]]/Table2[[#This Row],[Close Price]])-1</f>
        <v>9.6769158732636917E-3</v>
      </c>
      <c r="AE645" s="2">
        <f>(Table2[[#This Row],[Close Price]]/Table2[[#This Row],[Current Week Low]])-1</f>
        <v>1.2164296998420143E-2</v>
      </c>
      <c r="AF645" s="2">
        <f>(Table2[[#This Row],[Current Week High]]/Table2[[#This Row],[Close Price]])-1</f>
        <v>3.1684095520524425E-2</v>
      </c>
      <c r="AG645" s="2">
        <f>(Table2[[#This Row],[Close Price]]/Table2[[#This Row],[Current Month Low]])-1</f>
        <v>1.2164296998420143E-2</v>
      </c>
      <c r="AH645" s="2">
        <f>(Table2[[#This Row],[Current Month High]]/Table2[[#This Row],[Close Price]])-1</f>
        <v>2.5128765412829823E-2</v>
      </c>
      <c r="AI645">
        <v>52.957702512876502</v>
      </c>
      <c r="AJ645">
        <v>8.0438448566610301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-0.16</v>
      </c>
      <c r="AM645" t="s">
        <v>10293</v>
      </c>
      <c r="AN645">
        <v>0.27</v>
      </c>
      <c r="AO645" t="s">
        <v>10294</v>
      </c>
      <c r="AP645">
        <v>4.7315981638515997E-2</v>
      </c>
      <c r="AQ645">
        <f>(Table2[[#This Row],[Sharpe Ratio]]-AVERAGE(Table2[Sharpe Ratio]))/_xlfn.STDEV.P(Table2[Sharpe Ratio])</f>
        <v>-8.5141907437501149E-2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709</v>
      </c>
      <c r="AT645">
        <f>_xlfn.RANK.AVG(Table2[[#This Row],[6M Return vs Nifty Z-Score]],Table2[6M Return vs Nifty Z-Score])</f>
        <v>704</v>
      </c>
      <c r="AU645">
        <f>_xlfn.RANK.AVG(Table2[[#This Row],[Sharpe Ratio Z-Score]],Table2[Sharpe Ratio Z-Score])</f>
        <v>364</v>
      </c>
      <c r="AV645">
        <f>(Table2[[#This Row],[Rank 1Y]]+Table2[[#This Row],[Rank 6M]]+Table2[[#This Row],[Rank Sharpe]])/3</f>
        <v>592.33333333333337</v>
      </c>
    </row>
    <row r="646" spans="1:48" x14ac:dyDescent="0.3">
      <c r="A646" t="s">
        <v>1071</v>
      </c>
      <c r="B646" t="s">
        <v>1072</v>
      </c>
      <c r="C646" t="s">
        <v>10263</v>
      </c>
      <c r="D646" t="s">
        <v>551</v>
      </c>
      <c r="E646">
        <v>12005.078225609999</v>
      </c>
      <c r="F646">
        <v>905.7</v>
      </c>
      <c r="G646">
        <v>-41.165864459763299</v>
      </c>
      <c r="H646">
        <f>(Table2[[#This Row],[1Y Return vs Nifty]]-AVERAGE(Table2[1Y Return vs Nifty]))/_xlfn.STDEV.P(Table2[1Y Return vs Nifty])</f>
        <v>-1.1060984236605369</v>
      </c>
      <c r="I646">
        <v>-5.8507605308815798</v>
      </c>
      <c r="J646">
        <f>(Table2[[#This Row],[1M Return vs Nifty]]-AVERAGE(Table2[1M Return vs Nifty]))/_xlfn.STDEV.P(Table2[1M Return vs Nifty])</f>
        <v>-0.69530037244902454</v>
      </c>
      <c r="K646">
        <v>-6.0480771346450597</v>
      </c>
      <c r="L646">
        <f>(Table2[[#This Row],[6M Return vs Nifty]]-AVERAGE(Table2[6M Return vs Nifty]))/_xlfn.STDEV.P(Table2[6M Return vs Nifty])</f>
        <v>-0.43042527839298694</v>
      </c>
      <c r="M646">
        <v>-2.2456751474151302</v>
      </c>
      <c r="N646">
        <f>(Table2[[#This Row],[1W Return vs Nifty]]-AVERAGE(Table2[1W Return vs Nifty]))/_xlfn.STDEV.P(Table2[1W Return vs Nifty])</f>
        <v>-0.91500230271749861</v>
      </c>
      <c r="O646">
        <v>898.14</v>
      </c>
      <c r="P646">
        <v>880.17526667573702</v>
      </c>
      <c r="Q646">
        <v>874.058236202329</v>
      </c>
      <c r="R646">
        <v>54.290699738955098</v>
      </c>
      <c r="S646" s="2">
        <f>(Table2[[#This Row],[Close Price]]-Table2[[#This Row],[20D EMA]])/Table2[[#This Row],[20D EMA]]</f>
        <v>8.4173959516334416E-3</v>
      </c>
      <c r="T646" s="2">
        <f>(Table2[[#This Row],[Close Price]]-Table2[[#This Row],[50D EMA]])/Table2[[#This Row],[50D EMA]]</f>
        <v>2.8999603023003966E-2</v>
      </c>
      <c r="U646" s="2">
        <f>(Table2[[#This Row],[Close Price]]-Table2[[#This Row],[200D EMA]])/Table2[[#This Row],[200D EMA]]</f>
        <v>3.6200978936083775E-2</v>
      </c>
      <c r="V646">
        <v>0.85028756920332604</v>
      </c>
      <c r="W646">
        <v>887</v>
      </c>
      <c r="X646">
        <v>918</v>
      </c>
      <c r="Y646">
        <v>887</v>
      </c>
      <c r="Z646">
        <v>923.1</v>
      </c>
      <c r="AA646">
        <v>887</v>
      </c>
      <c r="AB646">
        <v>918</v>
      </c>
      <c r="AC646" s="2">
        <f>(Table2[[#This Row],[Close Price]]/Table2[[#This Row],[Day Low]])-1</f>
        <v>2.1082299887260403E-2</v>
      </c>
      <c r="AD646" s="2">
        <f>(Table2[[#This Row],[Day High]]/Table2[[#This Row],[Close Price]])-1</f>
        <v>1.3580655846306744E-2</v>
      </c>
      <c r="AE646" s="2">
        <f>(Table2[[#This Row],[Close Price]]/Table2[[#This Row],[Current Week Low]])-1</f>
        <v>2.1082299887260403E-2</v>
      </c>
      <c r="AF646" s="2">
        <f>(Table2[[#This Row],[Current Week High]]/Table2[[#This Row],[Close Price]])-1</f>
        <v>1.9211659489897226E-2</v>
      </c>
      <c r="AG646" s="2">
        <f>(Table2[[#This Row],[Close Price]]/Table2[[#This Row],[Current Month Low]])-1</f>
        <v>2.1082299887260403E-2</v>
      </c>
      <c r="AH646" s="2">
        <f>(Table2[[#This Row],[Current Month High]]/Table2[[#This Row],[Close Price]])-1</f>
        <v>1.3580655846306744E-2</v>
      </c>
      <c r="AI646">
        <v>21.9167494755437</v>
      </c>
      <c r="AJ646">
        <v>18.928501083316899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</v>
      </c>
      <c r="AM646" t="s">
        <v>10295</v>
      </c>
      <c r="AN646">
        <v>1.75</v>
      </c>
      <c r="AO646" t="s">
        <v>10294</v>
      </c>
      <c r="AP646">
        <v>-2.6677009184876001E-2</v>
      </c>
      <c r="AQ646">
        <f>(Table2[[#This Row],[Sharpe Ratio]]-AVERAGE(Table2[Sharpe Ratio]))/_xlfn.STDEV.P(Table2[Sharpe Ratio])</f>
        <v>-0.94309987883470325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-4.08992625605475</v>
      </c>
      <c r="AS646">
        <f>_xlfn.RANK.AVG(Table2[[#This Row],[1Y Return vs Nifty Z-Score]],Table2[1Y Return vs Nifty Z-Score])</f>
        <v>703</v>
      </c>
      <c r="AT646">
        <f>_xlfn.RANK.AVG(Table2[[#This Row],[6M Return vs Nifty Z-Score]],Table2[6M Return vs Nifty Z-Score])</f>
        <v>469</v>
      </c>
      <c r="AU646">
        <f>_xlfn.RANK.AVG(Table2[[#This Row],[Sharpe Ratio Z-Score]],Table2[Sharpe Ratio Z-Score])</f>
        <v>605</v>
      </c>
      <c r="AV646">
        <f>(Table2[[#This Row],[Rank 1Y]]+Table2[[#This Row],[Rank 6M]]+Table2[[#This Row],[Rank Sharpe]])/3</f>
        <v>592.33333333333337</v>
      </c>
    </row>
    <row r="647" spans="1:48" x14ac:dyDescent="0.3">
      <c r="A647" t="s">
        <v>2325</v>
      </c>
      <c r="B647" t="s">
        <v>2326</v>
      </c>
      <c r="C647" t="s">
        <v>10253</v>
      </c>
      <c r="D647" t="s">
        <v>121</v>
      </c>
      <c r="E647">
        <v>2276.4445093499999</v>
      </c>
      <c r="F647">
        <v>9.3000000000000007</v>
      </c>
      <c r="G647">
        <v>-8.1137478553412201</v>
      </c>
      <c r="H647">
        <f>(Table2[[#This Row],[1Y Return vs Nifty]]-AVERAGE(Table2[1Y Return vs Nifty]))/_xlfn.STDEV.P(Table2[1Y Return vs Nifty])</f>
        <v>-0.6495195173278826</v>
      </c>
      <c r="I647">
        <v>-14.3281704902087</v>
      </c>
      <c r="J647">
        <f>(Table2[[#This Row],[1M Return vs Nifty]]-AVERAGE(Table2[1M Return vs Nifty]))/_xlfn.STDEV.P(Table2[1M Return vs Nifty])</f>
        <v>-1.5606515600464674</v>
      </c>
      <c r="K647">
        <v>-70.832087450570199</v>
      </c>
      <c r="L647">
        <f>(Table2[[#This Row],[6M Return vs Nifty]]-AVERAGE(Table2[6M Return vs Nifty]))/_xlfn.STDEV.P(Table2[6M Return vs Nifty])</f>
        <v>-2.6561722580896379</v>
      </c>
      <c r="M647">
        <v>6.5795005880704096</v>
      </c>
      <c r="N647">
        <f>(Table2[[#This Row],[1W Return vs Nifty]]-AVERAGE(Table2[1W Return vs Nifty]))/_xlfn.STDEV.P(Table2[1W Return vs Nifty])</f>
        <v>0.92872765433493831</v>
      </c>
      <c r="O647">
        <v>8.44</v>
      </c>
      <c r="P647">
        <v>10.397580383135599</v>
      </c>
      <c r="Q647">
        <v>14.4084643775338</v>
      </c>
      <c r="R647">
        <v>71.362061898426404</v>
      </c>
      <c r="S647" s="2">
        <f>(Table2[[#This Row],[Close Price]]-Table2[[#This Row],[20D EMA]])/Table2[[#This Row],[20D EMA]]</f>
        <v>0.10189573459715655</v>
      </c>
      <c r="T647" s="2">
        <f>(Table2[[#This Row],[Close Price]]-Table2[[#This Row],[50D EMA]])/Table2[[#This Row],[50D EMA]]</f>
        <v>-0.10556113467666225</v>
      </c>
      <c r="U647" s="2">
        <f>(Table2[[#This Row],[Close Price]]-Table2[[#This Row],[200D EMA]])/Table2[[#This Row],[200D EMA]]</f>
        <v>-0.35454606706729291</v>
      </c>
      <c r="V647">
        <v>0.499237711301174</v>
      </c>
      <c r="W647">
        <v>9.3000000000000007</v>
      </c>
      <c r="X647">
        <v>9.3000000000000007</v>
      </c>
      <c r="Y647">
        <v>7.85</v>
      </c>
      <c r="Z647">
        <v>9.3000000000000007</v>
      </c>
      <c r="AA647">
        <v>8.86</v>
      </c>
      <c r="AB647">
        <v>9.3000000000000007</v>
      </c>
      <c r="AC647" s="2">
        <f>(Table2[[#This Row],[Close Price]]/Table2[[#This Row],[Day Low]])-1</f>
        <v>0</v>
      </c>
      <c r="AD647" s="2">
        <f>(Table2[[#This Row],[Day High]]/Table2[[#This Row],[Close Price]])-1</f>
        <v>0</v>
      </c>
      <c r="AE647" s="2">
        <f>(Table2[[#This Row],[Close Price]]/Table2[[#This Row],[Current Week Low]])-1</f>
        <v>0.18471337579617852</v>
      </c>
      <c r="AF647" s="2">
        <f>(Table2[[#This Row],[Current Week High]]/Table2[[#This Row],[Close Price]])-1</f>
        <v>0</v>
      </c>
      <c r="AG647" s="2">
        <f>(Table2[[#This Row],[Close Price]]/Table2[[#This Row],[Current Month Low]])-1</f>
        <v>4.9661399548532881E-2</v>
      </c>
      <c r="AH647" s="2">
        <f>(Table2[[#This Row],[Current Month High]]/Table2[[#This Row],[Close Price]])-1</f>
        <v>0</v>
      </c>
      <c r="AI647">
        <v>191.935483870967</v>
      </c>
      <c r="AJ647">
        <v>38.5991058122205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-0.51</v>
      </c>
      <c r="AM647" t="s">
        <v>10293</v>
      </c>
      <c r="AN647">
        <v>28.28</v>
      </c>
      <c r="AO647" t="s">
        <v>10294</v>
      </c>
      <c r="AP647">
        <v>7.9399944267150007E-3</v>
      </c>
      <c r="AQ647">
        <f>(Table2[[#This Row],[Sharpe Ratio]]-AVERAGE(Table2[Sharpe Ratio]))/_xlfn.STDEV.P(Table2[Sharpe Ratio])</f>
        <v>-0.54171139779142907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561</v>
      </c>
      <c r="AT647">
        <f>_xlfn.RANK.AVG(Table2[[#This Row],[6M Return vs Nifty Z-Score]],Table2[6M Return vs Nifty Z-Score])</f>
        <v>734</v>
      </c>
      <c r="AU647">
        <f>_xlfn.RANK.AVG(Table2[[#This Row],[Sharpe Ratio Z-Score]],Table2[Sharpe Ratio Z-Score])</f>
        <v>484</v>
      </c>
      <c r="AV647">
        <f>(Table2[[#This Row],[Rank 1Y]]+Table2[[#This Row],[Rank 6M]]+Table2[[#This Row],[Rank Sharpe]])/3</f>
        <v>593</v>
      </c>
    </row>
    <row r="648" spans="1:48" x14ac:dyDescent="0.3">
      <c r="A648" t="s">
        <v>1540</v>
      </c>
      <c r="B648" t="s">
        <v>1541</v>
      </c>
      <c r="C648" t="s">
        <v>10252</v>
      </c>
      <c r="D648" t="s">
        <v>926</v>
      </c>
      <c r="E648">
        <v>6311.3082815999996</v>
      </c>
      <c r="F648">
        <v>137.6</v>
      </c>
      <c r="G648">
        <v>-20.333634757976402</v>
      </c>
      <c r="H648">
        <f>(Table2[[#This Row],[1Y Return vs Nifty]]-AVERAGE(Table2[1Y Return vs Nifty]))/_xlfn.STDEV.P(Table2[1Y Return vs Nifty])</f>
        <v>-0.81832391385985637</v>
      </c>
      <c r="I648">
        <v>-2.3196137117378401</v>
      </c>
      <c r="J648">
        <f>(Table2[[#This Row],[1M Return vs Nifty]]-AVERAGE(Table2[1M Return vs Nifty]))/_xlfn.STDEV.P(Table2[1M Return vs Nifty])</f>
        <v>-0.33485041094102785</v>
      </c>
      <c r="K648">
        <v>-43.933016306808902</v>
      </c>
      <c r="L648">
        <f>(Table2[[#This Row],[6M Return vs Nifty]]-AVERAGE(Table2[6M Return vs Nifty]))/_xlfn.STDEV.P(Table2[6M Return vs Nifty])</f>
        <v>-1.7320163427193487</v>
      </c>
      <c r="M648">
        <v>-1.96505565324064</v>
      </c>
      <c r="N648">
        <f>(Table2[[#This Row],[1W Return vs Nifty]]-AVERAGE(Table2[1W Return vs Nifty]))/_xlfn.STDEV.P(Table2[1W Return vs Nifty])</f>
        <v>-0.85637609702484285</v>
      </c>
      <c r="O648">
        <v>138.36000000000001</v>
      </c>
      <c r="P648">
        <v>142.79262925295001</v>
      </c>
      <c r="Q648">
        <v>155.72754396268201</v>
      </c>
      <c r="R648">
        <v>46.841922636354397</v>
      </c>
      <c r="S648" s="2">
        <f>(Table2[[#This Row],[Close Price]]-Table2[[#This Row],[20D EMA]])/Table2[[#This Row],[20D EMA]]</f>
        <v>-5.4929170280429264E-3</v>
      </c>
      <c r="T648" s="2">
        <f>(Table2[[#This Row],[Close Price]]-Table2[[#This Row],[50D EMA]])/Table2[[#This Row],[50D EMA]]</f>
        <v>-3.6364826953018209E-2</v>
      </c>
      <c r="U648" s="2">
        <f>(Table2[[#This Row],[Close Price]]-Table2[[#This Row],[200D EMA]])/Table2[[#This Row],[200D EMA]]</f>
        <v>-0.11640550863003421</v>
      </c>
      <c r="V648">
        <v>0.94770475049395198</v>
      </c>
      <c r="W648">
        <v>134.54</v>
      </c>
      <c r="X648">
        <v>138</v>
      </c>
      <c r="Y648">
        <v>134.54</v>
      </c>
      <c r="Z648">
        <v>142.99</v>
      </c>
      <c r="AA648">
        <v>134.54</v>
      </c>
      <c r="AB648">
        <v>140.69999999999999</v>
      </c>
      <c r="AC648" s="2">
        <f>(Table2[[#This Row],[Close Price]]/Table2[[#This Row],[Day Low]])-1</f>
        <v>2.2744165303998809E-2</v>
      </c>
      <c r="AD648" s="2">
        <f>(Table2[[#This Row],[Day High]]/Table2[[#This Row],[Close Price]])-1</f>
        <v>2.9069767441860517E-3</v>
      </c>
      <c r="AE648" s="2">
        <f>(Table2[[#This Row],[Close Price]]/Table2[[#This Row],[Current Week Low]])-1</f>
        <v>2.2744165303998809E-2</v>
      </c>
      <c r="AF648" s="2">
        <f>(Table2[[#This Row],[Current Week High]]/Table2[[#This Row],[Close Price]])-1</f>
        <v>3.9171511627906996E-2</v>
      </c>
      <c r="AG648" s="2">
        <f>(Table2[[#This Row],[Close Price]]/Table2[[#This Row],[Current Month Low]])-1</f>
        <v>2.2744165303998809E-2</v>
      </c>
      <c r="AH648" s="2">
        <f>(Table2[[#This Row],[Current Month High]]/Table2[[#This Row],[Close Price]])-1</f>
        <v>2.2529069767441845E-2</v>
      </c>
      <c r="AI648">
        <v>53.052325581395301</v>
      </c>
      <c r="AJ648">
        <v>16.118143459915601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-0.21</v>
      </c>
      <c r="AM648" t="s">
        <v>10293</v>
      </c>
      <c r="AN648">
        <v>0.31</v>
      </c>
      <c r="AO648" t="s">
        <v>10294</v>
      </c>
      <c r="AP648">
        <v>2.3618796754468999E-2</v>
      </c>
      <c r="AQ648">
        <f>(Table2[[#This Row],[Sharpe Ratio]]-AVERAGE(Table2[Sharpe Ratio]))/_xlfn.STDEV.P(Table2[Sharpe Ratio])</f>
        <v>-0.35991372629083423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624</v>
      </c>
      <c r="AT648">
        <f>_xlfn.RANK.AVG(Table2[[#This Row],[6M Return vs Nifty Z-Score]],Table2[6M Return vs Nifty Z-Score])</f>
        <v>726</v>
      </c>
      <c r="AU648">
        <f>_xlfn.RANK.AVG(Table2[[#This Row],[Sharpe Ratio Z-Score]],Table2[Sharpe Ratio Z-Score])</f>
        <v>433</v>
      </c>
      <c r="AV648">
        <f>(Table2[[#This Row],[Rank 1Y]]+Table2[[#This Row],[Rank 6M]]+Table2[[#This Row],[Rank Sharpe]])/3</f>
        <v>594.33333333333337</v>
      </c>
    </row>
    <row r="649" spans="1:48" x14ac:dyDescent="0.3">
      <c r="A649" t="s">
        <v>242</v>
      </c>
      <c r="B649" t="s">
        <v>243</v>
      </c>
      <c r="C649" t="s">
        <v>10250</v>
      </c>
      <c r="D649" t="s">
        <v>24</v>
      </c>
      <c r="E649">
        <v>109362.00377664001</v>
      </c>
      <c r="F649">
        <v>1404.3</v>
      </c>
      <c r="G649">
        <v>-24.916307154416</v>
      </c>
      <c r="H649">
        <f>(Table2[[#This Row],[1Y Return vs Nifty]]-AVERAGE(Table2[1Y Return vs Nifty]))/_xlfn.STDEV.P(Table2[1Y Return vs Nifty])</f>
        <v>-0.88162852989667928</v>
      </c>
      <c r="I649">
        <v>-4.9400555874117398</v>
      </c>
      <c r="J649">
        <f>(Table2[[#This Row],[1M Return vs Nifty]]-AVERAGE(Table2[1M Return vs Nifty]))/_xlfn.STDEV.P(Table2[1M Return vs Nifty])</f>
        <v>-0.60233806342261997</v>
      </c>
      <c r="K649">
        <v>-21.544912522808499</v>
      </c>
      <c r="L649">
        <f>(Table2[[#This Row],[6M Return vs Nifty]]-AVERAGE(Table2[6M Return vs Nifty]))/_xlfn.STDEV.P(Table2[6M Return vs Nifty])</f>
        <v>-0.96284113829201756</v>
      </c>
      <c r="M649">
        <v>4.2619208352952498</v>
      </c>
      <c r="N649">
        <f>(Table2[[#This Row],[1W Return vs Nifty]]-AVERAGE(Table2[1W Return vs Nifty]))/_xlfn.STDEV.P(Table2[1W Return vs Nifty])</f>
        <v>0.44454565659088391</v>
      </c>
      <c r="O649">
        <v>1426.73</v>
      </c>
      <c r="P649">
        <v>1447.10804689256</v>
      </c>
      <c r="Q649">
        <v>1454.4556615547599</v>
      </c>
      <c r="R649">
        <v>39.696772187411</v>
      </c>
      <c r="S649" s="2">
        <f>(Table2[[#This Row],[Close Price]]-Table2[[#This Row],[20D EMA]])/Table2[[#This Row],[20D EMA]]</f>
        <v>-1.5721264710211506E-2</v>
      </c>
      <c r="T649" s="2">
        <f>(Table2[[#This Row],[Close Price]]-Table2[[#This Row],[50D EMA]])/Table2[[#This Row],[50D EMA]]</f>
        <v>-2.9581790374591348E-2</v>
      </c>
      <c r="U649" s="2">
        <f>(Table2[[#This Row],[Close Price]]-Table2[[#This Row],[200D EMA]])/Table2[[#This Row],[200D EMA]]</f>
        <v>-3.4484146117692842E-2</v>
      </c>
      <c r="V649">
        <v>0.94753781975616103</v>
      </c>
      <c r="W649">
        <v>1392.7</v>
      </c>
      <c r="X649">
        <v>1413.95</v>
      </c>
      <c r="Y649">
        <v>1392.7</v>
      </c>
      <c r="Z649">
        <v>1444.95</v>
      </c>
      <c r="AA649">
        <v>1392.7</v>
      </c>
      <c r="AB649">
        <v>1440</v>
      </c>
      <c r="AC649" s="2">
        <f>(Table2[[#This Row],[Close Price]]/Table2[[#This Row],[Day Low]])-1</f>
        <v>8.3291448265958579E-3</v>
      </c>
      <c r="AD649" s="2">
        <f>(Table2[[#This Row],[Day High]]/Table2[[#This Row],[Close Price]])-1</f>
        <v>6.8717510503455426E-3</v>
      </c>
      <c r="AE649" s="2">
        <f>(Table2[[#This Row],[Close Price]]/Table2[[#This Row],[Current Week Low]])-1</f>
        <v>8.3291448265958579E-3</v>
      </c>
      <c r="AF649" s="2">
        <f>(Table2[[#This Row],[Current Week High]]/Table2[[#This Row],[Close Price]])-1</f>
        <v>2.8946806237983402E-2</v>
      </c>
      <c r="AG649" s="2">
        <f>(Table2[[#This Row],[Close Price]]/Table2[[#This Row],[Current Month Low]])-1</f>
        <v>8.3291448265958579E-3</v>
      </c>
      <c r="AH649" s="2">
        <f>(Table2[[#This Row],[Current Month High]]/Table2[[#This Row],[Close Price]])-1</f>
        <v>2.5421918393505605E-2</v>
      </c>
      <c r="AI649">
        <v>20.665100049846799</v>
      </c>
      <c r="AJ649">
        <v>3.7110889553561401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-0.08</v>
      </c>
      <c r="AM649" t="s">
        <v>10293</v>
      </c>
      <c r="AN649">
        <v>-2.88</v>
      </c>
      <c r="AO649" t="s">
        <v>10293</v>
      </c>
      <c r="AP649">
        <v>1.529750999456E-3</v>
      </c>
      <c r="AQ649">
        <f>(Table2[[#This Row],[Sharpe Ratio]]-AVERAGE(Table2[Sharpe Ratio]))/_xlfn.STDEV.P(Table2[Sharpe Ratio])</f>
        <v>-0.61603897106306804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642</v>
      </c>
      <c r="AT649">
        <f>_xlfn.RANK.AVG(Table2[[#This Row],[6M Return vs Nifty Z-Score]],Table2[6M Return vs Nifty Z-Score])</f>
        <v>635</v>
      </c>
      <c r="AU649">
        <f>_xlfn.RANK.AVG(Table2[[#This Row],[Sharpe Ratio Z-Score]],Table2[Sharpe Ratio Z-Score])</f>
        <v>507</v>
      </c>
      <c r="AV649">
        <f>(Table2[[#This Row],[Rank 1Y]]+Table2[[#This Row],[Rank 6M]]+Table2[[#This Row],[Rank Sharpe]])/3</f>
        <v>594.66666666666663</v>
      </c>
    </row>
    <row r="650" spans="1:48" x14ac:dyDescent="0.3">
      <c r="A650" t="s">
        <v>771</v>
      </c>
      <c r="B650" t="s">
        <v>772</v>
      </c>
      <c r="C650" t="s">
        <v>10261</v>
      </c>
      <c r="D650" t="s">
        <v>548</v>
      </c>
      <c r="E650">
        <v>20811.179276800001</v>
      </c>
      <c r="F650">
        <v>1619.2</v>
      </c>
      <c r="G650">
        <v>-34.4279994930125</v>
      </c>
      <c r="H650">
        <f>(Table2[[#This Row],[1Y Return vs Nifty]]-AVERAGE(Table2[1Y Return vs Nifty]))/_xlfn.STDEV.P(Table2[1Y Return vs Nifty])</f>
        <v>-1.0130221751904287</v>
      </c>
      <c r="I650">
        <v>5.4324283672325597</v>
      </c>
      <c r="J650">
        <f>(Table2[[#This Row],[1M Return vs Nifty]]-AVERAGE(Table2[1M Return vs Nifty]))/_xlfn.STDEV.P(Table2[1M Return vs Nifty])</f>
        <v>0.45645717610821762</v>
      </c>
      <c r="K650">
        <v>-1.62037517496376</v>
      </c>
      <c r="L650">
        <f>(Table2[[#This Row],[6M Return vs Nifty]]-AVERAGE(Table2[6M Return vs Nifty]))/_xlfn.STDEV.P(Table2[6M Return vs Nifty])</f>
        <v>-0.27830526890763613</v>
      </c>
      <c r="M650">
        <v>2.1696102660875001</v>
      </c>
      <c r="N650">
        <f>(Table2[[#This Row],[1W Return vs Nifty]]-AVERAGE(Table2[1W Return vs Nifty]))/_xlfn.STDEV.P(Table2[1W Return vs Nifty])</f>
        <v>7.426239195676065E-3</v>
      </c>
      <c r="O650">
        <v>1565.57</v>
      </c>
      <c r="P650">
        <v>1505.13139101925</v>
      </c>
      <c r="Q650">
        <v>1490.9722617621501</v>
      </c>
      <c r="R650">
        <v>71.283885924782794</v>
      </c>
      <c r="S650" s="2">
        <f>(Table2[[#This Row],[Close Price]]-Table2[[#This Row],[20D EMA]])/Table2[[#This Row],[20D EMA]]</f>
        <v>3.4255894019430695E-2</v>
      </c>
      <c r="T650" s="2">
        <f>(Table2[[#This Row],[Close Price]]-Table2[[#This Row],[50D EMA]])/Table2[[#This Row],[50D EMA]]</f>
        <v>7.578647928105775E-2</v>
      </c>
      <c r="U650" s="2">
        <f>(Table2[[#This Row],[Close Price]]-Table2[[#This Row],[200D EMA]])/Table2[[#This Row],[200D EMA]]</f>
        <v>8.6002765796796374E-2</v>
      </c>
      <c r="V650">
        <v>1.0343619495113301</v>
      </c>
      <c r="W650">
        <v>1596.8</v>
      </c>
      <c r="X650">
        <v>1628</v>
      </c>
      <c r="Y650">
        <v>1585</v>
      </c>
      <c r="Z650">
        <v>1633</v>
      </c>
      <c r="AA650">
        <v>1588.65</v>
      </c>
      <c r="AB650">
        <v>1628</v>
      </c>
      <c r="AC650" s="2">
        <f>(Table2[[#This Row],[Close Price]]/Table2[[#This Row],[Day Low]])-1</f>
        <v>1.4028056112224574E-2</v>
      </c>
      <c r="AD650" s="2">
        <f>(Table2[[#This Row],[Day High]]/Table2[[#This Row],[Close Price]])-1</f>
        <v>5.4347826086955653E-3</v>
      </c>
      <c r="AE650" s="2">
        <f>(Table2[[#This Row],[Close Price]]/Table2[[#This Row],[Current Week Low]])-1</f>
        <v>2.1577287066246065E-2</v>
      </c>
      <c r="AF650" s="2">
        <f>(Table2[[#This Row],[Current Week High]]/Table2[[#This Row],[Close Price]])-1</f>
        <v>8.5227272727272929E-3</v>
      </c>
      <c r="AG650" s="2">
        <f>(Table2[[#This Row],[Close Price]]/Table2[[#This Row],[Current Month Low]])-1</f>
        <v>1.9230163975702652E-2</v>
      </c>
      <c r="AH650" s="2">
        <f>(Table2[[#This Row],[Current Month High]]/Table2[[#This Row],[Close Price]])-1</f>
        <v>5.4347826086955653E-3</v>
      </c>
      <c r="AI650">
        <v>9.4027915019762904</v>
      </c>
      <c r="AJ650">
        <v>27.596532702915599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0.08</v>
      </c>
      <c r="AM650" t="s">
        <v>10294</v>
      </c>
      <c r="AN650">
        <v>5.83</v>
      </c>
      <c r="AO650" t="s">
        <v>10294</v>
      </c>
      <c r="AP650">
        <v>-8.5603932254791001E-2</v>
      </c>
      <c r="AQ650">
        <f>(Table2[[#This Row],[Sharpe Ratio]]-AVERAGE(Table2[Sharpe Ratio]))/_xlfn.STDEV.P(Table2[Sharpe Ratio])</f>
        <v>-1.6263649126595059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-2.4538089414536772</v>
      </c>
      <c r="AS650">
        <f>_xlfn.RANK.AVG(Table2[[#This Row],[1Y Return vs Nifty Z-Score]],Table2[1Y Return vs Nifty Z-Score])</f>
        <v>677</v>
      </c>
      <c r="AT650">
        <f>_xlfn.RANK.AVG(Table2[[#This Row],[6M Return vs Nifty Z-Score]],Table2[6M Return vs Nifty Z-Score])</f>
        <v>413</v>
      </c>
      <c r="AU650">
        <f>_xlfn.RANK.AVG(Table2[[#This Row],[Sharpe Ratio Z-Score]],Table2[Sharpe Ratio Z-Score])</f>
        <v>703</v>
      </c>
      <c r="AV650">
        <f>(Table2[[#This Row],[Rank 1Y]]+Table2[[#This Row],[Rank 6M]]+Table2[[#This Row],[Rank Sharpe]])/3</f>
        <v>597.66666666666663</v>
      </c>
    </row>
    <row r="651" spans="1:48" x14ac:dyDescent="0.3">
      <c r="A651" t="s">
        <v>429</v>
      </c>
      <c r="B651" t="s">
        <v>430</v>
      </c>
      <c r="C651" t="s">
        <v>10250</v>
      </c>
      <c r="D651" t="s">
        <v>24</v>
      </c>
      <c r="E651">
        <v>55575.099381779997</v>
      </c>
      <c r="F651">
        <v>74.31</v>
      </c>
      <c r="G651">
        <v>-41.269356387886702</v>
      </c>
      <c r="H651">
        <f>(Table2[[#This Row],[1Y Return vs Nifty]]-AVERAGE(Table2[1Y Return vs Nifty]))/_xlfn.STDEV.P(Table2[1Y Return vs Nifty])</f>
        <v>-1.1075280516605339</v>
      </c>
      <c r="I651">
        <v>-9.7567471640351702</v>
      </c>
      <c r="J651">
        <f>(Table2[[#This Row],[1M Return vs Nifty]]-AVERAGE(Table2[1M Return vs Nifty]))/_xlfn.STDEV.P(Table2[1M Return vs Nifty])</f>
        <v>-1.0940129731084225</v>
      </c>
      <c r="K651">
        <v>-23.086643917725102</v>
      </c>
      <c r="L651">
        <f>(Table2[[#This Row],[6M Return vs Nifty]]-AVERAGE(Table2[6M Return vs Nifty]))/_xlfn.STDEV.P(Table2[6M Return vs Nifty])</f>
        <v>-1.0158095170479033</v>
      </c>
      <c r="M651">
        <v>4.2289415904587004</v>
      </c>
      <c r="N651">
        <f>(Table2[[#This Row],[1W Return vs Nifty]]-AVERAGE(Table2[1W Return vs Nifty]))/_xlfn.STDEV.P(Table2[1W Return vs Nifty])</f>
        <v>0.43765572901452754</v>
      </c>
      <c r="O651">
        <v>76.739999999999995</v>
      </c>
      <c r="P651">
        <v>78.123350245798903</v>
      </c>
      <c r="Q651">
        <v>79.7068188776677</v>
      </c>
      <c r="R651">
        <v>30.308535596779802</v>
      </c>
      <c r="S651" s="2">
        <f>(Table2[[#This Row],[Close Price]]-Table2[[#This Row],[20D EMA]])/Table2[[#This Row],[20D EMA]]</f>
        <v>-3.1665363565285286E-2</v>
      </c>
      <c r="T651" s="2">
        <f>(Table2[[#This Row],[Close Price]]-Table2[[#This Row],[50D EMA]])/Table2[[#This Row],[50D EMA]]</f>
        <v>-4.8811913900274194E-2</v>
      </c>
      <c r="U651" s="2">
        <f>(Table2[[#This Row],[Close Price]]-Table2[[#This Row],[200D EMA]])/Table2[[#This Row],[200D EMA]]</f>
        <v>-6.7708371173997278E-2</v>
      </c>
      <c r="V651">
        <v>0.94470499109183304</v>
      </c>
      <c r="W651">
        <v>74.11</v>
      </c>
      <c r="X651">
        <v>75</v>
      </c>
      <c r="Y651">
        <v>73.05</v>
      </c>
      <c r="Z651">
        <v>76.459999999999994</v>
      </c>
      <c r="AA651">
        <v>74.11</v>
      </c>
      <c r="AB651">
        <v>76.459999999999994</v>
      </c>
      <c r="AC651" s="2">
        <f>(Table2[[#This Row],[Close Price]]/Table2[[#This Row],[Day Low]])-1</f>
        <v>2.6986911347997022E-3</v>
      </c>
      <c r="AD651" s="2">
        <f>(Table2[[#This Row],[Day High]]/Table2[[#This Row],[Close Price]])-1</f>
        <v>9.285425918449608E-3</v>
      </c>
      <c r="AE651" s="2">
        <f>(Table2[[#This Row],[Close Price]]/Table2[[#This Row],[Current Week Low]])-1</f>
        <v>1.7248459958932205E-2</v>
      </c>
      <c r="AF651" s="2">
        <f>(Table2[[#This Row],[Current Week High]]/Table2[[#This Row],[Close Price]])-1</f>
        <v>2.8932848876328743E-2</v>
      </c>
      <c r="AG651" s="2">
        <f>(Table2[[#This Row],[Close Price]]/Table2[[#This Row],[Current Month Low]])-1</f>
        <v>2.6986911347997022E-3</v>
      </c>
      <c r="AH651" s="2">
        <f>(Table2[[#This Row],[Current Month High]]/Table2[[#This Row],[Close Price]])-1</f>
        <v>2.8932848876328743E-2</v>
      </c>
      <c r="AI651">
        <v>35.513389853317101</v>
      </c>
      <c r="AJ651">
        <v>4.9576271186440701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</v>
      </c>
      <c r="AM651" t="s">
        <v>10293</v>
      </c>
      <c r="AN651">
        <v>-4.67</v>
      </c>
      <c r="AO651" t="s">
        <v>10293</v>
      </c>
      <c r="AP651">
        <v>2.0486057386466E-2</v>
      </c>
      <c r="AQ651">
        <f>(Table2[[#This Row],[Sharpe Ratio]]-AVERAGE(Table2[Sharpe Ratio]))/_xlfn.STDEV.P(Table2[Sharpe Ratio])</f>
        <v>-0.39623823058750746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705</v>
      </c>
      <c r="AT651">
        <f>_xlfn.RANK.AVG(Table2[[#This Row],[6M Return vs Nifty Z-Score]],Table2[6M Return vs Nifty Z-Score])</f>
        <v>647</v>
      </c>
      <c r="AU651">
        <f>_xlfn.RANK.AVG(Table2[[#This Row],[Sharpe Ratio Z-Score]],Table2[Sharpe Ratio Z-Score])</f>
        <v>442</v>
      </c>
      <c r="AV651">
        <f>(Table2[[#This Row],[Rank 1Y]]+Table2[[#This Row],[Rank 6M]]+Table2[[#This Row],[Rank Sharpe]])/3</f>
        <v>598</v>
      </c>
    </row>
    <row r="652" spans="1:48" x14ac:dyDescent="0.3">
      <c r="A652" t="s">
        <v>697</v>
      </c>
      <c r="B652" t="s">
        <v>698</v>
      </c>
      <c r="C652" t="s">
        <v>10250</v>
      </c>
      <c r="D652" t="s">
        <v>532</v>
      </c>
      <c r="E652">
        <v>24681.6181300799</v>
      </c>
      <c r="F652">
        <v>762.1</v>
      </c>
      <c r="G652">
        <v>-5.4437724481525196</v>
      </c>
      <c r="H652">
        <f>(Table2[[#This Row],[1Y Return vs Nifty]]-AVERAGE(Table2[1Y Return vs Nifty]))/_xlfn.STDEV.P(Table2[1Y Return vs Nifty])</f>
        <v>-0.61263672201588137</v>
      </c>
      <c r="I652">
        <v>-1.70203415617211</v>
      </c>
      <c r="J652">
        <f>(Table2[[#This Row],[1M Return vs Nifty]]-AVERAGE(Table2[1M Return vs Nifty]))/_xlfn.STDEV.P(Table2[1M Return vs Nifty])</f>
        <v>-0.27180955242306554</v>
      </c>
      <c r="K652">
        <v>-19.8473502103264</v>
      </c>
      <c r="L652">
        <f>(Table2[[#This Row],[6M Return vs Nifty]]-AVERAGE(Table2[6M Return vs Nifty]))/_xlfn.STDEV.P(Table2[6M Return vs Nifty])</f>
        <v>-0.90451896633278783</v>
      </c>
      <c r="M652">
        <v>1.8542046361953599</v>
      </c>
      <c r="N652">
        <f>(Table2[[#This Row],[1W Return vs Nifty]]-AVERAGE(Table2[1W Return vs Nifty]))/_xlfn.STDEV.P(Table2[1W Return vs Nifty])</f>
        <v>-5.8467384442532244E-2</v>
      </c>
      <c r="O652">
        <v>769.3</v>
      </c>
      <c r="P652">
        <v>758.76683023547105</v>
      </c>
      <c r="Q652">
        <v>722.36639856544502</v>
      </c>
      <c r="R652">
        <v>37.456743396644399</v>
      </c>
      <c r="S652" s="2">
        <f>(Table2[[#This Row],[Close Price]]-Table2[[#This Row],[20D EMA]])/Table2[[#This Row],[20D EMA]]</f>
        <v>-9.3591576758090891E-3</v>
      </c>
      <c r="T652" s="2">
        <f>(Table2[[#This Row],[Close Price]]-Table2[[#This Row],[50D EMA]])/Table2[[#This Row],[50D EMA]]</f>
        <v>4.3928775372199386E-3</v>
      </c>
      <c r="U652" s="2">
        <f>(Table2[[#This Row],[Close Price]]-Table2[[#This Row],[200D EMA]])/Table2[[#This Row],[200D EMA]]</f>
        <v>5.5004775296113403E-2</v>
      </c>
      <c r="V652">
        <v>0.90790507311903501</v>
      </c>
      <c r="W652">
        <v>758</v>
      </c>
      <c r="X652">
        <v>768</v>
      </c>
      <c r="Y652">
        <v>758</v>
      </c>
      <c r="Z652">
        <v>793.95</v>
      </c>
      <c r="AA652">
        <v>758</v>
      </c>
      <c r="AB652">
        <v>780</v>
      </c>
      <c r="AC652" s="2">
        <f>(Table2[[#This Row],[Close Price]]/Table2[[#This Row],[Day Low]])-1</f>
        <v>5.4089709762532578E-3</v>
      </c>
      <c r="AD652" s="2">
        <f>(Table2[[#This Row],[Day High]]/Table2[[#This Row],[Close Price]])-1</f>
        <v>7.7417661724183962E-3</v>
      </c>
      <c r="AE652" s="2">
        <f>(Table2[[#This Row],[Close Price]]/Table2[[#This Row],[Current Week Low]])-1</f>
        <v>5.4089709762532578E-3</v>
      </c>
      <c r="AF652" s="2">
        <f>(Table2[[#This Row],[Current Week High]]/Table2[[#This Row],[Close Price]])-1</f>
        <v>4.179241569347858E-2</v>
      </c>
      <c r="AG652" s="2">
        <f>(Table2[[#This Row],[Close Price]]/Table2[[#This Row],[Current Month Low]])-1</f>
        <v>5.4089709762532578E-3</v>
      </c>
      <c r="AH652" s="2">
        <f>(Table2[[#This Row],[Current Month High]]/Table2[[#This Row],[Close Price]])-1</f>
        <v>2.3487731268862388E-2</v>
      </c>
      <c r="AI652">
        <v>13.6924288151161</v>
      </c>
      <c r="AJ652">
        <v>25.376326396314798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-0.06</v>
      </c>
      <c r="AM652" t="s">
        <v>10293</v>
      </c>
      <c r="AN652">
        <v>-0.88</v>
      </c>
      <c r="AO652" t="s">
        <v>10293</v>
      </c>
      <c r="AP652">
        <v>-4.5251919680764002E-2</v>
      </c>
      <c r="AQ652">
        <f>(Table2[[#This Row],[Sharpe Ratio]]-AVERAGE(Table2[Sharpe Ratio]))/_xlfn.STDEV.P(Table2[Sharpe Ratio])</f>
        <v>-1.1584782863108143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-3.0059109115250817</v>
      </c>
      <c r="AS652">
        <f>_xlfn.RANK.AVG(Table2[[#This Row],[1Y Return vs Nifty Z-Score]],Table2[1Y Return vs Nifty Z-Score])</f>
        <v>541</v>
      </c>
      <c r="AT652">
        <f>_xlfn.RANK.AVG(Table2[[#This Row],[6M Return vs Nifty Z-Score]],Table2[6M Return vs Nifty Z-Score])</f>
        <v>621</v>
      </c>
      <c r="AU652">
        <f>_xlfn.RANK.AVG(Table2[[#This Row],[Sharpe Ratio Z-Score]],Table2[Sharpe Ratio Z-Score])</f>
        <v>641</v>
      </c>
      <c r="AV652">
        <f>(Table2[[#This Row],[Rank 1Y]]+Table2[[#This Row],[Rank 6M]]+Table2[[#This Row],[Rank Sharpe]])/3</f>
        <v>601</v>
      </c>
    </row>
    <row r="653" spans="1:48" x14ac:dyDescent="0.3">
      <c r="A653" t="s">
        <v>1587</v>
      </c>
      <c r="B653" t="s">
        <v>1588</v>
      </c>
      <c r="C653" t="s">
        <v>10260</v>
      </c>
      <c r="D653" t="s">
        <v>286</v>
      </c>
      <c r="E653">
        <v>5734.2029542199998</v>
      </c>
      <c r="F653">
        <v>1864.2</v>
      </c>
      <c r="G653">
        <v>-38.2825015351888</v>
      </c>
      <c r="H653">
        <f>(Table2[[#This Row],[1Y Return vs Nifty]]-AVERAGE(Table2[1Y Return vs Nifty]))/_xlfn.STDEV.P(Table2[1Y Return vs Nifty])</f>
        <v>-1.0662679127610863</v>
      </c>
      <c r="I653">
        <v>-0.96541905338388601</v>
      </c>
      <c r="J653">
        <f>(Table2[[#This Row],[1M Return vs Nifty]]-AVERAGE(Table2[1M Return vs Nifty]))/_xlfn.STDEV.P(Table2[1M Return vs Nifty])</f>
        <v>-0.19661786568640136</v>
      </c>
      <c r="K653">
        <v>-20.924924991055299</v>
      </c>
      <c r="L653">
        <f>(Table2[[#This Row],[6M Return vs Nifty]]-AVERAGE(Table2[6M Return vs Nifty]))/_xlfn.STDEV.P(Table2[6M Return vs Nifty])</f>
        <v>-0.94154058327049472</v>
      </c>
      <c r="M653">
        <v>-1.2386868421300901</v>
      </c>
      <c r="N653">
        <f>(Table2[[#This Row],[1W Return vs Nifty]]-AVERAGE(Table2[1W Return vs Nifty]))/_xlfn.STDEV.P(Table2[1W Return vs Nifty])</f>
        <v>-0.70462524502445456</v>
      </c>
      <c r="O653">
        <v>1906.5</v>
      </c>
      <c r="P653">
        <v>1899.0163265414999</v>
      </c>
      <c r="Q653">
        <v>1963.20505347519</v>
      </c>
      <c r="R653">
        <v>32.311683897044702</v>
      </c>
      <c r="S653" s="2">
        <f>(Table2[[#This Row],[Close Price]]-Table2[[#This Row],[20D EMA]])/Table2[[#This Row],[20D EMA]]</f>
        <v>-2.2187254130605797E-2</v>
      </c>
      <c r="T653" s="2">
        <f>(Table2[[#This Row],[Close Price]]-Table2[[#This Row],[50D EMA]])/Table2[[#This Row],[50D EMA]]</f>
        <v>-1.8333874256314348E-2</v>
      </c>
      <c r="U653" s="2">
        <f>(Table2[[#This Row],[Close Price]]-Table2[[#This Row],[200D EMA]])/Table2[[#This Row],[200D EMA]]</f>
        <v>-5.0430317148957515E-2</v>
      </c>
      <c r="V653">
        <v>0.49182807284112101</v>
      </c>
      <c r="W653">
        <v>1850</v>
      </c>
      <c r="X653">
        <v>1881.3</v>
      </c>
      <c r="Y653">
        <v>1850</v>
      </c>
      <c r="Z653">
        <v>1952.4</v>
      </c>
      <c r="AA653">
        <v>1850</v>
      </c>
      <c r="AB653">
        <v>1938.65</v>
      </c>
      <c r="AC653" s="2">
        <f>(Table2[[#This Row],[Close Price]]/Table2[[#This Row],[Day Low]])-1</f>
        <v>7.6756756756757305E-3</v>
      </c>
      <c r="AD653" s="2">
        <f>(Table2[[#This Row],[Day High]]/Table2[[#This Row],[Close Price]])-1</f>
        <v>9.1728355326681221E-3</v>
      </c>
      <c r="AE653" s="2">
        <f>(Table2[[#This Row],[Close Price]]/Table2[[#This Row],[Current Week Low]])-1</f>
        <v>7.6756756756757305E-3</v>
      </c>
      <c r="AF653" s="2">
        <f>(Table2[[#This Row],[Current Week High]]/Table2[[#This Row],[Close Price]])-1</f>
        <v>4.7312520115867507E-2</v>
      </c>
      <c r="AG653" s="2">
        <f>(Table2[[#This Row],[Close Price]]/Table2[[#This Row],[Current Month Low]])-1</f>
        <v>7.6756756756757305E-3</v>
      </c>
      <c r="AH653" s="2">
        <f>(Table2[[#This Row],[Current Month High]]/Table2[[#This Row],[Close Price]])-1</f>
        <v>3.9936702070593411E-2</v>
      </c>
      <c r="AI653">
        <v>56.654328934663603</v>
      </c>
      <c r="AJ653">
        <v>16.5124999999999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-0.09</v>
      </c>
      <c r="AM653" t="s">
        <v>10293</v>
      </c>
      <c r="AN653">
        <v>-5.9</v>
      </c>
      <c r="AO653" t="s">
        <v>10293</v>
      </c>
      <c r="AP653">
        <v>1.2412744872759E-2</v>
      </c>
      <c r="AQ653">
        <f>(Table2[[#This Row],[Sharpe Ratio]]-AVERAGE(Table2[Sharpe Ratio]))/_xlfn.STDEV.P(Table2[Sharpe Ratio])</f>
        <v>-0.48984929765801105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697</v>
      </c>
      <c r="AT653">
        <f>_xlfn.RANK.AVG(Table2[[#This Row],[6M Return vs Nifty Z-Score]],Table2[6M Return vs Nifty Z-Score])</f>
        <v>633</v>
      </c>
      <c r="AU653">
        <f>_xlfn.RANK.AVG(Table2[[#This Row],[Sharpe Ratio Z-Score]],Table2[Sharpe Ratio Z-Score])</f>
        <v>473</v>
      </c>
      <c r="AV653">
        <f>(Table2[[#This Row],[Rank 1Y]]+Table2[[#This Row],[Rank 6M]]+Table2[[#This Row],[Rank Sharpe]])/3</f>
        <v>601</v>
      </c>
    </row>
    <row r="654" spans="1:48" x14ac:dyDescent="0.3">
      <c r="A654" t="s">
        <v>1053</v>
      </c>
      <c r="B654" t="s">
        <v>1054</v>
      </c>
      <c r="C654" t="s">
        <v>10260</v>
      </c>
      <c r="D654" t="s">
        <v>78</v>
      </c>
      <c r="E654">
        <v>12371.500431660001</v>
      </c>
      <c r="F654">
        <v>599.1</v>
      </c>
      <c r="G654">
        <v>-38.1374586541219</v>
      </c>
      <c r="H654">
        <f>(Table2[[#This Row],[1Y Return vs Nifty]]-AVERAGE(Table2[1Y Return vs Nifty]))/_xlfn.STDEV.P(Table2[1Y Return vs Nifty])</f>
        <v>-1.0642643037093138</v>
      </c>
      <c r="I654">
        <v>-8.7271755426526401</v>
      </c>
      <c r="J654">
        <f>(Table2[[#This Row],[1M Return vs Nifty]]-AVERAGE(Table2[1M Return vs Nifty]))/_xlfn.STDEV.P(Table2[1M Return vs Nifty])</f>
        <v>-0.98891707358786729</v>
      </c>
      <c r="K654">
        <v>-31.650022065241799</v>
      </c>
      <c r="L654">
        <f>(Table2[[#This Row],[6M Return vs Nifty]]-AVERAGE(Table2[6M Return vs Nifty]))/_xlfn.STDEV.P(Table2[6M Return vs Nifty])</f>
        <v>-1.310016574543853</v>
      </c>
      <c r="M654">
        <v>2.1315021540680599</v>
      </c>
      <c r="N654">
        <f>(Table2[[#This Row],[1W Return vs Nifty]]-AVERAGE(Table2[1W Return vs Nifty]))/_xlfn.STDEV.P(Table2[1W Return vs Nifty])</f>
        <v>-5.3519634315814658E-4</v>
      </c>
      <c r="O654">
        <v>606.58000000000004</v>
      </c>
      <c r="P654">
        <v>623.08933609563098</v>
      </c>
      <c r="Q654">
        <v>652.17385343548699</v>
      </c>
      <c r="R654">
        <v>45.679063884329103</v>
      </c>
      <c r="S654" s="2">
        <f>(Table2[[#This Row],[Close Price]]-Table2[[#This Row],[20D EMA]])/Table2[[#This Row],[20D EMA]]</f>
        <v>-1.2331431962807903E-2</v>
      </c>
      <c r="T654" s="2">
        <f>(Table2[[#This Row],[Close Price]]-Table2[[#This Row],[50D EMA]])/Table2[[#This Row],[50D EMA]]</f>
        <v>-3.8500636595631139E-2</v>
      </c>
      <c r="U654" s="2">
        <f>(Table2[[#This Row],[Close Price]]-Table2[[#This Row],[200D EMA]])/Table2[[#This Row],[200D EMA]]</f>
        <v>-8.1379916039116443E-2</v>
      </c>
      <c r="V654">
        <v>0.75927458521700597</v>
      </c>
      <c r="W654">
        <v>594.65</v>
      </c>
      <c r="X654">
        <v>609</v>
      </c>
      <c r="Y654">
        <v>594.65</v>
      </c>
      <c r="Z654">
        <v>622.4</v>
      </c>
      <c r="AA654">
        <v>594.65</v>
      </c>
      <c r="AB654">
        <v>610.85</v>
      </c>
      <c r="AC654" s="2">
        <f>(Table2[[#This Row],[Close Price]]/Table2[[#This Row],[Day Low]])-1</f>
        <v>7.4833935928697581E-3</v>
      </c>
      <c r="AD654" s="2">
        <f>(Table2[[#This Row],[Day High]]/Table2[[#This Row],[Close Price]])-1</f>
        <v>1.6524787180771217E-2</v>
      </c>
      <c r="AE654" s="2">
        <f>(Table2[[#This Row],[Close Price]]/Table2[[#This Row],[Current Week Low]])-1</f>
        <v>7.4833935928697581E-3</v>
      </c>
      <c r="AF654" s="2">
        <f>(Table2[[#This Row],[Current Week High]]/Table2[[#This Row],[Close Price]])-1</f>
        <v>3.8891670839592551E-2</v>
      </c>
      <c r="AG654" s="2">
        <f>(Table2[[#This Row],[Close Price]]/Table2[[#This Row],[Current Month Low]])-1</f>
        <v>7.4833935928697581E-3</v>
      </c>
      <c r="AH654" s="2">
        <f>(Table2[[#This Row],[Current Month High]]/Table2[[#This Row],[Close Price]])-1</f>
        <v>1.9612752462026428E-2</v>
      </c>
      <c r="AI654">
        <v>37.539642797529602</v>
      </c>
      <c r="AJ654">
        <v>18.810114030738699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-0.16</v>
      </c>
      <c r="AM654" t="s">
        <v>10293</v>
      </c>
      <c r="AN654">
        <v>0.75</v>
      </c>
      <c r="AO654" t="s">
        <v>10294</v>
      </c>
      <c r="AP654">
        <v>3.0088407581416999E-2</v>
      </c>
      <c r="AQ654">
        <f>(Table2[[#This Row],[Sharpe Ratio]]-AVERAGE(Table2[Sharpe Ratio]))/_xlfn.STDEV.P(Table2[Sharpe Ratio])</f>
        <v>-0.28489778060395021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696</v>
      </c>
      <c r="AT654">
        <f>_xlfn.RANK.AVG(Table2[[#This Row],[6M Return vs Nifty Z-Score]],Table2[6M Return vs Nifty Z-Score])</f>
        <v>701</v>
      </c>
      <c r="AU654">
        <f>_xlfn.RANK.AVG(Table2[[#This Row],[Sharpe Ratio Z-Score]],Table2[Sharpe Ratio Z-Score])</f>
        <v>412</v>
      </c>
      <c r="AV654">
        <f>(Table2[[#This Row],[Rank 1Y]]+Table2[[#This Row],[Rank 6M]]+Table2[[#This Row],[Rank Sharpe]])/3</f>
        <v>603</v>
      </c>
    </row>
    <row r="655" spans="1:48" x14ac:dyDescent="0.3">
      <c r="A655" t="s">
        <v>967</v>
      </c>
      <c r="B655" t="s">
        <v>968</v>
      </c>
      <c r="C655" t="s">
        <v>10265</v>
      </c>
      <c r="D655" t="s">
        <v>969</v>
      </c>
      <c r="E655">
        <v>14434.28884616</v>
      </c>
      <c r="F655">
        <v>1470.85</v>
      </c>
      <c r="G655">
        <v>-35.179685068305801</v>
      </c>
      <c r="H655">
        <f>(Table2[[#This Row],[1Y Return vs Nifty]]-AVERAGE(Table2[1Y Return vs Nifty]))/_xlfn.STDEV.P(Table2[1Y Return vs Nifty])</f>
        <v>-1.0234058907624453</v>
      </c>
      <c r="I655">
        <v>-3.4807629549755101</v>
      </c>
      <c r="J655">
        <f>(Table2[[#This Row],[1M Return vs Nifty]]-AVERAGE(Table2[1M Return vs Nifty]))/_xlfn.STDEV.P(Table2[1M Return vs Nifty])</f>
        <v>-0.45337739989572318</v>
      </c>
      <c r="K655">
        <v>-10.570830756758699</v>
      </c>
      <c r="L655">
        <f>(Table2[[#This Row],[6M Return vs Nifty]]-AVERAGE(Table2[6M Return vs Nifty]))/_xlfn.STDEV.P(Table2[6M Return vs Nifty])</f>
        <v>-0.58581092317232819</v>
      </c>
      <c r="M655">
        <v>0.602760140669797</v>
      </c>
      <c r="N655">
        <f>(Table2[[#This Row],[1W Return vs Nifty]]-AVERAGE(Table2[1W Return vs Nifty]))/_xlfn.STDEV.P(Table2[1W Return vs Nifty])</f>
        <v>-0.31991551591839917</v>
      </c>
      <c r="O655">
        <v>1468.82</v>
      </c>
      <c r="P655">
        <v>1434.5845483445801</v>
      </c>
      <c r="Q655">
        <v>1463.3979603113501</v>
      </c>
      <c r="R655">
        <v>46.945603728871703</v>
      </c>
      <c r="S655" s="2">
        <f>(Table2[[#This Row],[Close Price]]-Table2[[#This Row],[20D EMA]])/Table2[[#This Row],[20D EMA]]</f>
        <v>1.3820617910975973E-3</v>
      </c>
      <c r="T655" s="2">
        <f>(Table2[[#This Row],[Close Price]]-Table2[[#This Row],[50D EMA]])/Table2[[#This Row],[50D EMA]]</f>
        <v>2.5279410472716913E-2</v>
      </c>
      <c r="U655" s="2">
        <f>(Table2[[#This Row],[Close Price]]-Table2[[#This Row],[200D EMA]])/Table2[[#This Row],[200D EMA]]</f>
        <v>5.0922851409908789E-3</v>
      </c>
      <c r="V655">
        <v>0.94974130542545798</v>
      </c>
      <c r="W655">
        <v>1466.1</v>
      </c>
      <c r="X655">
        <v>1494.85</v>
      </c>
      <c r="Y655">
        <v>1466.1</v>
      </c>
      <c r="Z655">
        <v>1537.25</v>
      </c>
      <c r="AA655">
        <v>1466.1</v>
      </c>
      <c r="AB655">
        <v>1512</v>
      </c>
      <c r="AC655" s="2">
        <f>(Table2[[#This Row],[Close Price]]/Table2[[#This Row],[Day Low]])-1</f>
        <v>3.2398881385991007E-3</v>
      </c>
      <c r="AD655" s="2">
        <f>(Table2[[#This Row],[Day High]]/Table2[[#This Row],[Close Price]])-1</f>
        <v>1.6317095556990902E-2</v>
      </c>
      <c r="AE655" s="2">
        <f>(Table2[[#This Row],[Close Price]]/Table2[[#This Row],[Current Week Low]])-1</f>
        <v>3.2398881385991007E-3</v>
      </c>
      <c r="AF655" s="2">
        <f>(Table2[[#This Row],[Current Week High]]/Table2[[#This Row],[Close Price]])-1</f>
        <v>4.5143964374341428E-2</v>
      </c>
      <c r="AG655" s="2">
        <f>(Table2[[#This Row],[Close Price]]/Table2[[#This Row],[Current Month Low]])-1</f>
        <v>3.2398881385991007E-3</v>
      </c>
      <c r="AH655" s="2">
        <f>(Table2[[#This Row],[Current Month High]]/Table2[[#This Row],[Close Price]])-1</f>
        <v>2.797702009042391E-2</v>
      </c>
      <c r="AI655">
        <v>27.5079035931604</v>
      </c>
      <c r="AJ655">
        <v>22.143331672479601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-0.03</v>
      </c>
      <c r="AM655" t="s">
        <v>10293</v>
      </c>
      <c r="AN655">
        <v>2.2599999999999998</v>
      </c>
      <c r="AO655" t="s">
        <v>10294</v>
      </c>
      <c r="AP655">
        <v>-3.0828115851863E-2</v>
      </c>
      <c r="AQ655">
        <f>(Table2[[#This Row],[Sharpe Ratio]]-AVERAGE(Table2[Sharpe Ratio]))/_xlfn.STDEV.P(Table2[Sharpe Ratio])</f>
        <v>-0.99123247917197255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682</v>
      </c>
      <c r="AT655">
        <f>_xlfn.RANK.AVG(Table2[[#This Row],[6M Return vs Nifty Z-Score]],Table2[6M Return vs Nifty Z-Score])</f>
        <v>518</v>
      </c>
      <c r="AU655">
        <f>_xlfn.RANK.AVG(Table2[[#This Row],[Sharpe Ratio Z-Score]],Table2[Sharpe Ratio Z-Score])</f>
        <v>616</v>
      </c>
      <c r="AV655">
        <f>(Table2[[#This Row],[Rank 1Y]]+Table2[[#This Row],[Rank 6M]]+Table2[[#This Row],[Rank Sharpe]])/3</f>
        <v>605.33333333333337</v>
      </c>
    </row>
    <row r="656" spans="1:48" x14ac:dyDescent="0.3">
      <c r="A656" t="s">
        <v>2088</v>
      </c>
      <c r="B656" t="s">
        <v>2089</v>
      </c>
      <c r="C656" t="s">
        <v>10262</v>
      </c>
      <c r="D656" t="s">
        <v>136</v>
      </c>
      <c r="E656">
        <v>2880.5671010999999</v>
      </c>
      <c r="F656">
        <v>379</v>
      </c>
      <c r="G656">
        <v>-37.638828687716597</v>
      </c>
      <c r="H656">
        <f>(Table2[[#This Row],[1Y Return vs Nifty]]-AVERAGE(Table2[1Y Return vs Nifty]))/_xlfn.STDEV.P(Table2[1Y Return vs Nifty])</f>
        <v>-1.0573762751013196</v>
      </c>
      <c r="I656">
        <v>-12.9287217409238</v>
      </c>
      <c r="J656">
        <f>(Table2[[#This Row],[1M Return vs Nifty]]-AVERAGE(Table2[1M Return vs Nifty]))/_xlfn.STDEV.P(Table2[1M Return vs Nifty])</f>
        <v>-1.4177995990128918</v>
      </c>
      <c r="K656">
        <v>-36.040967630983602</v>
      </c>
      <c r="L656">
        <f>(Table2[[#This Row],[6M Return vs Nifty]]-AVERAGE(Table2[6M Return vs Nifty]))/_xlfn.STDEV.P(Table2[6M Return vs Nifty])</f>
        <v>-1.4608737657443149</v>
      </c>
      <c r="M656">
        <v>-5.8572439985580802</v>
      </c>
      <c r="N656">
        <f>(Table2[[#This Row],[1W Return vs Nifty]]-AVERAGE(Table2[1W Return vs Nifty]))/_xlfn.STDEV.P(Table2[1W Return vs Nifty])</f>
        <v>-1.6695207261903839</v>
      </c>
      <c r="O656">
        <v>407.95</v>
      </c>
      <c r="P656">
        <v>432.67982746034897</v>
      </c>
      <c r="Q656">
        <v>456.42338332196698</v>
      </c>
      <c r="R656">
        <v>23.5817056284112</v>
      </c>
      <c r="S656" s="2">
        <f>(Table2[[#This Row],[Close Price]]-Table2[[#This Row],[20D EMA]])/Table2[[#This Row],[20D EMA]]</f>
        <v>-7.0964578992523564E-2</v>
      </c>
      <c r="T656" s="2">
        <f>(Table2[[#This Row],[Close Price]]-Table2[[#This Row],[50D EMA]])/Table2[[#This Row],[50D EMA]]</f>
        <v>-0.12406362407840292</v>
      </c>
      <c r="U656" s="2">
        <f>(Table2[[#This Row],[Close Price]]-Table2[[#This Row],[200D EMA]])/Table2[[#This Row],[200D EMA]]</f>
        <v>-0.16963062400190729</v>
      </c>
      <c r="V656">
        <v>1.1210884998316</v>
      </c>
      <c r="W656">
        <v>377.1</v>
      </c>
      <c r="X656">
        <v>385.7</v>
      </c>
      <c r="Y656">
        <v>377.1</v>
      </c>
      <c r="Z656">
        <v>417.9</v>
      </c>
      <c r="AA656">
        <v>377.1</v>
      </c>
      <c r="AB656">
        <v>393.3</v>
      </c>
      <c r="AC656" s="2">
        <f>(Table2[[#This Row],[Close Price]]/Table2[[#This Row],[Day Low]])-1</f>
        <v>5.0384513391672492E-3</v>
      </c>
      <c r="AD656" s="2">
        <f>(Table2[[#This Row],[Day High]]/Table2[[#This Row],[Close Price]])-1</f>
        <v>1.7678100263852192E-2</v>
      </c>
      <c r="AE656" s="2">
        <f>(Table2[[#This Row],[Close Price]]/Table2[[#This Row],[Current Week Low]])-1</f>
        <v>5.0384513391672492E-3</v>
      </c>
      <c r="AF656" s="2">
        <f>(Table2[[#This Row],[Current Week High]]/Table2[[#This Row],[Close Price]])-1</f>
        <v>0.10263852242744065</v>
      </c>
      <c r="AG656" s="2">
        <f>(Table2[[#This Row],[Close Price]]/Table2[[#This Row],[Current Month Low]])-1</f>
        <v>5.0384513391672492E-3</v>
      </c>
      <c r="AH656" s="2">
        <f>(Table2[[#This Row],[Current Month High]]/Table2[[#This Row],[Close Price]])-1</f>
        <v>3.773087071240111E-2</v>
      </c>
      <c r="AI656">
        <v>54.353562005276999</v>
      </c>
      <c r="AJ656">
        <v>3.3401499659168201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-0.3</v>
      </c>
      <c r="AM656" t="s">
        <v>10293</v>
      </c>
      <c r="AN656">
        <v>-11.78</v>
      </c>
      <c r="AO656" t="s">
        <v>10293</v>
      </c>
      <c r="AP656">
        <v>3.1502500487160003E-2</v>
      </c>
      <c r="AQ656">
        <f>(Table2[[#This Row],[Sharpe Ratio]]-AVERAGE(Table2[Sharpe Ratio]))/_xlfn.STDEV.P(Table2[Sharpe Ratio])</f>
        <v>-0.26850119672110367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693</v>
      </c>
      <c r="AT656">
        <f>_xlfn.RANK.AVG(Table2[[#This Row],[6M Return vs Nifty Z-Score]],Table2[6M Return vs Nifty Z-Score])</f>
        <v>717</v>
      </c>
      <c r="AU656">
        <f>_xlfn.RANK.AVG(Table2[[#This Row],[Sharpe Ratio Z-Score]],Table2[Sharpe Ratio Z-Score])</f>
        <v>407</v>
      </c>
      <c r="AV656">
        <f>(Table2[[#This Row],[Rank 1Y]]+Table2[[#This Row],[Rank 6M]]+Table2[[#This Row],[Rank Sharpe]])/3</f>
        <v>605.66666666666663</v>
      </c>
    </row>
    <row r="657" spans="1:48" x14ac:dyDescent="0.3">
      <c r="A657" t="s">
        <v>1451</v>
      </c>
      <c r="B657" t="s">
        <v>1452</v>
      </c>
      <c r="C657" t="s">
        <v>10250</v>
      </c>
      <c r="D657" t="s">
        <v>24</v>
      </c>
      <c r="E657">
        <v>7140.0670608600003</v>
      </c>
      <c r="F657">
        <v>450.9</v>
      </c>
      <c r="G657">
        <v>-27.616692107478801</v>
      </c>
      <c r="H657">
        <f>(Table2[[#This Row],[1Y Return vs Nifty]]-AVERAGE(Table2[1Y Return vs Nifty]))/_xlfn.STDEV.P(Table2[1Y Return vs Nifty])</f>
        <v>-0.91893139988539307</v>
      </c>
      <c r="I657">
        <v>-6.5202269500386896</v>
      </c>
      <c r="J657">
        <f>(Table2[[#This Row],[1M Return vs Nifty]]-AVERAGE(Table2[1M Return vs Nifty]))/_xlfn.STDEV.P(Table2[1M Return vs Nifty])</f>
        <v>-0.76363770232379613</v>
      </c>
      <c r="K657">
        <v>-21.958665541975499</v>
      </c>
      <c r="L657">
        <f>(Table2[[#This Row],[6M Return vs Nifty]]-AVERAGE(Table2[6M Return vs Nifty]))/_xlfn.STDEV.P(Table2[6M Return vs Nifty])</f>
        <v>-0.97705621278741261</v>
      </c>
      <c r="M657">
        <v>2.1300479450215202E-3</v>
      </c>
      <c r="N657">
        <f>(Table2[[#This Row],[1W Return vs Nifty]]-AVERAGE(Table2[1W Return vs Nifty]))/_xlfn.STDEV.P(Table2[1W Return vs Nifty])</f>
        <v>-0.445397401861028</v>
      </c>
      <c r="O657">
        <v>463.53</v>
      </c>
      <c r="P657">
        <v>469.41682737527299</v>
      </c>
      <c r="Q657">
        <v>482.67214731358598</v>
      </c>
      <c r="R657">
        <v>27.8381291032028</v>
      </c>
      <c r="S657" s="2">
        <f>(Table2[[#This Row],[Close Price]]-Table2[[#This Row],[20D EMA]])/Table2[[#This Row],[20D EMA]]</f>
        <v>-2.724742735098051E-2</v>
      </c>
      <c r="T657" s="2">
        <f>(Table2[[#This Row],[Close Price]]-Table2[[#This Row],[50D EMA]])/Table2[[#This Row],[50D EMA]]</f>
        <v>-3.9446449925558E-2</v>
      </c>
      <c r="U657" s="2">
        <f>(Table2[[#This Row],[Close Price]]-Table2[[#This Row],[200D EMA]])/Table2[[#This Row],[200D EMA]]</f>
        <v>-6.5825524614214051E-2</v>
      </c>
      <c r="V657">
        <v>1.1717727566494001</v>
      </c>
      <c r="W657">
        <v>448.1</v>
      </c>
      <c r="X657">
        <v>459.2</v>
      </c>
      <c r="Y657">
        <v>448.1</v>
      </c>
      <c r="Z657">
        <v>467.95</v>
      </c>
      <c r="AA657">
        <v>448.1</v>
      </c>
      <c r="AB657">
        <v>466.4</v>
      </c>
      <c r="AC657" s="2">
        <f>(Table2[[#This Row],[Close Price]]/Table2[[#This Row],[Day Low]])-1</f>
        <v>6.2486052220485089E-3</v>
      </c>
      <c r="AD657" s="2">
        <f>(Table2[[#This Row],[Day High]]/Table2[[#This Row],[Close Price]])-1</f>
        <v>1.8407629186072416E-2</v>
      </c>
      <c r="AE657" s="2">
        <f>(Table2[[#This Row],[Close Price]]/Table2[[#This Row],[Current Week Low]])-1</f>
        <v>6.2486052220485089E-3</v>
      </c>
      <c r="AF657" s="2">
        <f>(Table2[[#This Row],[Current Week High]]/Table2[[#This Row],[Close Price]])-1</f>
        <v>3.7813262364160494E-2</v>
      </c>
      <c r="AG657" s="2">
        <f>(Table2[[#This Row],[Close Price]]/Table2[[#This Row],[Current Month Low]])-1</f>
        <v>6.2486052220485089E-3</v>
      </c>
      <c r="AH657" s="2">
        <f>(Table2[[#This Row],[Current Month High]]/Table2[[#This Row],[Close Price]])-1</f>
        <v>3.4375693058327883E-2</v>
      </c>
      <c r="AI657">
        <v>35.584386781991498</v>
      </c>
      <c r="AJ657">
        <v>2.4772727272727102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</v>
      </c>
      <c r="AM657" t="s">
        <v>10293</v>
      </c>
      <c r="AN657">
        <v>-3.58</v>
      </c>
      <c r="AO657" t="s">
        <v>10293</v>
      </c>
      <c r="AQ657">
        <f>(Table2[[#This Row],[Sharpe Ratio]]-AVERAGE(Table2[Sharpe Ratio]))/_xlfn.STDEV.P(Table2[Sharpe Ratio])</f>
        <v>-0.63377662498989373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649</v>
      </c>
      <c r="AT657">
        <f>_xlfn.RANK.AVG(Table2[[#This Row],[6M Return vs Nifty Z-Score]],Table2[6M Return vs Nifty Z-Score])</f>
        <v>636</v>
      </c>
      <c r="AU657">
        <f>_xlfn.RANK.AVG(Table2[[#This Row],[Sharpe Ratio Z-Score]],Table2[Sharpe Ratio Z-Score])</f>
        <v>532.5</v>
      </c>
      <c r="AV657">
        <f>(Table2[[#This Row],[Rank 1Y]]+Table2[[#This Row],[Rank 6M]]+Table2[[#This Row],[Rank Sharpe]])/3</f>
        <v>605.83333333333337</v>
      </c>
    </row>
    <row r="658" spans="1:48" x14ac:dyDescent="0.3">
      <c r="A658" t="s">
        <v>112</v>
      </c>
      <c r="B658" t="s">
        <v>113</v>
      </c>
      <c r="C658" t="s">
        <v>10250</v>
      </c>
      <c r="D658" t="s">
        <v>37</v>
      </c>
      <c r="E658">
        <v>258723.33775981399</v>
      </c>
      <c r="F658">
        <v>1623.45</v>
      </c>
      <c r="G658">
        <v>-20.268778951658401</v>
      </c>
      <c r="H658">
        <f>(Table2[[#This Row],[1Y Return vs Nifty]]-AVERAGE(Table2[1Y Return vs Nifty]))/_xlfn.STDEV.P(Table2[1Y Return vs Nifty])</f>
        <v>-0.81742800170172147</v>
      </c>
      <c r="I658">
        <v>1.1121185588425699</v>
      </c>
      <c r="J658">
        <f>(Table2[[#This Row],[1M Return vs Nifty]]-AVERAGE(Table2[1M Return vs Nifty]))/_xlfn.STDEV.P(Table2[1M Return vs Nifty])</f>
        <v>1.5451581071982931E-2</v>
      </c>
      <c r="K658">
        <v>-14.803270672434699</v>
      </c>
      <c r="L658">
        <f>(Table2[[#This Row],[6M Return vs Nifty]]-AVERAGE(Table2[6M Return vs Nifty]))/_xlfn.STDEV.P(Table2[6M Return vs Nifty])</f>
        <v>-0.73122242692339656</v>
      </c>
      <c r="M658">
        <v>3.9728241024850699</v>
      </c>
      <c r="N658">
        <f>(Table2[[#This Row],[1W Return vs Nifty]]-AVERAGE(Table2[1W Return vs Nifty]))/_xlfn.STDEV.P(Table2[1W Return vs Nifty])</f>
        <v>0.38414841094455826</v>
      </c>
      <c r="O658">
        <v>1611.69</v>
      </c>
      <c r="P658">
        <v>1600.77677118364</v>
      </c>
      <c r="Q658">
        <v>1592.12907388694</v>
      </c>
      <c r="R658">
        <v>53.2180958235828</v>
      </c>
      <c r="S658" s="2">
        <f>(Table2[[#This Row],[Close Price]]-Table2[[#This Row],[20D EMA]])/Table2[[#This Row],[20D EMA]]</f>
        <v>7.2966885691417025E-3</v>
      </c>
      <c r="T658" s="2">
        <f>(Table2[[#This Row],[Close Price]]-Table2[[#This Row],[50D EMA]])/Table2[[#This Row],[50D EMA]]</f>
        <v>1.4163891695901548E-2</v>
      </c>
      <c r="U658" s="2">
        <f>(Table2[[#This Row],[Close Price]]-Table2[[#This Row],[200D EMA]])/Table2[[#This Row],[200D EMA]]</f>
        <v>1.9672353596680958E-2</v>
      </c>
      <c r="V658">
        <v>1.2351450903222301</v>
      </c>
      <c r="W658">
        <v>1603</v>
      </c>
      <c r="X658">
        <v>1629</v>
      </c>
      <c r="Y658">
        <v>1582.5</v>
      </c>
      <c r="Z658">
        <v>1669.9</v>
      </c>
      <c r="AA658">
        <v>1603</v>
      </c>
      <c r="AB658">
        <v>1659</v>
      </c>
      <c r="AC658" s="2">
        <f>(Table2[[#This Row],[Close Price]]/Table2[[#This Row],[Day Low]])-1</f>
        <v>1.2757330006238243E-2</v>
      </c>
      <c r="AD658" s="2">
        <f>(Table2[[#This Row],[Day High]]/Table2[[#This Row],[Close Price]])-1</f>
        <v>3.4186454772244801E-3</v>
      </c>
      <c r="AE658" s="2">
        <f>(Table2[[#This Row],[Close Price]]/Table2[[#This Row],[Current Week Low]])-1</f>
        <v>2.5876777251184757E-2</v>
      </c>
      <c r="AF658" s="2">
        <f>(Table2[[#This Row],[Current Week High]]/Table2[[#This Row],[Close Price]])-1</f>
        <v>2.8611906741815352E-2</v>
      </c>
      <c r="AG658" s="2">
        <f>(Table2[[#This Row],[Close Price]]/Table2[[#This Row],[Current Month Low]])-1</f>
        <v>1.2757330006238243E-2</v>
      </c>
      <c r="AH658" s="2">
        <f>(Table2[[#This Row],[Current Month High]]/Table2[[#This Row],[Close Price]])-1</f>
        <v>2.1897810218977964E-2</v>
      </c>
      <c r="AI658">
        <v>7.2407527179771503</v>
      </c>
      <c r="AJ658">
        <v>14.404002677847799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-0.06</v>
      </c>
      <c r="AM658" t="s">
        <v>10293</v>
      </c>
      <c r="AN658">
        <v>0.86</v>
      </c>
      <c r="AO658" t="s">
        <v>10294</v>
      </c>
      <c r="AP658">
        <v>-3.7205132717356003E-2</v>
      </c>
      <c r="AQ658">
        <f>(Table2[[#This Row],[Sharpe Ratio]]-AVERAGE(Table2[Sharpe Ratio]))/_xlfn.STDEV.P(Table2[Sharpe Ratio])</f>
        <v>-1.0651747863094545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-2.2142252229180315</v>
      </c>
      <c r="AS658">
        <f>_xlfn.RANK.AVG(Table2[[#This Row],[1Y Return vs Nifty Z-Score]],Table2[1Y Return vs Nifty Z-Score])</f>
        <v>622</v>
      </c>
      <c r="AT658">
        <f>_xlfn.RANK.AVG(Table2[[#This Row],[6M Return vs Nifty Z-Score]],Table2[6M Return vs Nifty Z-Score])</f>
        <v>568</v>
      </c>
      <c r="AU658">
        <f>_xlfn.RANK.AVG(Table2[[#This Row],[Sharpe Ratio Z-Score]],Table2[Sharpe Ratio Z-Score])</f>
        <v>628</v>
      </c>
      <c r="AV658">
        <f>(Table2[[#This Row],[Rank 1Y]]+Table2[[#This Row],[Rank 6M]]+Table2[[#This Row],[Rank Sharpe]])/3</f>
        <v>606</v>
      </c>
    </row>
    <row r="659" spans="1:48" x14ac:dyDescent="0.3">
      <c r="A659" t="s">
        <v>1907</v>
      </c>
      <c r="B659" t="s">
        <v>1908</v>
      </c>
      <c r="C659" t="s">
        <v>10256</v>
      </c>
      <c r="D659" t="s">
        <v>201</v>
      </c>
      <c r="E659">
        <v>3636.8371068749998</v>
      </c>
      <c r="F659">
        <v>231.75</v>
      </c>
      <c r="G659">
        <v>-33.080949869092599</v>
      </c>
      <c r="H659">
        <f>(Table2[[#This Row],[1Y Return vs Nifty]]-AVERAGE(Table2[1Y Return vs Nifty]))/_xlfn.STDEV.P(Table2[1Y Return vs Nifty])</f>
        <v>-0.99441415527369892</v>
      </c>
      <c r="I659">
        <v>1.7792921963584201</v>
      </c>
      <c r="J659">
        <f>(Table2[[#This Row],[1M Return vs Nifty]]-AVERAGE(Table2[1M Return vs Nifty]))/_xlfn.STDEV.P(Table2[1M Return vs Nifty])</f>
        <v>8.3554869968945997E-2</v>
      </c>
      <c r="K659">
        <v>-29.061297044240401</v>
      </c>
      <c r="L659">
        <f>(Table2[[#This Row],[6M Return vs Nifty]]-AVERAGE(Table2[6M Return vs Nifty]))/_xlfn.STDEV.P(Table2[6M Return vs Nifty])</f>
        <v>-1.2210772379905763</v>
      </c>
      <c r="M659">
        <v>1.37060222634905</v>
      </c>
      <c r="N659">
        <f>(Table2[[#This Row],[1W Return vs Nifty]]-AVERAGE(Table2[1W Return vs Nifty]))/_xlfn.STDEV.P(Table2[1W Return vs Nifty])</f>
        <v>-0.15950018844111871</v>
      </c>
      <c r="O659">
        <v>231.3</v>
      </c>
      <c r="P659">
        <v>227.79060217430199</v>
      </c>
      <c r="Q659">
        <v>232.95619452880001</v>
      </c>
      <c r="R659">
        <v>47.859389915879397</v>
      </c>
      <c r="S659" s="2">
        <f>(Table2[[#This Row],[Close Price]]-Table2[[#This Row],[20D EMA]])/Table2[[#This Row],[20D EMA]]</f>
        <v>1.9455252918287446E-3</v>
      </c>
      <c r="T659" s="2">
        <f>(Table2[[#This Row],[Close Price]]-Table2[[#This Row],[50D EMA]])/Table2[[#This Row],[50D EMA]]</f>
        <v>1.7381743530702522E-2</v>
      </c>
      <c r="U659" s="2">
        <f>(Table2[[#This Row],[Close Price]]-Table2[[#This Row],[200D EMA]])/Table2[[#This Row],[200D EMA]]</f>
        <v>-5.1777740069963744E-3</v>
      </c>
      <c r="V659">
        <v>0.93832946603496403</v>
      </c>
      <c r="W659">
        <v>228.92</v>
      </c>
      <c r="X659">
        <v>235.56</v>
      </c>
      <c r="Y659">
        <v>228.92</v>
      </c>
      <c r="Z659">
        <v>241.09</v>
      </c>
      <c r="AA659">
        <v>228.92</v>
      </c>
      <c r="AB659">
        <v>239.9</v>
      </c>
      <c r="AC659" s="2">
        <f>(Table2[[#This Row],[Close Price]]/Table2[[#This Row],[Day Low]])-1</f>
        <v>1.2362397344050313E-2</v>
      </c>
      <c r="AD659" s="2">
        <f>(Table2[[#This Row],[Day High]]/Table2[[#This Row],[Close Price]])-1</f>
        <v>1.6440129449838192E-2</v>
      </c>
      <c r="AE659" s="2">
        <f>(Table2[[#This Row],[Close Price]]/Table2[[#This Row],[Current Week Low]])-1</f>
        <v>1.2362397344050313E-2</v>
      </c>
      <c r="AF659" s="2">
        <f>(Table2[[#This Row],[Current Week High]]/Table2[[#This Row],[Close Price]])-1</f>
        <v>4.0302049622437996E-2</v>
      </c>
      <c r="AG659" s="2">
        <f>(Table2[[#This Row],[Close Price]]/Table2[[#This Row],[Current Month Low]])-1</f>
        <v>1.2362397344050313E-2</v>
      </c>
      <c r="AH659" s="2">
        <f>(Table2[[#This Row],[Current Month High]]/Table2[[#This Row],[Close Price]])-1</f>
        <v>3.5167206040992438E-2</v>
      </c>
      <c r="AI659">
        <v>29.0183387270765</v>
      </c>
      <c r="AJ659">
        <v>21.6216216216216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-0.03</v>
      </c>
      <c r="AM659" t="s">
        <v>10293</v>
      </c>
      <c r="AN659">
        <v>4.7</v>
      </c>
      <c r="AO659" t="s">
        <v>10294</v>
      </c>
      <c r="AP659">
        <v>1.4246707459712999E-2</v>
      </c>
      <c r="AQ659">
        <f>(Table2[[#This Row],[Sharpe Ratio]]-AVERAGE(Table2[Sharpe Ratio]))/_xlfn.STDEV.P(Table2[Sharpe Ratio])</f>
        <v>-0.46858427237369737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668</v>
      </c>
      <c r="AT659">
        <f>_xlfn.RANK.AVG(Table2[[#This Row],[6M Return vs Nifty Z-Score]],Table2[6M Return vs Nifty Z-Score])</f>
        <v>683</v>
      </c>
      <c r="AU659">
        <f>_xlfn.RANK.AVG(Table2[[#This Row],[Sharpe Ratio Z-Score]],Table2[Sharpe Ratio Z-Score])</f>
        <v>469</v>
      </c>
      <c r="AV659">
        <f>(Table2[[#This Row],[Rank 1Y]]+Table2[[#This Row],[Rank 6M]]+Table2[[#This Row],[Rank Sharpe]])/3</f>
        <v>606.66666666666663</v>
      </c>
    </row>
    <row r="660" spans="1:48" x14ac:dyDescent="0.3">
      <c r="A660" t="s">
        <v>896</v>
      </c>
      <c r="B660" t="s">
        <v>897</v>
      </c>
      <c r="C660" t="s">
        <v>10259</v>
      </c>
      <c r="D660" t="s">
        <v>127</v>
      </c>
      <c r="E660">
        <v>16710.416446499999</v>
      </c>
      <c r="F660">
        <v>2788.75</v>
      </c>
      <c r="G660">
        <v>-34.639683941412898</v>
      </c>
      <c r="H660">
        <f>(Table2[[#This Row],[1Y Return vs Nifty]]-AVERAGE(Table2[1Y Return vs Nifty]))/_xlfn.STDEV.P(Table2[1Y Return vs Nifty])</f>
        <v>-1.0159463647391656</v>
      </c>
      <c r="I660">
        <v>3.2385247835616102</v>
      </c>
      <c r="J660">
        <f>(Table2[[#This Row],[1M Return vs Nifty]]-AVERAGE(Table2[1M Return vs Nifty]))/_xlfn.STDEV.P(Table2[1M Return vs Nifty])</f>
        <v>0.23250940424009481</v>
      </c>
      <c r="K660">
        <v>-4.25643159260144</v>
      </c>
      <c r="L660">
        <f>(Table2[[#This Row],[6M Return vs Nifty]]-AVERAGE(Table2[6M Return vs Nifty]))/_xlfn.STDEV.P(Table2[6M Return vs Nifty])</f>
        <v>-0.36887074303088246</v>
      </c>
      <c r="M660">
        <v>-4.5946971890666699</v>
      </c>
      <c r="N660">
        <f>(Table2[[#This Row],[1W Return vs Nifty]]-AVERAGE(Table2[1W Return vs Nifty]))/_xlfn.STDEV.P(Table2[1W Return vs Nifty])</f>
        <v>-1.4057531316845482</v>
      </c>
      <c r="O660">
        <v>2873.74</v>
      </c>
      <c r="P660">
        <v>2767.4087629187102</v>
      </c>
      <c r="Q660">
        <v>2693.77469629504</v>
      </c>
      <c r="R660">
        <v>38.153813521428603</v>
      </c>
      <c r="S660" s="2">
        <f>(Table2[[#This Row],[Close Price]]-Table2[[#This Row],[20D EMA]])/Table2[[#This Row],[20D EMA]]</f>
        <v>-2.9574700564421203E-2</v>
      </c>
      <c r="T660" s="2">
        <f>(Table2[[#This Row],[Close Price]]-Table2[[#This Row],[50D EMA]])/Table2[[#This Row],[50D EMA]]</f>
        <v>7.7116316777077051E-3</v>
      </c>
      <c r="U660" s="2">
        <f>(Table2[[#This Row],[Close Price]]-Table2[[#This Row],[200D EMA]])/Table2[[#This Row],[200D EMA]]</f>
        <v>3.5257330108411429E-2</v>
      </c>
      <c r="V660">
        <v>1.5949274801669899</v>
      </c>
      <c r="W660">
        <v>2765</v>
      </c>
      <c r="X660">
        <v>2862.85</v>
      </c>
      <c r="Y660">
        <v>2765</v>
      </c>
      <c r="Z660">
        <v>3198.4</v>
      </c>
      <c r="AA660">
        <v>2765</v>
      </c>
      <c r="AB660">
        <v>2957.6</v>
      </c>
      <c r="AC660" s="2">
        <f>(Table2[[#This Row],[Close Price]]/Table2[[#This Row],[Day Low]])-1</f>
        <v>8.589511754068635E-3</v>
      </c>
      <c r="AD660" s="2">
        <f>(Table2[[#This Row],[Day High]]/Table2[[#This Row],[Close Price]])-1</f>
        <v>2.6571044374719799E-2</v>
      </c>
      <c r="AE660" s="2">
        <f>(Table2[[#This Row],[Close Price]]/Table2[[#This Row],[Current Week Low]])-1</f>
        <v>8.589511754068635E-3</v>
      </c>
      <c r="AF660" s="2">
        <f>(Table2[[#This Row],[Current Week High]]/Table2[[#This Row],[Close Price]])-1</f>
        <v>0.1468937696100403</v>
      </c>
      <c r="AG660" s="2">
        <f>(Table2[[#This Row],[Close Price]]/Table2[[#This Row],[Current Month Low]])-1</f>
        <v>8.589511754068635E-3</v>
      </c>
      <c r="AH660" s="2">
        <f>(Table2[[#This Row],[Current Month High]]/Table2[[#This Row],[Close Price]])-1</f>
        <v>6.0546839982070777E-2</v>
      </c>
      <c r="AI660">
        <v>18.045719408337</v>
      </c>
      <c r="AJ660">
        <v>25.056053811659101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-0.12</v>
      </c>
      <c r="AM660" t="s">
        <v>10293</v>
      </c>
      <c r="AN660">
        <v>-2.58</v>
      </c>
      <c r="AO660" t="s">
        <v>10293</v>
      </c>
      <c r="AP660">
        <v>-8.1454681765281006E-2</v>
      </c>
      <c r="AQ660">
        <f>(Table2[[#This Row],[Sharpe Ratio]]-AVERAGE(Table2[Sharpe Ratio]))/_xlfn.STDEV.P(Table2[Sharpe Ratio])</f>
        <v>-1.5782538349319462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-4.1363146701464473</v>
      </c>
      <c r="AS660">
        <f>_xlfn.RANK.AVG(Table2[[#This Row],[1Y Return vs Nifty Z-Score]],Table2[1Y Return vs Nifty Z-Score])</f>
        <v>679</v>
      </c>
      <c r="AT660">
        <f>_xlfn.RANK.AVG(Table2[[#This Row],[6M Return vs Nifty Z-Score]],Table2[6M Return vs Nifty Z-Score])</f>
        <v>443</v>
      </c>
      <c r="AU660">
        <f>_xlfn.RANK.AVG(Table2[[#This Row],[Sharpe Ratio Z-Score]],Table2[Sharpe Ratio Z-Score])</f>
        <v>699</v>
      </c>
      <c r="AV660">
        <f>(Table2[[#This Row],[Rank 1Y]]+Table2[[#This Row],[Rank 6M]]+Table2[[#This Row],[Rank Sharpe]])/3</f>
        <v>607</v>
      </c>
    </row>
    <row r="661" spans="1:48" x14ac:dyDescent="0.3">
      <c r="A661" t="s">
        <v>827</v>
      </c>
      <c r="B661" t="s">
        <v>828</v>
      </c>
      <c r="C661" t="s">
        <v>10250</v>
      </c>
      <c r="D661" t="s">
        <v>532</v>
      </c>
      <c r="E661">
        <v>19111.924198404999</v>
      </c>
      <c r="F661">
        <v>450.55</v>
      </c>
      <c r="G661">
        <v>-47.9387410168166</v>
      </c>
      <c r="H661">
        <f>(Table2[[#This Row],[1Y Return vs Nifty]]-AVERAGE(Table2[1Y Return vs Nifty]))/_xlfn.STDEV.P(Table2[1Y Return vs Nifty])</f>
        <v>-1.199658319026867</v>
      </c>
      <c r="I661">
        <v>-13.9173308445205</v>
      </c>
      <c r="J661">
        <f>(Table2[[#This Row],[1M Return vs Nifty]]-AVERAGE(Table2[1M Return vs Nifty]))/_xlfn.STDEV.P(Table2[1M Return vs Nifty])</f>
        <v>-1.5187141549883056</v>
      </c>
      <c r="K661">
        <v>-35.7730769815971</v>
      </c>
      <c r="L661">
        <f>(Table2[[#This Row],[6M Return vs Nifty]]-AVERAGE(Table2[6M Return vs Nifty]))/_xlfn.STDEV.P(Table2[6M Return vs Nifty])</f>
        <v>-1.451670000789764</v>
      </c>
      <c r="M661">
        <v>1.2994393662914701</v>
      </c>
      <c r="N661">
        <f>(Table2[[#This Row],[1W Return vs Nifty]]-AVERAGE(Table2[1W Return vs Nifty]))/_xlfn.STDEV.P(Table2[1W Return vs Nifty])</f>
        <v>-0.17436732546481809</v>
      </c>
      <c r="O661">
        <v>463.4</v>
      </c>
      <c r="P661">
        <v>460.88141992905997</v>
      </c>
      <c r="Q661">
        <v>481.047573702428</v>
      </c>
      <c r="R661">
        <v>41.919333934917503</v>
      </c>
      <c r="S661" s="2">
        <f>(Table2[[#This Row],[Close Price]]-Table2[[#This Row],[20D EMA]])/Table2[[#This Row],[20D EMA]]</f>
        <v>-2.7729823047043519E-2</v>
      </c>
      <c r="T661" s="2">
        <f>(Table2[[#This Row],[Close Price]]-Table2[[#This Row],[50D EMA]])/Table2[[#This Row],[50D EMA]]</f>
        <v>-2.2416655309407351E-2</v>
      </c>
      <c r="U661" s="2">
        <f>(Table2[[#This Row],[Close Price]]-Table2[[#This Row],[200D EMA]])/Table2[[#This Row],[200D EMA]]</f>
        <v>-6.3398248675698612E-2</v>
      </c>
      <c r="V661">
        <v>0.63695109174316</v>
      </c>
      <c r="W661">
        <v>448.1</v>
      </c>
      <c r="X661">
        <v>469.8</v>
      </c>
      <c r="Y661">
        <v>432</v>
      </c>
      <c r="Z661">
        <v>479.3</v>
      </c>
      <c r="AA661">
        <v>444</v>
      </c>
      <c r="AB661">
        <v>479.3</v>
      </c>
      <c r="AC661" s="2">
        <f>(Table2[[#This Row],[Close Price]]/Table2[[#This Row],[Day Low]])-1</f>
        <v>5.4675295692925285E-3</v>
      </c>
      <c r="AD661" s="2">
        <f>(Table2[[#This Row],[Day High]]/Table2[[#This Row],[Close Price]])-1</f>
        <v>4.2725557651758894E-2</v>
      </c>
      <c r="AE661" s="2">
        <f>(Table2[[#This Row],[Close Price]]/Table2[[#This Row],[Current Week Low]])-1</f>
        <v>4.2939814814814792E-2</v>
      </c>
      <c r="AF661" s="2">
        <f>(Table2[[#This Row],[Current Week High]]/Table2[[#This Row],[Close Price]])-1</f>
        <v>6.3810897791588106E-2</v>
      </c>
      <c r="AG661" s="2">
        <f>(Table2[[#This Row],[Close Price]]/Table2[[#This Row],[Current Month Low]])-1</f>
        <v>1.4752252252252296E-2</v>
      </c>
      <c r="AH661" s="2">
        <f>(Table2[[#This Row],[Current Month High]]/Table2[[#This Row],[Close Price]])-1</f>
        <v>6.3810897791588106E-2</v>
      </c>
      <c r="AI661">
        <v>52.041409565058302</v>
      </c>
      <c r="AJ661">
        <v>48.070855790719101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0.03</v>
      </c>
      <c r="AM661" t="s">
        <v>10294</v>
      </c>
      <c r="AN661">
        <v>-7.02</v>
      </c>
      <c r="AO661" t="s">
        <v>10293</v>
      </c>
      <c r="AP661">
        <v>3.7254408125513998E-2</v>
      </c>
      <c r="AQ661">
        <f>(Table2[[#This Row],[Sharpe Ratio]]-AVERAGE(Table2[Sharpe Ratio]))/_xlfn.STDEV.P(Table2[Sharpe Ratio])</f>
        <v>-0.20180710915752653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715</v>
      </c>
      <c r="AT661">
        <f>_xlfn.RANK.AVG(Table2[[#This Row],[6M Return vs Nifty Z-Score]],Table2[6M Return vs Nifty Z-Score])</f>
        <v>716</v>
      </c>
      <c r="AU661">
        <f>_xlfn.RANK.AVG(Table2[[#This Row],[Sharpe Ratio Z-Score]],Table2[Sharpe Ratio Z-Score])</f>
        <v>393</v>
      </c>
      <c r="AV661">
        <f>(Table2[[#This Row],[Rank 1Y]]+Table2[[#This Row],[Rank 6M]]+Table2[[#This Row],[Rank Sharpe]])/3</f>
        <v>608</v>
      </c>
    </row>
    <row r="662" spans="1:48" x14ac:dyDescent="0.3">
      <c r="A662" t="s">
        <v>1195</v>
      </c>
      <c r="B662" t="s">
        <v>1196</v>
      </c>
      <c r="C662" t="s">
        <v>10250</v>
      </c>
      <c r="D662" t="s">
        <v>504</v>
      </c>
      <c r="E662">
        <v>9732.1269025649999</v>
      </c>
      <c r="F662">
        <v>166.35</v>
      </c>
      <c r="G662">
        <v>-1.3790889135729301</v>
      </c>
      <c r="H662">
        <f>(Table2[[#This Row],[1Y Return vs Nifty]]-AVERAGE(Table2[1Y Return vs Nifty]))/_xlfn.STDEV.P(Table2[1Y Return vs Nifty])</f>
        <v>-0.55648755659273852</v>
      </c>
      <c r="I662">
        <v>-2.4109488383270499</v>
      </c>
      <c r="J662">
        <f>(Table2[[#This Row],[1M Return vs Nifty]]-AVERAGE(Table2[1M Return vs Nifty]))/_xlfn.STDEV.P(Table2[1M Return vs Nifty])</f>
        <v>-0.34417365479056899</v>
      </c>
      <c r="K662">
        <v>-25.344329363234198</v>
      </c>
      <c r="L662">
        <f>(Table2[[#This Row],[6M Return vs Nifty]]-AVERAGE(Table2[6M Return vs Nifty]))/_xlfn.STDEV.P(Table2[6M Return vs Nifty])</f>
        <v>-1.0933755173146653</v>
      </c>
      <c r="M662">
        <v>3.1745819186219699</v>
      </c>
      <c r="N662">
        <f>(Table2[[#This Row],[1W Return vs Nifty]]-AVERAGE(Table2[1W Return vs Nifty]))/_xlfn.STDEV.P(Table2[1W Return vs Nifty])</f>
        <v>0.21738198368197581</v>
      </c>
      <c r="O662">
        <v>168.8</v>
      </c>
      <c r="P662">
        <v>168.38781036882</v>
      </c>
      <c r="Q662">
        <v>165.54723768834799</v>
      </c>
      <c r="R662">
        <v>43.263595056399701</v>
      </c>
      <c r="S662" s="2">
        <f>(Table2[[#This Row],[Close Price]]-Table2[[#This Row],[20D EMA]])/Table2[[#This Row],[20D EMA]]</f>
        <v>-1.4514218009478773E-2</v>
      </c>
      <c r="T662" s="2">
        <f>(Table2[[#This Row],[Close Price]]-Table2[[#This Row],[50D EMA]])/Table2[[#This Row],[50D EMA]]</f>
        <v>-1.2101887686267706E-2</v>
      </c>
      <c r="U662" s="2">
        <f>(Table2[[#This Row],[Close Price]]-Table2[[#This Row],[200D EMA]])/Table2[[#This Row],[200D EMA]]</f>
        <v>4.849143500438519E-3</v>
      </c>
      <c r="V662">
        <v>0.86865154755979501</v>
      </c>
      <c r="W662">
        <v>164.6</v>
      </c>
      <c r="X662">
        <v>168.88</v>
      </c>
      <c r="Y662">
        <v>164.6</v>
      </c>
      <c r="Z662">
        <v>178.75</v>
      </c>
      <c r="AA662">
        <v>164.6</v>
      </c>
      <c r="AB662">
        <v>175.25</v>
      </c>
      <c r="AC662" s="2">
        <f>(Table2[[#This Row],[Close Price]]/Table2[[#This Row],[Day Low]])-1</f>
        <v>1.063183475091134E-2</v>
      </c>
      <c r="AD662" s="2">
        <f>(Table2[[#This Row],[Day High]]/Table2[[#This Row],[Close Price]])-1</f>
        <v>1.5208896904117752E-2</v>
      </c>
      <c r="AE662" s="2">
        <f>(Table2[[#This Row],[Close Price]]/Table2[[#This Row],[Current Week Low]])-1</f>
        <v>1.063183475091134E-2</v>
      </c>
      <c r="AF662" s="2">
        <f>(Table2[[#This Row],[Current Week High]]/Table2[[#This Row],[Close Price]])-1</f>
        <v>7.454162909528117E-2</v>
      </c>
      <c r="AG662" s="2">
        <f>(Table2[[#This Row],[Close Price]]/Table2[[#This Row],[Current Month Low]])-1</f>
        <v>1.063183475091134E-2</v>
      </c>
      <c r="AH662" s="2">
        <f>(Table2[[#This Row],[Current Month High]]/Table2[[#This Row],[Close Price]])-1</f>
        <v>5.3501653140967775E-2</v>
      </c>
      <c r="AI662">
        <v>25.817480178631499</v>
      </c>
      <c r="AJ662">
        <v>31.8865991626332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-0.06</v>
      </c>
      <c r="AM662" t="s">
        <v>10293</v>
      </c>
      <c r="AN662">
        <v>-0.94</v>
      </c>
      <c r="AO662" t="s">
        <v>10293</v>
      </c>
      <c r="AP662">
        <v>-5.2799775163171997E-2</v>
      </c>
      <c r="AQ662">
        <f>(Table2[[#This Row],[Sharpe Ratio]]-AVERAGE(Table2[Sharpe Ratio]))/_xlfn.STDEV.P(Table2[Sharpe Ratio])</f>
        <v>-1.2459966134661855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-3.0226513584821824</v>
      </c>
      <c r="AS662">
        <f>_xlfn.RANK.AVG(Table2[[#This Row],[1Y Return vs Nifty Z-Score]],Table2[1Y Return vs Nifty Z-Score])</f>
        <v>511</v>
      </c>
      <c r="AT662">
        <f>_xlfn.RANK.AVG(Table2[[#This Row],[6M Return vs Nifty Z-Score]],Table2[6M Return vs Nifty Z-Score])</f>
        <v>661</v>
      </c>
      <c r="AU662">
        <f>_xlfn.RANK.AVG(Table2[[#This Row],[Sharpe Ratio Z-Score]],Table2[Sharpe Ratio Z-Score])</f>
        <v>652</v>
      </c>
      <c r="AV662">
        <f>(Table2[[#This Row],[Rank 1Y]]+Table2[[#This Row],[Rank 6M]]+Table2[[#This Row],[Rank Sharpe]])/3</f>
        <v>608</v>
      </c>
    </row>
    <row r="663" spans="1:48" x14ac:dyDescent="0.3">
      <c r="A663" t="s">
        <v>1984</v>
      </c>
      <c r="B663" t="s">
        <v>1985</v>
      </c>
      <c r="C663" t="s">
        <v>10252</v>
      </c>
      <c r="D663" t="s">
        <v>1005</v>
      </c>
      <c r="E663">
        <v>3208.0292744049998</v>
      </c>
      <c r="F663">
        <v>396.35</v>
      </c>
      <c r="G663">
        <v>-18.396195029609</v>
      </c>
      <c r="H663">
        <f>(Table2[[#This Row],[1Y Return vs Nifty]]-AVERAGE(Table2[1Y Return vs Nifty]))/_xlfn.STDEV.P(Table2[1Y Return vs Nifty])</f>
        <v>-0.79156029920695781</v>
      </c>
      <c r="I663">
        <v>-5.8608684462118497</v>
      </c>
      <c r="J663">
        <f>(Table2[[#This Row],[1M Return vs Nifty]]-AVERAGE(Table2[1M Return vs Nifty]))/_xlfn.STDEV.P(Table2[1M Return vs Nifty])</f>
        <v>-0.69633216123559372</v>
      </c>
      <c r="K663">
        <v>-15.046922590689899</v>
      </c>
      <c r="L663">
        <f>(Table2[[#This Row],[6M Return vs Nifty]]-AVERAGE(Table2[6M Return vs Nifty]))/_xlfn.STDEV.P(Table2[6M Return vs Nifty])</f>
        <v>-0.73959343573420033</v>
      </c>
      <c r="M663">
        <v>0.97296928976476804</v>
      </c>
      <c r="N663">
        <f>(Table2[[#This Row],[1W Return vs Nifty]]-AVERAGE(Table2[1W Return vs Nifty]))/_xlfn.STDEV.P(Table2[1W Return vs Nifty])</f>
        <v>-0.2425725010006643</v>
      </c>
      <c r="O663">
        <v>405.24</v>
      </c>
      <c r="P663">
        <v>402.70178667662299</v>
      </c>
      <c r="Q663">
        <v>396.69924596022997</v>
      </c>
      <c r="R663">
        <v>38.781817005608303</v>
      </c>
      <c r="S663" s="2">
        <f>(Table2[[#This Row],[Close Price]]-Table2[[#This Row],[20D EMA]])/Table2[[#This Row],[20D EMA]]</f>
        <v>-2.1937617214490144E-2</v>
      </c>
      <c r="T663" s="2">
        <f>(Table2[[#This Row],[Close Price]]-Table2[[#This Row],[50D EMA]])/Table2[[#This Row],[50D EMA]]</f>
        <v>-1.5772928968213314E-2</v>
      </c>
      <c r="U663" s="2">
        <f>(Table2[[#This Row],[Close Price]]-Table2[[#This Row],[200D EMA]])/Table2[[#This Row],[200D EMA]]</f>
        <v>-8.8037969264242869E-4</v>
      </c>
      <c r="V663">
        <v>0.758536466125034</v>
      </c>
      <c r="W663">
        <v>392.5</v>
      </c>
      <c r="X663">
        <v>400.45</v>
      </c>
      <c r="Y663">
        <v>392.5</v>
      </c>
      <c r="Z663">
        <v>419</v>
      </c>
      <c r="AA663">
        <v>392.5</v>
      </c>
      <c r="AB663">
        <v>411.9</v>
      </c>
      <c r="AC663" s="2">
        <f>(Table2[[#This Row],[Close Price]]/Table2[[#This Row],[Day Low]])-1</f>
        <v>9.8089171974522493E-3</v>
      </c>
      <c r="AD663" s="2">
        <f>(Table2[[#This Row],[Day High]]/Table2[[#This Row],[Close Price]])-1</f>
        <v>1.0344392582313455E-2</v>
      </c>
      <c r="AE663" s="2">
        <f>(Table2[[#This Row],[Close Price]]/Table2[[#This Row],[Current Week Low]])-1</f>
        <v>9.8089171974522493E-3</v>
      </c>
      <c r="AF663" s="2">
        <f>(Table2[[#This Row],[Current Week High]]/Table2[[#This Row],[Close Price]])-1</f>
        <v>5.7146461460829912E-2</v>
      </c>
      <c r="AG663" s="2">
        <f>(Table2[[#This Row],[Close Price]]/Table2[[#This Row],[Current Month Low]])-1</f>
        <v>9.8089171974522493E-3</v>
      </c>
      <c r="AH663" s="2">
        <f>(Table2[[#This Row],[Current Month High]]/Table2[[#This Row],[Close Price]])-1</f>
        <v>3.9233001135360102E-2</v>
      </c>
      <c r="AI663">
        <v>23.628106471552901</v>
      </c>
      <c r="AJ663">
        <v>17.245969531134399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-0.08</v>
      </c>
      <c r="AM663" t="s">
        <v>10293</v>
      </c>
      <c r="AN663">
        <v>-3.71</v>
      </c>
      <c r="AO663" t="s">
        <v>10293</v>
      </c>
      <c r="AP663">
        <v>-4.2201270842994E-2</v>
      </c>
      <c r="AQ663">
        <f>(Table2[[#This Row],[Sharpe Ratio]]-AVERAGE(Table2[Sharpe Ratio]))/_xlfn.STDEV.P(Table2[Sharpe Ratio])</f>
        <v>-1.1231056319664929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-3.5931640291439093</v>
      </c>
      <c r="AS663">
        <f>_xlfn.RANK.AVG(Table2[[#This Row],[1Y Return vs Nifty Z-Score]],Table2[1Y Return vs Nifty Z-Score])</f>
        <v>613</v>
      </c>
      <c r="AT663">
        <f>_xlfn.RANK.AVG(Table2[[#This Row],[6M Return vs Nifty Z-Score]],Table2[6M Return vs Nifty Z-Score])</f>
        <v>576</v>
      </c>
      <c r="AU663">
        <f>_xlfn.RANK.AVG(Table2[[#This Row],[Sharpe Ratio Z-Score]],Table2[Sharpe Ratio Z-Score])</f>
        <v>638</v>
      </c>
      <c r="AV663">
        <f>(Table2[[#This Row],[Rank 1Y]]+Table2[[#This Row],[Rank 6M]]+Table2[[#This Row],[Rank Sharpe]])/3</f>
        <v>609</v>
      </c>
    </row>
    <row r="664" spans="1:48" x14ac:dyDescent="0.3">
      <c r="A664" t="s">
        <v>850</v>
      </c>
      <c r="B664" t="s">
        <v>851</v>
      </c>
      <c r="C664" t="s">
        <v>10263</v>
      </c>
      <c r="D664" t="s">
        <v>551</v>
      </c>
      <c r="E664">
        <v>17880.765707999999</v>
      </c>
      <c r="F664">
        <v>3606.2</v>
      </c>
      <c r="G664">
        <v>-47.990383635837397</v>
      </c>
      <c r="H664">
        <f>(Table2[[#This Row],[1Y Return vs Nifty]]-AVERAGE(Table2[1Y Return vs Nifty]))/_xlfn.STDEV.P(Table2[1Y Return vs Nifty])</f>
        <v>-1.2003717054279521</v>
      </c>
      <c r="I664">
        <v>-0.91118268193679497</v>
      </c>
      <c r="J664">
        <f>(Table2[[#This Row],[1M Return vs Nifty]]-AVERAGE(Table2[1M Return vs Nifty]))/_xlfn.STDEV.P(Table2[1M Return vs Nifty])</f>
        <v>-0.19108156289251813</v>
      </c>
      <c r="K664">
        <v>-4.6541952116892302</v>
      </c>
      <c r="L664">
        <f>(Table2[[#This Row],[6M Return vs Nifty]]-AVERAGE(Table2[6M Return vs Nifty]))/_xlfn.STDEV.P(Table2[6M Return vs Nifty])</f>
        <v>-0.38253647890460357</v>
      </c>
      <c r="M664">
        <v>5.15910522016486</v>
      </c>
      <c r="N664">
        <f>(Table2[[#This Row],[1W Return vs Nifty]]-AVERAGE(Table2[1W Return vs Nifty]))/_xlfn.STDEV.P(Table2[1W Return vs Nifty])</f>
        <v>0.63198279971002369</v>
      </c>
      <c r="O664">
        <v>3625.14</v>
      </c>
      <c r="P664">
        <v>3549.9993520704802</v>
      </c>
      <c r="Q664">
        <v>3562.5720370383601</v>
      </c>
      <c r="R664">
        <v>46.292055919495503</v>
      </c>
      <c r="S664" s="2">
        <f>(Table2[[#This Row],[Close Price]]-Table2[[#This Row],[20D EMA]])/Table2[[#This Row],[20D EMA]]</f>
        <v>-5.2246258075550342E-3</v>
      </c>
      <c r="T664" s="2">
        <f>(Table2[[#This Row],[Close Price]]-Table2[[#This Row],[50D EMA]])/Table2[[#This Row],[50D EMA]]</f>
        <v>1.5831171320282493E-2</v>
      </c>
      <c r="U664" s="2">
        <f>(Table2[[#This Row],[Close Price]]-Table2[[#This Row],[200D EMA]])/Table2[[#This Row],[200D EMA]]</f>
        <v>1.2246198114188457E-2</v>
      </c>
      <c r="V664">
        <v>1.1883525903459899</v>
      </c>
      <c r="W664">
        <v>3588</v>
      </c>
      <c r="X664">
        <v>3699</v>
      </c>
      <c r="Y664">
        <v>3515</v>
      </c>
      <c r="Z664">
        <v>3820.95</v>
      </c>
      <c r="AA664">
        <v>3588</v>
      </c>
      <c r="AB664">
        <v>3790</v>
      </c>
      <c r="AC664" s="2">
        <f>(Table2[[#This Row],[Close Price]]/Table2[[#This Row],[Day Low]])-1</f>
        <v>5.0724637681158757E-3</v>
      </c>
      <c r="AD664" s="2">
        <f>(Table2[[#This Row],[Day High]]/Table2[[#This Row],[Close Price]])-1</f>
        <v>2.573345904275981E-2</v>
      </c>
      <c r="AE664" s="2">
        <f>(Table2[[#This Row],[Close Price]]/Table2[[#This Row],[Current Week Low]])-1</f>
        <v>2.5945945945945903E-2</v>
      </c>
      <c r="AF664" s="2">
        <f>(Table2[[#This Row],[Current Week High]]/Table2[[#This Row],[Close Price]])-1</f>
        <v>5.955021906716218E-2</v>
      </c>
      <c r="AG664" s="2">
        <f>(Table2[[#This Row],[Close Price]]/Table2[[#This Row],[Current Month Low]])-1</f>
        <v>5.0724637681158757E-3</v>
      </c>
      <c r="AH664" s="2">
        <f>(Table2[[#This Row],[Current Month High]]/Table2[[#This Row],[Close Price]])-1</f>
        <v>5.096777771615546E-2</v>
      </c>
      <c r="AI664">
        <v>31.0035494426266</v>
      </c>
      <c r="AJ664">
        <v>25.3916097289591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</v>
      </c>
      <c r="AM664" t="s">
        <v>10295</v>
      </c>
      <c r="AN664">
        <v>-1.61</v>
      </c>
      <c r="AO664" t="s">
        <v>10293</v>
      </c>
      <c r="AP664">
        <v>-5.6301241652935999E-2</v>
      </c>
      <c r="AQ664">
        <f>(Table2[[#This Row],[Sharpe Ratio]]-AVERAGE(Table2[Sharpe Ratio]))/_xlfn.STDEV.P(Table2[Sharpe Ratio])</f>
        <v>-1.2865965547990543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716</v>
      </c>
      <c r="AT664">
        <f>_xlfn.RANK.AVG(Table2[[#This Row],[6M Return vs Nifty Z-Score]],Table2[6M Return vs Nifty Z-Score])</f>
        <v>453</v>
      </c>
      <c r="AU664">
        <f>_xlfn.RANK.AVG(Table2[[#This Row],[Sharpe Ratio Z-Score]],Table2[Sharpe Ratio Z-Score])</f>
        <v>660</v>
      </c>
      <c r="AV664">
        <f>(Table2[[#This Row],[Rank 1Y]]+Table2[[#This Row],[Rank 6M]]+Table2[[#This Row],[Rank Sharpe]])/3</f>
        <v>609.66666666666663</v>
      </c>
    </row>
    <row r="665" spans="1:48" x14ac:dyDescent="0.3">
      <c r="A665" t="s">
        <v>99</v>
      </c>
      <c r="B665" t="s">
        <v>100</v>
      </c>
      <c r="C665" t="s">
        <v>10261</v>
      </c>
      <c r="D665" t="s">
        <v>101</v>
      </c>
      <c r="E665">
        <v>297829.57365132897</v>
      </c>
      <c r="F665">
        <v>3106.7</v>
      </c>
      <c r="G665">
        <v>-34.203510008987401</v>
      </c>
      <c r="H665">
        <f>(Table2[[#This Row],[1Y Return vs Nifty]]-AVERAGE(Table2[1Y Return vs Nifty]))/_xlfn.STDEV.P(Table2[1Y Return vs Nifty])</f>
        <v>-1.0099210980543989</v>
      </c>
      <c r="I665">
        <v>3.5077350524427202</v>
      </c>
      <c r="J665">
        <f>(Table2[[#This Row],[1M Return vs Nifty]]-AVERAGE(Table2[1M Return vs Nifty]))/_xlfn.STDEV.P(Table2[1M Return vs Nifty])</f>
        <v>0.25998966377778343</v>
      </c>
      <c r="K665">
        <v>-7.3015929816499101</v>
      </c>
      <c r="L665">
        <f>(Table2[[#This Row],[6M Return vs Nifty]]-AVERAGE(Table2[6M Return vs Nifty]))/_xlfn.STDEV.P(Table2[6M Return vs Nifty])</f>
        <v>-0.47349160134624657</v>
      </c>
      <c r="M665">
        <v>7.1894573982170096</v>
      </c>
      <c r="N665">
        <f>(Table2[[#This Row],[1W Return vs Nifty]]-AVERAGE(Table2[1W Return vs Nifty]))/_xlfn.STDEV.P(Table2[1W Return vs Nifty])</f>
        <v>1.0561580508599042</v>
      </c>
      <c r="O665">
        <v>2981.12</v>
      </c>
      <c r="P665">
        <v>2941.39085130685</v>
      </c>
      <c r="Q665">
        <v>2983.1185697337201</v>
      </c>
      <c r="R665">
        <v>79.410060393898405</v>
      </c>
      <c r="S665" s="2">
        <f>(Table2[[#This Row],[Close Price]]-Table2[[#This Row],[20D EMA]])/Table2[[#This Row],[20D EMA]]</f>
        <v>4.2125107342206931E-2</v>
      </c>
      <c r="T665" s="2">
        <f>(Table2[[#This Row],[Close Price]]-Table2[[#This Row],[50D EMA]])/Table2[[#This Row],[50D EMA]]</f>
        <v>5.6201014094982835E-2</v>
      </c>
      <c r="U665" s="2">
        <f>(Table2[[#This Row],[Close Price]]-Table2[[#This Row],[200D EMA]])/Table2[[#This Row],[200D EMA]]</f>
        <v>4.142692533917984E-2</v>
      </c>
      <c r="V665">
        <v>1.15247650126135</v>
      </c>
      <c r="W665">
        <v>3060</v>
      </c>
      <c r="X665">
        <v>3129.05</v>
      </c>
      <c r="Y665">
        <v>2936</v>
      </c>
      <c r="Z665">
        <v>3129.05</v>
      </c>
      <c r="AA665">
        <v>3060</v>
      </c>
      <c r="AB665">
        <v>3129.05</v>
      </c>
      <c r="AC665" s="2">
        <f>(Table2[[#This Row],[Close Price]]/Table2[[#This Row],[Day Low]])-1</f>
        <v>1.5261437908496767E-2</v>
      </c>
      <c r="AD665" s="2">
        <f>(Table2[[#This Row],[Day High]]/Table2[[#This Row],[Close Price]])-1</f>
        <v>7.1941288183603458E-3</v>
      </c>
      <c r="AE665" s="2">
        <f>(Table2[[#This Row],[Close Price]]/Table2[[#This Row],[Current Week Low]])-1</f>
        <v>5.8140326975476775E-2</v>
      </c>
      <c r="AF665" s="2">
        <f>(Table2[[#This Row],[Current Week High]]/Table2[[#This Row],[Close Price]])-1</f>
        <v>7.1941288183603458E-3</v>
      </c>
      <c r="AG665" s="2">
        <f>(Table2[[#This Row],[Close Price]]/Table2[[#This Row],[Current Month Low]])-1</f>
        <v>1.5261437908496767E-2</v>
      </c>
      <c r="AH665" s="2">
        <f>(Table2[[#This Row],[Current Month High]]/Table2[[#This Row],[Close Price]])-1</f>
        <v>7.1941288183603458E-3</v>
      </c>
      <c r="AI665">
        <v>10.179611806740199</v>
      </c>
      <c r="AJ665">
        <v>16.351447511329098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0.01</v>
      </c>
      <c r="AM665" t="s">
        <v>10294</v>
      </c>
      <c r="AN665">
        <v>4.45</v>
      </c>
      <c r="AO665" t="s">
        <v>10294</v>
      </c>
      <c r="AP665">
        <v>-6.3914394066593994E-2</v>
      </c>
      <c r="AQ665">
        <f>(Table2[[#This Row],[Sharpe Ratio]]-AVERAGE(Table2[Sharpe Ratio]))/_xlfn.STDEV.P(Table2[Sharpe Ratio])</f>
        <v>-1.374872008028805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676</v>
      </c>
      <c r="AT665">
        <f>_xlfn.RANK.AVG(Table2[[#This Row],[6M Return vs Nifty Z-Score]],Table2[6M Return vs Nifty Z-Score])</f>
        <v>481</v>
      </c>
      <c r="AU665">
        <f>_xlfn.RANK.AVG(Table2[[#This Row],[Sharpe Ratio Z-Score]],Table2[Sharpe Ratio Z-Score])</f>
        <v>673</v>
      </c>
      <c r="AV665">
        <f>(Table2[[#This Row],[Rank 1Y]]+Table2[[#This Row],[Rank 6M]]+Table2[[#This Row],[Rank Sharpe]])/3</f>
        <v>610</v>
      </c>
    </row>
    <row r="666" spans="1:48" x14ac:dyDescent="0.3">
      <c r="A666" t="s">
        <v>1174</v>
      </c>
      <c r="B666" t="s">
        <v>1175</v>
      </c>
      <c r="C666" t="s">
        <v>10251</v>
      </c>
      <c r="D666" t="s">
        <v>21</v>
      </c>
      <c r="E666">
        <v>10081.95458324</v>
      </c>
      <c r="F666">
        <v>1605.7</v>
      </c>
      <c r="G666">
        <v>-19.449138812773899</v>
      </c>
      <c r="H666">
        <f>(Table2[[#This Row],[1Y Return vs Nifty]]-AVERAGE(Table2[1Y Return vs Nifty]))/_xlfn.STDEV.P(Table2[1Y Return vs Nifty])</f>
        <v>-0.80610556802290034</v>
      </c>
      <c r="I666">
        <v>-13.944002948213299</v>
      </c>
      <c r="J666">
        <f>(Table2[[#This Row],[1M Return vs Nifty]]-AVERAGE(Table2[1M Return vs Nifty]))/_xlfn.STDEV.P(Table2[1M Return vs Nifty])</f>
        <v>-1.5214367715323942</v>
      </c>
      <c r="K666">
        <v>-11.6227480460973</v>
      </c>
      <c r="L666">
        <f>(Table2[[#This Row],[6M Return vs Nifty]]-AVERAGE(Table2[6M Return vs Nifty]))/_xlfn.STDEV.P(Table2[6M Return vs Nifty])</f>
        <v>-0.6219510404361176</v>
      </c>
      <c r="M666">
        <v>-4.5437927094569597</v>
      </c>
      <c r="N666">
        <f>(Table2[[#This Row],[1W Return vs Nifty]]-AVERAGE(Table2[1W Return vs Nifty]))/_xlfn.STDEV.P(Table2[1W Return vs Nifty])</f>
        <v>-1.3951183163768819</v>
      </c>
      <c r="O666">
        <v>1693.28</v>
      </c>
      <c r="P666">
        <v>1660.4118436761801</v>
      </c>
      <c r="Q666">
        <v>1583.92753612198</v>
      </c>
      <c r="R666">
        <v>31.8770501572596</v>
      </c>
      <c r="S666" s="2">
        <f>(Table2[[#This Row],[Close Price]]-Table2[[#This Row],[20D EMA]])/Table2[[#This Row],[20D EMA]]</f>
        <v>-5.1722101483511251E-2</v>
      </c>
      <c r="T666" s="2">
        <f>(Table2[[#This Row],[Close Price]]-Table2[[#This Row],[50D EMA]])/Table2[[#This Row],[50D EMA]]</f>
        <v>-3.2950766934453486E-2</v>
      </c>
      <c r="U666" s="2">
        <f>(Table2[[#This Row],[Close Price]]-Table2[[#This Row],[200D EMA]])/Table2[[#This Row],[200D EMA]]</f>
        <v>1.3745871185071272E-2</v>
      </c>
      <c r="V666">
        <v>0.994495301504981</v>
      </c>
      <c r="W666">
        <v>1602.1</v>
      </c>
      <c r="X666">
        <v>1634.6</v>
      </c>
      <c r="Y666">
        <v>1602.1</v>
      </c>
      <c r="Z666">
        <v>1684.35</v>
      </c>
      <c r="AA666">
        <v>1602.1</v>
      </c>
      <c r="AB666">
        <v>1649.95</v>
      </c>
      <c r="AC666" s="2">
        <f>(Table2[[#This Row],[Close Price]]/Table2[[#This Row],[Day Low]])-1</f>
        <v>2.2470507458960398E-3</v>
      </c>
      <c r="AD666" s="2">
        <f>(Table2[[#This Row],[Day High]]/Table2[[#This Row],[Close Price]])-1</f>
        <v>1.7998380768512012E-2</v>
      </c>
      <c r="AE666" s="2">
        <f>(Table2[[#This Row],[Close Price]]/Table2[[#This Row],[Current Week Low]])-1</f>
        <v>2.2470507458960398E-3</v>
      </c>
      <c r="AF666" s="2">
        <f>(Table2[[#This Row],[Current Week High]]/Table2[[#This Row],[Close Price]])-1</f>
        <v>4.8981752506694898E-2</v>
      </c>
      <c r="AG666" s="2">
        <f>(Table2[[#This Row],[Close Price]]/Table2[[#This Row],[Current Month Low]])-1</f>
        <v>2.2470507458960398E-3</v>
      </c>
      <c r="AH666" s="2">
        <f>(Table2[[#This Row],[Current Month High]]/Table2[[#This Row],[Close Price]])-1</f>
        <v>2.7558074360092277E-2</v>
      </c>
      <c r="AI666">
        <v>20.972161674036201</v>
      </c>
      <c r="AJ666">
        <v>15.8471916597525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-0.06</v>
      </c>
      <c r="AM666" t="s">
        <v>10293</v>
      </c>
      <c r="AN666">
        <v>-11.74</v>
      </c>
      <c r="AO666" t="s">
        <v>10293</v>
      </c>
      <c r="AP666">
        <v>-7.4574502933428002E-2</v>
      </c>
      <c r="AQ666">
        <f>(Table2[[#This Row],[Sharpe Ratio]]-AVERAGE(Table2[Sharpe Ratio]))/_xlfn.STDEV.P(Table2[Sharpe Ratio])</f>
        <v>-1.4984773019422777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-5.8430889983105718</v>
      </c>
      <c r="AS666">
        <f>_xlfn.RANK.AVG(Table2[[#This Row],[1Y Return vs Nifty Z-Score]],Table2[1Y Return vs Nifty Z-Score])</f>
        <v>619</v>
      </c>
      <c r="AT666">
        <f>_xlfn.RANK.AVG(Table2[[#This Row],[6M Return vs Nifty Z-Score]],Table2[6M Return vs Nifty Z-Score])</f>
        <v>526</v>
      </c>
      <c r="AU666">
        <f>_xlfn.RANK.AVG(Table2[[#This Row],[Sharpe Ratio Z-Score]],Table2[Sharpe Ratio Z-Score])</f>
        <v>687</v>
      </c>
      <c r="AV666">
        <f>(Table2[[#This Row],[Rank 1Y]]+Table2[[#This Row],[Rank 6M]]+Table2[[#This Row],[Rank Sharpe]])/3</f>
        <v>610.66666666666663</v>
      </c>
    </row>
    <row r="667" spans="1:48" x14ac:dyDescent="0.3">
      <c r="A667" t="s">
        <v>2233</v>
      </c>
      <c r="B667" t="s">
        <v>2234</v>
      </c>
      <c r="C667" t="s">
        <v>10261</v>
      </c>
      <c r="D667" t="s">
        <v>230</v>
      </c>
      <c r="E667">
        <v>2487.66576519</v>
      </c>
      <c r="F667">
        <v>321.89999999999998</v>
      </c>
      <c r="G667">
        <v>-48.235322747847</v>
      </c>
      <c r="H667">
        <f>(Table2[[#This Row],[1Y Return vs Nifty]]-AVERAGE(Table2[1Y Return vs Nifty]))/_xlfn.STDEV.P(Table2[1Y Return vs Nifty])</f>
        <v>-1.2037552718487627</v>
      </c>
      <c r="I667">
        <v>1.1048585394004999</v>
      </c>
      <c r="J667">
        <f>(Table2[[#This Row],[1M Return vs Nifty]]-AVERAGE(Table2[1M Return vs Nifty]))/_xlfn.STDEV.P(Table2[1M Return vs Nifty])</f>
        <v>1.4710497831191488E-2</v>
      </c>
      <c r="K667">
        <v>-15.7952621235394</v>
      </c>
      <c r="L667">
        <f>(Table2[[#This Row],[6M Return vs Nifty]]-AVERAGE(Table2[6M Return vs Nifty]))/_xlfn.STDEV.P(Table2[6M Return vs Nifty])</f>
        <v>-0.76530370663136849</v>
      </c>
      <c r="M667">
        <v>7.1717161569326899</v>
      </c>
      <c r="N667">
        <f>(Table2[[#This Row],[1W Return vs Nifty]]-AVERAGE(Table2[1W Return vs Nifty]))/_xlfn.STDEV.P(Table2[1W Return vs Nifty])</f>
        <v>1.0524516025112702</v>
      </c>
      <c r="O667">
        <v>310.83</v>
      </c>
      <c r="P667">
        <v>302.829774731106</v>
      </c>
      <c r="Q667">
        <v>320.60746277309698</v>
      </c>
      <c r="R667">
        <v>63.311359489392103</v>
      </c>
      <c r="S667" s="2">
        <f>(Table2[[#This Row],[Close Price]]-Table2[[#This Row],[20D EMA]])/Table2[[#This Row],[20D EMA]]</f>
        <v>3.5614322941800967E-2</v>
      </c>
      <c r="T667" s="2">
        <f>(Table2[[#This Row],[Close Price]]-Table2[[#This Row],[50D EMA]])/Table2[[#This Row],[50D EMA]]</f>
        <v>6.2973415628721288E-2</v>
      </c>
      <c r="U667" s="2">
        <f>(Table2[[#This Row],[Close Price]]-Table2[[#This Row],[200D EMA]])/Table2[[#This Row],[200D EMA]]</f>
        <v>4.0315257034979216E-3</v>
      </c>
      <c r="V667">
        <v>1.7770834079525899</v>
      </c>
      <c r="W667">
        <v>316.39999999999998</v>
      </c>
      <c r="X667">
        <v>324.89999999999998</v>
      </c>
      <c r="Y667">
        <v>298.64999999999998</v>
      </c>
      <c r="Z667">
        <v>342.95</v>
      </c>
      <c r="AA667">
        <v>316.39999999999998</v>
      </c>
      <c r="AB667">
        <v>329.5</v>
      </c>
      <c r="AC667" s="2">
        <f>(Table2[[#This Row],[Close Price]]/Table2[[#This Row],[Day Low]])-1</f>
        <v>1.7383059418457636E-2</v>
      </c>
      <c r="AD667" s="2">
        <f>(Table2[[#This Row],[Day High]]/Table2[[#This Row],[Close Price]])-1</f>
        <v>9.3196644920783278E-3</v>
      </c>
      <c r="AE667" s="2">
        <f>(Table2[[#This Row],[Close Price]]/Table2[[#This Row],[Current Week Low]])-1</f>
        <v>7.7850326469111053E-2</v>
      </c>
      <c r="AF667" s="2">
        <f>(Table2[[#This Row],[Current Week High]]/Table2[[#This Row],[Close Price]])-1</f>
        <v>6.5392979186082778E-2</v>
      </c>
      <c r="AG667" s="2">
        <f>(Table2[[#This Row],[Close Price]]/Table2[[#This Row],[Current Month Low]])-1</f>
        <v>1.7383059418457636E-2</v>
      </c>
      <c r="AH667" s="2">
        <f>(Table2[[#This Row],[Current Month High]]/Table2[[#This Row],[Close Price]])-1</f>
        <v>2.3609816713265008E-2</v>
      </c>
      <c r="AI667">
        <v>35.973904939422098</v>
      </c>
      <c r="AJ667">
        <v>31.146873090242401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-0.01</v>
      </c>
      <c r="AM667" t="s">
        <v>10293</v>
      </c>
      <c r="AN667">
        <v>1.45</v>
      </c>
      <c r="AO667" t="s">
        <v>10294</v>
      </c>
      <c r="AQ667">
        <f>(Table2[[#This Row],[Sharpe Ratio]]-AVERAGE(Table2[Sharpe Ratio]))/_xlfn.STDEV.P(Table2[Sharpe Ratio])</f>
        <v>-0.63377662498989373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717</v>
      </c>
      <c r="AT667">
        <f>_xlfn.RANK.AVG(Table2[[#This Row],[6M Return vs Nifty Z-Score]],Table2[6M Return vs Nifty Z-Score])</f>
        <v>585</v>
      </c>
      <c r="AU667">
        <f>_xlfn.RANK.AVG(Table2[[#This Row],[Sharpe Ratio Z-Score]],Table2[Sharpe Ratio Z-Score])</f>
        <v>532.5</v>
      </c>
      <c r="AV667">
        <f>(Table2[[#This Row],[Rank 1Y]]+Table2[[#This Row],[Rank 6M]]+Table2[[#This Row],[Rank Sharpe]])/3</f>
        <v>611.5</v>
      </c>
    </row>
    <row r="668" spans="1:48" x14ac:dyDescent="0.3">
      <c r="A668" t="s">
        <v>1558</v>
      </c>
      <c r="B668" t="s">
        <v>1559</v>
      </c>
      <c r="C668" t="s">
        <v>10259</v>
      </c>
      <c r="D668" t="s">
        <v>463</v>
      </c>
      <c r="E668">
        <v>6088.7028112400003</v>
      </c>
      <c r="F668">
        <v>1127.3499999999999</v>
      </c>
      <c r="G668">
        <v>-36.074869064680797</v>
      </c>
      <c r="H668">
        <f>(Table2[[#This Row],[1Y Return vs Nifty]]-AVERAGE(Table2[1Y Return vs Nifty]))/_xlfn.STDEV.P(Table2[1Y Return vs Nifty])</f>
        <v>-1.0357718803576987</v>
      </c>
      <c r="I668">
        <v>7.3407057589181202</v>
      </c>
      <c r="J668">
        <f>(Table2[[#This Row],[1M Return vs Nifty]]-AVERAGE(Table2[1M Return vs Nifty]))/_xlfn.STDEV.P(Table2[1M Return vs Nifty])</f>
        <v>0.6512489951995668</v>
      </c>
      <c r="K668">
        <v>-7.5328710982565799</v>
      </c>
      <c r="L668">
        <f>(Table2[[#This Row],[6M Return vs Nifty]]-AVERAGE(Table2[6M Return vs Nifty]))/_xlfn.STDEV.P(Table2[6M Return vs Nifty])</f>
        <v>-0.48143749057102464</v>
      </c>
      <c r="M668">
        <v>2.5353561516071599</v>
      </c>
      <c r="N668">
        <f>(Table2[[#This Row],[1W Return vs Nifty]]-AVERAGE(Table2[1W Return vs Nifty]))/_xlfn.STDEV.P(Table2[1W Return vs Nifty])</f>
        <v>8.3836802113964229E-2</v>
      </c>
      <c r="O668">
        <v>1103.1199999999999</v>
      </c>
      <c r="P668">
        <v>1076.2767272043</v>
      </c>
      <c r="Q668">
        <v>1114.6448429939601</v>
      </c>
      <c r="R668">
        <v>55.112849262350601</v>
      </c>
      <c r="S668" s="2">
        <f>(Table2[[#This Row],[Close Price]]-Table2[[#This Row],[20D EMA]])/Table2[[#This Row],[20D EMA]]</f>
        <v>2.1964972079193578E-2</v>
      </c>
      <c r="T668" s="2">
        <f>(Table2[[#This Row],[Close Price]]-Table2[[#This Row],[50D EMA]])/Table2[[#This Row],[50D EMA]]</f>
        <v>4.7453662710301429E-2</v>
      </c>
      <c r="U668" s="2">
        <f>(Table2[[#This Row],[Close Price]]-Table2[[#This Row],[200D EMA]])/Table2[[#This Row],[200D EMA]]</f>
        <v>1.1398390335627895E-2</v>
      </c>
      <c r="V668">
        <v>1.3229869495003299</v>
      </c>
      <c r="W668">
        <v>1089.8</v>
      </c>
      <c r="X668">
        <v>1160</v>
      </c>
      <c r="Y668">
        <v>1089.8</v>
      </c>
      <c r="Z668">
        <v>1188.7</v>
      </c>
      <c r="AA668">
        <v>1089.8</v>
      </c>
      <c r="AB668">
        <v>1171.1500000000001</v>
      </c>
      <c r="AC668" s="2">
        <f>(Table2[[#This Row],[Close Price]]/Table2[[#This Row],[Day Low]])-1</f>
        <v>3.4455863461185565E-2</v>
      </c>
      <c r="AD668" s="2">
        <f>(Table2[[#This Row],[Day High]]/Table2[[#This Row],[Close Price]])-1</f>
        <v>2.8961724397924327E-2</v>
      </c>
      <c r="AE668" s="2">
        <f>(Table2[[#This Row],[Close Price]]/Table2[[#This Row],[Current Week Low]])-1</f>
        <v>3.4455863461185565E-2</v>
      </c>
      <c r="AF668" s="2">
        <f>(Table2[[#This Row],[Current Week High]]/Table2[[#This Row],[Close Price]])-1</f>
        <v>5.4419656717080045E-2</v>
      </c>
      <c r="AG668" s="2">
        <f>(Table2[[#This Row],[Close Price]]/Table2[[#This Row],[Current Month Low]])-1</f>
        <v>3.4455863461185565E-2</v>
      </c>
      <c r="AH668" s="2">
        <f>(Table2[[#This Row],[Current Month High]]/Table2[[#This Row],[Close Price]])-1</f>
        <v>3.8852175455714955E-2</v>
      </c>
      <c r="AI668">
        <v>24.601942608772799</v>
      </c>
      <c r="AJ668">
        <v>20.7918139933569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0.01</v>
      </c>
      <c r="AM668" t="s">
        <v>10294</v>
      </c>
      <c r="AN668">
        <v>4.79</v>
      </c>
      <c r="AO668" t="s">
        <v>10294</v>
      </c>
      <c r="AP668">
        <v>-5.9054782368864002E-2</v>
      </c>
      <c r="AQ668">
        <f>(Table2[[#This Row],[Sharpe Ratio]]-AVERAGE(Table2[Sharpe Ratio]))/_xlfn.STDEV.P(Table2[Sharpe Ratio])</f>
        <v>-1.3185242033574949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686</v>
      </c>
      <c r="AT668">
        <f>_xlfn.RANK.AVG(Table2[[#This Row],[6M Return vs Nifty Z-Score]],Table2[6M Return vs Nifty Z-Score])</f>
        <v>484</v>
      </c>
      <c r="AU668">
        <f>_xlfn.RANK.AVG(Table2[[#This Row],[Sharpe Ratio Z-Score]],Table2[Sharpe Ratio Z-Score])</f>
        <v>665</v>
      </c>
      <c r="AV668">
        <f>(Table2[[#This Row],[Rank 1Y]]+Table2[[#This Row],[Rank 6M]]+Table2[[#This Row],[Rank Sharpe]])/3</f>
        <v>611.66666666666663</v>
      </c>
    </row>
    <row r="669" spans="1:48" x14ac:dyDescent="0.3">
      <c r="A669" t="s">
        <v>1277</v>
      </c>
      <c r="B669" t="s">
        <v>1278</v>
      </c>
      <c r="C669" t="s">
        <v>10250</v>
      </c>
      <c r="D669" t="s">
        <v>116</v>
      </c>
      <c r="E669">
        <v>8858.9730161799998</v>
      </c>
      <c r="F669">
        <v>82.6</v>
      </c>
      <c r="G669">
        <v>-36.997232940381998</v>
      </c>
      <c r="H669">
        <f>(Table2[[#This Row],[1Y Return vs Nifty]]-AVERAGE(Table2[1Y Return vs Nifty]))/_xlfn.STDEV.P(Table2[1Y Return vs Nifty])</f>
        <v>-1.0485133303122853</v>
      </c>
      <c r="I669">
        <v>-2.70077103225251</v>
      </c>
      <c r="J669">
        <f>(Table2[[#This Row],[1M Return vs Nifty]]-AVERAGE(Table2[1M Return vs Nifty]))/_xlfn.STDEV.P(Table2[1M Return vs Nifty])</f>
        <v>-0.37375792414981562</v>
      </c>
      <c r="K669">
        <v>-18.596805569979399</v>
      </c>
      <c r="L669">
        <f>(Table2[[#This Row],[6M Return vs Nifty]]-AVERAGE(Table2[6M Return vs Nifty]))/_xlfn.STDEV.P(Table2[6M Return vs Nifty])</f>
        <v>-0.86155472341768136</v>
      </c>
      <c r="M669">
        <v>4.0018514582857003</v>
      </c>
      <c r="N669">
        <f>(Table2[[#This Row],[1W Return vs Nifty]]-AVERAGE(Table2[1W Return vs Nifty]))/_xlfn.STDEV.P(Table2[1W Return vs Nifty])</f>
        <v>0.39021272139771407</v>
      </c>
      <c r="O669">
        <v>82.73</v>
      </c>
      <c r="P669">
        <v>83.1630174990092</v>
      </c>
      <c r="Q669">
        <v>85.120647752104702</v>
      </c>
      <c r="R669">
        <v>49.092852558993698</v>
      </c>
      <c r="S669" s="2">
        <f>(Table2[[#This Row],[Close Price]]-Table2[[#This Row],[20D EMA]])/Table2[[#This Row],[20D EMA]]</f>
        <v>-1.5713767677989804E-3</v>
      </c>
      <c r="T669" s="2">
        <f>(Table2[[#This Row],[Close Price]]-Table2[[#This Row],[50D EMA]])/Table2[[#This Row],[50D EMA]]</f>
        <v>-6.7700465416122447E-3</v>
      </c>
      <c r="U669" s="2">
        <f>(Table2[[#This Row],[Close Price]]-Table2[[#This Row],[200D EMA]])/Table2[[#This Row],[200D EMA]]</f>
        <v>-2.9612647679157045E-2</v>
      </c>
      <c r="V669">
        <v>0.92014668238080899</v>
      </c>
      <c r="W669">
        <v>81.36</v>
      </c>
      <c r="X669">
        <v>83.99</v>
      </c>
      <c r="Y669">
        <v>81.36</v>
      </c>
      <c r="Z669">
        <v>85.95</v>
      </c>
      <c r="AA669">
        <v>81.36</v>
      </c>
      <c r="AB669">
        <v>85.39</v>
      </c>
      <c r="AC669" s="2">
        <f>(Table2[[#This Row],[Close Price]]/Table2[[#This Row],[Day Low]])-1</f>
        <v>1.5240904621435458E-2</v>
      </c>
      <c r="AD669" s="2">
        <f>(Table2[[#This Row],[Day High]]/Table2[[#This Row],[Close Price]])-1</f>
        <v>1.6828087167070294E-2</v>
      </c>
      <c r="AE669" s="2">
        <f>(Table2[[#This Row],[Close Price]]/Table2[[#This Row],[Current Week Low]])-1</f>
        <v>1.5240904621435458E-2</v>
      </c>
      <c r="AF669" s="2">
        <f>(Table2[[#This Row],[Current Week High]]/Table2[[#This Row],[Close Price]])-1</f>
        <v>4.0556900726392398E-2</v>
      </c>
      <c r="AG669" s="2">
        <f>(Table2[[#This Row],[Close Price]]/Table2[[#This Row],[Current Month Low]])-1</f>
        <v>1.5240904621435458E-2</v>
      </c>
      <c r="AH669" s="2">
        <f>(Table2[[#This Row],[Current Month High]]/Table2[[#This Row],[Close Price]])-1</f>
        <v>3.377723970944313E-2</v>
      </c>
      <c r="AI669">
        <v>18.644067796610098</v>
      </c>
      <c r="AJ669">
        <v>14.0883977900552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-0.09</v>
      </c>
      <c r="AM669" t="s">
        <v>10293</v>
      </c>
      <c r="AN669">
        <v>1.59</v>
      </c>
      <c r="AO669" t="s">
        <v>10294</v>
      </c>
      <c r="AQ669">
        <f>(Table2[[#This Row],[Sharpe Ratio]]-AVERAGE(Table2[Sharpe Ratio]))/_xlfn.STDEV.P(Table2[Sharpe Ratio])</f>
        <v>-0.63377662498989373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690</v>
      </c>
      <c r="AT669">
        <f>_xlfn.RANK.AVG(Table2[[#This Row],[6M Return vs Nifty Z-Score]],Table2[6M Return vs Nifty Z-Score])</f>
        <v>614</v>
      </c>
      <c r="AU669">
        <f>_xlfn.RANK.AVG(Table2[[#This Row],[Sharpe Ratio Z-Score]],Table2[Sharpe Ratio Z-Score])</f>
        <v>532.5</v>
      </c>
      <c r="AV669">
        <f>(Table2[[#This Row],[Rank 1Y]]+Table2[[#This Row],[Rank 6M]]+Table2[[#This Row],[Rank Sharpe]])/3</f>
        <v>612.16666666666663</v>
      </c>
    </row>
    <row r="670" spans="1:48" x14ac:dyDescent="0.3">
      <c r="A670" t="s">
        <v>2072</v>
      </c>
      <c r="B670" t="s">
        <v>2073</v>
      </c>
      <c r="C670" t="s">
        <v>10265</v>
      </c>
      <c r="D670" t="s">
        <v>1818</v>
      </c>
      <c r="E670">
        <v>2942.327334092</v>
      </c>
      <c r="F670">
        <v>15.98</v>
      </c>
      <c r="G670">
        <v>-34.746004975188903</v>
      </c>
      <c r="H670">
        <f>(Table2[[#This Row],[1Y Return vs Nifty]]-AVERAGE(Table2[1Y Return vs Nifty]))/_xlfn.STDEV.P(Table2[1Y Return vs Nifty])</f>
        <v>-1.0174150737450847</v>
      </c>
      <c r="I670">
        <v>-1.6748744703082401</v>
      </c>
      <c r="J670">
        <f>(Table2[[#This Row],[1M Return vs Nifty]]-AVERAGE(Table2[1M Return vs Nifty]))/_xlfn.STDEV.P(Table2[1M Return vs Nifty])</f>
        <v>-0.2690371648035173</v>
      </c>
      <c r="K670">
        <v>-32.8033071856091</v>
      </c>
      <c r="L670">
        <f>(Table2[[#This Row],[6M Return vs Nifty]]-AVERAGE(Table2[6M Return vs Nifty]))/_xlfn.STDEV.P(Table2[6M Return vs Nifty])</f>
        <v>-1.3496393280731389</v>
      </c>
      <c r="M670">
        <v>2.2382776711282601</v>
      </c>
      <c r="N670">
        <f>(Table2[[#This Row],[1W Return vs Nifty]]-AVERAGE(Table2[1W Return vs Nifty]))/_xlfn.STDEV.P(Table2[1W Return vs Nifty])</f>
        <v>2.1772033040622928E-2</v>
      </c>
      <c r="O670">
        <v>15.69</v>
      </c>
      <c r="P670">
        <v>15.9082034122436</v>
      </c>
      <c r="Q670">
        <v>17.325737027998901</v>
      </c>
      <c r="R670">
        <v>59.590753812824602</v>
      </c>
      <c r="S670" s="2">
        <f>(Table2[[#This Row],[Close Price]]-Table2[[#This Row],[20D EMA]])/Table2[[#This Row],[20D EMA]]</f>
        <v>1.8483110261312996E-2</v>
      </c>
      <c r="T670" s="2">
        <f>(Table2[[#This Row],[Close Price]]-Table2[[#This Row],[50D EMA]])/Table2[[#This Row],[50D EMA]]</f>
        <v>4.5131801433431059E-3</v>
      </c>
      <c r="U670" s="2">
        <f>(Table2[[#This Row],[Close Price]]-Table2[[#This Row],[200D EMA]])/Table2[[#This Row],[200D EMA]]</f>
        <v>-7.7672714633966217E-2</v>
      </c>
      <c r="V670">
        <v>1.00269422825688</v>
      </c>
      <c r="W670">
        <v>15.78</v>
      </c>
      <c r="X670">
        <v>16.239999999999998</v>
      </c>
      <c r="Y670">
        <v>15.74</v>
      </c>
      <c r="Z670">
        <v>16.59</v>
      </c>
      <c r="AA670">
        <v>15.78</v>
      </c>
      <c r="AB670">
        <v>16.579999999999998</v>
      </c>
      <c r="AC670" s="2">
        <f>(Table2[[#This Row],[Close Price]]/Table2[[#This Row],[Day Low]])-1</f>
        <v>1.2674271229404344E-2</v>
      </c>
      <c r="AD670" s="2">
        <f>(Table2[[#This Row],[Day High]]/Table2[[#This Row],[Close Price]])-1</f>
        <v>1.6270337922402955E-2</v>
      </c>
      <c r="AE670" s="2">
        <f>(Table2[[#This Row],[Close Price]]/Table2[[#This Row],[Current Week Low]])-1</f>
        <v>1.5247776365946653E-2</v>
      </c>
      <c r="AF670" s="2">
        <f>(Table2[[#This Row],[Current Week High]]/Table2[[#This Row],[Close Price]])-1</f>
        <v>3.8172715894868592E-2</v>
      </c>
      <c r="AG670" s="2">
        <f>(Table2[[#This Row],[Close Price]]/Table2[[#This Row],[Current Month Low]])-1</f>
        <v>1.2674271229404344E-2</v>
      </c>
      <c r="AH670" s="2">
        <f>(Table2[[#This Row],[Current Month High]]/Table2[[#This Row],[Close Price]])-1</f>
        <v>3.7546933667083726E-2</v>
      </c>
      <c r="AI670">
        <v>63.0162703379224</v>
      </c>
      <c r="AJ670">
        <v>24.3579766536965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-0.19</v>
      </c>
      <c r="AM670" t="s">
        <v>10293</v>
      </c>
      <c r="AN670">
        <v>4.99</v>
      </c>
      <c r="AO670" t="s">
        <v>10294</v>
      </c>
      <c r="AP670">
        <v>1.8539414969593999E-2</v>
      </c>
      <c r="AQ670">
        <f>(Table2[[#This Row],[Sharpe Ratio]]-AVERAGE(Table2[Sharpe Ratio]))/_xlfn.STDEV.P(Table2[Sharpe Ratio])</f>
        <v>-0.41880979257506878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680</v>
      </c>
      <c r="AT670">
        <f>_xlfn.RANK.AVG(Table2[[#This Row],[6M Return vs Nifty Z-Score]],Table2[6M Return vs Nifty Z-Score])</f>
        <v>708</v>
      </c>
      <c r="AU670">
        <f>_xlfn.RANK.AVG(Table2[[#This Row],[Sharpe Ratio Z-Score]],Table2[Sharpe Ratio Z-Score])</f>
        <v>452</v>
      </c>
      <c r="AV670">
        <f>(Table2[[#This Row],[Rank 1Y]]+Table2[[#This Row],[Rank 6M]]+Table2[[#This Row],[Rank Sharpe]])/3</f>
        <v>613.33333333333337</v>
      </c>
    </row>
    <row r="671" spans="1:48" x14ac:dyDescent="0.3">
      <c r="A671" t="s">
        <v>2241</v>
      </c>
      <c r="B671" t="s">
        <v>2242</v>
      </c>
      <c r="C671" t="s">
        <v>6557</v>
      </c>
      <c r="D671" t="s">
        <v>78</v>
      </c>
      <c r="E671">
        <v>2450.4804359999998</v>
      </c>
      <c r="F671">
        <v>94.86</v>
      </c>
      <c r="G671">
        <v>-32.1030137218116</v>
      </c>
      <c r="H671">
        <f>(Table2[[#This Row],[1Y Return vs Nifty]]-AVERAGE(Table2[1Y Return vs Nifty]))/_xlfn.STDEV.P(Table2[1Y Return vs Nifty])</f>
        <v>-0.98090503505811188</v>
      </c>
      <c r="I671">
        <v>-7.6340651682155203</v>
      </c>
      <c r="J671">
        <f>(Table2[[#This Row],[1M Return vs Nifty]]-AVERAGE(Table2[1M Return vs Nifty]))/_xlfn.STDEV.P(Table2[1M Return vs Nifty])</f>
        <v>-0.87733530920079628</v>
      </c>
      <c r="K671">
        <v>-35.318836863518897</v>
      </c>
      <c r="L671">
        <f>(Table2[[#This Row],[6M Return vs Nifty]]-AVERAGE(Table2[6M Return vs Nifty]))/_xlfn.STDEV.P(Table2[6M Return vs Nifty])</f>
        <v>-1.4360639343246091</v>
      </c>
      <c r="M671">
        <v>-1.86849002863431</v>
      </c>
      <c r="N671">
        <f>(Table2[[#This Row],[1W Return vs Nifty]]-AVERAGE(Table2[1W Return vs Nifty]))/_xlfn.STDEV.P(Table2[1W Return vs Nifty])</f>
        <v>-0.83620188857341471</v>
      </c>
      <c r="O671">
        <v>96.89</v>
      </c>
      <c r="P671">
        <v>97.074384194682906</v>
      </c>
      <c r="Q671">
        <v>100.15934228805899</v>
      </c>
      <c r="R671">
        <v>38.772544989017</v>
      </c>
      <c r="S671" s="2">
        <f>(Table2[[#This Row],[Close Price]]-Table2[[#This Row],[20D EMA]])/Table2[[#This Row],[20D EMA]]</f>
        <v>-2.095159459180515E-2</v>
      </c>
      <c r="T671" s="2">
        <f>(Table2[[#This Row],[Close Price]]-Table2[[#This Row],[50D EMA]])/Table2[[#This Row],[50D EMA]]</f>
        <v>-2.2811210321375352E-2</v>
      </c>
      <c r="U671" s="2">
        <f>(Table2[[#This Row],[Close Price]]-Table2[[#This Row],[200D EMA]])/Table2[[#This Row],[200D EMA]]</f>
        <v>-5.2909116284111053E-2</v>
      </c>
      <c r="V671">
        <v>0.72704036004275496</v>
      </c>
      <c r="W671">
        <v>93.79</v>
      </c>
      <c r="X671">
        <v>96.2</v>
      </c>
      <c r="Y671">
        <v>93.79</v>
      </c>
      <c r="Z671">
        <v>101.75</v>
      </c>
      <c r="AA671">
        <v>93.79</v>
      </c>
      <c r="AB671">
        <v>96.44</v>
      </c>
      <c r="AC671" s="2">
        <f>(Table2[[#This Row],[Close Price]]/Table2[[#This Row],[Day Low]])-1</f>
        <v>1.1408465721292282E-2</v>
      </c>
      <c r="AD671" s="2">
        <f>(Table2[[#This Row],[Day High]]/Table2[[#This Row],[Close Price]])-1</f>
        <v>1.4126080539742736E-2</v>
      </c>
      <c r="AE671" s="2">
        <f>(Table2[[#This Row],[Close Price]]/Table2[[#This Row],[Current Week Low]])-1</f>
        <v>1.1408465721292282E-2</v>
      </c>
      <c r="AF671" s="2">
        <f>(Table2[[#This Row],[Current Week High]]/Table2[[#This Row],[Close Price]])-1</f>
        <v>7.2633354417035667E-2</v>
      </c>
      <c r="AG671" s="2">
        <f>(Table2[[#This Row],[Close Price]]/Table2[[#This Row],[Current Month Low]])-1</f>
        <v>1.1408465721292282E-2</v>
      </c>
      <c r="AH671" s="2">
        <f>(Table2[[#This Row],[Current Month High]]/Table2[[#This Row],[Close Price]])-1</f>
        <v>1.6656124815517481E-2</v>
      </c>
      <c r="AI671">
        <v>64.452877925363694</v>
      </c>
      <c r="AJ671">
        <v>14.427020506634401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-7.0000000000000007E-2</v>
      </c>
      <c r="AM671" t="s">
        <v>10293</v>
      </c>
      <c r="AN671">
        <v>-5.29</v>
      </c>
      <c r="AO671" t="s">
        <v>10293</v>
      </c>
      <c r="AP671">
        <v>1.3358226120820001E-2</v>
      </c>
      <c r="AQ671">
        <f>(Table2[[#This Row],[Sharpe Ratio]]-AVERAGE(Table2[Sharpe Ratio]))/_xlfn.STDEV.P(Table2[Sharpe Ratio])</f>
        <v>-0.47888632448239415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659</v>
      </c>
      <c r="AT671">
        <f>_xlfn.RANK.AVG(Table2[[#This Row],[6M Return vs Nifty Z-Score]],Table2[6M Return vs Nifty Z-Score])</f>
        <v>712</v>
      </c>
      <c r="AU671">
        <f>_xlfn.RANK.AVG(Table2[[#This Row],[Sharpe Ratio Z-Score]],Table2[Sharpe Ratio Z-Score])</f>
        <v>471</v>
      </c>
      <c r="AV671">
        <f>(Table2[[#This Row],[Rank 1Y]]+Table2[[#This Row],[Rank 6M]]+Table2[[#This Row],[Rank Sharpe]])/3</f>
        <v>614</v>
      </c>
    </row>
    <row r="672" spans="1:48" x14ac:dyDescent="0.3">
      <c r="A672" t="s">
        <v>1289</v>
      </c>
      <c r="B672" t="s">
        <v>1290</v>
      </c>
      <c r="C672" t="s">
        <v>10260</v>
      </c>
      <c r="D672" t="s">
        <v>130</v>
      </c>
      <c r="E672">
        <v>8728.3067311499999</v>
      </c>
      <c r="F672">
        <v>491.5</v>
      </c>
      <c r="G672">
        <v>-24.285158283330301</v>
      </c>
      <c r="H672">
        <f>(Table2[[#This Row],[1Y Return vs Nifty]]-AVERAGE(Table2[1Y Return vs Nifty]))/_xlfn.STDEV.P(Table2[1Y Return vs Nifty])</f>
        <v>-0.87290989729767521</v>
      </c>
      <c r="I672">
        <v>-1.3054369008567701</v>
      </c>
      <c r="J672">
        <f>(Table2[[#This Row],[1M Return vs Nifty]]-AVERAGE(Table2[1M Return vs Nifty]))/_xlfn.STDEV.P(Table2[1M Return vs Nifty])</f>
        <v>-0.23132597223388052</v>
      </c>
      <c r="K672">
        <v>-28.567491021887101</v>
      </c>
      <c r="L672">
        <f>(Table2[[#This Row],[6M Return vs Nifty]]-AVERAGE(Table2[6M Return vs Nifty]))/_xlfn.STDEV.P(Table2[6M Return vs Nifty])</f>
        <v>-1.2041118285099179</v>
      </c>
      <c r="M672">
        <v>5.77028638401426</v>
      </c>
      <c r="N672">
        <f>(Table2[[#This Row],[1W Return vs Nifty]]-AVERAGE(Table2[1W Return vs Nifty]))/_xlfn.STDEV.P(Table2[1W Return vs Nifty])</f>
        <v>0.75966898463711807</v>
      </c>
      <c r="O672">
        <v>483.16</v>
      </c>
      <c r="P672">
        <v>480.49077170218197</v>
      </c>
      <c r="Q672">
        <v>491.80889626198302</v>
      </c>
      <c r="R672">
        <v>57.263935866060798</v>
      </c>
      <c r="S672" s="2">
        <f>(Table2[[#This Row],[Close Price]]-Table2[[#This Row],[20D EMA]])/Table2[[#This Row],[20D EMA]]</f>
        <v>1.726136269558733E-2</v>
      </c>
      <c r="T672" s="2">
        <f>(Table2[[#This Row],[Close Price]]-Table2[[#This Row],[50D EMA]])/Table2[[#This Row],[50D EMA]]</f>
        <v>2.29124656417788E-2</v>
      </c>
      <c r="U672" s="2">
        <f>(Table2[[#This Row],[Close Price]]-Table2[[#This Row],[200D EMA]])/Table2[[#This Row],[200D EMA]]</f>
        <v>-6.280818918299434E-4</v>
      </c>
      <c r="V672">
        <v>0.57079164414418904</v>
      </c>
      <c r="W672">
        <v>486.3</v>
      </c>
      <c r="X672">
        <v>501.9</v>
      </c>
      <c r="Y672">
        <v>478</v>
      </c>
      <c r="Z672">
        <v>505.7</v>
      </c>
      <c r="AA672">
        <v>486.3</v>
      </c>
      <c r="AB672">
        <v>505.7</v>
      </c>
      <c r="AC672" s="2">
        <f>(Table2[[#This Row],[Close Price]]/Table2[[#This Row],[Day Low]])-1</f>
        <v>1.0692987867571446E-2</v>
      </c>
      <c r="AD672" s="2">
        <f>(Table2[[#This Row],[Day High]]/Table2[[#This Row],[Close Price]])-1</f>
        <v>2.1159715157680559E-2</v>
      </c>
      <c r="AE672" s="2">
        <f>(Table2[[#This Row],[Close Price]]/Table2[[#This Row],[Current Week Low]])-1</f>
        <v>2.8242677824267703E-2</v>
      </c>
      <c r="AF672" s="2">
        <f>(Table2[[#This Row],[Current Week High]]/Table2[[#This Row],[Close Price]])-1</f>
        <v>2.889114954221772E-2</v>
      </c>
      <c r="AG672" s="2">
        <f>(Table2[[#This Row],[Close Price]]/Table2[[#This Row],[Current Month Low]])-1</f>
        <v>1.0692987867571446E-2</v>
      </c>
      <c r="AH672" s="2">
        <f>(Table2[[#This Row],[Current Month High]]/Table2[[#This Row],[Close Price]])-1</f>
        <v>2.889114954221772E-2</v>
      </c>
      <c r="AI672">
        <v>43.479145473041697</v>
      </c>
      <c r="AJ672">
        <v>27.298627298627199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0.09</v>
      </c>
      <c r="AM672" t="s">
        <v>10294</v>
      </c>
      <c r="AN672">
        <v>2.5</v>
      </c>
      <c r="AO672" t="s">
        <v>10294</v>
      </c>
      <c r="AQ672">
        <f>(Table2[[#This Row],[Sharpe Ratio]]-AVERAGE(Table2[Sharpe Ratio]))/_xlfn.STDEV.P(Table2[Sharpe Ratio])</f>
        <v>-0.63377662498989373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640</v>
      </c>
      <c r="AT672">
        <f>_xlfn.RANK.AVG(Table2[[#This Row],[6M Return vs Nifty Z-Score]],Table2[6M Return vs Nifty Z-Score])</f>
        <v>677</v>
      </c>
      <c r="AU672">
        <f>_xlfn.RANK.AVG(Table2[[#This Row],[Sharpe Ratio Z-Score]],Table2[Sharpe Ratio Z-Score])</f>
        <v>532.5</v>
      </c>
      <c r="AV672">
        <f>(Table2[[#This Row],[Rank 1Y]]+Table2[[#This Row],[Rank 6M]]+Table2[[#This Row],[Rank Sharpe]])/3</f>
        <v>616.5</v>
      </c>
    </row>
    <row r="673" spans="1:48" x14ac:dyDescent="0.3">
      <c r="A673" t="s">
        <v>1026</v>
      </c>
      <c r="B673" t="s">
        <v>1027</v>
      </c>
      <c r="C673" t="s">
        <v>10249</v>
      </c>
      <c r="D673" t="s">
        <v>304</v>
      </c>
      <c r="E673">
        <v>13182.4446744</v>
      </c>
      <c r="F673">
        <v>980.4</v>
      </c>
      <c r="G673">
        <v>-42.024105617812197</v>
      </c>
      <c r="H673">
        <f>(Table2[[#This Row],[1Y Return vs Nifty]]-AVERAGE(Table2[1Y Return vs Nifty]))/_xlfn.STDEV.P(Table2[1Y Return vs Nifty])</f>
        <v>-1.1179540882765577</v>
      </c>
      <c r="I673">
        <v>-2.2463859044465702</v>
      </c>
      <c r="J673">
        <f>(Table2[[#This Row],[1M Return vs Nifty]]-AVERAGE(Table2[1M Return vs Nifty]))/_xlfn.STDEV.P(Table2[1M Return vs Nifty])</f>
        <v>-0.32737551350080935</v>
      </c>
      <c r="K673">
        <v>-15.8139543481859</v>
      </c>
      <c r="L673">
        <f>(Table2[[#This Row],[6M Return vs Nifty]]-AVERAGE(Table2[6M Return vs Nifty]))/_xlfn.STDEV.P(Table2[6M Return vs Nifty])</f>
        <v>-0.76594590464207934</v>
      </c>
      <c r="M673">
        <v>3.5835305029242401</v>
      </c>
      <c r="N673">
        <f>(Table2[[#This Row],[1W Return vs Nifty]]-AVERAGE(Table2[1W Return vs Nifty]))/_xlfn.STDEV.P(Table2[1W Return vs Nifty])</f>
        <v>0.30281832833634054</v>
      </c>
      <c r="O673">
        <v>964.71</v>
      </c>
      <c r="P673">
        <v>950.01017444286299</v>
      </c>
      <c r="Q673">
        <v>949.72812740094002</v>
      </c>
      <c r="R673">
        <v>58.323201019863099</v>
      </c>
      <c r="S673" s="2">
        <f>(Table2[[#This Row],[Close Price]]-Table2[[#This Row],[20D EMA]])/Table2[[#This Row],[20D EMA]]</f>
        <v>1.6263954970923842E-2</v>
      </c>
      <c r="T673" s="2">
        <f>(Table2[[#This Row],[Close Price]]-Table2[[#This Row],[50D EMA]])/Table2[[#This Row],[50D EMA]]</f>
        <v>3.1988947460440849E-2</v>
      </c>
      <c r="U673" s="2">
        <f>(Table2[[#This Row],[Close Price]]-Table2[[#This Row],[200D EMA]])/Table2[[#This Row],[200D EMA]]</f>
        <v>3.2295424042033685E-2</v>
      </c>
      <c r="V673">
        <v>1.2648484746164099</v>
      </c>
      <c r="W673">
        <v>956.65</v>
      </c>
      <c r="X673">
        <v>996</v>
      </c>
      <c r="Y673">
        <v>954.7</v>
      </c>
      <c r="Z673">
        <v>1012.8</v>
      </c>
      <c r="AA673">
        <v>956.65</v>
      </c>
      <c r="AB673">
        <v>1003.95</v>
      </c>
      <c r="AC673" s="2">
        <f>(Table2[[#This Row],[Close Price]]/Table2[[#This Row],[Day Low]])-1</f>
        <v>2.482621648460781E-2</v>
      </c>
      <c r="AD673" s="2">
        <f>(Table2[[#This Row],[Day High]]/Table2[[#This Row],[Close Price]])-1</f>
        <v>1.5911872705018482E-2</v>
      </c>
      <c r="AE673" s="2">
        <f>(Table2[[#This Row],[Close Price]]/Table2[[#This Row],[Current Week Low]])-1</f>
        <v>2.6919451136482531E-2</v>
      </c>
      <c r="AF673" s="2">
        <f>(Table2[[#This Row],[Current Week High]]/Table2[[#This Row],[Close Price]])-1</f>
        <v>3.3047735618115137E-2</v>
      </c>
      <c r="AG673" s="2">
        <f>(Table2[[#This Row],[Close Price]]/Table2[[#This Row],[Current Month Low]])-1</f>
        <v>2.482621648460781E-2</v>
      </c>
      <c r="AH673" s="2">
        <f>(Table2[[#This Row],[Current Month High]]/Table2[[#This Row],[Close Price]])-1</f>
        <v>2.4020807833537328E-2</v>
      </c>
      <c r="AI673">
        <v>27.294981640146801</v>
      </c>
      <c r="AJ673">
        <v>25.362828463653202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-0.09</v>
      </c>
      <c r="AM673" t="s">
        <v>10293</v>
      </c>
      <c r="AN673">
        <v>-2.2599999999999998</v>
      </c>
      <c r="AO673" t="s">
        <v>10293</v>
      </c>
      <c r="AP673">
        <v>-5.4752999338699999E-4</v>
      </c>
      <c r="AQ673">
        <f>(Table2[[#This Row],[Sharpe Ratio]]-AVERAGE(Table2[Sharpe Ratio]))/_xlfn.STDEV.P(Table2[Sharpe Ratio])</f>
        <v>-0.64012530365767006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-2.5485824817407758</v>
      </c>
      <c r="AS673">
        <f>_xlfn.RANK.AVG(Table2[[#This Row],[1Y Return vs Nifty Z-Score]],Table2[1Y Return vs Nifty Z-Score])</f>
        <v>708</v>
      </c>
      <c r="AT673">
        <f>_xlfn.RANK.AVG(Table2[[#This Row],[6M Return vs Nifty Z-Score]],Table2[6M Return vs Nifty Z-Score])</f>
        <v>587</v>
      </c>
      <c r="AU673">
        <f>_xlfn.RANK.AVG(Table2[[#This Row],[Sharpe Ratio Z-Score]],Table2[Sharpe Ratio Z-Score])</f>
        <v>555</v>
      </c>
      <c r="AV673">
        <f>(Table2[[#This Row],[Rank 1Y]]+Table2[[#This Row],[Rank 6M]]+Table2[[#This Row],[Rank Sharpe]])/3</f>
        <v>616.66666666666663</v>
      </c>
    </row>
    <row r="674" spans="1:48" x14ac:dyDescent="0.3">
      <c r="A674" t="s">
        <v>1635</v>
      </c>
      <c r="B674" t="s">
        <v>1636</v>
      </c>
      <c r="C674" t="s">
        <v>10250</v>
      </c>
      <c r="D674" t="s">
        <v>433</v>
      </c>
      <c r="E674">
        <v>5249.4461966099998</v>
      </c>
      <c r="F674">
        <v>289.3</v>
      </c>
      <c r="G674">
        <v>-16.828525207327001</v>
      </c>
      <c r="H674">
        <f>(Table2[[#This Row],[1Y Return vs Nifty]]-AVERAGE(Table2[1Y Return vs Nifty]))/_xlfn.STDEV.P(Table2[1Y Return vs Nifty])</f>
        <v>-0.76990465211135073</v>
      </c>
      <c r="I674">
        <v>-4.1562888330864096</v>
      </c>
      <c r="J674">
        <f>(Table2[[#This Row],[1M Return vs Nifty]]-AVERAGE(Table2[1M Return vs Nifty]))/_xlfn.STDEV.P(Table2[1M Return vs Nifty])</f>
        <v>-0.52233326302853211</v>
      </c>
      <c r="K674">
        <v>-26.952343013946699</v>
      </c>
      <c r="L674">
        <f>(Table2[[#This Row],[6M Return vs Nifty]]-AVERAGE(Table2[6M Return vs Nifty]))/_xlfn.STDEV.P(Table2[6M Return vs Nifty])</f>
        <v>-1.1486211174084362</v>
      </c>
      <c r="M674">
        <v>-0.66387706340630204</v>
      </c>
      <c r="N674">
        <f>(Table2[[#This Row],[1W Return vs Nifty]]-AVERAGE(Table2[1W Return vs Nifty]))/_xlfn.STDEV.P(Table2[1W Return vs Nifty])</f>
        <v>-0.58453766372243499</v>
      </c>
      <c r="O674">
        <v>291.36</v>
      </c>
      <c r="P674">
        <v>294.11698175401699</v>
      </c>
      <c r="Q674">
        <v>294.30436107902</v>
      </c>
      <c r="R674">
        <v>46.3387613950256</v>
      </c>
      <c r="S674" s="2">
        <f>(Table2[[#This Row],[Close Price]]-Table2[[#This Row],[20D EMA]])/Table2[[#This Row],[20D EMA]]</f>
        <v>-7.0702910488742521E-3</v>
      </c>
      <c r="T674" s="2">
        <f>(Table2[[#This Row],[Close Price]]-Table2[[#This Row],[50D EMA]])/Table2[[#This Row],[50D EMA]]</f>
        <v>-1.6377775010780006E-2</v>
      </c>
      <c r="U674" s="2">
        <f>(Table2[[#This Row],[Close Price]]-Table2[[#This Row],[200D EMA]])/Table2[[#This Row],[200D EMA]]</f>
        <v>-1.7004033038016477E-2</v>
      </c>
      <c r="V674">
        <v>0.98610555763268204</v>
      </c>
      <c r="W674">
        <v>286</v>
      </c>
      <c r="X674">
        <v>292.14999999999998</v>
      </c>
      <c r="Y674">
        <v>285.05</v>
      </c>
      <c r="Z674">
        <v>294.2</v>
      </c>
      <c r="AA674">
        <v>286</v>
      </c>
      <c r="AB674">
        <v>294.2</v>
      </c>
      <c r="AC674" s="2">
        <f>(Table2[[#This Row],[Close Price]]/Table2[[#This Row],[Day Low]])-1</f>
        <v>1.1538461538461497E-2</v>
      </c>
      <c r="AD674" s="2">
        <f>(Table2[[#This Row],[Day High]]/Table2[[#This Row],[Close Price]])-1</f>
        <v>9.8513653646732369E-3</v>
      </c>
      <c r="AE674" s="2">
        <f>(Table2[[#This Row],[Close Price]]/Table2[[#This Row],[Current Week Low]])-1</f>
        <v>1.4909664971057612E-2</v>
      </c>
      <c r="AF674" s="2">
        <f>(Table2[[#This Row],[Current Week High]]/Table2[[#This Row],[Close Price]])-1</f>
        <v>1.6937435188385752E-2</v>
      </c>
      <c r="AG674" s="2">
        <f>(Table2[[#This Row],[Close Price]]/Table2[[#This Row],[Current Month Low]])-1</f>
        <v>1.1538461538461497E-2</v>
      </c>
      <c r="AH674" s="2">
        <f>(Table2[[#This Row],[Current Month High]]/Table2[[#This Row],[Close Price]])-1</f>
        <v>1.6937435188385752E-2</v>
      </c>
      <c r="AI674">
        <v>34.099550639474501</v>
      </c>
      <c r="AJ674">
        <v>17.283783783783701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-0.09</v>
      </c>
      <c r="AM674" t="s">
        <v>10293</v>
      </c>
      <c r="AN674">
        <v>-0.98</v>
      </c>
      <c r="AO674" t="s">
        <v>10293</v>
      </c>
      <c r="AP674">
        <v>-1.5588712360735999E-2</v>
      </c>
      <c r="AQ674">
        <f>(Table2[[#This Row],[Sharpe Ratio]]-AVERAGE(Table2[Sharpe Ratio]))/_xlfn.STDEV.P(Table2[Sharpe Ratio])</f>
        <v>-0.81452969206936865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601</v>
      </c>
      <c r="AT674">
        <f>_xlfn.RANK.AVG(Table2[[#This Row],[6M Return vs Nifty Z-Score]],Table2[6M Return vs Nifty Z-Score])</f>
        <v>669</v>
      </c>
      <c r="AU674">
        <f>_xlfn.RANK.AVG(Table2[[#This Row],[Sharpe Ratio Z-Score]],Table2[Sharpe Ratio Z-Score])</f>
        <v>584</v>
      </c>
      <c r="AV674">
        <f>(Table2[[#This Row],[Rank 1Y]]+Table2[[#This Row],[Rank 6M]]+Table2[[#This Row],[Rank Sharpe]])/3</f>
        <v>618</v>
      </c>
    </row>
    <row r="675" spans="1:48" x14ac:dyDescent="0.3">
      <c r="A675" t="s">
        <v>1609</v>
      </c>
      <c r="B675" t="s">
        <v>1610</v>
      </c>
      <c r="C675" t="s">
        <v>10250</v>
      </c>
      <c r="D675" t="s">
        <v>433</v>
      </c>
      <c r="E675">
        <v>5504.5095384460001</v>
      </c>
      <c r="F675">
        <v>50.02</v>
      </c>
      <c r="G675">
        <v>-26.2440623657514</v>
      </c>
      <c r="H675">
        <f>(Table2[[#This Row],[1Y Return vs Nifty]]-AVERAGE(Table2[1Y Return vs Nifty]))/_xlfn.STDEV.P(Table2[1Y Return vs Nifty])</f>
        <v>-0.89997001856817604</v>
      </c>
      <c r="I675">
        <v>-3.95078910445458</v>
      </c>
      <c r="J675">
        <f>(Table2[[#This Row],[1M Return vs Nifty]]-AVERAGE(Table2[1M Return vs Nifty]))/_xlfn.STDEV.P(Table2[1M Return vs Nifty])</f>
        <v>-0.50135640393174485</v>
      </c>
      <c r="K675">
        <v>-28.682873795027501</v>
      </c>
      <c r="L675">
        <f>(Table2[[#This Row],[6M Return vs Nifty]]-AVERAGE(Table2[6M Return vs Nifty]))/_xlfn.STDEV.P(Table2[6M Return vs Nifty])</f>
        <v>-1.208075968080375</v>
      </c>
      <c r="M675">
        <v>1.79595371712529</v>
      </c>
      <c r="N675">
        <f>(Table2[[#This Row],[1W Return vs Nifty]]-AVERAGE(Table2[1W Return vs Nifty]))/_xlfn.STDEV.P(Table2[1W Return vs Nifty])</f>
        <v>-7.0636996440566438E-2</v>
      </c>
      <c r="O675">
        <v>50.43</v>
      </c>
      <c r="P675">
        <v>51.292306755185301</v>
      </c>
      <c r="Q675">
        <v>52.174487718715497</v>
      </c>
      <c r="R675">
        <v>45.580647604074301</v>
      </c>
      <c r="S675" s="2">
        <f>(Table2[[#This Row],[Close Price]]-Table2[[#This Row],[20D EMA]])/Table2[[#This Row],[20D EMA]]</f>
        <v>-8.1300813008129413E-3</v>
      </c>
      <c r="T675" s="2">
        <f>(Table2[[#This Row],[Close Price]]-Table2[[#This Row],[50D EMA]])/Table2[[#This Row],[50D EMA]]</f>
        <v>-2.4805021175162419E-2</v>
      </c>
      <c r="U675" s="2">
        <f>(Table2[[#This Row],[Close Price]]-Table2[[#This Row],[200D EMA]])/Table2[[#This Row],[200D EMA]]</f>
        <v>-4.1293893105972139E-2</v>
      </c>
      <c r="V675">
        <v>0.78421718956065101</v>
      </c>
      <c r="W675">
        <v>49.51</v>
      </c>
      <c r="X675">
        <v>50.39</v>
      </c>
      <c r="Y675">
        <v>49.4</v>
      </c>
      <c r="Z675">
        <v>51.1</v>
      </c>
      <c r="AA675">
        <v>49.51</v>
      </c>
      <c r="AB675">
        <v>51.1</v>
      </c>
      <c r="AC675" s="2">
        <f>(Table2[[#This Row],[Close Price]]/Table2[[#This Row],[Day Low]])-1</f>
        <v>1.0300949303171159E-2</v>
      </c>
      <c r="AD675" s="2">
        <f>(Table2[[#This Row],[Day High]]/Table2[[#This Row],[Close Price]])-1</f>
        <v>7.3970411835264649E-3</v>
      </c>
      <c r="AE675" s="2">
        <f>(Table2[[#This Row],[Close Price]]/Table2[[#This Row],[Current Week Low]])-1</f>
        <v>1.25506072874495E-2</v>
      </c>
      <c r="AF675" s="2">
        <f>(Table2[[#This Row],[Current Week High]]/Table2[[#This Row],[Close Price]])-1</f>
        <v>2.1591363454618095E-2</v>
      </c>
      <c r="AG675" s="2">
        <f>(Table2[[#This Row],[Close Price]]/Table2[[#This Row],[Current Month Low]])-1</f>
        <v>1.0300949303171159E-2</v>
      </c>
      <c r="AH675" s="2">
        <f>(Table2[[#This Row],[Current Month High]]/Table2[[#This Row],[Close Price]])-1</f>
        <v>2.1591363454618095E-2</v>
      </c>
      <c r="AI675">
        <v>36.545381847260998</v>
      </c>
      <c r="AJ675">
        <v>11.527313266443601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-0.11</v>
      </c>
      <c r="AM675" t="s">
        <v>10293</v>
      </c>
      <c r="AN675">
        <v>-2.08</v>
      </c>
      <c r="AO675" t="s">
        <v>10293</v>
      </c>
      <c r="AQ675">
        <f>(Table2[[#This Row],[Sharpe Ratio]]-AVERAGE(Table2[Sharpe Ratio]))/_xlfn.STDEV.P(Table2[Sharpe Ratio])</f>
        <v>-0.63377662498989373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645</v>
      </c>
      <c r="AT675">
        <f>_xlfn.RANK.AVG(Table2[[#This Row],[6M Return vs Nifty Z-Score]],Table2[6M Return vs Nifty Z-Score])</f>
        <v>678</v>
      </c>
      <c r="AU675">
        <f>_xlfn.RANK.AVG(Table2[[#This Row],[Sharpe Ratio Z-Score]],Table2[Sharpe Ratio Z-Score])</f>
        <v>532.5</v>
      </c>
      <c r="AV675">
        <f>(Table2[[#This Row],[Rank 1Y]]+Table2[[#This Row],[Rank 6M]]+Table2[[#This Row],[Rank Sharpe]])/3</f>
        <v>618.5</v>
      </c>
    </row>
    <row r="676" spans="1:48" x14ac:dyDescent="0.3">
      <c r="A676" t="s">
        <v>1176</v>
      </c>
      <c r="B676" t="s">
        <v>1177</v>
      </c>
      <c r="C676" t="s">
        <v>10260</v>
      </c>
      <c r="D676" t="s">
        <v>230</v>
      </c>
      <c r="E676">
        <v>10014.952948440001</v>
      </c>
      <c r="F676">
        <v>512.6</v>
      </c>
      <c r="G676">
        <v>-5.5604130232013098</v>
      </c>
      <c r="H676">
        <f>(Table2[[#This Row],[1Y Return vs Nifty]]-AVERAGE(Table2[1Y Return vs Nifty]))/_xlfn.STDEV.P(Table2[1Y Return vs Nifty])</f>
        <v>-0.61424798421815319</v>
      </c>
      <c r="I676">
        <v>-10.6456803199871</v>
      </c>
      <c r="J676">
        <f>(Table2[[#This Row],[1M Return vs Nifty]]-AVERAGE(Table2[1M Return vs Nifty]))/_xlfn.STDEV.P(Table2[1M Return vs Nifty])</f>
        <v>-1.1847528766742992</v>
      </c>
      <c r="K676">
        <v>-20.318137195919501</v>
      </c>
      <c r="L676">
        <f>(Table2[[#This Row],[6M Return vs Nifty]]-AVERAGE(Table2[6M Return vs Nifty]))/_xlfn.STDEV.P(Table2[6M Return vs Nifty])</f>
        <v>-0.92069352400765836</v>
      </c>
      <c r="M676">
        <v>1.2718685669155501</v>
      </c>
      <c r="N676">
        <f>(Table2[[#This Row],[1W Return vs Nifty]]-AVERAGE(Table2[1W Return vs Nifty]))/_xlfn.STDEV.P(Table2[1W Return vs Nifty])</f>
        <v>-0.18012733640090284</v>
      </c>
      <c r="O676">
        <v>537.37</v>
      </c>
      <c r="P676">
        <v>559.21638514805397</v>
      </c>
      <c r="Q676">
        <v>550.897155517849</v>
      </c>
      <c r="R676">
        <v>28.659971002249801</v>
      </c>
      <c r="S676" s="2">
        <f>(Table2[[#This Row],[Close Price]]-Table2[[#This Row],[20D EMA]])/Table2[[#This Row],[20D EMA]]</f>
        <v>-4.6094869456798818E-2</v>
      </c>
      <c r="T676" s="2">
        <f>(Table2[[#This Row],[Close Price]]-Table2[[#This Row],[50D EMA]])/Table2[[#This Row],[50D EMA]]</f>
        <v>-8.336019184364947E-2</v>
      </c>
      <c r="U676" s="2">
        <f>(Table2[[#This Row],[Close Price]]-Table2[[#This Row],[200D EMA]])/Table2[[#This Row],[200D EMA]]</f>
        <v>-6.9517794989972778E-2</v>
      </c>
      <c r="V676">
        <v>1.3622231937664799</v>
      </c>
      <c r="W676">
        <v>509.2</v>
      </c>
      <c r="X676">
        <v>527</v>
      </c>
      <c r="Y676">
        <v>509.2</v>
      </c>
      <c r="Z676">
        <v>552</v>
      </c>
      <c r="AA676">
        <v>509.2</v>
      </c>
      <c r="AB676">
        <v>548</v>
      </c>
      <c r="AC676" s="2">
        <f>(Table2[[#This Row],[Close Price]]/Table2[[#This Row],[Day Low]])-1</f>
        <v>6.6771406127259514E-3</v>
      </c>
      <c r="AD676" s="2">
        <f>(Table2[[#This Row],[Day High]]/Table2[[#This Row],[Close Price]])-1</f>
        <v>2.8092079594225439E-2</v>
      </c>
      <c r="AE676" s="2">
        <f>(Table2[[#This Row],[Close Price]]/Table2[[#This Row],[Current Week Low]])-1</f>
        <v>6.6771406127259514E-3</v>
      </c>
      <c r="AF676" s="2">
        <f>(Table2[[#This Row],[Current Week High]]/Table2[[#This Row],[Close Price]])-1</f>
        <v>7.6863051111978109E-2</v>
      </c>
      <c r="AG676" s="2">
        <f>(Table2[[#This Row],[Close Price]]/Table2[[#This Row],[Current Month Low]])-1</f>
        <v>6.6771406127259514E-3</v>
      </c>
      <c r="AH676" s="2">
        <f>(Table2[[#This Row],[Current Month High]]/Table2[[#This Row],[Close Price]])-1</f>
        <v>6.9059695669137611E-2</v>
      </c>
      <c r="AI676">
        <v>38.392508778774797</v>
      </c>
      <c r="AJ676">
        <v>24.342025469981799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</v>
      </c>
      <c r="AM676" t="s">
        <v>10293</v>
      </c>
      <c r="AN676">
        <v>-8.06</v>
      </c>
      <c r="AO676" t="s">
        <v>10293</v>
      </c>
      <c r="AP676">
        <v>-8.0379676407063005E-2</v>
      </c>
      <c r="AQ676">
        <f>(Table2[[#This Row],[Sharpe Ratio]]-AVERAGE(Table2[Sharpe Ratio]))/_xlfn.STDEV.P(Table2[Sharpe Ratio])</f>
        <v>-1.5657890135196149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542</v>
      </c>
      <c r="AT676">
        <f>_xlfn.RANK.AVG(Table2[[#This Row],[6M Return vs Nifty Z-Score]],Table2[6M Return vs Nifty Z-Score])</f>
        <v>623</v>
      </c>
      <c r="AU676">
        <f>_xlfn.RANK.AVG(Table2[[#This Row],[Sharpe Ratio Z-Score]],Table2[Sharpe Ratio Z-Score])</f>
        <v>695</v>
      </c>
      <c r="AV676">
        <f>(Table2[[#This Row],[Rank 1Y]]+Table2[[#This Row],[Rank 6M]]+Table2[[#This Row],[Rank Sharpe]])/3</f>
        <v>620</v>
      </c>
    </row>
    <row r="677" spans="1:48" x14ac:dyDescent="0.3">
      <c r="A677" t="s">
        <v>280</v>
      </c>
      <c r="B677" t="s">
        <v>281</v>
      </c>
      <c r="C677" t="s">
        <v>6557</v>
      </c>
      <c r="D677" t="s">
        <v>78</v>
      </c>
      <c r="E677">
        <v>98483.664492180003</v>
      </c>
      <c r="F677">
        <v>27295.35</v>
      </c>
      <c r="G677">
        <v>-13.0677783744768</v>
      </c>
      <c r="H677">
        <f>(Table2[[#This Row],[1Y Return vs Nifty]]-AVERAGE(Table2[1Y Return vs Nifty]))/_xlfn.STDEV.P(Table2[1Y Return vs Nifty])</f>
        <v>-0.717954040400541</v>
      </c>
      <c r="I677">
        <v>-4.4938908493149397</v>
      </c>
      <c r="J677">
        <f>(Table2[[#This Row],[1M Return vs Nifty]]-AVERAGE(Table2[1M Return vs Nifty]))/_xlfn.STDEV.P(Table2[1M Return vs Nifty])</f>
        <v>-0.55679476802596628</v>
      </c>
      <c r="K677">
        <v>-17.176657121277401</v>
      </c>
      <c r="L677">
        <f>(Table2[[#This Row],[6M Return vs Nifty]]-AVERAGE(Table2[6M Return vs Nifty]))/_xlfn.STDEV.P(Table2[6M Return vs Nifty])</f>
        <v>-0.81276350001232289</v>
      </c>
      <c r="M677">
        <v>1.6927569158990099</v>
      </c>
      <c r="N677">
        <f>(Table2[[#This Row],[1W Return vs Nifty]]-AVERAGE(Table2[1W Return vs Nifty]))/_xlfn.STDEV.P(Table2[1W Return vs Nifty])</f>
        <v>-9.2196570957346319E-2</v>
      </c>
      <c r="O677">
        <v>27549.83</v>
      </c>
      <c r="P677">
        <v>27148.644675970299</v>
      </c>
      <c r="Q677">
        <v>26353.152367319599</v>
      </c>
      <c r="R677">
        <v>42.462649709750899</v>
      </c>
      <c r="S677" s="2">
        <f>(Table2[[#This Row],[Close Price]]-Table2[[#This Row],[20D EMA]])/Table2[[#This Row],[20D EMA]]</f>
        <v>-9.2370805917859813E-3</v>
      </c>
      <c r="T677" s="2">
        <f>(Table2[[#This Row],[Close Price]]-Table2[[#This Row],[50D EMA]])/Table2[[#This Row],[50D EMA]]</f>
        <v>5.4037807699310438E-3</v>
      </c>
      <c r="U677" s="2">
        <f>(Table2[[#This Row],[Close Price]]-Table2[[#This Row],[200D EMA]])/Table2[[#This Row],[200D EMA]]</f>
        <v>3.5752748648348188E-2</v>
      </c>
      <c r="V677">
        <v>0.911761103353666</v>
      </c>
      <c r="W677">
        <v>27052.6</v>
      </c>
      <c r="X677">
        <v>27796</v>
      </c>
      <c r="Y677">
        <v>26960.1</v>
      </c>
      <c r="Z677">
        <v>27899.8</v>
      </c>
      <c r="AA677">
        <v>27052.6</v>
      </c>
      <c r="AB677">
        <v>27899.8</v>
      </c>
      <c r="AC677" s="2">
        <f>(Table2[[#This Row],[Close Price]]/Table2[[#This Row],[Day Low]])-1</f>
        <v>8.973259501859232E-3</v>
      </c>
      <c r="AD677" s="2">
        <f>(Table2[[#This Row],[Day High]]/Table2[[#This Row],[Close Price]])-1</f>
        <v>1.8341952017468133E-2</v>
      </c>
      <c r="AE677" s="2">
        <f>(Table2[[#This Row],[Close Price]]/Table2[[#This Row],[Current Week Low]])-1</f>
        <v>1.2435042896725257E-2</v>
      </c>
      <c r="AF677" s="2">
        <f>(Table2[[#This Row],[Current Week High]]/Table2[[#This Row],[Close Price]])-1</f>
        <v>2.2144797557092977E-2</v>
      </c>
      <c r="AG677" s="2">
        <f>(Table2[[#This Row],[Close Price]]/Table2[[#This Row],[Current Month Low]])-1</f>
        <v>8.973259501859232E-3</v>
      </c>
      <c r="AH677" s="2">
        <f>(Table2[[#This Row],[Current Month High]]/Table2[[#This Row],[Close Price]])-1</f>
        <v>2.2144797557092977E-2</v>
      </c>
      <c r="AI677">
        <v>12.611671951449599</v>
      </c>
      <c r="AJ677">
        <v>16.3931175642829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-0.04</v>
      </c>
      <c r="AM677" t="s">
        <v>10293</v>
      </c>
      <c r="AN677">
        <v>-2.19</v>
      </c>
      <c r="AO677" t="s">
        <v>10293</v>
      </c>
      <c r="AP677">
        <v>-6.8998512948851995E-2</v>
      </c>
      <c r="AQ677">
        <f>(Table2[[#This Row],[Sharpe Ratio]]-AVERAGE(Table2[Sharpe Ratio]))/_xlfn.STDEV.P(Table2[Sharpe Ratio])</f>
        <v>-1.4338230015489279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-3.6135318809451045</v>
      </c>
      <c r="AS677">
        <f>_xlfn.RANK.AVG(Table2[[#This Row],[1Y Return vs Nifty Z-Score]],Table2[1Y Return vs Nifty Z-Score])</f>
        <v>585</v>
      </c>
      <c r="AT677">
        <f>_xlfn.RANK.AVG(Table2[[#This Row],[6M Return vs Nifty Z-Score]],Table2[6M Return vs Nifty Z-Score])</f>
        <v>601</v>
      </c>
      <c r="AU677">
        <f>_xlfn.RANK.AVG(Table2[[#This Row],[Sharpe Ratio Z-Score]],Table2[Sharpe Ratio Z-Score])</f>
        <v>679</v>
      </c>
      <c r="AV677">
        <f>(Table2[[#This Row],[Rank 1Y]]+Table2[[#This Row],[Rank 6M]]+Table2[[#This Row],[Rank Sharpe]])/3</f>
        <v>621.66666666666663</v>
      </c>
    </row>
    <row r="678" spans="1:48" x14ac:dyDescent="0.3">
      <c r="A678" t="s">
        <v>466</v>
      </c>
      <c r="B678" t="s">
        <v>467</v>
      </c>
      <c r="C678" t="s">
        <v>10250</v>
      </c>
      <c r="D678" t="s">
        <v>51</v>
      </c>
      <c r="E678">
        <v>47390.912096400003</v>
      </c>
      <c r="F678">
        <v>637.6</v>
      </c>
      <c r="G678">
        <v>-38.749295381232599</v>
      </c>
      <c r="H678">
        <f>(Table2[[#This Row],[1Y Return vs Nifty]]-AVERAGE(Table2[1Y Return vs Nifty]))/_xlfn.STDEV.P(Table2[1Y Return vs Nifty])</f>
        <v>-1.0727161601232833</v>
      </c>
      <c r="I678">
        <v>-6.9051344584484697</v>
      </c>
      <c r="J678">
        <f>(Table2[[#This Row],[1M Return vs Nifty]]-AVERAGE(Table2[1M Return vs Nifty]))/_xlfn.STDEV.P(Table2[1M Return vs Nifty])</f>
        <v>-0.80292802461747159</v>
      </c>
      <c r="K678">
        <v>-11.7375651207538</v>
      </c>
      <c r="L678">
        <f>(Table2[[#This Row],[6M Return vs Nifty]]-AVERAGE(Table2[6M Return vs Nifty]))/_xlfn.STDEV.P(Table2[6M Return vs Nifty])</f>
        <v>-0.62589574462914421</v>
      </c>
      <c r="M678">
        <v>3.4258079732999498</v>
      </c>
      <c r="N678">
        <f>(Table2[[#This Row],[1W Return vs Nifty]]-AVERAGE(Table2[1W Return vs Nifty]))/_xlfn.STDEV.P(Table2[1W Return vs Nifty])</f>
        <v>0.26986739778420288</v>
      </c>
      <c r="O678">
        <v>647.76</v>
      </c>
      <c r="P678">
        <v>647.52682449698295</v>
      </c>
      <c r="Q678">
        <v>656.57596133726099</v>
      </c>
      <c r="R678">
        <v>40.3689937471908</v>
      </c>
      <c r="S678" s="2">
        <f>(Table2[[#This Row],[Close Price]]-Table2[[#This Row],[20D EMA]])/Table2[[#This Row],[20D EMA]]</f>
        <v>-1.5684821538841497E-2</v>
      </c>
      <c r="T678" s="2">
        <f>(Table2[[#This Row],[Close Price]]-Table2[[#This Row],[50D EMA]])/Table2[[#This Row],[50D EMA]]</f>
        <v>-1.5330367980808158E-2</v>
      </c>
      <c r="U678" s="2">
        <f>(Table2[[#This Row],[Close Price]]-Table2[[#This Row],[200D EMA]])/Table2[[#This Row],[200D EMA]]</f>
        <v>-2.8901395199745449E-2</v>
      </c>
      <c r="V678">
        <v>0.90562183078509095</v>
      </c>
      <c r="W678">
        <v>635.5</v>
      </c>
      <c r="X678">
        <v>650.95000000000005</v>
      </c>
      <c r="Y678">
        <v>635.5</v>
      </c>
      <c r="Z678">
        <v>661.5</v>
      </c>
      <c r="AA678">
        <v>635.5</v>
      </c>
      <c r="AB678">
        <v>659.85</v>
      </c>
      <c r="AC678" s="2">
        <f>(Table2[[#This Row],[Close Price]]/Table2[[#This Row],[Day Low]])-1</f>
        <v>3.3044846577499065E-3</v>
      </c>
      <c r="AD678" s="2">
        <f>(Table2[[#This Row],[Day High]]/Table2[[#This Row],[Close Price]])-1</f>
        <v>2.0937892095357569E-2</v>
      </c>
      <c r="AE678" s="2">
        <f>(Table2[[#This Row],[Close Price]]/Table2[[#This Row],[Current Week Low]])-1</f>
        <v>3.3044846577499065E-3</v>
      </c>
      <c r="AF678" s="2">
        <f>(Table2[[#This Row],[Current Week High]]/Table2[[#This Row],[Close Price]])-1</f>
        <v>3.7484316185696365E-2</v>
      </c>
      <c r="AG678" s="2">
        <f>(Table2[[#This Row],[Close Price]]/Table2[[#This Row],[Current Month Low]])-1</f>
        <v>3.3044846577499065E-3</v>
      </c>
      <c r="AH678" s="2">
        <f>(Table2[[#This Row],[Current Month High]]/Table2[[#This Row],[Close Price]])-1</f>
        <v>3.4896486825595874E-2</v>
      </c>
      <c r="AI678">
        <v>27.572145545796701</v>
      </c>
      <c r="AJ678">
        <v>15.152609716452901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-0.05</v>
      </c>
      <c r="AM678" t="s">
        <v>10293</v>
      </c>
      <c r="AN678">
        <v>0.5</v>
      </c>
      <c r="AO678" t="s">
        <v>10294</v>
      </c>
      <c r="AP678">
        <v>-4.131065978094E-2</v>
      </c>
      <c r="AQ678">
        <f>(Table2[[#This Row],[Sharpe Ratio]]-AVERAGE(Table2[Sharpe Ratio]))/_xlfn.STDEV.P(Table2[Sharpe Ratio])</f>
        <v>-1.1127788854517111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699</v>
      </c>
      <c r="AT678">
        <f>_xlfn.RANK.AVG(Table2[[#This Row],[6M Return vs Nifty Z-Score]],Table2[6M Return vs Nifty Z-Score])</f>
        <v>530</v>
      </c>
      <c r="AU678">
        <f>_xlfn.RANK.AVG(Table2[[#This Row],[Sharpe Ratio Z-Score]],Table2[Sharpe Ratio Z-Score])</f>
        <v>636</v>
      </c>
      <c r="AV678">
        <f>(Table2[[#This Row],[Rank 1Y]]+Table2[[#This Row],[Rank 6M]]+Table2[[#This Row],[Rank Sharpe]])/3</f>
        <v>621.66666666666663</v>
      </c>
    </row>
    <row r="679" spans="1:48" x14ac:dyDescent="0.3">
      <c r="A679" t="s">
        <v>2223</v>
      </c>
      <c r="B679" t="s">
        <v>2224</v>
      </c>
      <c r="C679" t="s">
        <v>10254</v>
      </c>
      <c r="D679" t="s">
        <v>297</v>
      </c>
      <c r="E679">
        <v>2508.1925729499999</v>
      </c>
      <c r="F679">
        <v>427.25</v>
      </c>
      <c r="G679">
        <v>-15.769367629227</v>
      </c>
      <c r="H679">
        <f>(Table2[[#This Row],[1Y Return vs Nifty]]-AVERAGE(Table2[1Y Return vs Nifty]))/_xlfn.STDEV.P(Table2[1Y Return vs Nifty])</f>
        <v>-0.75527354650227319</v>
      </c>
      <c r="I679">
        <v>-5.8909583765406204</v>
      </c>
      <c r="J679">
        <f>(Table2[[#This Row],[1M Return vs Nifty]]-AVERAGE(Table2[1M Return vs Nifty]))/_xlfn.STDEV.P(Table2[1M Return vs Nifty])</f>
        <v>-0.69940366032194823</v>
      </c>
      <c r="K679">
        <v>-16.288589932905499</v>
      </c>
      <c r="L679">
        <f>(Table2[[#This Row],[6M Return vs Nifty]]-AVERAGE(Table2[6M Return vs Nifty]))/_xlfn.STDEV.P(Table2[6M Return vs Nifty])</f>
        <v>-0.78225268642348622</v>
      </c>
      <c r="M679">
        <v>4.0988470963596004</v>
      </c>
      <c r="N679">
        <f>(Table2[[#This Row],[1W Return vs Nifty]]-AVERAGE(Table2[1W Return vs Nifty]))/_xlfn.STDEV.P(Table2[1W Return vs Nifty])</f>
        <v>0.41047676700772778</v>
      </c>
      <c r="O679">
        <v>418.88</v>
      </c>
      <c r="P679">
        <v>408.652581413733</v>
      </c>
      <c r="Q679">
        <v>407.336551496705</v>
      </c>
      <c r="R679">
        <v>58.860943951596397</v>
      </c>
      <c r="S679" s="2">
        <f>(Table2[[#This Row],[Close Price]]-Table2[[#This Row],[20D EMA]])/Table2[[#This Row],[20D EMA]]</f>
        <v>1.9981856378915214E-2</v>
      </c>
      <c r="T679" s="2">
        <f>(Table2[[#This Row],[Close Price]]-Table2[[#This Row],[50D EMA]])/Table2[[#This Row],[50D EMA]]</f>
        <v>4.5509118092266189E-2</v>
      </c>
      <c r="U679" s="2">
        <f>(Table2[[#This Row],[Close Price]]-Table2[[#This Row],[200D EMA]])/Table2[[#This Row],[200D EMA]]</f>
        <v>4.8886966883098591E-2</v>
      </c>
      <c r="V679">
        <v>1.04047971332625</v>
      </c>
      <c r="W679">
        <v>417.2</v>
      </c>
      <c r="X679">
        <v>436.6</v>
      </c>
      <c r="Y679">
        <v>416.05</v>
      </c>
      <c r="Z679">
        <v>446.95</v>
      </c>
      <c r="AA679">
        <v>417.2</v>
      </c>
      <c r="AB679">
        <v>444.9</v>
      </c>
      <c r="AC679" s="2">
        <f>(Table2[[#This Row],[Close Price]]/Table2[[#This Row],[Day Low]])-1</f>
        <v>2.4089165867689388E-2</v>
      </c>
      <c r="AD679" s="2">
        <f>(Table2[[#This Row],[Day High]]/Table2[[#This Row],[Close Price]])-1</f>
        <v>2.1884142773551885E-2</v>
      </c>
      <c r="AE679" s="2">
        <f>(Table2[[#This Row],[Close Price]]/Table2[[#This Row],[Current Week Low]])-1</f>
        <v>2.691984136522052E-2</v>
      </c>
      <c r="AF679" s="2">
        <f>(Table2[[#This Row],[Current Week High]]/Table2[[#This Row],[Close Price]])-1</f>
        <v>4.6108835576360363E-2</v>
      </c>
      <c r="AG679" s="2">
        <f>(Table2[[#This Row],[Close Price]]/Table2[[#This Row],[Current Month Low]])-1</f>
        <v>2.4089165867689388E-2</v>
      </c>
      <c r="AH679" s="2">
        <f>(Table2[[#This Row],[Current Month High]]/Table2[[#This Row],[Close Price]])-1</f>
        <v>4.1310708016383701E-2</v>
      </c>
      <c r="AI679">
        <v>25.430076067875898</v>
      </c>
      <c r="AJ679">
        <v>29.137071180293098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0.01</v>
      </c>
      <c r="AM679" t="s">
        <v>10294</v>
      </c>
      <c r="AN679">
        <v>2.13</v>
      </c>
      <c r="AO679" t="s">
        <v>10294</v>
      </c>
      <c r="AP679">
        <v>-6.7417079699596996E-2</v>
      </c>
      <c r="AQ679">
        <f>(Table2[[#This Row],[Sharpe Ratio]]-AVERAGE(Table2[Sharpe Ratio]))/_xlfn.STDEV.P(Table2[Sharpe Ratio])</f>
        <v>-1.4154860854798188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-3.2419392117197989</v>
      </c>
      <c r="AS679">
        <f>_xlfn.RANK.AVG(Table2[[#This Row],[1Y Return vs Nifty Z-Score]],Table2[1Y Return vs Nifty Z-Score])</f>
        <v>597</v>
      </c>
      <c r="AT679">
        <f>_xlfn.RANK.AVG(Table2[[#This Row],[6M Return vs Nifty Z-Score]],Table2[6M Return vs Nifty Z-Score])</f>
        <v>594</v>
      </c>
      <c r="AU679">
        <f>_xlfn.RANK.AVG(Table2[[#This Row],[Sharpe Ratio Z-Score]],Table2[Sharpe Ratio Z-Score])</f>
        <v>675</v>
      </c>
      <c r="AV679">
        <f>(Table2[[#This Row],[Rank 1Y]]+Table2[[#This Row],[Rank 6M]]+Table2[[#This Row],[Rank Sharpe]])/3</f>
        <v>622</v>
      </c>
    </row>
    <row r="680" spans="1:48" x14ac:dyDescent="0.3">
      <c r="A680" t="s">
        <v>933</v>
      </c>
      <c r="B680" t="s">
        <v>934</v>
      </c>
      <c r="C680" t="s">
        <v>10250</v>
      </c>
      <c r="D680" t="s">
        <v>504</v>
      </c>
      <c r="E680">
        <v>15797.51687166</v>
      </c>
      <c r="F680">
        <v>316.60000000000002</v>
      </c>
      <c r="G680">
        <v>-6.2734760866786097</v>
      </c>
      <c r="H680">
        <f>(Table2[[#This Row],[1Y Return vs Nifty]]-AVERAGE(Table2[1Y Return vs Nifty]))/_xlfn.STDEV.P(Table2[1Y Return vs Nifty])</f>
        <v>-0.62409817195545292</v>
      </c>
      <c r="I680">
        <v>-11.1339910116616</v>
      </c>
      <c r="J680">
        <f>(Table2[[#This Row],[1M Return vs Nifty]]-AVERAGE(Table2[1M Return vs Nifty]))/_xlfn.STDEV.P(Table2[1M Return vs Nifty])</f>
        <v>-1.2345983175559381</v>
      </c>
      <c r="K680">
        <v>-27.548808778154999</v>
      </c>
      <c r="L680">
        <f>(Table2[[#This Row],[6M Return vs Nifty]]-AVERAGE(Table2[6M Return vs Nifty]))/_xlfn.STDEV.P(Table2[6M Return vs Nifty])</f>
        <v>-1.1691135485917639</v>
      </c>
      <c r="M680">
        <v>-1.6355041715457701</v>
      </c>
      <c r="N680">
        <f>(Table2[[#This Row],[1W Return vs Nifty]]-AVERAGE(Table2[1W Return vs Nifty]))/_xlfn.STDEV.P(Table2[1W Return vs Nifty])</f>
        <v>-0.78752716331480832</v>
      </c>
      <c r="O680">
        <v>322.27999999999997</v>
      </c>
      <c r="P680">
        <v>324.75842276979103</v>
      </c>
      <c r="Q680">
        <v>319.08122883627698</v>
      </c>
      <c r="R680">
        <v>36.240024946990303</v>
      </c>
      <c r="S680" s="2">
        <f>(Table2[[#This Row],[Close Price]]-Table2[[#This Row],[20D EMA]])/Table2[[#This Row],[20D EMA]]</f>
        <v>-1.7624425964999225E-2</v>
      </c>
      <c r="T680" s="2">
        <f>(Table2[[#This Row],[Close Price]]-Table2[[#This Row],[50D EMA]])/Table2[[#This Row],[50D EMA]]</f>
        <v>-2.5121512477519942E-2</v>
      </c>
      <c r="U680" s="2">
        <f>(Table2[[#This Row],[Close Price]]-Table2[[#This Row],[200D EMA]])/Table2[[#This Row],[200D EMA]]</f>
        <v>-7.7761667313563359E-3</v>
      </c>
      <c r="V680">
        <v>0.48039084253054198</v>
      </c>
      <c r="W680">
        <v>314.10000000000002</v>
      </c>
      <c r="X680">
        <v>320.89999999999998</v>
      </c>
      <c r="Y680">
        <v>310.05</v>
      </c>
      <c r="Z680">
        <v>323.5</v>
      </c>
      <c r="AA680">
        <v>310.05</v>
      </c>
      <c r="AB680">
        <v>323.5</v>
      </c>
      <c r="AC680" s="2">
        <f>(Table2[[#This Row],[Close Price]]/Table2[[#This Row],[Day Low]])-1</f>
        <v>7.9592486469277635E-3</v>
      </c>
      <c r="AD680" s="2">
        <f>(Table2[[#This Row],[Day High]]/Table2[[#This Row],[Close Price]])-1</f>
        <v>1.3581806696146392E-2</v>
      </c>
      <c r="AE680" s="2">
        <f>(Table2[[#This Row],[Close Price]]/Table2[[#This Row],[Current Week Low]])-1</f>
        <v>2.1125624899209772E-2</v>
      </c>
      <c r="AF680" s="2">
        <f>(Table2[[#This Row],[Current Week High]]/Table2[[#This Row],[Close Price]])-1</f>
        <v>2.179406190776989E-2</v>
      </c>
      <c r="AG680" s="2">
        <f>(Table2[[#This Row],[Close Price]]/Table2[[#This Row],[Current Month Low]])-1</f>
        <v>2.1125624899209772E-2</v>
      </c>
      <c r="AH680" s="2">
        <f>(Table2[[#This Row],[Current Month High]]/Table2[[#This Row],[Close Price]])-1</f>
        <v>2.179406190776989E-2</v>
      </c>
      <c r="AI680">
        <v>23.815540113708099</v>
      </c>
      <c r="AJ680">
        <v>23.1906614785992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-0.09</v>
      </c>
      <c r="AM680" t="s">
        <v>10293</v>
      </c>
      <c r="AN680">
        <v>-2.52</v>
      </c>
      <c r="AO680" t="s">
        <v>10293</v>
      </c>
      <c r="AP680">
        <v>-5.2138166349470001E-2</v>
      </c>
      <c r="AQ680">
        <f>(Table2[[#This Row],[Sharpe Ratio]]-AVERAGE(Table2[Sharpe Ratio]))/_xlfn.STDEV.P(Table2[Sharpe Ratio])</f>
        <v>-1.2383251766267542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546</v>
      </c>
      <c r="AT680">
        <f>_xlfn.RANK.AVG(Table2[[#This Row],[6M Return vs Nifty Z-Score]],Table2[6M Return vs Nifty Z-Score])</f>
        <v>673</v>
      </c>
      <c r="AU680">
        <f>_xlfn.RANK.AVG(Table2[[#This Row],[Sharpe Ratio Z-Score]],Table2[Sharpe Ratio Z-Score])</f>
        <v>649</v>
      </c>
      <c r="AV680">
        <f>(Table2[[#This Row],[Rank 1Y]]+Table2[[#This Row],[Rank 6M]]+Table2[[#This Row],[Rank Sharpe]])/3</f>
        <v>622.66666666666663</v>
      </c>
    </row>
    <row r="681" spans="1:48" x14ac:dyDescent="0.3">
      <c r="A681" t="s">
        <v>2026</v>
      </c>
      <c r="B681" t="s">
        <v>2027</v>
      </c>
      <c r="C681" t="s">
        <v>10257</v>
      </c>
      <c r="D681" t="s">
        <v>133</v>
      </c>
      <c r="E681">
        <v>3104.7468075000002</v>
      </c>
      <c r="F681">
        <v>1066.5</v>
      </c>
      <c r="G681">
        <v>-32.7195688005637</v>
      </c>
      <c r="H681">
        <f>(Table2[[#This Row],[1Y Return vs Nifty]]-AVERAGE(Table2[1Y Return vs Nifty]))/_xlfn.STDEV.P(Table2[1Y Return vs Nifty])</f>
        <v>-0.98942207034875995</v>
      </c>
      <c r="I681">
        <v>-13.968993176825</v>
      </c>
      <c r="J681">
        <f>(Table2[[#This Row],[1M Return vs Nifty]]-AVERAGE(Table2[1M Return vs Nifty]))/_xlfn.STDEV.P(Table2[1M Return vs Nifty])</f>
        <v>-1.523987706795785</v>
      </c>
      <c r="K681">
        <v>-15.431035073146401</v>
      </c>
      <c r="L681">
        <f>(Table2[[#This Row],[6M Return vs Nifty]]-AVERAGE(Table2[6M Return vs Nifty]))/_xlfn.STDEV.P(Table2[6M Return vs Nifty])</f>
        <v>-0.75279016735859594</v>
      </c>
      <c r="M681">
        <v>-6.2805280860960702</v>
      </c>
      <c r="N681">
        <f>(Table2[[#This Row],[1W Return vs Nifty]]-AVERAGE(Table2[1W Return vs Nifty]))/_xlfn.STDEV.P(Table2[1W Return vs Nifty])</f>
        <v>-1.7579520023404289</v>
      </c>
      <c r="O681">
        <v>1147.72</v>
      </c>
      <c r="P681">
        <v>1176.2306560438401</v>
      </c>
      <c r="Q681">
        <v>1136.5007891231701</v>
      </c>
      <c r="R681">
        <v>19.377435797053</v>
      </c>
      <c r="S681" s="2">
        <f>(Table2[[#This Row],[Close Price]]-Table2[[#This Row],[20D EMA]])/Table2[[#This Row],[20D EMA]]</f>
        <v>-7.076638901474229E-2</v>
      </c>
      <c r="T681" s="2">
        <f>(Table2[[#This Row],[Close Price]]-Table2[[#This Row],[50D EMA]])/Table2[[#This Row],[50D EMA]]</f>
        <v>-9.3290083437300123E-2</v>
      </c>
      <c r="U681" s="2">
        <f>(Table2[[#This Row],[Close Price]]-Table2[[#This Row],[200D EMA]])/Table2[[#This Row],[200D EMA]]</f>
        <v>-6.1593260465025189E-2</v>
      </c>
      <c r="V681">
        <v>0.73736405905659697</v>
      </c>
      <c r="W681">
        <v>1062.8</v>
      </c>
      <c r="X681">
        <v>1079.3499999999999</v>
      </c>
      <c r="Y681">
        <v>1062.8</v>
      </c>
      <c r="Z681">
        <v>1154</v>
      </c>
      <c r="AA681">
        <v>1062.8</v>
      </c>
      <c r="AB681">
        <v>1110.0999999999999</v>
      </c>
      <c r="AC681" s="2">
        <f>(Table2[[#This Row],[Close Price]]/Table2[[#This Row],[Day Low]])-1</f>
        <v>3.4813699661273567E-3</v>
      </c>
      <c r="AD681" s="2">
        <f>(Table2[[#This Row],[Day High]]/Table2[[#This Row],[Close Price]])-1</f>
        <v>1.204875761837787E-2</v>
      </c>
      <c r="AE681" s="2">
        <f>(Table2[[#This Row],[Close Price]]/Table2[[#This Row],[Current Week Low]])-1</f>
        <v>3.4813699661273567E-3</v>
      </c>
      <c r="AF681" s="2">
        <f>(Table2[[#This Row],[Current Week High]]/Table2[[#This Row],[Close Price]])-1</f>
        <v>8.2044069385841523E-2</v>
      </c>
      <c r="AG681" s="2">
        <f>(Table2[[#This Row],[Close Price]]/Table2[[#This Row],[Current Month Low]])-1</f>
        <v>3.4813699661273567E-3</v>
      </c>
      <c r="AH681" s="2">
        <f>(Table2[[#This Row],[Current Month High]]/Table2[[#This Row],[Close Price]])-1</f>
        <v>4.0881387716830586E-2</v>
      </c>
      <c r="AI681">
        <v>27.426160337552702</v>
      </c>
      <c r="AJ681">
        <v>11.675392670157001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-0.15</v>
      </c>
      <c r="AM681" t="s">
        <v>10293</v>
      </c>
      <c r="AN681">
        <v>-11.83</v>
      </c>
      <c r="AO681" t="s">
        <v>10293</v>
      </c>
      <c r="AP681">
        <v>-3.7878010883360999E-2</v>
      </c>
      <c r="AQ681">
        <f>(Table2[[#This Row],[Sharpe Ratio]]-AVERAGE(Table2[Sharpe Ratio]))/_xlfn.STDEV.P(Table2[Sharpe Ratio])</f>
        <v>-1.0729768926965448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665</v>
      </c>
      <c r="AT681">
        <f>_xlfn.RANK.AVG(Table2[[#This Row],[6M Return vs Nifty Z-Score]],Table2[6M Return vs Nifty Z-Score])</f>
        <v>580</v>
      </c>
      <c r="AU681">
        <f>_xlfn.RANK.AVG(Table2[[#This Row],[Sharpe Ratio Z-Score]],Table2[Sharpe Ratio Z-Score])</f>
        <v>631</v>
      </c>
      <c r="AV681">
        <f>(Table2[[#This Row],[Rank 1Y]]+Table2[[#This Row],[Rank 6M]]+Table2[[#This Row],[Rank Sharpe]])/3</f>
        <v>625.33333333333337</v>
      </c>
    </row>
    <row r="682" spans="1:48" x14ac:dyDescent="0.3">
      <c r="A682" t="s">
        <v>1455</v>
      </c>
      <c r="B682" t="s">
        <v>1456</v>
      </c>
      <c r="C682" t="s">
        <v>10261</v>
      </c>
      <c r="D682" t="s">
        <v>101</v>
      </c>
      <c r="E682">
        <v>7052.6681747000002</v>
      </c>
      <c r="F682">
        <v>1481</v>
      </c>
      <c r="G682">
        <v>-30.8575952921111</v>
      </c>
      <c r="H682">
        <f>(Table2[[#This Row],[1Y Return vs Nifty]]-AVERAGE(Table2[1Y Return vs Nifty]))/_xlfn.STDEV.P(Table2[1Y Return vs Nifty])</f>
        <v>-0.96370093913394639</v>
      </c>
      <c r="I682">
        <v>4.22546516741152</v>
      </c>
      <c r="J682">
        <f>(Table2[[#This Row],[1M Return vs Nifty]]-AVERAGE(Table2[1M Return vs Nifty]))/_xlfn.STDEV.P(Table2[1M Return vs Nifty])</f>
        <v>0.33325362179592294</v>
      </c>
      <c r="K682">
        <v>-8.7281849396623503</v>
      </c>
      <c r="L682">
        <f>(Table2[[#This Row],[6M Return vs Nifty]]-AVERAGE(Table2[6M Return vs Nifty]))/_xlfn.STDEV.P(Table2[6M Return vs Nifty])</f>
        <v>-0.52250420069478032</v>
      </c>
      <c r="M682">
        <v>1.8175975574589001</v>
      </c>
      <c r="N682">
        <f>(Table2[[#This Row],[1W Return vs Nifty]]-AVERAGE(Table2[1W Return vs Nifty]))/_xlfn.STDEV.P(Table2[1W Return vs Nifty])</f>
        <v>-6.611522848887802E-2</v>
      </c>
      <c r="O682">
        <v>1472.66</v>
      </c>
      <c r="P682">
        <v>1433.4465329546099</v>
      </c>
      <c r="Q682">
        <v>1414.7810873491101</v>
      </c>
      <c r="R682">
        <v>49.045831714255399</v>
      </c>
      <c r="S682" s="2">
        <f>(Table2[[#This Row],[Close Price]]-Table2[[#This Row],[20D EMA]])/Table2[[#This Row],[20D EMA]]</f>
        <v>5.6632216533347261E-3</v>
      </c>
      <c r="T682" s="2">
        <f>(Table2[[#This Row],[Close Price]]-Table2[[#This Row],[50D EMA]])/Table2[[#This Row],[50D EMA]]</f>
        <v>3.3174217490605132E-2</v>
      </c>
      <c r="U682" s="2">
        <f>(Table2[[#This Row],[Close Price]]-Table2[[#This Row],[200D EMA]])/Table2[[#This Row],[200D EMA]]</f>
        <v>4.6805059272431324E-2</v>
      </c>
      <c r="V682">
        <v>1.0082712123250701</v>
      </c>
      <c r="W682">
        <v>1478</v>
      </c>
      <c r="X682">
        <v>1508</v>
      </c>
      <c r="Y682">
        <v>1475</v>
      </c>
      <c r="Z682">
        <v>1557</v>
      </c>
      <c r="AA682">
        <v>1478</v>
      </c>
      <c r="AB682">
        <v>1517.3</v>
      </c>
      <c r="AC682" s="2">
        <f>(Table2[[#This Row],[Close Price]]/Table2[[#This Row],[Day Low]])-1</f>
        <v>2.0297699594045149E-3</v>
      </c>
      <c r="AD682" s="2">
        <f>(Table2[[#This Row],[Day High]]/Table2[[#This Row],[Close Price]])-1</f>
        <v>1.8230925050641389E-2</v>
      </c>
      <c r="AE682" s="2">
        <f>(Table2[[#This Row],[Close Price]]/Table2[[#This Row],[Current Week Low]])-1</f>
        <v>4.0677966101694274E-3</v>
      </c>
      <c r="AF682" s="2">
        <f>(Table2[[#This Row],[Current Week High]]/Table2[[#This Row],[Close Price]])-1</f>
        <v>5.1316677920324016E-2</v>
      </c>
      <c r="AG682" s="2">
        <f>(Table2[[#This Row],[Close Price]]/Table2[[#This Row],[Current Month Low]])-1</f>
        <v>2.0297699594045149E-3</v>
      </c>
      <c r="AH682" s="2">
        <f>(Table2[[#This Row],[Current Month High]]/Table2[[#This Row],[Close Price]])-1</f>
        <v>2.4510465901417922E-2</v>
      </c>
      <c r="AI682">
        <v>13.433490884537401</v>
      </c>
      <c r="AJ682">
        <v>18.48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</v>
      </c>
      <c r="AM682" t="s">
        <v>10295</v>
      </c>
      <c r="AN682">
        <v>-0.83</v>
      </c>
      <c r="AO682" t="s">
        <v>10293</v>
      </c>
      <c r="AP682">
        <v>-0.14502847994262699</v>
      </c>
      <c r="AQ682">
        <f>(Table2[[#This Row],[Sharpe Ratio]]-AVERAGE(Table2[Sharpe Ratio]))/_xlfn.STDEV.P(Table2[Sharpe Ratio])</f>
        <v>-2.3153999660896498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-3.5344667126113318</v>
      </c>
      <c r="AS682">
        <f>_xlfn.RANK.AVG(Table2[[#This Row],[1Y Return vs Nifty Z-Score]],Table2[1Y Return vs Nifty Z-Score])</f>
        <v>655</v>
      </c>
      <c r="AT682">
        <f>_xlfn.RANK.AVG(Table2[[#This Row],[6M Return vs Nifty Z-Score]],Table2[6M Return vs Nifty Z-Score])</f>
        <v>494</v>
      </c>
      <c r="AU682">
        <f>_xlfn.RANK.AVG(Table2[[#This Row],[Sharpe Ratio Z-Score]],Table2[Sharpe Ratio Z-Score])</f>
        <v>732</v>
      </c>
      <c r="AV682">
        <f>(Table2[[#This Row],[Rank 1Y]]+Table2[[#This Row],[Rank 6M]]+Table2[[#This Row],[Rank Sharpe]])/3</f>
        <v>627</v>
      </c>
    </row>
    <row r="683" spans="1:48" x14ac:dyDescent="0.3">
      <c r="A683" t="s">
        <v>582</v>
      </c>
      <c r="B683" t="s">
        <v>583</v>
      </c>
      <c r="C683" t="s">
        <v>10250</v>
      </c>
      <c r="D683" t="s">
        <v>584</v>
      </c>
      <c r="E683">
        <v>33531.644543000002</v>
      </c>
      <c r="F683">
        <v>527</v>
      </c>
      <c r="G683">
        <v>-58.681464767519302</v>
      </c>
      <c r="H683">
        <f>(Table2[[#This Row],[1Y Return vs Nifty]]-AVERAGE(Table2[1Y Return vs Nifty]))/_xlfn.STDEV.P(Table2[1Y Return vs Nifty])</f>
        <v>-1.3480573193037038</v>
      </c>
      <c r="I683">
        <v>17.961110378176599</v>
      </c>
      <c r="J683">
        <f>(Table2[[#This Row],[1M Return vs Nifty]]-AVERAGE(Table2[1M Return vs Nifty]))/_xlfn.STDEV.P(Table2[1M Return vs Nifty])</f>
        <v>1.7353513087757955</v>
      </c>
      <c r="K683">
        <v>-4.93568500244369</v>
      </c>
      <c r="L683">
        <f>(Table2[[#This Row],[6M Return vs Nifty]]-AVERAGE(Table2[6M Return vs Nifty]))/_xlfn.STDEV.P(Table2[6M Return vs Nifty])</f>
        <v>-0.39220746173712467</v>
      </c>
      <c r="M683">
        <v>8.0732321287789297</v>
      </c>
      <c r="N683">
        <f>(Table2[[#This Row],[1W Return vs Nifty]]-AVERAGE(Table2[1W Return vs Nifty]))/_xlfn.STDEV.P(Table2[1W Return vs Nifty])</f>
        <v>1.2407936881391783</v>
      </c>
      <c r="O683">
        <v>471.99</v>
      </c>
      <c r="P683">
        <v>440.02008020817402</v>
      </c>
      <c r="Q683">
        <v>514.70276971425199</v>
      </c>
      <c r="R683">
        <v>77.281628175355394</v>
      </c>
      <c r="S683" s="2">
        <f>(Table2[[#This Row],[Close Price]]-Table2[[#This Row],[20D EMA]])/Table2[[#This Row],[20D EMA]]</f>
        <v>0.11654907942964891</v>
      </c>
      <c r="T683" s="2">
        <f>(Table2[[#This Row],[Close Price]]-Table2[[#This Row],[50D EMA]])/Table2[[#This Row],[50D EMA]]</f>
        <v>0.19767261473766304</v>
      </c>
      <c r="U683" s="2">
        <f>(Table2[[#This Row],[Close Price]]-Table2[[#This Row],[200D EMA]])/Table2[[#This Row],[200D EMA]]</f>
        <v>2.3891906182232279E-2</v>
      </c>
      <c r="V683">
        <v>1.1567563963177001</v>
      </c>
      <c r="W683">
        <v>492.3</v>
      </c>
      <c r="X683">
        <v>542.6</v>
      </c>
      <c r="Y683">
        <v>490</v>
      </c>
      <c r="Z683">
        <v>542.6</v>
      </c>
      <c r="AA683">
        <v>492.1</v>
      </c>
      <c r="AB683">
        <v>542.6</v>
      </c>
      <c r="AC683" s="2">
        <f>(Table2[[#This Row],[Close Price]]/Table2[[#This Row],[Day Low]])-1</f>
        <v>7.0485476335567787E-2</v>
      </c>
      <c r="AD683" s="2">
        <f>(Table2[[#This Row],[Day High]]/Table2[[#This Row],[Close Price]])-1</f>
        <v>2.960151802656541E-2</v>
      </c>
      <c r="AE683" s="2">
        <f>(Table2[[#This Row],[Close Price]]/Table2[[#This Row],[Current Week Low]])-1</f>
        <v>7.551020408163267E-2</v>
      </c>
      <c r="AF683" s="2">
        <f>(Table2[[#This Row],[Current Week High]]/Table2[[#This Row],[Close Price]])-1</f>
        <v>2.960151802656541E-2</v>
      </c>
      <c r="AG683" s="2">
        <f>(Table2[[#This Row],[Close Price]]/Table2[[#This Row],[Current Month Low]])-1</f>
        <v>7.0920544604755165E-2</v>
      </c>
      <c r="AH683" s="2">
        <f>(Table2[[#This Row],[Current Month High]]/Table2[[#This Row],[Close Price]])-1</f>
        <v>2.960151802656541E-2</v>
      </c>
      <c r="AI683">
        <v>89.430740037950599</v>
      </c>
      <c r="AJ683">
        <v>70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0.28000000000000003</v>
      </c>
      <c r="AM683" t="s">
        <v>10294</v>
      </c>
      <c r="AN683">
        <v>14.49</v>
      </c>
      <c r="AO683" t="s">
        <v>10294</v>
      </c>
      <c r="AP683">
        <v>-8.1348723871495998E-2</v>
      </c>
      <c r="AQ683">
        <f>(Table2[[#This Row],[Sharpe Ratio]]-AVERAGE(Table2[Sharpe Ratio]))/_xlfn.STDEV.P(Table2[Sharpe Ratio])</f>
        <v>-1.5770252399178279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728</v>
      </c>
      <c r="AT683">
        <f>_xlfn.RANK.AVG(Table2[[#This Row],[6M Return vs Nifty Z-Score]],Table2[6M Return vs Nifty Z-Score])</f>
        <v>457</v>
      </c>
      <c r="AU683">
        <f>_xlfn.RANK.AVG(Table2[[#This Row],[Sharpe Ratio Z-Score]],Table2[Sharpe Ratio Z-Score])</f>
        <v>698</v>
      </c>
      <c r="AV683">
        <f>(Table2[[#This Row],[Rank 1Y]]+Table2[[#This Row],[Rank 6M]]+Table2[[#This Row],[Rank Sharpe]])/3</f>
        <v>627.66666666666663</v>
      </c>
    </row>
    <row r="684" spans="1:48" x14ac:dyDescent="0.3">
      <c r="A684" t="s">
        <v>1804</v>
      </c>
      <c r="B684" t="s">
        <v>1805</v>
      </c>
      <c r="C684" t="s">
        <v>10252</v>
      </c>
      <c r="D684" t="s">
        <v>264</v>
      </c>
      <c r="E684">
        <v>4150.7737542199902</v>
      </c>
      <c r="F684">
        <v>491.8</v>
      </c>
      <c r="G684">
        <v>-23.113593745499699</v>
      </c>
      <c r="H684">
        <f>(Table2[[#This Row],[1Y Return vs Nifty]]-AVERAGE(Table2[1Y Return vs Nifty]))/_xlfn.STDEV.P(Table2[1Y Return vs Nifty])</f>
        <v>-0.85672601225990874</v>
      </c>
      <c r="I684">
        <v>-3.7068866654301802</v>
      </c>
      <c r="J684">
        <f>(Table2[[#This Row],[1M Return vs Nifty]]-AVERAGE(Table2[1M Return vs Nifty]))/_xlfn.STDEV.P(Table2[1M Return vs Nifty])</f>
        <v>-0.47645949953756006</v>
      </c>
      <c r="K684">
        <v>-36.309062068706602</v>
      </c>
      <c r="L684">
        <f>(Table2[[#This Row],[6M Return vs Nifty]]-AVERAGE(Table2[6M Return vs Nifty]))/_xlfn.STDEV.P(Table2[6M Return vs Nifty])</f>
        <v>-1.4700845321375273</v>
      </c>
      <c r="M684">
        <v>-0.430810918879585</v>
      </c>
      <c r="N684">
        <f>(Table2[[#This Row],[1W Return vs Nifty]]-AVERAGE(Table2[1W Return vs Nifty]))/_xlfn.STDEV.P(Table2[1W Return vs Nifty])</f>
        <v>-0.53584616504657556</v>
      </c>
      <c r="O684">
        <v>495.56</v>
      </c>
      <c r="P684">
        <v>503.13453866970298</v>
      </c>
      <c r="Q684">
        <v>508.80005432182202</v>
      </c>
      <c r="R684">
        <v>40.752352020045699</v>
      </c>
      <c r="S684" s="2">
        <f>(Table2[[#This Row],[Close Price]]-Table2[[#This Row],[20D EMA]])/Table2[[#This Row],[20D EMA]]</f>
        <v>-7.5873758979739907E-3</v>
      </c>
      <c r="T684" s="2">
        <f>(Table2[[#This Row],[Close Price]]-Table2[[#This Row],[50D EMA]])/Table2[[#This Row],[50D EMA]]</f>
        <v>-2.2527848514776377E-2</v>
      </c>
      <c r="U684" s="2">
        <f>(Table2[[#This Row],[Close Price]]-Table2[[#This Row],[200D EMA]])/Table2[[#This Row],[200D EMA]]</f>
        <v>-3.3412052882897829E-2</v>
      </c>
      <c r="V684">
        <v>0.54784612798619203</v>
      </c>
      <c r="W684">
        <v>489.5</v>
      </c>
      <c r="X684">
        <v>496.1</v>
      </c>
      <c r="Y684">
        <v>489.5</v>
      </c>
      <c r="Z684">
        <v>500.95</v>
      </c>
      <c r="AA684">
        <v>489.5</v>
      </c>
      <c r="AB684">
        <v>498.3</v>
      </c>
      <c r="AC684" s="2">
        <f>(Table2[[#This Row],[Close Price]]/Table2[[#This Row],[Day Low]])-1</f>
        <v>4.6986721144024468E-3</v>
      </c>
      <c r="AD684" s="2">
        <f>(Table2[[#This Row],[Day High]]/Table2[[#This Row],[Close Price]])-1</f>
        <v>8.74339162261073E-3</v>
      </c>
      <c r="AE684" s="2">
        <f>(Table2[[#This Row],[Close Price]]/Table2[[#This Row],[Current Week Low]])-1</f>
        <v>4.6986721144024468E-3</v>
      </c>
      <c r="AF684" s="2">
        <f>(Table2[[#This Row],[Current Week High]]/Table2[[#This Row],[Close Price]])-1</f>
        <v>1.8605124034160259E-2</v>
      </c>
      <c r="AG684" s="2">
        <f>(Table2[[#This Row],[Close Price]]/Table2[[#This Row],[Current Month Low]])-1</f>
        <v>4.6986721144024468E-3</v>
      </c>
      <c r="AH684" s="2">
        <f>(Table2[[#This Row],[Current Month High]]/Table2[[#This Row],[Close Price]])-1</f>
        <v>1.3216754778365258E-2</v>
      </c>
      <c r="AI684">
        <v>42.130947539650201</v>
      </c>
      <c r="AJ684">
        <v>10.0223713646532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10293</v>
      </c>
      <c r="AN684">
        <v>-1.3</v>
      </c>
      <c r="AO684" t="s">
        <v>10293</v>
      </c>
      <c r="AQ684">
        <f>(Table2[[#This Row],[Sharpe Ratio]]-AVERAGE(Table2[Sharpe Ratio]))/_xlfn.STDEV.P(Table2[Sharpe Ratio])</f>
        <v>-0.63377662498989373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635</v>
      </c>
      <c r="AT684">
        <f>_xlfn.RANK.AVG(Table2[[#This Row],[6M Return vs Nifty Z-Score]],Table2[6M Return vs Nifty Z-Score])</f>
        <v>718</v>
      </c>
      <c r="AU684">
        <f>_xlfn.RANK.AVG(Table2[[#This Row],[Sharpe Ratio Z-Score]],Table2[Sharpe Ratio Z-Score])</f>
        <v>532.5</v>
      </c>
      <c r="AV684">
        <f>(Table2[[#This Row],[Rank 1Y]]+Table2[[#This Row],[Rank 6M]]+Table2[[#This Row],[Rank Sharpe]])/3</f>
        <v>628.5</v>
      </c>
    </row>
    <row r="685" spans="1:48" x14ac:dyDescent="0.3">
      <c r="A685" t="s">
        <v>1594</v>
      </c>
      <c r="B685" t="s">
        <v>1595</v>
      </c>
      <c r="C685" t="s">
        <v>10250</v>
      </c>
      <c r="D685" t="s">
        <v>24</v>
      </c>
      <c r="E685">
        <v>5720.1335403499997</v>
      </c>
      <c r="F685">
        <v>338.3</v>
      </c>
      <c r="G685">
        <v>-10.370726108267201</v>
      </c>
      <c r="H685">
        <f>(Table2[[#This Row],[1Y Return vs Nifty]]-AVERAGE(Table2[1Y Return vs Nifty]))/_xlfn.STDEV.P(Table2[1Y Return vs Nifty])</f>
        <v>-0.68069720784225229</v>
      </c>
      <c r="I685">
        <v>-14.5280312334044</v>
      </c>
      <c r="J685">
        <f>(Table2[[#This Row],[1M Return vs Nifty]]-AVERAGE(Table2[1M Return vs Nifty]))/_xlfn.STDEV.P(Table2[1M Return vs Nifty])</f>
        <v>-1.5810528066899923</v>
      </c>
      <c r="K685">
        <v>-26.968595754487801</v>
      </c>
      <c r="L685">
        <f>(Table2[[#This Row],[6M Return vs Nifty]]-AVERAGE(Table2[6M Return vs Nifty]))/_xlfn.STDEV.P(Table2[6M Return vs Nifty])</f>
        <v>-1.1491795034668901</v>
      </c>
      <c r="M685">
        <v>-4.7249130565504496</v>
      </c>
      <c r="N685">
        <f>(Table2[[#This Row],[1W Return vs Nifty]]-AVERAGE(Table2[1W Return vs Nifty]))/_xlfn.STDEV.P(Table2[1W Return vs Nifty])</f>
        <v>-1.4329574506646288</v>
      </c>
      <c r="O685">
        <v>350.97</v>
      </c>
      <c r="P685">
        <v>355.22590627577</v>
      </c>
      <c r="Q685">
        <v>352.72013401822198</v>
      </c>
      <c r="R685">
        <v>35.483732736931202</v>
      </c>
      <c r="S685" s="2">
        <f>(Table2[[#This Row],[Close Price]]-Table2[[#This Row],[20D EMA]])/Table2[[#This Row],[20D EMA]]</f>
        <v>-3.6099951562811677E-2</v>
      </c>
      <c r="T685" s="2">
        <f>(Table2[[#This Row],[Close Price]]-Table2[[#This Row],[50D EMA]])/Table2[[#This Row],[50D EMA]]</f>
        <v>-4.7648287967573012E-2</v>
      </c>
      <c r="U685" s="2">
        <f>(Table2[[#This Row],[Close Price]]-Table2[[#This Row],[200D EMA]])/Table2[[#This Row],[200D EMA]]</f>
        <v>-4.0882650655482598E-2</v>
      </c>
      <c r="V685">
        <v>1.05160870526726</v>
      </c>
      <c r="W685">
        <v>332.8</v>
      </c>
      <c r="X685">
        <v>339</v>
      </c>
      <c r="Y685">
        <v>327.10000000000002</v>
      </c>
      <c r="Z685">
        <v>368.15</v>
      </c>
      <c r="AA685">
        <v>330</v>
      </c>
      <c r="AB685">
        <v>339</v>
      </c>
      <c r="AC685" s="2">
        <f>(Table2[[#This Row],[Close Price]]/Table2[[#This Row],[Day Low]])-1</f>
        <v>1.6526442307692291E-2</v>
      </c>
      <c r="AD685" s="2">
        <f>(Table2[[#This Row],[Day High]]/Table2[[#This Row],[Close Price]])-1</f>
        <v>2.0691693762930896E-3</v>
      </c>
      <c r="AE685" s="2">
        <f>(Table2[[#This Row],[Close Price]]/Table2[[#This Row],[Current Week Low]])-1</f>
        <v>3.4240293488229767E-2</v>
      </c>
      <c r="AF685" s="2">
        <f>(Table2[[#This Row],[Current Week High]]/Table2[[#This Row],[Close Price]])-1</f>
        <v>8.8235294117646967E-2</v>
      </c>
      <c r="AG685" s="2">
        <f>(Table2[[#This Row],[Close Price]]/Table2[[#This Row],[Current Month Low]])-1</f>
        <v>2.5151515151515147E-2</v>
      </c>
      <c r="AH685" s="2">
        <f>(Table2[[#This Row],[Current Month High]]/Table2[[#This Row],[Close Price]])-1</f>
        <v>2.0691693762930896E-3</v>
      </c>
      <c r="AI685">
        <v>24.815252734259499</v>
      </c>
      <c r="AJ685">
        <v>19.350855530075801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</v>
      </c>
      <c r="AM685" t="s">
        <v>10293</v>
      </c>
      <c r="AN685">
        <v>-6.12</v>
      </c>
      <c r="AO685" t="s">
        <v>10293</v>
      </c>
      <c r="AP685">
        <v>-4.8946820901522997E-2</v>
      </c>
      <c r="AQ685">
        <f>(Table2[[#This Row],[Sharpe Ratio]]-AVERAGE(Table2[Sharpe Ratio]))/_xlfn.STDEV.P(Table2[Sharpe Ratio])</f>
        <v>-1.2013211275123792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570</v>
      </c>
      <c r="AT685">
        <f>_xlfn.RANK.AVG(Table2[[#This Row],[6M Return vs Nifty Z-Score]],Table2[6M Return vs Nifty Z-Score])</f>
        <v>670</v>
      </c>
      <c r="AU685">
        <f>_xlfn.RANK.AVG(Table2[[#This Row],[Sharpe Ratio Z-Score]],Table2[Sharpe Ratio Z-Score])</f>
        <v>647</v>
      </c>
      <c r="AV685">
        <f>(Table2[[#This Row],[Rank 1Y]]+Table2[[#This Row],[Rank 6M]]+Table2[[#This Row],[Rank Sharpe]])/3</f>
        <v>629</v>
      </c>
    </row>
    <row r="686" spans="1:48" x14ac:dyDescent="0.3">
      <c r="A686" t="s">
        <v>1994</v>
      </c>
      <c r="B686" t="s">
        <v>1995</v>
      </c>
      <c r="C686" t="s">
        <v>6557</v>
      </c>
      <c r="D686" t="s">
        <v>78</v>
      </c>
      <c r="E686">
        <v>3182.7287937999999</v>
      </c>
      <c r="F686">
        <v>243.5</v>
      </c>
      <c r="G686">
        <v>-10.577462757493601</v>
      </c>
      <c r="H686">
        <f>(Table2[[#This Row],[1Y Return vs Nifty]]-AVERAGE(Table2[1Y Return vs Nifty]))/_xlfn.STDEV.P(Table2[1Y Return vs Nifty])</f>
        <v>-0.68355304894714652</v>
      </c>
      <c r="I686">
        <v>-5.1335040121723701</v>
      </c>
      <c r="J686">
        <f>(Table2[[#This Row],[1M Return vs Nifty]]-AVERAGE(Table2[1M Return vs Nifty]))/_xlfn.STDEV.P(Table2[1M Return vs Nifty])</f>
        <v>-0.62208475786215045</v>
      </c>
      <c r="K686">
        <v>-20.466427810609702</v>
      </c>
      <c r="L686">
        <f>(Table2[[#This Row],[6M Return vs Nifty]]-AVERAGE(Table2[6M Return vs Nifty]))/_xlfn.STDEV.P(Table2[6M Return vs Nifty])</f>
        <v>-0.92578825936217746</v>
      </c>
      <c r="M686">
        <v>4.3049090802688204</v>
      </c>
      <c r="N686">
        <f>(Table2[[#This Row],[1W Return vs Nifty]]-AVERAGE(Table2[1W Return vs Nifty]))/_xlfn.STDEV.P(Table2[1W Return vs Nifty])</f>
        <v>0.45352663526309162</v>
      </c>
      <c r="O686">
        <v>242.9</v>
      </c>
      <c r="P686">
        <v>239.75568235504099</v>
      </c>
      <c r="Q686">
        <v>236.79575126430501</v>
      </c>
      <c r="R686">
        <v>51.0402260192824</v>
      </c>
      <c r="S686" s="2">
        <f>(Table2[[#This Row],[Close Price]]-Table2[[#This Row],[20D EMA]])/Table2[[#This Row],[20D EMA]]</f>
        <v>2.4701523260600836E-3</v>
      </c>
      <c r="T686" s="2">
        <f>(Table2[[#This Row],[Close Price]]-Table2[[#This Row],[50D EMA]])/Table2[[#This Row],[50D EMA]]</f>
        <v>1.5617221699105581E-2</v>
      </c>
      <c r="U686" s="2">
        <f>(Table2[[#This Row],[Close Price]]-Table2[[#This Row],[200D EMA]])/Table2[[#This Row],[200D EMA]]</f>
        <v>2.8312369203837142E-2</v>
      </c>
      <c r="V686">
        <v>0.99886767609506499</v>
      </c>
      <c r="W686">
        <v>242.2</v>
      </c>
      <c r="X686">
        <v>246.81</v>
      </c>
      <c r="Y686">
        <v>241.05</v>
      </c>
      <c r="Z686">
        <v>261.05</v>
      </c>
      <c r="AA686">
        <v>242.2</v>
      </c>
      <c r="AB686">
        <v>252.99</v>
      </c>
      <c r="AC686" s="2">
        <f>(Table2[[#This Row],[Close Price]]/Table2[[#This Row],[Day Low]])-1</f>
        <v>5.3674649050372558E-3</v>
      </c>
      <c r="AD686" s="2">
        <f>(Table2[[#This Row],[Day High]]/Table2[[#This Row],[Close Price]])-1</f>
        <v>1.3593429158110792E-2</v>
      </c>
      <c r="AE686" s="2">
        <f>(Table2[[#This Row],[Close Price]]/Table2[[#This Row],[Current Week Low]])-1</f>
        <v>1.0163866417755685E-2</v>
      </c>
      <c r="AF686" s="2">
        <f>(Table2[[#This Row],[Current Week High]]/Table2[[#This Row],[Close Price]])-1</f>
        <v>7.2073921971252508E-2</v>
      </c>
      <c r="AG686" s="2">
        <f>(Table2[[#This Row],[Close Price]]/Table2[[#This Row],[Current Month Low]])-1</f>
        <v>5.3674649050372558E-3</v>
      </c>
      <c r="AH686" s="2">
        <f>(Table2[[#This Row],[Current Month High]]/Table2[[#This Row],[Close Price]])-1</f>
        <v>3.8973305954825399E-2</v>
      </c>
      <c r="AI686">
        <v>25.256673511293599</v>
      </c>
      <c r="AJ686">
        <v>25.5154639175257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0.01</v>
      </c>
      <c r="AM686" t="s">
        <v>10294</v>
      </c>
      <c r="AN686">
        <v>1.59</v>
      </c>
      <c r="AO686" t="s">
        <v>10294</v>
      </c>
      <c r="AP686">
        <v>-7.6672951260717007E-2</v>
      </c>
      <c r="AQ686">
        <f>(Table2[[#This Row],[Sharpe Ratio]]-AVERAGE(Table2[Sharpe Ratio]))/_xlfn.STDEV.P(Table2[Sharpe Ratio])</f>
        <v>-1.5228090724238887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-3.3007085033322716</v>
      </c>
      <c r="AS686">
        <f>_xlfn.RANK.AVG(Table2[[#This Row],[1Y Return vs Nifty Z-Score]],Table2[1Y Return vs Nifty Z-Score])</f>
        <v>573</v>
      </c>
      <c r="AT686">
        <f>_xlfn.RANK.AVG(Table2[[#This Row],[6M Return vs Nifty Z-Score]],Table2[6M Return vs Nifty Z-Score])</f>
        <v>625</v>
      </c>
      <c r="AU686">
        <f>_xlfn.RANK.AVG(Table2[[#This Row],[Sharpe Ratio Z-Score]],Table2[Sharpe Ratio Z-Score])</f>
        <v>690</v>
      </c>
      <c r="AV686">
        <f>(Table2[[#This Row],[Rank 1Y]]+Table2[[#This Row],[Rank 6M]]+Table2[[#This Row],[Rank Sharpe]])/3</f>
        <v>629.33333333333337</v>
      </c>
    </row>
    <row r="687" spans="1:48" x14ac:dyDescent="0.3">
      <c r="A687" t="s">
        <v>1247</v>
      </c>
      <c r="B687" t="s">
        <v>1248</v>
      </c>
      <c r="C687" t="s">
        <v>10250</v>
      </c>
      <c r="D687" t="s">
        <v>24</v>
      </c>
      <c r="E687">
        <v>9273.9048230009994</v>
      </c>
      <c r="F687">
        <v>81.59</v>
      </c>
      <c r="G687">
        <v>-35.778185045420898</v>
      </c>
      <c r="H687">
        <f>(Table2[[#This Row],[1Y Return vs Nifty]]-AVERAGE(Table2[1Y Return vs Nifty]))/_xlfn.STDEV.P(Table2[1Y Return vs Nifty])</f>
        <v>-1.0316735145355855</v>
      </c>
      <c r="I687">
        <v>-19.2784192464276</v>
      </c>
      <c r="J687">
        <f>(Table2[[#This Row],[1M Return vs Nifty]]-AVERAGE(Table2[1M Return vs Nifty]))/_xlfn.STDEV.P(Table2[1M Return vs Nifty])</f>
        <v>-2.0659596270916052</v>
      </c>
      <c r="K687">
        <v>-35.028259699374097</v>
      </c>
      <c r="L687">
        <f>(Table2[[#This Row],[6M Return vs Nifty]]-AVERAGE(Table2[6M Return vs Nifty]))/_xlfn.STDEV.P(Table2[6M Return vs Nifty])</f>
        <v>-1.4260807418314281</v>
      </c>
      <c r="M687">
        <v>-9.1025122728938399</v>
      </c>
      <c r="N687">
        <f>(Table2[[#This Row],[1W Return vs Nifty]]-AVERAGE(Table2[1W Return vs Nifty]))/_xlfn.STDEV.P(Table2[1W Return vs Nifty])</f>
        <v>-2.3475127022601399</v>
      </c>
      <c r="O687">
        <v>87.65</v>
      </c>
      <c r="P687">
        <v>92.048601081152299</v>
      </c>
      <c r="Q687">
        <v>94.195757455129893</v>
      </c>
      <c r="R687">
        <v>22.908200240907</v>
      </c>
      <c r="S687" s="2">
        <f>(Table2[[#This Row],[Close Price]]-Table2[[#This Row],[20D EMA]])/Table2[[#This Row],[20D EMA]]</f>
        <v>-6.9138619509412455E-2</v>
      </c>
      <c r="T687" s="2">
        <f>(Table2[[#This Row],[Close Price]]-Table2[[#This Row],[50D EMA]])/Table2[[#This Row],[50D EMA]]</f>
        <v>-0.11362042397506657</v>
      </c>
      <c r="U687" s="2">
        <f>(Table2[[#This Row],[Close Price]]-Table2[[#This Row],[200D EMA]])/Table2[[#This Row],[200D EMA]]</f>
        <v>-0.13382510843054302</v>
      </c>
      <c r="V687">
        <v>1.9110274141900401</v>
      </c>
      <c r="W687">
        <v>80.05</v>
      </c>
      <c r="X687">
        <v>82.36</v>
      </c>
      <c r="Y687">
        <v>80.05</v>
      </c>
      <c r="Z687">
        <v>85.9</v>
      </c>
      <c r="AA687">
        <v>80.05</v>
      </c>
      <c r="AB687">
        <v>82.36</v>
      </c>
      <c r="AC687" s="2">
        <f>(Table2[[#This Row],[Close Price]]/Table2[[#This Row],[Day Low]])-1</f>
        <v>1.9237976264834478E-2</v>
      </c>
      <c r="AD687" s="2">
        <f>(Table2[[#This Row],[Day High]]/Table2[[#This Row],[Close Price]])-1</f>
        <v>9.4374310577276521E-3</v>
      </c>
      <c r="AE687" s="2">
        <f>(Table2[[#This Row],[Close Price]]/Table2[[#This Row],[Current Week Low]])-1</f>
        <v>1.9237976264834478E-2</v>
      </c>
      <c r="AF687" s="2">
        <f>(Table2[[#This Row],[Current Week High]]/Table2[[#This Row],[Close Price]])-1</f>
        <v>5.2825101115332895E-2</v>
      </c>
      <c r="AG687" s="2">
        <f>(Table2[[#This Row],[Close Price]]/Table2[[#This Row],[Current Month Low]])-1</f>
        <v>1.9237976264834478E-2</v>
      </c>
      <c r="AH687" s="2">
        <f>(Table2[[#This Row],[Current Month High]]/Table2[[#This Row],[Close Price]])-1</f>
        <v>9.4374310577276521E-3</v>
      </c>
      <c r="AI687">
        <v>42.787106263022402</v>
      </c>
      <c r="AJ687">
        <v>1.92379762648344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-0.19</v>
      </c>
      <c r="AM687" t="s">
        <v>10293</v>
      </c>
      <c r="AN687">
        <v>-10.8</v>
      </c>
      <c r="AO687" t="s">
        <v>10293</v>
      </c>
      <c r="AP687">
        <v>3.7926497079930001E-3</v>
      </c>
      <c r="AQ687">
        <f>(Table2[[#This Row],[Sharpe Ratio]]-AVERAGE(Table2[Sharpe Ratio]))/_xlfn.STDEV.P(Table2[Sharpe Ratio])</f>
        <v>-0.58980037786864381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684</v>
      </c>
      <c r="AT687">
        <f>_xlfn.RANK.AVG(Table2[[#This Row],[6M Return vs Nifty Z-Score]],Table2[6M Return vs Nifty Z-Score])</f>
        <v>711</v>
      </c>
      <c r="AU687">
        <f>_xlfn.RANK.AVG(Table2[[#This Row],[Sharpe Ratio Z-Score]],Table2[Sharpe Ratio Z-Score])</f>
        <v>498</v>
      </c>
      <c r="AV687">
        <f>(Table2[[#This Row],[Rank 1Y]]+Table2[[#This Row],[Rank 6M]]+Table2[[#This Row],[Rank Sharpe]])/3</f>
        <v>631</v>
      </c>
    </row>
    <row r="688" spans="1:48" x14ac:dyDescent="0.3">
      <c r="A688" t="s">
        <v>1462</v>
      </c>
      <c r="B688" t="s">
        <v>1463</v>
      </c>
      <c r="C688" t="s">
        <v>10263</v>
      </c>
      <c r="D688" t="s">
        <v>551</v>
      </c>
      <c r="E688">
        <v>6980.47543572</v>
      </c>
      <c r="F688">
        <v>252.4</v>
      </c>
      <c r="G688">
        <v>-32.300438442056503</v>
      </c>
      <c r="H688">
        <f>(Table2[[#This Row],[1Y Return vs Nifty]]-AVERAGE(Table2[1Y Return vs Nifty]))/_xlfn.STDEV.P(Table2[1Y Return vs Nifty])</f>
        <v>-0.98363224203039978</v>
      </c>
      <c r="I688">
        <v>-5.1703947846048903</v>
      </c>
      <c r="J688">
        <f>(Table2[[#This Row],[1M Return vs Nifty]]-AVERAGE(Table2[1M Return vs Nifty]))/_xlfn.STDEV.P(Table2[1M Return vs Nifty])</f>
        <v>-0.62585046860269866</v>
      </c>
      <c r="K688">
        <v>-18.1104601881074</v>
      </c>
      <c r="L688">
        <f>(Table2[[#This Row],[6M Return vs Nifty]]-AVERAGE(Table2[6M Return vs Nifty]))/_xlfn.STDEV.P(Table2[6M Return vs Nifty])</f>
        <v>-0.84484563487079778</v>
      </c>
      <c r="M688">
        <v>-5.9073398902649403</v>
      </c>
      <c r="N688">
        <f>(Table2[[#This Row],[1W Return vs Nifty]]-AVERAGE(Table2[1W Return vs Nifty]))/_xlfn.STDEV.P(Table2[1W Return vs Nifty])</f>
        <v>-1.6799866136733723</v>
      </c>
      <c r="O688">
        <v>259.95</v>
      </c>
      <c r="P688">
        <v>257.32722150376799</v>
      </c>
      <c r="Q688">
        <v>260.24987664702502</v>
      </c>
      <c r="R688">
        <v>36.029010272781399</v>
      </c>
      <c r="S688" s="2">
        <f>(Table2[[#This Row],[Close Price]]-Table2[[#This Row],[20D EMA]])/Table2[[#This Row],[20D EMA]]</f>
        <v>-2.9044046932102264E-2</v>
      </c>
      <c r="T688" s="2">
        <f>(Table2[[#This Row],[Close Price]]-Table2[[#This Row],[50D EMA]])/Table2[[#This Row],[50D EMA]]</f>
        <v>-1.9147688592657631E-2</v>
      </c>
      <c r="U688" s="2">
        <f>(Table2[[#This Row],[Close Price]]-Table2[[#This Row],[200D EMA]])/Table2[[#This Row],[200D EMA]]</f>
        <v>-3.016284483266727E-2</v>
      </c>
      <c r="V688">
        <v>0.92257685066284401</v>
      </c>
      <c r="W688">
        <v>251.1</v>
      </c>
      <c r="X688">
        <v>255.8</v>
      </c>
      <c r="Y688">
        <v>251.1</v>
      </c>
      <c r="Z688">
        <v>265.05</v>
      </c>
      <c r="AA688">
        <v>251.1</v>
      </c>
      <c r="AB688">
        <v>259.95</v>
      </c>
      <c r="AC688" s="2">
        <f>(Table2[[#This Row],[Close Price]]/Table2[[#This Row],[Day Low]])-1</f>
        <v>5.177220230983659E-3</v>
      </c>
      <c r="AD688" s="2">
        <f>(Table2[[#This Row],[Day High]]/Table2[[#This Row],[Close Price]])-1</f>
        <v>1.3470681458003231E-2</v>
      </c>
      <c r="AE688" s="2">
        <f>(Table2[[#This Row],[Close Price]]/Table2[[#This Row],[Current Week Low]])-1</f>
        <v>5.177220230983659E-3</v>
      </c>
      <c r="AF688" s="2">
        <f>(Table2[[#This Row],[Current Week High]]/Table2[[#This Row],[Close Price]])-1</f>
        <v>5.0118858954041334E-2</v>
      </c>
      <c r="AG688" s="2">
        <f>(Table2[[#This Row],[Close Price]]/Table2[[#This Row],[Current Month Low]])-1</f>
        <v>5.177220230983659E-3</v>
      </c>
      <c r="AH688" s="2">
        <f>(Table2[[#This Row],[Current Month High]]/Table2[[#This Row],[Close Price]])-1</f>
        <v>2.9912836767036488E-2</v>
      </c>
      <c r="AI688">
        <v>27.159270998415099</v>
      </c>
      <c r="AJ688">
        <v>14.7272727272727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-0.04</v>
      </c>
      <c r="AM688" t="s">
        <v>10293</v>
      </c>
      <c r="AN688">
        <v>-5.09</v>
      </c>
      <c r="AO688" t="s">
        <v>10293</v>
      </c>
      <c r="AP688">
        <v>-3.6133266110618997E-2</v>
      </c>
      <c r="AQ688">
        <f>(Table2[[#This Row],[Sharpe Ratio]]-AVERAGE(Table2[Sharpe Ratio]))/_xlfn.STDEV.P(Table2[Sharpe Ratio])</f>
        <v>-1.0527463591126209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660</v>
      </c>
      <c r="AT688">
        <f>_xlfn.RANK.AVG(Table2[[#This Row],[6M Return vs Nifty Z-Score]],Table2[6M Return vs Nifty Z-Score])</f>
        <v>608</v>
      </c>
      <c r="AU688">
        <f>_xlfn.RANK.AVG(Table2[[#This Row],[Sharpe Ratio Z-Score]],Table2[Sharpe Ratio Z-Score])</f>
        <v>626</v>
      </c>
      <c r="AV688">
        <f>(Table2[[#This Row],[Rank 1Y]]+Table2[[#This Row],[Rank 6M]]+Table2[[#This Row],[Rank Sharpe]])/3</f>
        <v>631.33333333333337</v>
      </c>
    </row>
    <row r="689" spans="1:48" x14ac:dyDescent="0.3">
      <c r="A689" t="s">
        <v>49</v>
      </c>
      <c r="B689" t="s">
        <v>50</v>
      </c>
      <c r="C689" t="s">
        <v>10250</v>
      </c>
      <c r="D689" t="s">
        <v>51</v>
      </c>
      <c r="E689">
        <v>415934.21901250002</v>
      </c>
      <c r="F689">
        <v>6725</v>
      </c>
      <c r="G689">
        <v>-33.227041719794798</v>
      </c>
      <c r="H689">
        <f>(Table2[[#This Row],[1Y Return vs Nifty]]-AVERAGE(Table2[1Y Return vs Nifty]))/_xlfn.STDEV.P(Table2[1Y Return vs Nifty])</f>
        <v>-0.99643225469577323</v>
      </c>
      <c r="I689">
        <v>-9.0163303204873397</v>
      </c>
      <c r="J689">
        <f>(Table2[[#This Row],[1M Return vs Nifty]]-AVERAGE(Table2[1M Return vs Nifty]))/_xlfn.STDEV.P(Table2[1M Return vs Nifty])</f>
        <v>-1.0184332149092423</v>
      </c>
      <c r="K689">
        <v>-14.905261549517199</v>
      </c>
      <c r="L689">
        <f>(Table2[[#This Row],[6M Return vs Nifty]]-AVERAGE(Table2[6M Return vs Nifty]))/_xlfn.STDEV.P(Table2[6M Return vs Nifty])</f>
        <v>-0.73472646882379722</v>
      </c>
      <c r="M689">
        <v>1.9584264357657899</v>
      </c>
      <c r="N689">
        <f>(Table2[[#This Row],[1W Return vs Nifty]]-AVERAGE(Table2[1W Return vs Nifty]))/_xlfn.STDEV.P(Table2[1W Return vs Nifty])</f>
        <v>-3.6693670263304674E-2</v>
      </c>
      <c r="O689">
        <v>6875.4</v>
      </c>
      <c r="P689">
        <v>6942.2201172954501</v>
      </c>
      <c r="Q689">
        <v>6994.4700543991303</v>
      </c>
      <c r="R689">
        <v>35.420167333547198</v>
      </c>
      <c r="S689" s="2">
        <f>(Table2[[#This Row],[Close Price]]-Table2[[#This Row],[20D EMA]])/Table2[[#This Row],[20D EMA]]</f>
        <v>-2.1875090903801908E-2</v>
      </c>
      <c r="T689" s="2">
        <f>(Table2[[#This Row],[Close Price]]-Table2[[#This Row],[50D EMA]])/Table2[[#This Row],[50D EMA]]</f>
        <v>-3.1289719084861674E-2</v>
      </c>
      <c r="U689" s="2">
        <f>(Table2[[#This Row],[Close Price]]-Table2[[#This Row],[200D EMA]])/Table2[[#This Row],[200D EMA]]</f>
        <v>-3.8526157421983481E-2</v>
      </c>
      <c r="V689">
        <v>1.00697334439167</v>
      </c>
      <c r="W689">
        <v>6673.1</v>
      </c>
      <c r="X689">
        <v>6750</v>
      </c>
      <c r="Y689">
        <v>6673.1</v>
      </c>
      <c r="Z689">
        <v>6899</v>
      </c>
      <c r="AA689">
        <v>6673.1</v>
      </c>
      <c r="AB689">
        <v>6844</v>
      </c>
      <c r="AC689" s="2">
        <f>(Table2[[#This Row],[Close Price]]/Table2[[#This Row],[Day Low]])-1</f>
        <v>7.7774947175974773E-3</v>
      </c>
      <c r="AD689" s="2">
        <f>(Table2[[#This Row],[Day High]]/Table2[[#This Row],[Close Price]])-1</f>
        <v>3.7174721189590088E-3</v>
      </c>
      <c r="AE689" s="2">
        <f>(Table2[[#This Row],[Close Price]]/Table2[[#This Row],[Current Week Low]])-1</f>
        <v>7.7774947175974773E-3</v>
      </c>
      <c r="AF689" s="2">
        <f>(Table2[[#This Row],[Current Week High]]/Table2[[#This Row],[Close Price]])-1</f>
        <v>2.5873605947955403E-2</v>
      </c>
      <c r="AG689" s="2">
        <f>(Table2[[#This Row],[Close Price]]/Table2[[#This Row],[Current Month Low]])-1</f>
        <v>7.7774947175974773E-3</v>
      </c>
      <c r="AH689" s="2">
        <f>(Table2[[#This Row],[Current Month High]]/Table2[[#This Row],[Close Price]])-1</f>
        <v>1.7695167286245317E-2</v>
      </c>
      <c r="AI689">
        <v>21.814126394052</v>
      </c>
      <c r="AJ689">
        <v>8.6815992759946994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-0.09</v>
      </c>
      <c r="AM689" t="s">
        <v>10293</v>
      </c>
      <c r="AN689">
        <v>-4.7300000000000004</v>
      </c>
      <c r="AO689" t="s">
        <v>10293</v>
      </c>
      <c r="AP689">
        <v>-5.3808413615908997E-2</v>
      </c>
      <c r="AQ689">
        <f>(Table2[[#This Row],[Sharpe Ratio]]-AVERAGE(Table2[Sharpe Ratio]))/_xlfn.STDEV.P(Table2[Sharpe Ratio])</f>
        <v>-1.2576919023192734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669</v>
      </c>
      <c r="AT689">
        <f>_xlfn.RANK.AVG(Table2[[#This Row],[6M Return vs Nifty Z-Score]],Table2[6M Return vs Nifty Z-Score])</f>
        <v>572</v>
      </c>
      <c r="AU689">
        <f>_xlfn.RANK.AVG(Table2[[#This Row],[Sharpe Ratio Z-Score]],Table2[Sharpe Ratio Z-Score])</f>
        <v>656</v>
      </c>
      <c r="AV689">
        <f>(Table2[[#This Row],[Rank 1Y]]+Table2[[#This Row],[Rank 6M]]+Table2[[#This Row],[Rank Sharpe]])/3</f>
        <v>632.33333333333337</v>
      </c>
    </row>
    <row r="690" spans="1:48" x14ac:dyDescent="0.3">
      <c r="A690" t="s">
        <v>568</v>
      </c>
      <c r="B690" t="s">
        <v>569</v>
      </c>
      <c r="C690" t="s">
        <v>10250</v>
      </c>
      <c r="D690" t="s">
        <v>37</v>
      </c>
      <c r="E690">
        <v>34618.386653125002</v>
      </c>
      <c r="F690">
        <v>591.25</v>
      </c>
      <c r="G690">
        <v>-34.547414202082301</v>
      </c>
      <c r="H690">
        <f>(Table2[[#This Row],[1Y Return vs Nifty]]-AVERAGE(Table2[1Y Return vs Nifty]))/_xlfn.STDEV.P(Table2[1Y Return vs Nifty])</f>
        <v>-1.0146717590255474</v>
      </c>
      <c r="I690">
        <v>1.9252826601642301</v>
      </c>
      <c r="J690">
        <f>(Table2[[#This Row],[1M Return vs Nifty]]-AVERAGE(Table2[1M Return vs Nifty]))/_xlfn.STDEV.P(Table2[1M Return vs Nifty])</f>
        <v>9.84571835102728E-2</v>
      </c>
      <c r="K690">
        <v>-10.063685409947899</v>
      </c>
      <c r="L690">
        <f>(Table2[[#This Row],[6M Return vs Nifty]]-AVERAGE(Table2[6M Return vs Nifty]))/_xlfn.STDEV.P(Table2[6M Return vs Nifty])</f>
        <v>-0.56838722219384963</v>
      </c>
      <c r="M690">
        <v>-2.0849181472744198</v>
      </c>
      <c r="N690">
        <f>(Table2[[#This Row],[1W Return vs Nifty]]-AVERAGE(Table2[1W Return vs Nifty]))/_xlfn.STDEV.P(Table2[1W Return vs Nifty])</f>
        <v>-0.88141741944162988</v>
      </c>
      <c r="O690">
        <v>591.72</v>
      </c>
      <c r="P690">
        <v>570.94646632913395</v>
      </c>
      <c r="Q690">
        <v>564.30569760909304</v>
      </c>
      <c r="R690">
        <v>41.180105889186997</v>
      </c>
      <c r="S690" s="2">
        <f>(Table2[[#This Row],[Close Price]]-Table2[[#This Row],[20D EMA]])/Table2[[#This Row],[20D EMA]]</f>
        <v>-7.9429459879677429E-4</v>
      </c>
      <c r="T690" s="2">
        <f>(Table2[[#This Row],[Close Price]]-Table2[[#This Row],[50D EMA]])/Table2[[#This Row],[50D EMA]]</f>
        <v>3.5561186325237103E-2</v>
      </c>
      <c r="U690" s="2">
        <f>(Table2[[#This Row],[Close Price]]-Table2[[#This Row],[200D EMA]])/Table2[[#This Row],[200D EMA]]</f>
        <v>4.7747705729478326E-2</v>
      </c>
      <c r="V690">
        <v>0.81543114969984298</v>
      </c>
      <c r="W690">
        <v>590.04999999999995</v>
      </c>
      <c r="X690">
        <v>598.95000000000005</v>
      </c>
      <c r="Y690">
        <v>590.04999999999995</v>
      </c>
      <c r="Z690">
        <v>634.9</v>
      </c>
      <c r="AA690">
        <v>590.04999999999995</v>
      </c>
      <c r="AB690">
        <v>617.5</v>
      </c>
      <c r="AC690" s="2">
        <f>(Table2[[#This Row],[Close Price]]/Table2[[#This Row],[Day Low]])-1</f>
        <v>2.0337259554275011E-3</v>
      </c>
      <c r="AD690" s="2">
        <f>(Table2[[#This Row],[Day High]]/Table2[[#This Row],[Close Price]])-1</f>
        <v>1.3023255813953583E-2</v>
      </c>
      <c r="AE690" s="2">
        <f>(Table2[[#This Row],[Close Price]]/Table2[[#This Row],[Current Week Low]])-1</f>
        <v>2.0337259554275011E-3</v>
      </c>
      <c r="AF690" s="2">
        <f>(Table2[[#This Row],[Current Week High]]/Table2[[#This Row],[Close Price]])-1</f>
        <v>7.3826638477801243E-2</v>
      </c>
      <c r="AG690" s="2">
        <f>(Table2[[#This Row],[Close Price]]/Table2[[#This Row],[Current Month Low]])-1</f>
        <v>2.0337259554275011E-3</v>
      </c>
      <c r="AH690" s="2">
        <f>(Table2[[#This Row],[Current Month High]]/Table2[[#This Row],[Close Price]])-1</f>
        <v>4.4397463002114224E-2</v>
      </c>
      <c r="AI690">
        <v>14.164904862579199</v>
      </c>
      <c r="AJ690">
        <v>30.0021987686895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-0.01</v>
      </c>
      <c r="AM690" t="s">
        <v>10293</v>
      </c>
      <c r="AN690">
        <v>0.31</v>
      </c>
      <c r="AO690" t="s">
        <v>10294</v>
      </c>
      <c r="AP690">
        <v>-9.2178666448545998E-2</v>
      </c>
      <c r="AQ690">
        <f>(Table2[[#This Row],[Sharpe Ratio]]-AVERAGE(Table2[Sharpe Ratio]))/_xlfn.STDEV.P(Table2[Sharpe Ratio])</f>
        <v>-1.7025997769159535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-4.0686189940667079</v>
      </c>
      <c r="AS690">
        <f>_xlfn.RANK.AVG(Table2[[#This Row],[1Y Return vs Nifty Z-Score]],Table2[1Y Return vs Nifty Z-Score])</f>
        <v>678</v>
      </c>
      <c r="AT690">
        <f>_xlfn.RANK.AVG(Table2[[#This Row],[6M Return vs Nifty Z-Score]],Table2[6M Return vs Nifty Z-Score])</f>
        <v>511</v>
      </c>
      <c r="AU690">
        <f>_xlfn.RANK.AVG(Table2[[#This Row],[Sharpe Ratio Z-Score]],Table2[Sharpe Ratio Z-Score])</f>
        <v>708</v>
      </c>
      <c r="AV690">
        <f>(Table2[[#This Row],[Rank 1Y]]+Table2[[#This Row],[Rank 6M]]+Table2[[#This Row],[Rank Sharpe]])/3</f>
        <v>632.33333333333337</v>
      </c>
    </row>
    <row r="691" spans="1:48" x14ac:dyDescent="0.3">
      <c r="A691" t="s">
        <v>2313</v>
      </c>
      <c r="B691" t="s">
        <v>2314</v>
      </c>
      <c r="C691" t="s">
        <v>10256</v>
      </c>
      <c r="D691" t="s">
        <v>286</v>
      </c>
      <c r="E691">
        <v>2294.1969672599998</v>
      </c>
      <c r="F691">
        <v>512.54999999999995</v>
      </c>
      <c r="G691">
        <v>-53.363656863530501</v>
      </c>
      <c r="H691">
        <f>(Table2[[#This Row],[1Y Return vs Nifty]]-AVERAGE(Table2[1Y Return vs Nifty]))/_xlfn.STDEV.P(Table2[1Y Return vs Nifty])</f>
        <v>-1.2745976088122579</v>
      </c>
      <c r="I691">
        <v>-6.0719767591571898</v>
      </c>
      <c r="J691">
        <f>(Table2[[#This Row],[1M Return vs Nifty]]-AVERAGE(Table2[1M Return vs Nifty]))/_xlfn.STDEV.P(Table2[1M Return vs Nifty])</f>
        <v>-0.7178815295208858</v>
      </c>
      <c r="K691">
        <v>-24.436014446504799</v>
      </c>
      <c r="L691">
        <f>(Table2[[#This Row],[6M Return vs Nifty]]-AVERAGE(Table2[6M Return vs Nifty]))/_xlfn.STDEV.P(Table2[6M Return vs Nifty])</f>
        <v>-1.06216906416882</v>
      </c>
      <c r="M691">
        <v>3.59766456360946</v>
      </c>
      <c r="N691">
        <f>(Table2[[#This Row],[1W Return vs Nifty]]-AVERAGE(Table2[1W Return vs Nifty]))/_xlfn.STDEV.P(Table2[1W Return vs Nifty])</f>
        <v>0.30577117504231077</v>
      </c>
      <c r="O691">
        <v>505.29</v>
      </c>
      <c r="P691">
        <v>513.74772578714203</v>
      </c>
      <c r="Q691">
        <v>539.46623824489802</v>
      </c>
      <c r="R691">
        <v>66.204616256622103</v>
      </c>
      <c r="S691" s="2">
        <f>(Table2[[#This Row],[Close Price]]-Table2[[#This Row],[20D EMA]])/Table2[[#This Row],[20D EMA]]</f>
        <v>1.4367986700706393E-2</v>
      </c>
      <c r="T691" s="2">
        <f>(Table2[[#This Row],[Close Price]]-Table2[[#This Row],[50D EMA]])/Table2[[#This Row],[50D EMA]]</f>
        <v>-2.3313500518313194E-3</v>
      </c>
      <c r="U691" s="2">
        <f>(Table2[[#This Row],[Close Price]]-Table2[[#This Row],[200D EMA]])/Table2[[#This Row],[200D EMA]]</f>
        <v>-4.9894203449074928E-2</v>
      </c>
      <c r="V691">
        <v>1.38057957605432</v>
      </c>
      <c r="W691">
        <v>504.75</v>
      </c>
      <c r="X691">
        <v>518</v>
      </c>
      <c r="Y691">
        <v>490.85</v>
      </c>
      <c r="Z691">
        <v>521.95000000000005</v>
      </c>
      <c r="AA691">
        <v>499</v>
      </c>
      <c r="AB691">
        <v>521.95000000000005</v>
      </c>
      <c r="AC691" s="2">
        <f>(Table2[[#This Row],[Close Price]]/Table2[[#This Row],[Day Low]])-1</f>
        <v>1.5453194650817181E-2</v>
      </c>
      <c r="AD691" s="2">
        <f>(Table2[[#This Row],[Day High]]/Table2[[#This Row],[Close Price]])-1</f>
        <v>1.0633108964979154E-2</v>
      </c>
      <c r="AE691" s="2">
        <f>(Table2[[#This Row],[Close Price]]/Table2[[#This Row],[Current Week Low]])-1</f>
        <v>4.42090251604359E-2</v>
      </c>
      <c r="AF691" s="2">
        <f>(Table2[[#This Row],[Current Week High]]/Table2[[#This Row],[Close Price]])-1</f>
        <v>1.8339674178129206E-2</v>
      </c>
      <c r="AG691" s="2">
        <f>(Table2[[#This Row],[Close Price]]/Table2[[#This Row],[Current Month Low]])-1</f>
        <v>2.7154308617234335E-2</v>
      </c>
      <c r="AH691" s="2">
        <f>(Table2[[#This Row],[Current Month High]]/Table2[[#This Row],[Close Price]])-1</f>
        <v>1.8339674178129206E-2</v>
      </c>
      <c r="AI691">
        <v>40.991122817286097</v>
      </c>
      <c r="AJ691">
        <v>12.896475770925001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-0.11</v>
      </c>
      <c r="AM691" t="s">
        <v>10293</v>
      </c>
      <c r="AN691">
        <v>1.1100000000000001</v>
      </c>
      <c r="AO691" t="s">
        <v>10294</v>
      </c>
      <c r="AQ691">
        <f>(Table2[[#This Row],[Sharpe Ratio]]-AVERAGE(Table2[Sharpe Ratio]))/_xlfn.STDEV.P(Table2[Sharpe Ratio])</f>
        <v>-0.63377662498989373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721</v>
      </c>
      <c r="AT691">
        <f>_xlfn.RANK.AVG(Table2[[#This Row],[6M Return vs Nifty Z-Score]],Table2[6M Return vs Nifty Z-Score])</f>
        <v>653</v>
      </c>
      <c r="AU691">
        <f>_xlfn.RANK.AVG(Table2[[#This Row],[Sharpe Ratio Z-Score]],Table2[Sharpe Ratio Z-Score])</f>
        <v>532.5</v>
      </c>
      <c r="AV691">
        <f>(Table2[[#This Row],[Rank 1Y]]+Table2[[#This Row],[Rank 6M]]+Table2[[#This Row],[Rank Sharpe]])/3</f>
        <v>635.5</v>
      </c>
    </row>
    <row r="692" spans="1:48" x14ac:dyDescent="0.3">
      <c r="A692" t="s">
        <v>1510</v>
      </c>
      <c r="B692" t="s">
        <v>1511</v>
      </c>
      <c r="C692" t="s">
        <v>10260</v>
      </c>
      <c r="D692" t="s">
        <v>286</v>
      </c>
      <c r="E692">
        <v>6523.7427746399999</v>
      </c>
      <c r="F692">
        <v>1451.1</v>
      </c>
      <c r="G692">
        <v>-26.169889254763898</v>
      </c>
      <c r="H692">
        <f>(Table2[[#This Row],[1Y Return vs Nifty]]-AVERAGE(Table2[1Y Return vs Nifty]))/_xlfn.STDEV.P(Table2[1Y Return vs Nifty])</f>
        <v>-0.89894539801817375</v>
      </c>
      <c r="I692">
        <v>2.4120099567769602</v>
      </c>
      <c r="J692">
        <f>(Table2[[#This Row],[1M Return vs Nifty]]-AVERAGE(Table2[1M Return vs Nifty]))/_xlfn.STDEV.P(Table2[1M Return vs Nifty])</f>
        <v>0.1481409956864802</v>
      </c>
      <c r="K692">
        <v>-17.1516308312126</v>
      </c>
      <c r="L692">
        <f>(Table2[[#This Row],[6M Return vs Nifty]]-AVERAGE(Table2[6M Return vs Nifty]))/_xlfn.STDEV.P(Table2[6M Return vs Nifty])</f>
        <v>-0.81190368615928865</v>
      </c>
      <c r="M692">
        <v>0.44427001997645899</v>
      </c>
      <c r="N692">
        <f>(Table2[[#This Row],[1W Return vs Nifty]]-AVERAGE(Table2[1W Return vs Nifty]))/_xlfn.STDEV.P(Table2[1W Return vs Nifty])</f>
        <v>-0.35302680935635211</v>
      </c>
      <c r="O692">
        <v>1428.72</v>
      </c>
      <c r="P692">
        <v>1393.55600769383</v>
      </c>
      <c r="Q692">
        <v>1430.6174414867301</v>
      </c>
      <c r="R692">
        <v>59.228018279477098</v>
      </c>
      <c r="S692" s="2">
        <f>(Table2[[#This Row],[Close Price]]-Table2[[#This Row],[20D EMA]])/Table2[[#This Row],[20D EMA]]</f>
        <v>1.5664370905425752E-2</v>
      </c>
      <c r="T692" s="2">
        <f>(Table2[[#This Row],[Close Price]]-Table2[[#This Row],[50D EMA]])/Table2[[#This Row],[50D EMA]]</f>
        <v>4.1292916817457809E-2</v>
      </c>
      <c r="U692" s="2">
        <f>(Table2[[#This Row],[Close Price]]-Table2[[#This Row],[200D EMA]])/Table2[[#This Row],[200D EMA]]</f>
        <v>1.4317285613394948E-2</v>
      </c>
      <c r="V692">
        <v>0.802610996888932</v>
      </c>
      <c r="W692">
        <v>1430</v>
      </c>
      <c r="X692">
        <v>1459.35</v>
      </c>
      <c r="Y692">
        <v>1430</v>
      </c>
      <c r="Z692">
        <v>1483.3</v>
      </c>
      <c r="AA692">
        <v>1430</v>
      </c>
      <c r="AB692">
        <v>1466.95</v>
      </c>
      <c r="AC692" s="2">
        <f>(Table2[[#This Row],[Close Price]]/Table2[[#This Row],[Day Low]])-1</f>
        <v>1.475524475524459E-2</v>
      </c>
      <c r="AD692" s="2">
        <f>(Table2[[#This Row],[Day High]]/Table2[[#This Row],[Close Price]])-1</f>
        <v>5.6853421542277793E-3</v>
      </c>
      <c r="AE692" s="2">
        <f>(Table2[[#This Row],[Close Price]]/Table2[[#This Row],[Current Week Low]])-1</f>
        <v>1.475524475524459E-2</v>
      </c>
      <c r="AF692" s="2">
        <f>(Table2[[#This Row],[Current Week High]]/Table2[[#This Row],[Close Price]])-1</f>
        <v>2.2190062711046732E-2</v>
      </c>
      <c r="AG692" s="2">
        <f>(Table2[[#This Row],[Close Price]]/Table2[[#This Row],[Current Month Low]])-1</f>
        <v>1.475524475524459E-2</v>
      </c>
      <c r="AH692" s="2">
        <f>(Table2[[#This Row],[Current Month High]]/Table2[[#This Row],[Close Price]])-1</f>
        <v>1.0922748259940773E-2</v>
      </c>
      <c r="AI692">
        <v>30.7938805044449</v>
      </c>
      <c r="AJ692">
        <v>26.9442743417023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-0.05</v>
      </c>
      <c r="AM692" t="s">
        <v>10293</v>
      </c>
      <c r="AN692">
        <v>-0.11</v>
      </c>
      <c r="AO692" t="s">
        <v>10293</v>
      </c>
      <c r="AP692">
        <v>-6.0951027670039001E-2</v>
      </c>
      <c r="AQ692">
        <f>(Table2[[#This Row],[Sharpe Ratio]]-AVERAGE(Table2[Sharpe Ratio]))/_xlfn.STDEV.P(Table2[Sharpe Ratio])</f>
        <v>-1.3405114044932174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644</v>
      </c>
      <c r="AT692">
        <f>_xlfn.RANK.AVG(Table2[[#This Row],[6M Return vs Nifty Z-Score]],Table2[6M Return vs Nifty Z-Score])</f>
        <v>600</v>
      </c>
      <c r="AU692">
        <f>_xlfn.RANK.AVG(Table2[[#This Row],[Sharpe Ratio Z-Score]],Table2[Sharpe Ratio Z-Score])</f>
        <v>669</v>
      </c>
      <c r="AV692">
        <f>(Table2[[#This Row],[Rank 1Y]]+Table2[[#This Row],[Rank 6M]]+Table2[[#This Row],[Rank Sharpe]])/3</f>
        <v>637.66666666666663</v>
      </c>
    </row>
    <row r="693" spans="1:48" x14ac:dyDescent="0.3">
      <c r="A693" t="s">
        <v>2003</v>
      </c>
      <c r="B693" t="s">
        <v>2004</v>
      </c>
      <c r="C693" t="s">
        <v>10261</v>
      </c>
      <c r="D693" t="s">
        <v>1126</v>
      </c>
      <c r="E693">
        <v>3161.52135335</v>
      </c>
      <c r="F693">
        <v>437.3</v>
      </c>
      <c r="G693">
        <v>-55.7041388428527</v>
      </c>
      <c r="H693">
        <f>(Table2[[#This Row],[1Y Return vs Nifty]]-AVERAGE(Table2[1Y Return vs Nifty]))/_xlfn.STDEV.P(Table2[1Y Return vs Nifty])</f>
        <v>-1.3069288121418277</v>
      </c>
      <c r="I693">
        <v>-4.4697778559859298</v>
      </c>
      <c r="J693">
        <f>(Table2[[#This Row],[1M Return vs Nifty]]-AVERAGE(Table2[1M Return vs Nifty]))/_xlfn.STDEV.P(Table2[1M Return vs Nifty])</f>
        <v>-0.55433337857872955</v>
      </c>
      <c r="K693">
        <v>-19.182993417455599</v>
      </c>
      <c r="L693">
        <f>(Table2[[#This Row],[6M Return vs Nifty]]-AVERAGE(Table2[6M Return vs Nifty]))/_xlfn.STDEV.P(Table2[6M Return vs Nifty])</f>
        <v>-0.88169404212753766</v>
      </c>
      <c r="M693">
        <v>-3.4160200011977002</v>
      </c>
      <c r="N693">
        <f>(Table2[[#This Row],[1W Return vs Nifty]]-AVERAGE(Table2[1W Return vs Nifty]))/_xlfn.STDEV.P(Table2[1W Return vs Nifty])</f>
        <v>-1.1595073337419444</v>
      </c>
      <c r="O693">
        <v>442.37</v>
      </c>
      <c r="P693">
        <v>426.90466950512399</v>
      </c>
      <c r="Q693">
        <v>432.76444215362602</v>
      </c>
      <c r="R693">
        <v>41.760185660544899</v>
      </c>
      <c r="S693" s="2">
        <f>(Table2[[#This Row],[Close Price]]-Table2[[#This Row],[20D EMA]])/Table2[[#This Row],[20D EMA]]</f>
        <v>-1.14609941903836E-2</v>
      </c>
      <c r="T693" s="2">
        <f>(Table2[[#This Row],[Close Price]]-Table2[[#This Row],[50D EMA]])/Table2[[#This Row],[50D EMA]]</f>
        <v>2.4350472687324983E-2</v>
      </c>
      <c r="U693" s="2">
        <f>(Table2[[#This Row],[Close Price]]-Table2[[#This Row],[200D EMA]])/Table2[[#This Row],[200D EMA]]</f>
        <v>1.0480430933288007E-2</v>
      </c>
      <c r="V693">
        <v>0.54711877834214295</v>
      </c>
      <c r="W693">
        <v>435.05</v>
      </c>
      <c r="X693">
        <v>444.1</v>
      </c>
      <c r="Y693">
        <v>435.05</v>
      </c>
      <c r="Z693">
        <v>462</v>
      </c>
      <c r="AA693">
        <v>435.05</v>
      </c>
      <c r="AB693">
        <v>453.8</v>
      </c>
      <c r="AC693" s="2">
        <f>(Table2[[#This Row],[Close Price]]/Table2[[#This Row],[Day Low]])-1</f>
        <v>5.171819331111438E-3</v>
      </c>
      <c r="AD693" s="2">
        <f>(Table2[[#This Row],[Day High]]/Table2[[#This Row],[Close Price]])-1</f>
        <v>1.5549965698605117E-2</v>
      </c>
      <c r="AE693" s="2">
        <f>(Table2[[#This Row],[Close Price]]/Table2[[#This Row],[Current Week Low]])-1</f>
        <v>5.171819331111438E-3</v>
      </c>
      <c r="AF693" s="2">
        <f>(Table2[[#This Row],[Current Week High]]/Table2[[#This Row],[Close Price]])-1</f>
        <v>5.64829636405213E-2</v>
      </c>
      <c r="AG693" s="2">
        <f>(Table2[[#This Row],[Close Price]]/Table2[[#This Row],[Current Month Low]])-1</f>
        <v>5.171819331111438E-3</v>
      </c>
      <c r="AH693" s="2">
        <f>(Table2[[#This Row],[Current Month High]]/Table2[[#This Row],[Close Price]])-1</f>
        <v>3.7731534415732959E-2</v>
      </c>
      <c r="AI693">
        <v>51.863709124171002</v>
      </c>
      <c r="AJ693">
        <v>38.825396825396801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0.05</v>
      </c>
      <c r="AM693" t="s">
        <v>10294</v>
      </c>
      <c r="AN693">
        <v>-2.06</v>
      </c>
      <c r="AO693" t="s">
        <v>10293</v>
      </c>
      <c r="AP693">
        <v>-1.0170780580398E-2</v>
      </c>
      <c r="AQ693">
        <f>(Table2[[#This Row],[Sharpe Ratio]]-AVERAGE(Table2[Sharpe Ratio]))/_xlfn.STDEV.P(Table2[Sharpe Ratio])</f>
        <v>-0.75170809629792568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723</v>
      </c>
      <c r="AT693">
        <f>_xlfn.RANK.AVG(Table2[[#This Row],[6M Return vs Nifty Z-Score]],Table2[6M Return vs Nifty Z-Score])</f>
        <v>616</v>
      </c>
      <c r="AU693">
        <f>_xlfn.RANK.AVG(Table2[[#This Row],[Sharpe Ratio Z-Score]],Table2[Sharpe Ratio Z-Score])</f>
        <v>574</v>
      </c>
      <c r="AV693">
        <f>(Table2[[#This Row],[Rank 1Y]]+Table2[[#This Row],[Rank 6M]]+Table2[[#This Row],[Rank Sharpe]])/3</f>
        <v>637.66666666666663</v>
      </c>
    </row>
    <row r="694" spans="1:48" x14ac:dyDescent="0.3">
      <c r="A694" t="s">
        <v>71</v>
      </c>
      <c r="B694" t="s">
        <v>72</v>
      </c>
      <c r="C694" t="s">
        <v>10250</v>
      </c>
      <c r="D694" t="s">
        <v>24</v>
      </c>
      <c r="E694">
        <v>358547.50356414</v>
      </c>
      <c r="F694">
        <v>1803.45</v>
      </c>
      <c r="G694">
        <v>-27.695465431669</v>
      </c>
      <c r="H694">
        <f>(Table2[[#This Row],[1Y Return vs Nifty]]-AVERAGE(Table2[1Y Return vs Nifty]))/_xlfn.STDEV.P(Table2[1Y Return vs Nifty])</f>
        <v>-0.92001956735852075</v>
      </c>
      <c r="I694">
        <v>-3.84378232811927</v>
      </c>
      <c r="J694">
        <f>(Table2[[#This Row],[1M Return vs Nifty]]-AVERAGE(Table2[1M Return vs Nifty]))/_xlfn.STDEV.P(Table2[1M Return vs Nifty])</f>
        <v>-0.4904334402639498</v>
      </c>
      <c r="K694">
        <v>-14.1745094488797</v>
      </c>
      <c r="L694">
        <f>(Table2[[#This Row],[6M Return vs Nifty]]-AVERAGE(Table2[6M Return vs Nifty]))/_xlfn.STDEV.P(Table2[6M Return vs Nifty])</f>
        <v>-0.70962043921912665</v>
      </c>
      <c r="M694">
        <v>1.8258180396714201</v>
      </c>
      <c r="N694">
        <f>(Table2[[#This Row],[1W Return vs Nifty]]-AVERAGE(Table2[1W Return vs Nifty]))/_xlfn.STDEV.P(Table2[1W Return vs Nifty])</f>
        <v>-6.439782933775437E-2</v>
      </c>
      <c r="O694">
        <v>1796.62</v>
      </c>
      <c r="P694">
        <v>1777.3437475077701</v>
      </c>
      <c r="Q694">
        <v>1768.8767090875299</v>
      </c>
      <c r="R694">
        <v>52.295602928482403</v>
      </c>
      <c r="S694" s="2">
        <f>(Table2[[#This Row],[Close Price]]-Table2[[#This Row],[20D EMA]])/Table2[[#This Row],[20D EMA]]</f>
        <v>3.8015829724706144E-3</v>
      </c>
      <c r="T694" s="2">
        <f>(Table2[[#This Row],[Close Price]]-Table2[[#This Row],[50D EMA]])/Table2[[#This Row],[50D EMA]]</f>
        <v>1.4688353071169656E-2</v>
      </c>
      <c r="U694" s="2">
        <f>(Table2[[#This Row],[Close Price]]-Table2[[#This Row],[200D EMA]])/Table2[[#This Row],[200D EMA]]</f>
        <v>1.9545336729717411E-2</v>
      </c>
      <c r="V694">
        <v>0.78952567080983305</v>
      </c>
      <c r="W694">
        <v>1775</v>
      </c>
      <c r="X694">
        <v>1810</v>
      </c>
      <c r="Y694">
        <v>1773.15</v>
      </c>
      <c r="Z694">
        <v>1827</v>
      </c>
      <c r="AA694">
        <v>1775</v>
      </c>
      <c r="AB694">
        <v>1818.25</v>
      </c>
      <c r="AC694" s="2">
        <f>(Table2[[#This Row],[Close Price]]/Table2[[#This Row],[Day Low]])-1</f>
        <v>1.6028169014084437E-2</v>
      </c>
      <c r="AD694" s="2">
        <f>(Table2[[#This Row],[Day High]]/Table2[[#This Row],[Close Price]])-1</f>
        <v>3.6319276941416678E-3</v>
      </c>
      <c r="AE694" s="2">
        <f>(Table2[[#This Row],[Close Price]]/Table2[[#This Row],[Current Week Low]])-1</f>
        <v>1.7088232806023118E-2</v>
      </c>
      <c r="AF694" s="2">
        <f>(Table2[[#This Row],[Current Week High]]/Table2[[#This Row],[Close Price]])-1</f>
        <v>1.3058304915578356E-2</v>
      </c>
      <c r="AG694" s="2">
        <f>(Table2[[#This Row],[Close Price]]/Table2[[#This Row],[Current Month Low]])-1</f>
        <v>1.6028169014084437E-2</v>
      </c>
      <c r="AH694" s="2">
        <f>(Table2[[#This Row],[Current Month High]]/Table2[[#This Row],[Close Price]])-1</f>
        <v>8.2064931104273153E-3</v>
      </c>
      <c r="AI694">
        <v>6.8230336299869698</v>
      </c>
      <c r="AJ694">
        <v>16.8151050944068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0.01</v>
      </c>
      <c r="AM694" t="s">
        <v>10294</v>
      </c>
      <c r="AN694">
        <v>-0.1</v>
      </c>
      <c r="AO694" t="s">
        <v>10293</v>
      </c>
      <c r="AP694">
        <v>-9.1308153081241003E-2</v>
      </c>
      <c r="AQ694">
        <f>(Table2[[#This Row],[Sharpe Ratio]]-AVERAGE(Table2[Sharpe Ratio]))/_xlfn.STDEV.P(Table2[Sharpe Ratio])</f>
        <v>-1.6925060656822803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-3.8769773418616316</v>
      </c>
      <c r="AS694">
        <f>_xlfn.RANK.AVG(Table2[[#This Row],[1Y Return vs Nifty Z-Score]],Table2[1Y Return vs Nifty Z-Score])</f>
        <v>650</v>
      </c>
      <c r="AT694">
        <f>_xlfn.RANK.AVG(Table2[[#This Row],[6M Return vs Nifty Z-Score]],Table2[6M Return vs Nifty Z-Score])</f>
        <v>564</v>
      </c>
      <c r="AU694">
        <f>_xlfn.RANK.AVG(Table2[[#This Row],[Sharpe Ratio Z-Score]],Table2[Sharpe Ratio Z-Score])</f>
        <v>707</v>
      </c>
      <c r="AV694">
        <f>(Table2[[#This Row],[Rank 1Y]]+Table2[[#This Row],[Rank 6M]]+Table2[[#This Row],[Rank Sharpe]])/3</f>
        <v>640.33333333333337</v>
      </c>
    </row>
    <row r="695" spans="1:48" x14ac:dyDescent="0.3">
      <c r="A695" t="s">
        <v>2149</v>
      </c>
      <c r="B695" t="s">
        <v>2150</v>
      </c>
      <c r="C695" t="s">
        <v>10254</v>
      </c>
      <c r="D695" t="s">
        <v>862</v>
      </c>
      <c r="E695">
        <v>2685.3210020699998</v>
      </c>
      <c r="F695">
        <v>504.7</v>
      </c>
      <c r="G695">
        <v>-42.229411024128297</v>
      </c>
      <c r="H695">
        <f>(Table2[[#This Row],[1Y Return vs Nifty]]-AVERAGE(Table2[1Y Return vs Nifty]))/_xlfn.STDEV.P(Table2[1Y Return vs Nifty])</f>
        <v>-1.1207901583232016</v>
      </c>
      <c r="I695">
        <v>-2.6932366406836898</v>
      </c>
      <c r="J695">
        <f>(Table2[[#This Row],[1M Return vs Nifty]]-AVERAGE(Table2[1M Return vs Nifty]))/_xlfn.STDEV.P(Table2[1M Return vs Nifty])</f>
        <v>-0.37298883374093084</v>
      </c>
      <c r="K695">
        <v>-9.5978417946675307</v>
      </c>
      <c r="L695">
        <f>(Table2[[#This Row],[6M Return vs Nifty]]-AVERAGE(Table2[6M Return vs Nifty]))/_xlfn.STDEV.P(Table2[6M Return vs Nifty])</f>
        <v>-0.55238250104946607</v>
      </c>
      <c r="M695">
        <v>-0.68373582869699201</v>
      </c>
      <c r="N695">
        <f>(Table2[[#This Row],[1W Return vs Nifty]]-AVERAGE(Table2[1W Return vs Nifty]))/_xlfn.STDEV.P(Table2[1W Return vs Nifty])</f>
        <v>-0.58868649900616699</v>
      </c>
      <c r="O695">
        <v>503.17</v>
      </c>
      <c r="P695">
        <v>486.24870272796198</v>
      </c>
      <c r="Q695">
        <v>487.73094087618603</v>
      </c>
      <c r="R695">
        <v>48.0284581120331</v>
      </c>
      <c r="S695" s="2">
        <f>(Table2[[#This Row],[Close Price]]-Table2[[#This Row],[20D EMA]])/Table2[[#This Row],[20D EMA]]</f>
        <v>3.0407218236380797E-3</v>
      </c>
      <c r="T695" s="2">
        <f>(Table2[[#This Row],[Close Price]]-Table2[[#This Row],[50D EMA]])/Table2[[#This Row],[50D EMA]]</f>
        <v>3.7946213878869345E-2</v>
      </c>
      <c r="U695" s="2">
        <f>(Table2[[#This Row],[Close Price]]-Table2[[#This Row],[200D EMA]])/Table2[[#This Row],[200D EMA]]</f>
        <v>3.4791844645594629E-2</v>
      </c>
      <c r="V695">
        <v>1.0273775398656799</v>
      </c>
      <c r="W695">
        <v>498</v>
      </c>
      <c r="X695">
        <v>510.7</v>
      </c>
      <c r="Y695">
        <v>498</v>
      </c>
      <c r="Z695">
        <v>543.9</v>
      </c>
      <c r="AA695">
        <v>498</v>
      </c>
      <c r="AB695">
        <v>521.35</v>
      </c>
      <c r="AC695" s="2">
        <f>(Table2[[#This Row],[Close Price]]/Table2[[#This Row],[Day Low]])-1</f>
        <v>1.3453815261044166E-2</v>
      </c>
      <c r="AD695" s="2">
        <f>(Table2[[#This Row],[Day High]]/Table2[[#This Row],[Close Price]])-1</f>
        <v>1.1888250445809323E-2</v>
      </c>
      <c r="AE695" s="2">
        <f>(Table2[[#This Row],[Close Price]]/Table2[[#This Row],[Current Week Low]])-1</f>
        <v>1.3453815261044166E-2</v>
      </c>
      <c r="AF695" s="2">
        <f>(Table2[[#This Row],[Current Week High]]/Table2[[#This Row],[Close Price]])-1</f>
        <v>7.7669902912621325E-2</v>
      </c>
      <c r="AG695" s="2">
        <f>(Table2[[#This Row],[Close Price]]/Table2[[#This Row],[Current Month Low]])-1</f>
        <v>1.3453815261044166E-2</v>
      </c>
      <c r="AH695" s="2">
        <f>(Table2[[#This Row],[Current Month High]]/Table2[[#This Row],[Close Price]])-1</f>
        <v>3.2989894987121238E-2</v>
      </c>
      <c r="AI695">
        <v>21.656429562116099</v>
      </c>
      <c r="AJ695">
        <v>29.709586224620899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0.03</v>
      </c>
      <c r="AM695" t="s">
        <v>10294</v>
      </c>
      <c r="AN695">
        <v>0.78</v>
      </c>
      <c r="AO695" t="s">
        <v>10294</v>
      </c>
      <c r="AP695">
        <v>-9.8896196853781995E-2</v>
      </c>
      <c r="AQ695">
        <f>(Table2[[#This Row],[Sharpe Ratio]]-AVERAGE(Table2[Sharpe Ratio]))/_xlfn.STDEV.P(Table2[Sharpe Ratio])</f>
        <v>-1.7804903810818455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710</v>
      </c>
      <c r="AT695">
        <f>_xlfn.RANK.AVG(Table2[[#This Row],[6M Return vs Nifty Z-Score]],Table2[6M Return vs Nifty Z-Score])</f>
        <v>505</v>
      </c>
      <c r="AU695">
        <f>_xlfn.RANK.AVG(Table2[[#This Row],[Sharpe Ratio Z-Score]],Table2[Sharpe Ratio Z-Score])</f>
        <v>711</v>
      </c>
      <c r="AV695">
        <f>(Table2[[#This Row],[Rank 1Y]]+Table2[[#This Row],[Rank 6M]]+Table2[[#This Row],[Rank Sharpe]])/3</f>
        <v>642</v>
      </c>
    </row>
    <row r="696" spans="1:48" x14ac:dyDescent="0.3">
      <c r="A696" t="s">
        <v>1589</v>
      </c>
      <c r="B696" t="s">
        <v>1590</v>
      </c>
      <c r="C696" t="s">
        <v>10263</v>
      </c>
      <c r="D696" t="s">
        <v>297</v>
      </c>
      <c r="E696">
        <v>5727.9669133699999</v>
      </c>
      <c r="F696">
        <v>170.3</v>
      </c>
      <c r="G696">
        <v>-22.266555572784402</v>
      </c>
      <c r="H696">
        <f>(Table2[[#This Row],[1Y Return vs Nifty]]-AVERAGE(Table2[1Y Return vs Nifty]))/_xlfn.STDEV.P(Table2[1Y Return vs Nifty])</f>
        <v>-0.84502510465544323</v>
      </c>
      <c r="I696">
        <v>2.9213532494213199</v>
      </c>
      <c r="J696">
        <f>(Table2[[#This Row],[1M Return vs Nifty]]-AVERAGE(Table2[1M Return vs Nifty]))/_xlfn.STDEV.P(Table2[1M Return vs Nifty])</f>
        <v>0.2001333878557004</v>
      </c>
      <c r="K696">
        <v>-18.414795262635799</v>
      </c>
      <c r="L696">
        <f>(Table2[[#This Row],[6M Return vs Nifty]]-AVERAGE(Table2[6M Return vs Nifty]))/_xlfn.STDEV.P(Table2[6M Return vs Nifty])</f>
        <v>-0.85530149997769789</v>
      </c>
      <c r="M696">
        <v>6.5323222175387503</v>
      </c>
      <c r="N696">
        <f>(Table2[[#This Row],[1W Return vs Nifty]]-AVERAGE(Table2[1W Return vs Nifty]))/_xlfn.STDEV.P(Table2[1W Return vs Nifty])</f>
        <v>0.91887128686064745</v>
      </c>
      <c r="O696">
        <v>167.11</v>
      </c>
      <c r="P696">
        <v>166.717865443562</v>
      </c>
      <c r="Q696">
        <v>166.147513043061</v>
      </c>
      <c r="R696">
        <v>57.763921632931499</v>
      </c>
      <c r="S696" s="2">
        <f>(Table2[[#This Row],[Close Price]]-Table2[[#This Row],[20D EMA]])/Table2[[#This Row],[20D EMA]]</f>
        <v>1.9089222667703892E-2</v>
      </c>
      <c r="T696" s="2">
        <f>(Table2[[#This Row],[Close Price]]-Table2[[#This Row],[50D EMA]])/Table2[[#This Row],[50D EMA]]</f>
        <v>2.1486206933537338E-2</v>
      </c>
      <c r="U696" s="2">
        <f>(Table2[[#This Row],[Close Price]]-Table2[[#This Row],[200D EMA]])/Table2[[#This Row],[200D EMA]]</f>
        <v>2.4992772271365874E-2</v>
      </c>
      <c r="V696">
        <v>1.08055327072956</v>
      </c>
      <c r="W696">
        <v>166.22</v>
      </c>
      <c r="X696">
        <v>174.4</v>
      </c>
      <c r="Y696">
        <v>165.61</v>
      </c>
      <c r="Z696">
        <v>179.8</v>
      </c>
      <c r="AA696">
        <v>166.22</v>
      </c>
      <c r="AB696">
        <v>176.01</v>
      </c>
      <c r="AC696" s="2">
        <f>(Table2[[#This Row],[Close Price]]/Table2[[#This Row],[Day Low]])-1</f>
        <v>2.4545782697629637E-2</v>
      </c>
      <c r="AD696" s="2">
        <f>(Table2[[#This Row],[Day High]]/Table2[[#This Row],[Close Price]])-1</f>
        <v>2.4075161479741647E-2</v>
      </c>
      <c r="AE696" s="2">
        <f>(Table2[[#This Row],[Close Price]]/Table2[[#This Row],[Current Week Low]])-1</f>
        <v>2.8319545921140055E-2</v>
      </c>
      <c r="AF696" s="2">
        <f>(Table2[[#This Row],[Current Week High]]/Table2[[#This Row],[Close Price]])-1</f>
        <v>5.5783910745742737E-2</v>
      </c>
      <c r="AG696" s="2">
        <f>(Table2[[#This Row],[Close Price]]/Table2[[#This Row],[Current Month Low]])-1</f>
        <v>2.4545782697629637E-2</v>
      </c>
      <c r="AH696" s="2">
        <f>(Table2[[#This Row],[Current Month High]]/Table2[[#This Row],[Close Price]])-1</f>
        <v>3.3529066353493731E-2</v>
      </c>
      <c r="AI696">
        <v>28.948913681737999</v>
      </c>
      <c r="AJ696">
        <v>30.949634755863102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-0.05</v>
      </c>
      <c r="AM696" t="s">
        <v>10293</v>
      </c>
      <c r="AN696">
        <v>0.71</v>
      </c>
      <c r="AO696" t="s">
        <v>10294</v>
      </c>
      <c r="AP696">
        <v>-7.4975116380360002E-2</v>
      </c>
      <c r="AQ696">
        <f>(Table2[[#This Row],[Sharpe Ratio]]-AVERAGE(Table2[Sharpe Ratio]))/_xlfn.STDEV.P(Table2[Sharpe Ratio])</f>
        <v>-1.5031224649018962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-2.0844443948186893</v>
      </c>
      <c r="AS696">
        <f>_xlfn.RANK.AVG(Table2[[#This Row],[1Y Return vs Nifty Z-Score]],Table2[1Y Return vs Nifty Z-Score])</f>
        <v>630</v>
      </c>
      <c r="AT696">
        <f>_xlfn.RANK.AVG(Table2[[#This Row],[6M Return vs Nifty Z-Score]],Table2[6M Return vs Nifty Z-Score])</f>
        <v>612</v>
      </c>
      <c r="AU696">
        <f>_xlfn.RANK.AVG(Table2[[#This Row],[Sharpe Ratio Z-Score]],Table2[Sharpe Ratio Z-Score])</f>
        <v>688</v>
      </c>
      <c r="AV696">
        <f>(Table2[[#This Row],[Rank 1Y]]+Table2[[#This Row],[Rank 6M]]+Table2[[#This Row],[Rank Sharpe]])/3</f>
        <v>643.33333333333337</v>
      </c>
    </row>
    <row r="697" spans="1:48" x14ac:dyDescent="0.3">
      <c r="A697" t="s">
        <v>1704</v>
      </c>
      <c r="B697" t="s">
        <v>1705</v>
      </c>
      <c r="C697" t="s">
        <v>10254</v>
      </c>
      <c r="D697" t="s">
        <v>54</v>
      </c>
      <c r="E697">
        <v>4701.5559000000003</v>
      </c>
      <c r="F697">
        <v>511.4</v>
      </c>
      <c r="G697">
        <v>-41.202332283610801</v>
      </c>
      <c r="H697">
        <f>(Table2[[#This Row],[1Y Return vs Nifty]]-AVERAGE(Table2[1Y Return vs Nifty]))/_xlfn.STDEV.P(Table2[1Y Return vs Nifty])</f>
        <v>-1.1066021868333438</v>
      </c>
      <c r="I697">
        <v>-8.0325748430948192</v>
      </c>
      <c r="J697">
        <f>(Table2[[#This Row],[1M Return vs Nifty]]-AVERAGE(Table2[1M Return vs Nifty]))/_xlfn.STDEV.P(Table2[1M Return vs Nifty])</f>
        <v>-0.91801410403086781</v>
      </c>
      <c r="K697">
        <v>-12.702340982255</v>
      </c>
      <c r="L697">
        <f>(Table2[[#This Row],[6M Return vs Nifty]]-AVERAGE(Table2[6M Return vs Nifty]))/_xlfn.STDEV.P(Table2[6M Return vs Nifty])</f>
        <v>-0.65904199397908092</v>
      </c>
      <c r="M697">
        <v>-3.48014131084593</v>
      </c>
      <c r="N697">
        <f>(Table2[[#This Row],[1W Return vs Nifty]]-AVERAGE(Table2[1W Return vs Nifty]))/_xlfn.STDEV.P(Table2[1W Return vs Nifty])</f>
        <v>-1.1729033706059482</v>
      </c>
      <c r="O697">
        <v>519.66</v>
      </c>
      <c r="P697">
        <v>515.30379346270297</v>
      </c>
      <c r="Q697">
        <v>502.778562978823</v>
      </c>
      <c r="R697">
        <v>41.907927383027499</v>
      </c>
      <c r="S697" s="2">
        <f>(Table2[[#This Row],[Close Price]]-Table2[[#This Row],[20D EMA]])/Table2[[#This Row],[20D EMA]]</f>
        <v>-1.5895008274641093E-2</v>
      </c>
      <c r="T697" s="2">
        <f>(Table2[[#This Row],[Close Price]]-Table2[[#This Row],[50D EMA]])/Table2[[#This Row],[50D EMA]]</f>
        <v>-7.5757126421883095E-3</v>
      </c>
      <c r="U697" s="2">
        <f>(Table2[[#This Row],[Close Price]]-Table2[[#This Row],[200D EMA]])/Table2[[#This Row],[200D EMA]]</f>
        <v>1.7147582765059351E-2</v>
      </c>
      <c r="V697">
        <v>0.79080827975134504</v>
      </c>
      <c r="W697">
        <v>500.5</v>
      </c>
      <c r="X697">
        <v>516.95000000000005</v>
      </c>
      <c r="Y697">
        <v>500</v>
      </c>
      <c r="Z697">
        <v>520</v>
      </c>
      <c r="AA697">
        <v>500.5</v>
      </c>
      <c r="AB697">
        <v>516.95000000000005</v>
      </c>
      <c r="AC697" s="2">
        <f>(Table2[[#This Row],[Close Price]]/Table2[[#This Row],[Day Low]])-1</f>
        <v>2.177822177822164E-2</v>
      </c>
      <c r="AD697" s="2">
        <f>(Table2[[#This Row],[Day High]]/Table2[[#This Row],[Close Price]])-1</f>
        <v>1.0852561595620092E-2</v>
      </c>
      <c r="AE697" s="2">
        <f>(Table2[[#This Row],[Close Price]]/Table2[[#This Row],[Current Week Low]])-1</f>
        <v>2.2799999999999931E-2</v>
      </c>
      <c r="AF697" s="2">
        <f>(Table2[[#This Row],[Current Week High]]/Table2[[#This Row],[Close Price]])-1</f>
        <v>1.6816581931951458E-2</v>
      </c>
      <c r="AG697" s="2">
        <f>(Table2[[#This Row],[Close Price]]/Table2[[#This Row],[Current Month Low]])-1</f>
        <v>2.177822177822164E-2</v>
      </c>
      <c r="AH697" s="2">
        <f>(Table2[[#This Row],[Current Month High]]/Table2[[#This Row],[Close Price]])-1</f>
        <v>1.0852561595620092E-2</v>
      </c>
      <c r="AI697">
        <v>22.213531482205699</v>
      </c>
      <c r="AJ697">
        <v>18.640528940958099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-0.08</v>
      </c>
      <c r="AM697" t="s">
        <v>10293</v>
      </c>
      <c r="AN697">
        <v>-4.01</v>
      </c>
      <c r="AO697" t="s">
        <v>10293</v>
      </c>
      <c r="AP697">
        <v>-7.0042845716609001E-2</v>
      </c>
      <c r="AQ697">
        <f>(Table2[[#This Row],[Sharpe Ratio]]-AVERAGE(Table2[Sharpe Ratio]))/_xlfn.STDEV.P(Table2[Sharpe Ratio])</f>
        <v>-1.4459321704434114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-5.3024938258926522</v>
      </c>
      <c r="AS697">
        <f>_xlfn.RANK.AVG(Table2[[#This Row],[1Y Return vs Nifty Z-Score]],Table2[1Y Return vs Nifty Z-Score])</f>
        <v>704</v>
      </c>
      <c r="AT697">
        <f>_xlfn.RANK.AVG(Table2[[#This Row],[6M Return vs Nifty Z-Score]],Table2[6M Return vs Nifty Z-Score])</f>
        <v>548</v>
      </c>
      <c r="AU697">
        <f>_xlfn.RANK.AVG(Table2[[#This Row],[Sharpe Ratio Z-Score]],Table2[Sharpe Ratio Z-Score])</f>
        <v>680</v>
      </c>
      <c r="AV697">
        <f>(Table2[[#This Row],[Rank 1Y]]+Table2[[#This Row],[Rank 6M]]+Table2[[#This Row],[Rank Sharpe]])/3</f>
        <v>644</v>
      </c>
    </row>
    <row r="698" spans="1:48" x14ac:dyDescent="0.3">
      <c r="A698" t="s">
        <v>2160</v>
      </c>
      <c r="B698" t="s">
        <v>2161</v>
      </c>
      <c r="C698" t="s">
        <v>10252</v>
      </c>
      <c r="D698" t="s">
        <v>396</v>
      </c>
      <c r="E698">
        <v>2648.5713135299902</v>
      </c>
      <c r="F698">
        <v>52.89</v>
      </c>
      <c r="G698">
        <v>-37.062404324600202</v>
      </c>
      <c r="H698">
        <f>(Table2[[#This Row],[1Y Return vs Nifty]]-AVERAGE(Table2[1Y Return vs Nifty]))/_xlfn.STDEV.P(Table2[1Y Return vs Nifty])</f>
        <v>-1.0494136018345801</v>
      </c>
      <c r="I698">
        <v>-6.3356129526930696</v>
      </c>
      <c r="J698">
        <f>(Table2[[#This Row],[1M Return vs Nifty]]-AVERAGE(Table2[1M Return vs Nifty]))/_xlfn.STDEV.P(Table2[1M Return vs Nifty])</f>
        <v>-0.744792802452654</v>
      </c>
      <c r="K698">
        <v>-42.490662520360303</v>
      </c>
      <c r="L698">
        <f>(Table2[[#This Row],[6M Return vs Nifty]]-AVERAGE(Table2[6M Return vs Nifty]))/_xlfn.STDEV.P(Table2[6M Return vs Nifty])</f>
        <v>-1.6824622232971858</v>
      </c>
      <c r="M698">
        <v>-4.3055248521923799</v>
      </c>
      <c r="N698">
        <f>(Table2[[#This Row],[1W Return vs Nifty]]-AVERAGE(Table2[1W Return vs Nifty]))/_xlfn.STDEV.P(Table2[1W Return vs Nifty])</f>
        <v>-1.3453400910578106</v>
      </c>
      <c r="O698">
        <v>53.3</v>
      </c>
      <c r="P698">
        <v>54.314419491416103</v>
      </c>
      <c r="Q698">
        <v>60.9951484666691</v>
      </c>
      <c r="R698">
        <v>44.112765193161799</v>
      </c>
      <c r="S698" s="2">
        <f>(Table2[[#This Row],[Close Price]]-Table2[[#This Row],[20D EMA]])/Table2[[#This Row],[20D EMA]]</f>
        <v>-7.6923076923076285E-3</v>
      </c>
      <c r="T698" s="2">
        <f>(Table2[[#This Row],[Close Price]]-Table2[[#This Row],[50D EMA]])/Table2[[#This Row],[50D EMA]]</f>
        <v>-2.6225438930470742E-2</v>
      </c>
      <c r="U698" s="2">
        <f>(Table2[[#This Row],[Close Price]]-Table2[[#This Row],[200D EMA]])/Table2[[#This Row],[200D EMA]]</f>
        <v>-0.13288185487569018</v>
      </c>
      <c r="V698">
        <v>0.92613462554154502</v>
      </c>
      <c r="W698">
        <v>52.6</v>
      </c>
      <c r="X698">
        <v>53.2</v>
      </c>
      <c r="Y698">
        <v>52.6</v>
      </c>
      <c r="Z698">
        <v>54.49</v>
      </c>
      <c r="AA698">
        <v>52.6</v>
      </c>
      <c r="AB698">
        <v>54</v>
      </c>
      <c r="AC698" s="2">
        <f>(Table2[[#This Row],[Close Price]]/Table2[[#This Row],[Day Low]])-1</f>
        <v>5.5133079847908828E-3</v>
      </c>
      <c r="AD698" s="2">
        <f>(Table2[[#This Row],[Day High]]/Table2[[#This Row],[Close Price]])-1</f>
        <v>5.861221402911676E-3</v>
      </c>
      <c r="AE698" s="2">
        <f>(Table2[[#This Row],[Close Price]]/Table2[[#This Row],[Current Week Low]])-1</f>
        <v>5.5133079847908828E-3</v>
      </c>
      <c r="AF698" s="2">
        <f>(Table2[[#This Row],[Current Week High]]/Table2[[#This Row],[Close Price]])-1</f>
        <v>3.0251465305350722E-2</v>
      </c>
      <c r="AG698" s="2">
        <f>(Table2[[#This Row],[Close Price]]/Table2[[#This Row],[Current Month Low]])-1</f>
        <v>5.5133079847908828E-3</v>
      </c>
      <c r="AH698" s="2">
        <f>(Table2[[#This Row],[Current Month High]]/Table2[[#This Row],[Close Price]])-1</f>
        <v>2.0986954055587148E-2</v>
      </c>
      <c r="AI698">
        <v>58.914728682170498</v>
      </c>
      <c r="AJ698">
        <v>9.9584199584199506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-0.14000000000000001</v>
      </c>
      <c r="AM698" t="s">
        <v>10293</v>
      </c>
      <c r="AN698">
        <v>-1.49</v>
      </c>
      <c r="AO698" t="s">
        <v>10293</v>
      </c>
      <c r="AQ698">
        <f>(Table2[[#This Row],[Sharpe Ratio]]-AVERAGE(Table2[Sharpe Ratio]))/_xlfn.STDEV.P(Table2[Sharpe Ratio])</f>
        <v>-0.63377662498989373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691</v>
      </c>
      <c r="AT698">
        <f>_xlfn.RANK.AVG(Table2[[#This Row],[6M Return vs Nifty Z-Score]],Table2[6M Return vs Nifty Z-Score])</f>
        <v>725</v>
      </c>
      <c r="AU698">
        <f>_xlfn.RANK.AVG(Table2[[#This Row],[Sharpe Ratio Z-Score]],Table2[Sharpe Ratio Z-Score])</f>
        <v>532.5</v>
      </c>
      <c r="AV698">
        <f>(Table2[[#This Row],[Rank 1Y]]+Table2[[#This Row],[Rank 6M]]+Table2[[#This Row],[Rank Sharpe]])/3</f>
        <v>649.5</v>
      </c>
    </row>
    <row r="699" spans="1:48" x14ac:dyDescent="0.3">
      <c r="A699" t="s">
        <v>1486</v>
      </c>
      <c r="B699" t="s">
        <v>1487</v>
      </c>
      <c r="C699" t="s">
        <v>10251</v>
      </c>
      <c r="D699" t="s">
        <v>633</v>
      </c>
      <c r="E699">
        <v>6726.7455824580002</v>
      </c>
      <c r="F699">
        <v>137.94</v>
      </c>
      <c r="G699">
        <v>-32.460213377640699</v>
      </c>
      <c r="H699">
        <f>(Table2[[#This Row],[1Y Return vs Nifty]]-AVERAGE(Table2[1Y Return vs Nifty]))/_xlfn.STDEV.P(Table2[1Y Return vs Nifty])</f>
        <v>-0.98583935833164882</v>
      </c>
      <c r="I699">
        <v>-8.7799734376059906</v>
      </c>
      <c r="J699">
        <f>(Table2[[#This Row],[1M Return vs Nifty]]-AVERAGE(Table2[1M Return vs Nifty]))/_xlfn.STDEV.P(Table2[1M Return vs Nifty])</f>
        <v>-0.99430654057362489</v>
      </c>
      <c r="K699">
        <v>-14.8219504553958</v>
      </c>
      <c r="L699">
        <f>(Table2[[#This Row],[6M Return vs Nifty]]-AVERAGE(Table2[6M Return vs Nifty]))/_xlfn.STDEV.P(Table2[6M Return vs Nifty])</f>
        <v>-0.73186419748227849</v>
      </c>
      <c r="M699">
        <v>-6.2383592371728502</v>
      </c>
      <c r="N699">
        <f>(Table2[[#This Row],[1W Return vs Nifty]]-AVERAGE(Table2[1W Return vs Nifty]))/_xlfn.STDEV.P(Table2[1W Return vs Nifty])</f>
        <v>-1.7491422094995295</v>
      </c>
      <c r="O699">
        <v>141.6</v>
      </c>
      <c r="P699">
        <v>138.407091780001</v>
      </c>
      <c r="Q699">
        <v>139.758392786993</v>
      </c>
      <c r="R699">
        <v>39.858153035773903</v>
      </c>
      <c r="S699" s="2">
        <f>(Table2[[#This Row],[Close Price]]-Table2[[#This Row],[20D EMA]])/Table2[[#This Row],[20D EMA]]</f>
        <v>-2.5847457627118622E-2</v>
      </c>
      <c r="T699" s="2">
        <f>(Table2[[#This Row],[Close Price]]-Table2[[#This Row],[50D EMA]])/Table2[[#This Row],[50D EMA]]</f>
        <v>-3.3747676798486911E-3</v>
      </c>
      <c r="U699" s="2">
        <f>(Table2[[#This Row],[Close Price]]-Table2[[#This Row],[200D EMA]])/Table2[[#This Row],[200D EMA]]</f>
        <v>-1.3010973800796567E-2</v>
      </c>
      <c r="V699">
        <v>1.30327513128635</v>
      </c>
      <c r="W699">
        <v>134.35</v>
      </c>
      <c r="X699">
        <v>139.69999999999999</v>
      </c>
      <c r="Y699">
        <v>134.35</v>
      </c>
      <c r="Z699">
        <v>155.05000000000001</v>
      </c>
      <c r="AA699">
        <v>134.35</v>
      </c>
      <c r="AB699">
        <v>143.80000000000001</v>
      </c>
      <c r="AC699" s="2">
        <f>(Table2[[#This Row],[Close Price]]/Table2[[#This Row],[Day Low]])-1</f>
        <v>2.6721250465202795E-2</v>
      </c>
      <c r="AD699" s="2">
        <f>(Table2[[#This Row],[Day High]]/Table2[[#This Row],[Close Price]])-1</f>
        <v>1.2759170653907415E-2</v>
      </c>
      <c r="AE699" s="2">
        <f>(Table2[[#This Row],[Close Price]]/Table2[[#This Row],[Current Week Low]])-1</f>
        <v>2.6721250465202795E-2</v>
      </c>
      <c r="AF699" s="2">
        <f>(Table2[[#This Row],[Current Week High]]/Table2[[#This Row],[Close Price]])-1</f>
        <v>0.12403943743656676</v>
      </c>
      <c r="AG699" s="2">
        <f>(Table2[[#This Row],[Close Price]]/Table2[[#This Row],[Current Month Low]])-1</f>
        <v>2.6721250465202795E-2</v>
      </c>
      <c r="AH699" s="2">
        <f>(Table2[[#This Row],[Current Month High]]/Table2[[#This Row],[Close Price]])-1</f>
        <v>4.2482238654487636E-2</v>
      </c>
      <c r="AI699">
        <v>29.802812817166899</v>
      </c>
      <c r="AJ699">
        <v>25.972602739726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-0.03</v>
      </c>
      <c r="AM699" t="s">
        <v>10293</v>
      </c>
      <c r="AN699">
        <v>-7.14</v>
      </c>
      <c r="AO699" t="s">
        <v>10293</v>
      </c>
      <c r="AP699">
        <v>-0.108653170613739</v>
      </c>
      <c r="AQ699">
        <f>(Table2[[#This Row],[Sharpe Ratio]]-AVERAGE(Table2[Sharpe Ratio]))/_xlfn.STDEV.P(Table2[Sharpe Ratio])</f>
        <v>-1.8936237106163778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662</v>
      </c>
      <c r="AT699">
        <f>_xlfn.RANK.AVG(Table2[[#This Row],[6M Return vs Nifty Z-Score]],Table2[6M Return vs Nifty Z-Score])</f>
        <v>570</v>
      </c>
      <c r="AU699">
        <f>_xlfn.RANK.AVG(Table2[[#This Row],[Sharpe Ratio Z-Score]],Table2[Sharpe Ratio Z-Score])</f>
        <v>720</v>
      </c>
      <c r="AV699">
        <f>(Table2[[#This Row],[Rank 1Y]]+Table2[[#This Row],[Rank 6M]]+Table2[[#This Row],[Rank Sharpe]])/3</f>
        <v>650.66666666666663</v>
      </c>
    </row>
    <row r="700" spans="1:48" x14ac:dyDescent="0.3">
      <c r="A700" t="s">
        <v>2243</v>
      </c>
      <c r="B700" t="s">
        <v>2244</v>
      </c>
      <c r="C700" t="s">
        <v>10258</v>
      </c>
      <c r="D700" t="s">
        <v>391</v>
      </c>
      <c r="E700">
        <v>2441.8432475999998</v>
      </c>
      <c r="F700">
        <v>460.5</v>
      </c>
      <c r="G700">
        <v>-70.182366346221201</v>
      </c>
      <c r="H700">
        <f>(Table2[[#This Row],[1Y Return vs Nifty]]-AVERAGE(Table2[1Y Return vs Nifty]))/_xlfn.STDEV.P(Table2[1Y Return vs Nifty])</f>
        <v>-1.5069297185357899</v>
      </c>
      <c r="I700">
        <v>-8.1553906646402208</v>
      </c>
      <c r="J700">
        <f>(Table2[[#This Row],[1M Return vs Nifty]]-AVERAGE(Table2[1M Return vs Nifty]))/_xlfn.STDEV.P(Table2[1M Return vs Nifty])</f>
        <v>-0.93055081247601468</v>
      </c>
      <c r="K700">
        <v>-29.423186520499002</v>
      </c>
      <c r="L700">
        <f>(Table2[[#This Row],[6M Return vs Nifty]]-AVERAGE(Table2[6M Return vs Nifty]))/_xlfn.STDEV.P(Table2[6M Return vs Nifty])</f>
        <v>-1.2335104665733487</v>
      </c>
      <c r="M700">
        <v>-0.505759406178238</v>
      </c>
      <c r="N700">
        <f>(Table2[[#This Row],[1W Return vs Nifty]]-AVERAGE(Table2[1W Return vs Nifty]))/_xlfn.STDEV.P(Table2[1W Return vs Nifty])</f>
        <v>-0.55150418426455639</v>
      </c>
      <c r="O700">
        <v>472.17</v>
      </c>
      <c r="P700">
        <v>481.10872903443499</v>
      </c>
      <c r="Q700">
        <v>501.38972783188899</v>
      </c>
      <c r="R700">
        <v>30.507873939298801</v>
      </c>
      <c r="S700" s="2">
        <f>(Table2[[#This Row],[Close Price]]-Table2[[#This Row],[20D EMA]])/Table2[[#This Row],[20D EMA]]</f>
        <v>-2.4715674439290965E-2</v>
      </c>
      <c r="T700" s="2">
        <f>(Table2[[#This Row],[Close Price]]-Table2[[#This Row],[50D EMA]])/Table2[[#This Row],[50D EMA]]</f>
        <v>-4.2835907541723138E-2</v>
      </c>
      <c r="U700" s="2">
        <f>(Table2[[#This Row],[Close Price]]-Table2[[#This Row],[200D EMA]])/Table2[[#This Row],[200D EMA]]</f>
        <v>-8.1552783318287109E-2</v>
      </c>
      <c r="V700">
        <v>0.59439811253527897</v>
      </c>
      <c r="W700">
        <v>457.05</v>
      </c>
      <c r="X700">
        <v>466.25</v>
      </c>
      <c r="Y700">
        <v>457.05</v>
      </c>
      <c r="Z700">
        <v>478.3</v>
      </c>
      <c r="AA700">
        <v>457.05</v>
      </c>
      <c r="AB700">
        <v>473.3</v>
      </c>
      <c r="AC700" s="2">
        <f>(Table2[[#This Row],[Close Price]]/Table2[[#This Row],[Day Low]])-1</f>
        <v>7.5484082704297961E-3</v>
      </c>
      <c r="AD700" s="2">
        <f>(Table2[[#This Row],[Day High]]/Table2[[#This Row],[Close Price]])-1</f>
        <v>1.2486427795874055E-2</v>
      </c>
      <c r="AE700" s="2">
        <f>(Table2[[#This Row],[Close Price]]/Table2[[#This Row],[Current Week Low]])-1</f>
        <v>7.5484082704297961E-3</v>
      </c>
      <c r="AF700" s="2">
        <f>(Table2[[#This Row],[Current Week High]]/Table2[[#This Row],[Close Price]])-1</f>
        <v>3.8653637350705816E-2</v>
      </c>
      <c r="AG700" s="2">
        <f>(Table2[[#This Row],[Close Price]]/Table2[[#This Row],[Current Month Low]])-1</f>
        <v>7.5484082704297961E-3</v>
      </c>
      <c r="AH700" s="2">
        <f>(Table2[[#This Row],[Current Month High]]/Table2[[#This Row],[Close Price]])-1</f>
        <v>2.7795874049945768E-2</v>
      </c>
      <c r="AI700">
        <v>83.930510314875093</v>
      </c>
      <c r="AJ700">
        <v>4.6590909090909101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-0.18</v>
      </c>
      <c r="AM700" t="s">
        <v>10293</v>
      </c>
      <c r="AN700">
        <v>-2.4500000000000002</v>
      </c>
      <c r="AO700" t="s">
        <v>10293</v>
      </c>
      <c r="AQ700">
        <f>(Table2[[#This Row],[Sharpe Ratio]]-AVERAGE(Table2[Sharpe Ratio]))/_xlfn.STDEV.P(Table2[Sharpe Ratio])</f>
        <v>-0.63377662498989373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734</v>
      </c>
      <c r="AT700">
        <f>_xlfn.RANK.AVG(Table2[[#This Row],[6M Return vs Nifty Z-Score]],Table2[6M Return vs Nifty Z-Score])</f>
        <v>686</v>
      </c>
      <c r="AU700">
        <f>_xlfn.RANK.AVG(Table2[[#This Row],[Sharpe Ratio Z-Score]],Table2[Sharpe Ratio Z-Score])</f>
        <v>532.5</v>
      </c>
      <c r="AV700">
        <f>(Table2[[#This Row],[Rank 1Y]]+Table2[[#This Row],[Rank 6M]]+Table2[[#This Row],[Rank Sharpe]])/3</f>
        <v>650.83333333333337</v>
      </c>
    </row>
    <row r="701" spans="1:48" x14ac:dyDescent="0.3">
      <c r="A701" t="s">
        <v>2193</v>
      </c>
      <c r="B701" t="s">
        <v>2194</v>
      </c>
      <c r="C701" t="s">
        <v>10256</v>
      </c>
      <c r="D701" t="s">
        <v>1593</v>
      </c>
      <c r="E701">
        <v>2583.3885295499999</v>
      </c>
      <c r="F701">
        <v>625.04999999999995</v>
      </c>
      <c r="G701">
        <v>-40.643933228166802</v>
      </c>
      <c r="H701">
        <f>(Table2[[#This Row],[1Y Return vs Nifty]]-AVERAGE(Table2[1Y Return vs Nifty]))/_xlfn.STDEV.P(Table2[1Y Return vs Nifty])</f>
        <v>-1.0988885135130186</v>
      </c>
      <c r="I701">
        <v>-14.9648955658954</v>
      </c>
      <c r="J701">
        <f>(Table2[[#This Row],[1M Return vs Nifty]]-AVERAGE(Table2[1M Return vs Nifty]))/_xlfn.STDEV.P(Table2[1M Return vs Nifty])</f>
        <v>-1.6256467417189475</v>
      </c>
      <c r="K701">
        <v>-38.0507801411649</v>
      </c>
      <c r="L701">
        <f>(Table2[[#This Row],[6M Return vs Nifty]]-AVERAGE(Table2[6M Return vs Nifty]))/_xlfn.STDEV.P(Table2[6M Return vs Nifty])</f>
        <v>-1.5299237381445716</v>
      </c>
      <c r="M701">
        <v>-1.4960557674552699</v>
      </c>
      <c r="N701">
        <f>(Table2[[#This Row],[1W Return vs Nifty]]-AVERAGE(Table2[1W Return vs Nifty]))/_xlfn.STDEV.P(Table2[1W Return vs Nifty])</f>
        <v>-0.75839400973340099</v>
      </c>
      <c r="O701">
        <v>649.91</v>
      </c>
      <c r="P701">
        <v>679.87450500024102</v>
      </c>
      <c r="Q701">
        <v>716.43309654363304</v>
      </c>
      <c r="R701">
        <v>31.712359530877201</v>
      </c>
      <c r="S701" s="2">
        <f>(Table2[[#This Row],[Close Price]]-Table2[[#This Row],[20D EMA]])/Table2[[#This Row],[20D EMA]]</f>
        <v>-3.8251450200797059E-2</v>
      </c>
      <c r="T701" s="2">
        <f>(Table2[[#This Row],[Close Price]]-Table2[[#This Row],[50D EMA]])/Table2[[#This Row],[50D EMA]]</f>
        <v>-8.0639154133631805E-2</v>
      </c>
      <c r="U701" s="2">
        <f>(Table2[[#This Row],[Close Price]]-Table2[[#This Row],[200D EMA]])/Table2[[#This Row],[200D EMA]]</f>
        <v>-0.12755286848765449</v>
      </c>
      <c r="V701">
        <v>0.64387113073371804</v>
      </c>
      <c r="W701">
        <v>618</v>
      </c>
      <c r="X701">
        <v>632.70000000000005</v>
      </c>
      <c r="Y701">
        <v>618</v>
      </c>
      <c r="Z701">
        <v>658.15</v>
      </c>
      <c r="AA701">
        <v>618</v>
      </c>
      <c r="AB701">
        <v>649.54999999999995</v>
      </c>
      <c r="AC701" s="2">
        <f>(Table2[[#This Row],[Close Price]]/Table2[[#This Row],[Day Low]])-1</f>
        <v>1.1407766990291224E-2</v>
      </c>
      <c r="AD701" s="2">
        <f>(Table2[[#This Row],[Day High]]/Table2[[#This Row],[Close Price]])-1</f>
        <v>1.2239020878329843E-2</v>
      </c>
      <c r="AE701" s="2">
        <f>(Table2[[#This Row],[Close Price]]/Table2[[#This Row],[Current Week Low]])-1</f>
        <v>1.1407766990291224E-2</v>
      </c>
      <c r="AF701" s="2">
        <f>(Table2[[#This Row],[Current Week High]]/Table2[[#This Row],[Close Price]])-1</f>
        <v>5.2955763538916845E-2</v>
      </c>
      <c r="AG701" s="2">
        <f>(Table2[[#This Row],[Close Price]]/Table2[[#This Row],[Current Month Low]])-1</f>
        <v>1.1407766990291224E-2</v>
      </c>
      <c r="AH701" s="2">
        <f>(Table2[[#This Row],[Current Month High]]/Table2[[#This Row],[Close Price]])-1</f>
        <v>3.9196864250859997E-2</v>
      </c>
      <c r="AI701">
        <v>44.788416926645802</v>
      </c>
      <c r="AJ701">
        <v>1.1407766990291199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-0.25</v>
      </c>
      <c r="AM701" t="s">
        <v>10293</v>
      </c>
      <c r="AN701">
        <v>-4.49</v>
      </c>
      <c r="AO701" t="s">
        <v>10293</v>
      </c>
      <c r="AQ701">
        <f>(Table2[[#This Row],[Sharpe Ratio]]-AVERAGE(Table2[Sharpe Ratio]))/_xlfn.STDEV.P(Table2[Sharpe Ratio])</f>
        <v>-0.63377662498989373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702</v>
      </c>
      <c r="AT701">
        <f>_xlfn.RANK.AVG(Table2[[#This Row],[6M Return vs Nifty Z-Score]],Table2[6M Return vs Nifty Z-Score])</f>
        <v>719</v>
      </c>
      <c r="AU701">
        <f>_xlfn.RANK.AVG(Table2[[#This Row],[Sharpe Ratio Z-Score]],Table2[Sharpe Ratio Z-Score])</f>
        <v>532.5</v>
      </c>
      <c r="AV701">
        <f>(Table2[[#This Row],[Rank 1Y]]+Table2[[#This Row],[Rank 6M]]+Table2[[#This Row],[Rank Sharpe]])/3</f>
        <v>651.16666666666663</v>
      </c>
    </row>
    <row r="702" spans="1:48" x14ac:dyDescent="0.3">
      <c r="A702" t="s">
        <v>2145</v>
      </c>
      <c r="B702" t="s">
        <v>2146</v>
      </c>
      <c r="C702" t="s">
        <v>10252</v>
      </c>
      <c r="D702" t="s">
        <v>396</v>
      </c>
      <c r="E702">
        <v>2704.7685120000001</v>
      </c>
      <c r="F702">
        <v>1920</v>
      </c>
      <c r="G702">
        <v>-32.681483351472899</v>
      </c>
      <c r="H702">
        <f>(Table2[[#This Row],[1Y Return vs Nifty]]-AVERAGE(Table2[1Y Return vs Nifty]))/_xlfn.STDEV.P(Table2[1Y Return vs Nifty])</f>
        <v>-0.98889596144925496</v>
      </c>
      <c r="I702">
        <v>-3.2073744703082401</v>
      </c>
      <c r="J702">
        <f>(Table2[[#This Row],[1M Return vs Nifty]]-AVERAGE(Table2[1M Return vs Nifty]))/_xlfn.STDEV.P(Table2[1M Return vs Nifty])</f>
        <v>-0.42547063933827284</v>
      </c>
      <c r="K702">
        <v>-15.5463177338917</v>
      </c>
      <c r="L702">
        <f>(Table2[[#This Row],[6M Return vs Nifty]]-AVERAGE(Table2[6M Return vs Nifty]))/_xlfn.STDEV.P(Table2[6M Return vs Nifty])</f>
        <v>-0.75675086742507769</v>
      </c>
      <c r="M702">
        <v>2.9278565078098699</v>
      </c>
      <c r="N702">
        <f>(Table2[[#This Row],[1W Return vs Nifty]]-AVERAGE(Table2[1W Return vs Nifty]))/_xlfn.STDEV.P(Table2[1W Return vs Nifty])</f>
        <v>0.16583683096040105</v>
      </c>
      <c r="O702">
        <v>1924.41</v>
      </c>
      <c r="P702">
        <v>1892.6350680918299</v>
      </c>
      <c r="Q702">
        <v>1863.7828620682601</v>
      </c>
      <c r="R702">
        <v>47.578624246745797</v>
      </c>
      <c r="S702" s="2">
        <f>(Table2[[#This Row],[Close Price]]-Table2[[#This Row],[20D EMA]])/Table2[[#This Row],[20D EMA]]</f>
        <v>-2.2916114549394783E-3</v>
      </c>
      <c r="T702" s="2">
        <f>(Table2[[#This Row],[Close Price]]-Table2[[#This Row],[50D EMA]])/Table2[[#This Row],[50D EMA]]</f>
        <v>1.4458641483252046E-2</v>
      </c>
      <c r="U702" s="2">
        <f>(Table2[[#This Row],[Close Price]]-Table2[[#This Row],[200D EMA]])/Table2[[#This Row],[200D EMA]]</f>
        <v>3.0162922449751002E-2</v>
      </c>
      <c r="V702">
        <v>1.42649400530739</v>
      </c>
      <c r="W702">
        <v>1900</v>
      </c>
      <c r="X702">
        <v>1994.9</v>
      </c>
      <c r="Y702">
        <v>1900</v>
      </c>
      <c r="Z702">
        <v>2046.9</v>
      </c>
      <c r="AA702">
        <v>1900</v>
      </c>
      <c r="AB702">
        <v>2035</v>
      </c>
      <c r="AC702" s="2">
        <f>(Table2[[#This Row],[Close Price]]/Table2[[#This Row],[Day Low]])-1</f>
        <v>1.0526315789473717E-2</v>
      </c>
      <c r="AD702" s="2">
        <f>(Table2[[#This Row],[Day High]]/Table2[[#This Row],[Close Price]])-1</f>
        <v>3.9010416666666714E-2</v>
      </c>
      <c r="AE702" s="2">
        <f>(Table2[[#This Row],[Close Price]]/Table2[[#This Row],[Current Week Low]])-1</f>
        <v>1.0526315789473717E-2</v>
      </c>
      <c r="AF702" s="2">
        <f>(Table2[[#This Row],[Current Week High]]/Table2[[#This Row],[Close Price]])-1</f>
        <v>6.6093750000000062E-2</v>
      </c>
      <c r="AG702" s="2">
        <f>(Table2[[#This Row],[Close Price]]/Table2[[#This Row],[Current Month Low]])-1</f>
        <v>1.0526315789473717E-2</v>
      </c>
      <c r="AH702" s="2">
        <f>(Table2[[#This Row],[Current Month High]]/Table2[[#This Row],[Close Price]])-1</f>
        <v>5.9895833333333259E-2</v>
      </c>
      <c r="AI702">
        <v>20.5677083333333</v>
      </c>
      <c r="AJ702">
        <v>25.4082299150881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-0.05</v>
      </c>
      <c r="AM702" t="s">
        <v>10293</v>
      </c>
      <c r="AN702">
        <v>1.42</v>
      </c>
      <c r="AO702" t="s">
        <v>10294</v>
      </c>
      <c r="AP702">
        <v>-9.7234770635620998E-2</v>
      </c>
      <c r="AQ702">
        <f>(Table2[[#This Row],[Sharpe Ratio]]-AVERAGE(Table2[Sharpe Ratio]))/_xlfn.STDEV.P(Table2[Sharpe Ratio])</f>
        <v>-1.7612259365459868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-3.7665065737981913</v>
      </c>
      <c r="AS702">
        <f>_xlfn.RANK.AVG(Table2[[#This Row],[1Y Return vs Nifty Z-Score]],Table2[1Y Return vs Nifty Z-Score])</f>
        <v>663</v>
      </c>
      <c r="AT702">
        <f>_xlfn.RANK.AVG(Table2[[#This Row],[6M Return vs Nifty Z-Score]],Table2[6M Return vs Nifty Z-Score])</f>
        <v>582</v>
      </c>
      <c r="AU702">
        <f>_xlfn.RANK.AVG(Table2[[#This Row],[Sharpe Ratio Z-Score]],Table2[Sharpe Ratio Z-Score])</f>
        <v>710</v>
      </c>
      <c r="AV702">
        <f>(Table2[[#This Row],[Rank 1Y]]+Table2[[#This Row],[Rank 6M]]+Table2[[#This Row],[Rank Sharpe]])/3</f>
        <v>651.66666666666663</v>
      </c>
    </row>
    <row r="703" spans="1:48" x14ac:dyDescent="0.3">
      <c r="A703" t="s">
        <v>1919</v>
      </c>
      <c r="B703" t="s">
        <v>1920</v>
      </c>
      <c r="C703" t="s">
        <v>10259</v>
      </c>
      <c r="D703" t="s">
        <v>1414</v>
      </c>
      <c r="E703">
        <v>3584.6516755389998</v>
      </c>
      <c r="F703">
        <v>133.87</v>
      </c>
      <c r="G703">
        <v>-58.665247789094003</v>
      </c>
      <c r="H703">
        <f>(Table2[[#This Row],[1Y Return vs Nifty]]-AVERAGE(Table2[1Y Return vs Nifty]))/_xlfn.STDEV.P(Table2[1Y Return vs Nifty])</f>
        <v>-1.3478332994516</v>
      </c>
      <c r="I703">
        <v>-2.2177721337546701</v>
      </c>
      <c r="J703">
        <f>(Table2[[#This Row],[1M Return vs Nifty]]-AVERAGE(Table2[1M Return vs Nifty]))/_xlfn.STDEV.P(Table2[1M Return vs Nifty])</f>
        <v>-0.32445469681638867</v>
      </c>
      <c r="K703">
        <v>-15.815570537251</v>
      </c>
      <c r="L703">
        <f>(Table2[[#This Row],[6M Return vs Nifty]]-AVERAGE(Table2[6M Return vs Nifty]))/_xlfn.STDEV.P(Table2[6M Return vs Nifty])</f>
        <v>-0.76600143112018293</v>
      </c>
      <c r="M703">
        <v>0.74882820007227502</v>
      </c>
      <c r="N703">
        <f>(Table2[[#This Row],[1W Return vs Nifty]]-AVERAGE(Table2[1W Return vs Nifty]))/_xlfn.STDEV.P(Table2[1W Return vs Nifty])</f>
        <v>-0.28939940326967506</v>
      </c>
      <c r="O703">
        <v>135.35</v>
      </c>
      <c r="P703">
        <v>132.584273926549</v>
      </c>
      <c r="Q703">
        <v>140.17060045391801</v>
      </c>
      <c r="R703">
        <v>43.523915276988497</v>
      </c>
      <c r="S703" s="2">
        <f>(Table2[[#This Row],[Close Price]]-Table2[[#This Row],[20D EMA]])/Table2[[#This Row],[20D EMA]]</f>
        <v>-1.0934613963797487E-2</v>
      </c>
      <c r="T703" s="2">
        <f>(Table2[[#This Row],[Close Price]]-Table2[[#This Row],[50D EMA]])/Table2[[#This Row],[50D EMA]]</f>
        <v>9.69742515740055E-3</v>
      </c>
      <c r="U703" s="2">
        <f>(Table2[[#This Row],[Close Price]]-Table2[[#This Row],[200D EMA]])/Table2[[#This Row],[200D EMA]]</f>
        <v>-4.4949514616578756E-2</v>
      </c>
      <c r="V703">
        <v>0.39892144000179702</v>
      </c>
      <c r="W703">
        <v>130.5</v>
      </c>
      <c r="X703">
        <v>134.9</v>
      </c>
      <c r="Y703">
        <v>130.5</v>
      </c>
      <c r="Z703">
        <v>139.93</v>
      </c>
      <c r="AA703">
        <v>130.5</v>
      </c>
      <c r="AB703">
        <v>136.69999999999999</v>
      </c>
      <c r="AC703" s="2">
        <f>(Table2[[#This Row],[Close Price]]/Table2[[#This Row],[Day Low]])-1</f>
        <v>2.5823754789272124E-2</v>
      </c>
      <c r="AD703" s="2">
        <f>(Table2[[#This Row],[Day High]]/Table2[[#This Row],[Close Price]])-1</f>
        <v>7.6940315231195378E-3</v>
      </c>
      <c r="AE703" s="2">
        <f>(Table2[[#This Row],[Close Price]]/Table2[[#This Row],[Current Week Low]])-1</f>
        <v>2.5823754789272124E-2</v>
      </c>
      <c r="AF703" s="2">
        <f>(Table2[[#This Row],[Current Week High]]/Table2[[#This Row],[Close Price]])-1</f>
        <v>4.5267797116605779E-2</v>
      </c>
      <c r="AG703" s="2">
        <f>(Table2[[#This Row],[Close Price]]/Table2[[#This Row],[Current Month Low]])-1</f>
        <v>2.5823754789272124E-2</v>
      </c>
      <c r="AH703" s="2">
        <f>(Table2[[#This Row],[Current Month High]]/Table2[[#This Row],[Close Price]])-1</f>
        <v>2.1139911854784366E-2</v>
      </c>
      <c r="AI703">
        <v>51.1541047284679</v>
      </c>
      <c r="AJ703">
        <v>28.166586883676299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0.02</v>
      </c>
      <c r="AM703" t="s">
        <v>10294</v>
      </c>
      <c r="AN703">
        <v>-6.76</v>
      </c>
      <c r="AO703" t="s">
        <v>10293</v>
      </c>
      <c r="AP703">
        <v>-4.7992601023928001E-2</v>
      </c>
      <c r="AQ703">
        <f>(Table2[[#This Row],[Sharpe Ratio]]-AVERAGE(Table2[Sharpe Ratio]))/_xlfn.STDEV.P(Table2[Sharpe Ratio])</f>
        <v>-1.1902568288357336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727</v>
      </c>
      <c r="AT703">
        <f>_xlfn.RANK.AVG(Table2[[#This Row],[6M Return vs Nifty Z-Score]],Table2[6M Return vs Nifty Z-Score])</f>
        <v>588</v>
      </c>
      <c r="AU703">
        <f>_xlfn.RANK.AVG(Table2[[#This Row],[Sharpe Ratio Z-Score]],Table2[Sharpe Ratio Z-Score])</f>
        <v>644</v>
      </c>
      <c r="AV703">
        <f>(Table2[[#This Row],[Rank 1Y]]+Table2[[#This Row],[Rank 6M]]+Table2[[#This Row],[Rank Sharpe]])/3</f>
        <v>653</v>
      </c>
    </row>
    <row r="704" spans="1:48" x14ac:dyDescent="0.3">
      <c r="A704" t="s">
        <v>1460</v>
      </c>
      <c r="B704" t="s">
        <v>1461</v>
      </c>
      <c r="C704" t="s">
        <v>10260</v>
      </c>
      <c r="D704" t="s">
        <v>417</v>
      </c>
      <c r="E704">
        <v>7016.2060733399903</v>
      </c>
      <c r="F704">
        <v>634.6</v>
      </c>
      <c r="G704">
        <v>-30.3095791010441</v>
      </c>
      <c r="H704">
        <f>(Table2[[#This Row],[1Y Return vs Nifty]]-AVERAGE(Table2[1Y Return vs Nifty]))/_xlfn.STDEV.P(Table2[1Y Return vs Nifty])</f>
        <v>-0.95613069374952564</v>
      </c>
      <c r="I704">
        <v>-9.1492241812909008</v>
      </c>
      <c r="J704">
        <f>(Table2[[#This Row],[1M Return vs Nifty]]-AVERAGE(Table2[1M Return vs Nifty]))/_xlfn.STDEV.P(Table2[1M Return vs Nifty])</f>
        <v>-1.0319986624719433</v>
      </c>
      <c r="K704">
        <v>-22.596364320387998</v>
      </c>
      <c r="L704">
        <f>(Table2[[#This Row],[6M Return vs Nifty]]-AVERAGE(Table2[6M Return vs Nifty]))/_xlfn.STDEV.P(Table2[6M Return vs Nifty])</f>
        <v>-0.99896526292318288</v>
      </c>
      <c r="M704">
        <v>-4.1220800025946396</v>
      </c>
      <c r="N704">
        <f>(Table2[[#This Row],[1W Return vs Nifty]]-AVERAGE(Table2[1W Return vs Nifty]))/_xlfn.STDEV.P(Table2[1W Return vs Nifty])</f>
        <v>-1.3070153284912864</v>
      </c>
      <c r="O704">
        <v>669.51</v>
      </c>
      <c r="P704">
        <v>664.05860006906596</v>
      </c>
      <c r="Q704">
        <v>650.14835918915196</v>
      </c>
      <c r="R704">
        <v>21.008452401177301</v>
      </c>
      <c r="S704" s="2">
        <f>(Table2[[#This Row],[Close Price]]-Table2[[#This Row],[20D EMA]])/Table2[[#This Row],[20D EMA]]</f>
        <v>-5.2142611760839973E-2</v>
      </c>
      <c r="T704" s="2">
        <f>(Table2[[#This Row],[Close Price]]-Table2[[#This Row],[50D EMA]])/Table2[[#This Row],[50D EMA]]</f>
        <v>-4.4361446513910177E-2</v>
      </c>
      <c r="U704" s="2">
        <f>(Table2[[#This Row],[Close Price]]-Table2[[#This Row],[200D EMA]])/Table2[[#This Row],[200D EMA]]</f>
        <v>-2.3915094100281118E-2</v>
      </c>
      <c r="V704">
        <v>0.50949843085160496</v>
      </c>
      <c r="W704">
        <v>632</v>
      </c>
      <c r="X704">
        <v>651.45000000000005</v>
      </c>
      <c r="Y704">
        <v>632</v>
      </c>
      <c r="Z704">
        <v>680.3</v>
      </c>
      <c r="AA704">
        <v>632</v>
      </c>
      <c r="AB704">
        <v>680.3</v>
      </c>
      <c r="AC704" s="2">
        <f>(Table2[[#This Row],[Close Price]]/Table2[[#This Row],[Day Low]])-1</f>
        <v>4.1139240506329333E-3</v>
      </c>
      <c r="AD704" s="2">
        <f>(Table2[[#This Row],[Day High]]/Table2[[#This Row],[Close Price]])-1</f>
        <v>2.6552158840214446E-2</v>
      </c>
      <c r="AE704" s="2">
        <f>(Table2[[#This Row],[Close Price]]/Table2[[#This Row],[Current Week Low]])-1</f>
        <v>4.1139240506329333E-3</v>
      </c>
      <c r="AF704" s="2">
        <f>(Table2[[#This Row],[Current Week High]]/Table2[[#This Row],[Close Price]])-1</f>
        <v>7.2013867002836296E-2</v>
      </c>
      <c r="AG704" s="2">
        <f>(Table2[[#This Row],[Close Price]]/Table2[[#This Row],[Current Month Low]])-1</f>
        <v>4.1139240506329333E-3</v>
      </c>
      <c r="AH704" s="2">
        <f>(Table2[[#This Row],[Current Month High]]/Table2[[#This Row],[Close Price]])-1</f>
        <v>7.2013867002836296E-2</v>
      </c>
      <c r="AI704">
        <v>22.281752284903799</v>
      </c>
      <c r="AJ704">
        <v>21.7224513282823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-0.13</v>
      </c>
      <c r="AM704" t="s">
        <v>10293</v>
      </c>
      <c r="AN704">
        <v>-9.32</v>
      </c>
      <c r="AO704" t="s">
        <v>10293</v>
      </c>
      <c r="AP704">
        <v>-5.9322038766827997E-2</v>
      </c>
      <c r="AQ704">
        <f>(Table2[[#This Row],[Sharpe Ratio]]-AVERAGE(Table2[Sharpe Ratio]))/_xlfn.STDEV.P(Table2[Sharpe Ratio])</f>
        <v>-1.321623074676096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-5.6157330223120345</v>
      </c>
      <c r="AS704">
        <f>_xlfn.RANK.AVG(Table2[[#This Row],[1Y Return vs Nifty Z-Score]],Table2[1Y Return vs Nifty Z-Score])</f>
        <v>653</v>
      </c>
      <c r="AT704">
        <f>_xlfn.RANK.AVG(Table2[[#This Row],[6M Return vs Nifty Z-Score]],Table2[6M Return vs Nifty Z-Score])</f>
        <v>644</v>
      </c>
      <c r="AU704">
        <f>_xlfn.RANK.AVG(Table2[[#This Row],[Sharpe Ratio Z-Score]],Table2[Sharpe Ratio Z-Score])</f>
        <v>667</v>
      </c>
      <c r="AV704">
        <f>(Table2[[#This Row],[Rank 1Y]]+Table2[[#This Row],[Rank 6M]]+Table2[[#This Row],[Rank Sharpe]])/3</f>
        <v>654.66666666666663</v>
      </c>
    </row>
    <row r="705" spans="1:48" x14ac:dyDescent="0.3">
      <c r="A705" t="s">
        <v>1605</v>
      </c>
      <c r="B705" t="s">
        <v>1606</v>
      </c>
      <c r="C705" t="s">
        <v>10259</v>
      </c>
      <c r="D705" t="s">
        <v>523</v>
      </c>
      <c r="E705">
        <v>5558.2414149599999</v>
      </c>
      <c r="F705">
        <v>111.6</v>
      </c>
      <c r="G705">
        <v>-28.388868980933498</v>
      </c>
      <c r="H705">
        <f>(Table2[[#This Row],[1Y Return vs Nifty]]-AVERAGE(Table2[1Y Return vs Nifty]))/_xlfn.STDEV.P(Table2[1Y Return vs Nifty])</f>
        <v>-0.92959818037019104</v>
      </c>
      <c r="I705">
        <v>4.5754274620588999</v>
      </c>
      <c r="J705">
        <f>(Table2[[#This Row],[1M Return vs Nifty]]-AVERAGE(Table2[1M Return vs Nifty]))/_xlfn.STDEV.P(Table2[1M Return vs Nifty])</f>
        <v>0.36897683074068344</v>
      </c>
      <c r="K705">
        <v>-16.897918171573401</v>
      </c>
      <c r="L705">
        <f>(Table2[[#This Row],[6M Return vs Nifty]]-AVERAGE(Table2[6M Return vs Nifty]))/_xlfn.STDEV.P(Table2[6M Return vs Nifty])</f>
        <v>-0.80318702624353255</v>
      </c>
      <c r="M705">
        <v>3.5028644600475198</v>
      </c>
      <c r="N705">
        <f>(Table2[[#This Row],[1W Return vs Nifty]]-AVERAGE(Table2[1W Return vs Nifty]))/_xlfn.STDEV.P(Table2[1W Return vs Nifty])</f>
        <v>0.28596581409453742</v>
      </c>
      <c r="O705">
        <v>109.49</v>
      </c>
      <c r="P705">
        <v>107.990286345504</v>
      </c>
      <c r="Q705">
        <v>108.83883749536599</v>
      </c>
      <c r="R705">
        <v>58.8552292881919</v>
      </c>
      <c r="S705" s="2">
        <f>(Table2[[#This Row],[Close Price]]-Table2[[#This Row],[20D EMA]])/Table2[[#This Row],[20D EMA]]</f>
        <v>1.9271166316558584E-2</v>
      </c>
      <c r="T705" s="2">
        <f>(Table2[[#This Row],[Close Price]]-Table2[[#This Row],[50D EMA]])/Table2[[#This Row],[50D EMA]]</f>
        <v>3.3426280980004788E-2</v>
      </c>
      <c r="U705" s="2">
        <f>(Table2[[#This Row],[Close Price]]-Table2[[#This Row],[200D EMA]])/Table2[[#This Row],[200D EMA]]</f>
        <v>2.5369275969633197E-2</v>
      </c>
      <c r="V705">
        <v>0.96441754168997995</v>
      </c>
      <c r="W705">
        <v>110.37</v>
      </c>
      <c r="X705">
        <v>114</v>
      </c>
      <c r="Y705">
        <v>107.8</v>
      </c>
      <c r="Z705">
        <v>114.74</v>
      </c>
      <c r="AA705">
        <v>107.8</v>
      </c>
      <c r="AB705">
        <v>114.74</v>
      </c>
      <c r="AC705" s="2">
        <f>(Table2[[#This Row],[Close Price]]/Table2[[#This Row],[Day Low]])-1</f>
        <v>1.1144332699102977E-2</v>
      </c>
      <c r="AD705" s="2">
        <f>(Table2[[#This Row],[Day High]]/Table2[[#This Row],[Close Price]])-1</f>
        <v>2.1505376344086002E-2</v>
      </c>
      <c r="AE705" s="2">
        <f>(Table2[[#This Row],[Close Price]]/Table2[[#This Row],[Current Week Low]])-1</f>
        <v>3.5250463821892453E-2</v>
      </c>
      <c r="AF705" s="2">
        <f>(Table2[[#This Row],[Current Week High]]/Table2[[#This Row],[Close Price]])-1</f>
        <v>2.8136200716845972E-2</v>
      </c>
      <c r="AG705" s="2">
        <f>(Table2[[#This Row],[Close Price]]/Table2[[#This Row],[Current Month Low]])-1</f>
        <v>3.5250463821892453E-2</v>
      </c>
      <c r="AH705" s="2">
        <f>(Table2[[#This Row],[Current Month High]]/Table2[[#This Row],[Close Price]])-1</f>
        <v>2.8136200716845972E-2</v>
      </c>
      <c r="AI705">
        <v>23.387096774193498</v>
      </c>
      <c r="AJ705">
        <v>21.967213114753999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10293</v>
      </c>
      <c r="AN705">
        <v>0.25</v>
      </c>
      <c r="AO705" t="s">
        <v>10294</v>
      </c>
      <c r="AP705">
        <v>-0.110342564453525</v>
      </c>
      <c r="AQ705">
        <f>(Table2[[#This Row],[Sharpe Ratio]]-AVERAGE(Table2[Sharpe Ratio]))/_xlfn.STDEV.P(Table2[Sharpe Ratio])</f>
        <v>-1.9132124432185409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651</v>
      </c>
      <c r="AT705">
        <f>_xlfn.RANK.AVG(Table2[[#This Row],[6M Return vs Nifty Z-Score]],Table2[6M Return vs Nifty Z-Score])</f>
        <v>598</v>
      </c>
      <c r="AU705">
        <f>_xlfn.RANK.AVG(Table2[[#This Row],[Sharpe Ratio Z-Score]],Table2[Sharpe Ratio Z-Score])</f>
        <v>721</v>
      </c>
      <c r="AV705">
        <f>(Table2[[#This Row],[Rank 1Y]]+Table2[[#This Row],[Rank 6M]]+Table2[[#This Row],[Rank Sharpe]])/3</f>
        <v>656.66666666666663</v>
      </c>
    </row>
    <row r="706" spans="1:48" x14ac:dyDescent="0.3">
      <c r="A706" t="s">
        <v>517</v>
      </c>
      <c r="B706" t="s">
        <v>518</v>
      </c>
      <c r="C706" t="s">
        <v>10263</v>
      </c>
      <c r="D706" t="s">
        <v>379</v>
      </c>
      <c r="E706">
        <v>40352.666780159998</v>
      </c>
      <c r="F706">
        <v>537.6</v>
      </c>
      <c r="G706">
        <v>-39.7563686458126</v>
      </c>
      <c r="H706">
        <f>(Table2[[#This Row],[1Y Return vs Nifty]]-AVERAGE(Table2[1Y Return vs Nifty]))/_xlfn.STDEV.P(Table2[1Y Return vs Nifty])</f>
        <v>-1.0866277778039881</v>
      </c>
      <c r="I706">
        <v>-5.24611481905466</v>
      </c>
      <c r="J706">
        <f>(Table2[[#This Row],[1M Return vs Nifty]]-AVERAGE(Table2[1M Return vs Nifty]))/_xlfn.STDEV.P(Table2[1M Return vs Nifty])</f>
        <v>-0.63357976588222154</v>
      </c>
      <c r="K706">
        <v>-12.3646292084469</v>
      </c>
      <c r="L706">
        <f>(Table2[[#This Row],[6M Return vs Nifty]]-AVERAGE(Table2[6M Return vs Nifty]))/_xlfn.STDEV.P(Table2[6M Return vs Nifty])</f>
        <v>-0.64743942481277228</v>
      </c>
      <c r="M706">
        <v>5.4543891924295496</v>
      </c>
      <c r="N706">
        <f>(Table2[[#This Row],[1W Return vs Nifty]]-AVERAGE(Table2[1W Return vs Nifty]))/_xlfn.STDEV.P(Table2[1W Return vs Nifty])</f>
        <v>0.69367266536479488</v>
      </c>
      <c r="O706">
        <v>553.36</v>
      </c>
      <c r="P706">
        <v>544.89890967946701</v>
      </c>
      <c r="Q706">
        <v>548.78637691074402</v>
      </c>
      <c r="R706">
        <v>38.245552854443901</v>
      </c>
      <c r="S706" s="2">
        <f>(Table2[[#This Row],[Close Price]]-Table2[[#This Row],[20D EMA]])/Table2[[#This Row],[20D EMA]]</f>
        <v>-2.8480555153968468E-2</v>
      </c>
      <c r="T706" s="2">
        <f>(Table2[[#This Row],[Close Price]]-Table2[[#This Row],[50D EMA]])/Table2[[#This Row],[50D EMA]]</f>
        <v>-1.3394979416935373E-2</v>
      </c>
      <c r="U706" s="2">
        <f>(Table2[[#This Row],[Close Price]]-Table2[[#This Row],[200D EMA]])/Table2[[#This Row],[200D EMA]]</f>
        <v>-2.0383845848570295E-2</v>
      </c>
      <c r="V706">
        <v>0.70634278621368396</v>
      </c>
      <c r="W706">
        <v>531.45000000000005</v>
      </c>
      <c r="X706">
        <v>563.95000000000005</v>
      </c>
      <c r="Y706">
        <v>531.45000000000005</v>
      </c>
      <c r="Z706">
        <v>577</v>
      </c>
      <c r="AA706">
        <v>531.45000000000005</v>
      </c>
      <c r="AB706">
        <v>577</v>
      </c>
      <c r="AC706" s="2">
        <f>(Table2[[#This Row],[Close Price]]/Table2[[#This Row],[Day Low]])-1</f>
        <v>1.1572114027660119E-2</v>
      </c>
      <c r="AD706" s="2">
        <f>(Table2[[#This Row],[Day High]]/Table2[[#This Row],[Close Price]])-1</f>
        <v>4.9014136904761862E-2</v>
      </c>
      <c r="AE706" s="2">
        <f>(Table2[[#This Row],[Close Price]]/Table2[[#This Row],[Current Week Low]])-1</f>
        <v>1.1572114027660119E-2</v>
      </c>
      <c r="AF706" s="2">
        <f>(Table2[[#This Row],[Current Week High]]/Table2[[#This Row],[Close Price]])-1</f>
        <v>7.3288690476190466E-2</v>
      </c>
      <c r="AG706" s="2">
        <f>(Table2[[#This Row],[Close Price]]/Table2[[#This Row],[Current Month Low]])-1</f>
        <v>1.1572114027660119E-2</v>
      </c>
      <c r="AH706" s="2">
        <f>(Table2[[#This Row],[Current Month High]]/Table2[[#This Row],[Close Price]])-1</f>
        <v>7.3288690476190466E-2</v>
      </c>
      <c r="AI706">
        <v>18.870907738095202</v>
      </c>
      <c r="AJ706">
        <v>20.053595355069199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-0.04</v>
      </c>
      <c r="AM706" t="s">
        <v>10293</v>
      </c>
      <c r="AN706">
        <v>-3.53</v>
      </c>
      <c r="AO706" t="s">
        <v>10293</v>
      </c>
      <c r="AP706">
        <v>-0.143298540559683</v>
      </c>
      <c r="AQ706">
        <f>(Table2[[#This Row],[Sharpe Ratio]]-AVERAGE(Table2[Sharpe Ratio]))/_xlfn.STDEV.P(Table2[Sharpe Ratio])</f>
        <v>-2.2953411028498425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701</v>
      </c>
      <c r="AT706">
        <f>_xlfn.RANK.AVG(Table2[[#This Row],[6M Return vs Nifty Z-Score]],Table2[6M Return vs Nifty Z-Score])</f>
        <v>540</v>
      </c>
      <c r="AU706">
        <f>_xlfn.RANK.AVG(Table2[[#This Row],[Sharpe Ratio Z-Score]],Table2[Sharpe Ratio Z-Score])</f>
        <v>730</v>
      </c>
      <c r="AV706">
        <f>(Table2[[#This Row],[Rank 1Y]]+Table2[[#This Row],[Rank 6M]]+Table2[[#This Row],[Rank Sharpe]])/3</f>
        <v>657</v>
      </c>
    </row>
    <row r="707" spans="1:48" x14ac:dyDescent="0.3">
      <c r="A707" t="s">
        <v>1933</v>
      </c>
      <c r="B707" t="s">
        <v>1934</v>
      </c>
      <c r="C707" t="s">
        <v>10261</v>
      </c>
      <c r="D707" t="s">
        <v>1440</v>
      </c>
      <c r="E707">
        <v>3525.36</v>
      </c>
      <c r="F707">
        <v>317.60000000000002</v>
      </c>
      <c r="G707">
        <v>-55.771261577656901</v>
      </c>
      <c r="H707">
        <f>(Table2[[#This Row],[1Y Return vs Nifty]]-AVERAGE(Table2[1Y Return vs Nifty]))/_xlfn.STDEV.P(Table2[1Y Return vs Nifty])</f>
        <v>-1.3078560394420866</v>
      </c>
      <c r="I707">
        <v>-8.5452940920576506</v>
      </c>
      <c r="J707">
        <f>(Table2[[#This Row],[1M Return vs Nifty]]-AVERAGE(Table2[1M Return vs Nifty]))/_xlfn.STDEV.P(Table2[1M Return vs Nifty])</f>
        <v>-0.97035110473305763</v>
      </c>
      <c r="K707">
        <v>-25.8880084621414</v>
      </c>
      <c r="L707">
        <f>(Table2[[#This Row],[6M Return vs Nifty]]-AVERAGE(Table2[6M Return vs Nifty]))/_xlfn.STDEV.P(Table2[6M Return vs Nifty])</f>
        <v>-1.1120543874002895</v>
      </c>
      <c r="M707">
        <v>0.346048547758942</v>
      </c>
      <c r="N707">
        <f>(Table2[[#This Row],[1W Return vs Nifty]]-AVERAGE(Table2[1W Return vs Nifty]))/_xlfn.STDEV.P(Table2[1W Return vs Nifty])</f>
        <v>-0.37354695265786869</v>
      </c>
      <c r="O707">
        <v>322.31</v>
      </c>
      <c r="P707">
        <v>324.49777187034601</v>
      </c>
      <c r="Q707">
        <v>345.93065731811402</v>
      </c>
      <c r="R707">
        <v>41.016325574288999</v>
      </c>
      <c r="S707" s="2">
        <f>(Table2[[#This Row],[Close Price]]-Table2[[#This Row],[20D EMA]])/Table2[[#This Row],[20D EMA]]</f>
        <v>-1.4613260525580899E-2</v>
      </c>
      <c r="T707" s="2">
        <f>(Table2[[#This Row],[Close Price]]-Table2[[#This Row],[50D EMA]])/Table2[[#This Row],[50D EMA]]</f>
        <v>-2.1256761889576287E-2</v>
      </c>
      <c r="U707" s="2">
        <f>(Table2[[#This Row],[Close Price]]-Table2[[#This Row],[200D EMA]])/Table2[[#This Row],[200D EMA]]</f>
        <v>-8.1896925637502643E-2</v>
      </c>
      <c r="V707">
        <v>1.0133767696498901</v>
      </c>
      <c r="W707">
        <v>310.64999999999998</v>
      </c>
      <c r="X707">
        <v>319.64999999999998</v>
      </c>
      <c r="Y707">
        <v>310.64999999999998</v>
      </c>
      <c r="Z707">
        <v>326.7</v>
      </c>
      <c r="AA707">
        <v>310.64999999999998</v>
      </c>
      <c r="AB707">
        <v>324.60000000000002</v>
      </c>
      <c r="AC707" s="2">
        <f>(Table2[[#This Row],[Close Price]]/Table2[[#This Row],[Day Low]])-1</f>
        <v>2.2372444873652197E-2</v>
      </c>
      <c r="AD707" s="2">
        <f>(Table2[[#This Row],[Day High]]/Table2[[#This Row],[Close Price]])-1</f>
        <v>6.4546599496220214E-3</v>
      </c>
      <c r="AE707" s="2">
        <f>(Table2[[#This Row],[Close Price]]/Table2[[#This Row],[Current Week Low]])-1</f>
        <v>2.2372444873652197E-2</v>
      </c>
      <c r="AF707" s="2">
        <f>(Table2[[#This Row],[Current Week High]]/Table2[[#This Row],[Close Price]])-1</f>
        <v>2.86523929471032E-2</v>
      </c>
      <c r="AG707" s="2">
        <f>(Table2[[#This Row],[Close Price]]/Table2[[#This Row],[Current Month Low]])-1</f>
        <v>2.2372444873652197E-2</v>
      </c>
      <c r="AH707" s="2">
        <f>(Table2[[#This Row],[Current Month High]]/Table2[[#This Row],[Close Price]])-1</f>
        <v>2.2040302267002598E-2</v>
      </c>
      <c r="AI707">
        <v>46.945843828715297</v>
      </c>
      <c r="AJ707">
        <v>9.3663911845730006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-0.11</v>
      </c>
      <c r="AM707" t="s">
        <v>10293</v>
      </c>
      <c r="AN707">
        <v>-4.4400000000000004</v>
      </c>
      <c r="AO707" t="s">
        <v>10293</v>
      </c>
      <c r="AP707">
        <v>-1.9227401428847001E-2</v>
      </c>
      <c r="AQ707">
        <f>(Table2[[#This Row],[Sharpe Ratio]]-AVERAGE(Table2[Sharpe Ratio]))/_xlfn.STDEV.P(Table2[Sharpe Ratio])</f>
        <v>-0.85672074633926532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724</v>
      </c>
      <c r="AT707">
        <f>_xlfn.RANK.AVG(Table2[[#This Row],[6M Return vs Nifty Z-Score]],Table2[6M Return vs Nifty Z-Score])</f>
        <v>662</v>
      </c>
      <c r="AU707">
        <f>_xlfn.RANK.AVG(Table2[[#This Row],[Sharpe Ratio Z-Score]],Table2[Sharpe Ratio Z-Score])</f>
        <v>590</v>
      </c>
      <c r="AV707">
        <f>(Table2[[#This Row],[Rank 1Y]]+Table2[[#This Row],[Rank 6M]]+Table2[[#This Row],[Rank Sharpe]])/3</f>
        <v>658.66666666666663</v>
      </c>
    </row>
    <row r="708" spans="1:48" x14ac:dyDescent="0.3">
      <c r="A708" t="s">
        <v>615</v>
      </c>
      <c r="B708" t="s">
        <v>616</v>
      </c>
      <c r="C708" t="s">
        <v>10258</v>
      </c>
      <c r="D708" t="s">
        <v>391</v>
      </c>
      <c r="E708">
        <v>30758.09315067</v>
      </c>
      <c r="F708">
        <v>416.1</v>
      </c>
      <c r="G708">
        <v>-22.935814043752099</v>
      </c>
      <c r="H708">
        <f>(Table2[[#This Row],[1Y Return vs Nifty]]-AVERAGE(Table2[1Y Return vs Nifty]))/_xlfn.STDEV.P(Table2[1Y Return vs Nifty])</f>
        <v>-0.85427017977076636</v>
      </c>
      <c r="I708">
        <v>-0.97864629075711795</v>
      </c>
      <c r="J708">
        <f>(Table2[[#This Row],[1M Return vs Nifty]]-AVERAGE(Table2[1M Return vs Nifty]))/_xlfn.STDEV.P(Table2[1M Return vs Nifty])</f>
        <v>-0.19796806646995152</v>
      </c>
      <c r="K708">
        <v>-25.162301778142702</v>
      </c>
      <c r="L708">
        <f>(Table2[[#This Row],[6M Return vs Nifty]]-AVERAGE(Table2[6M Return vs Nifty]))/_xlfn.STDEV.P(Table2[6M Return vs Nifty])</f>
        <v>-1.0871217002730351</v>
      </c>
      <c r="M708">
        <v>6.87610773973232</v>
      </c>
      <c r="N708">
        <f>(Table2[[#This Row],[1W Return vs Nifty]]-AVERAGE(Table2[1W Return vs Nifty]))/_xlfn.STDEV.P(Table2[1W Return vs Nifty])</f>
        <v>0.99069395476747812</v>
      </c>
      <c r="O708">
        <v>395.78</v>
      </c>
      <c r="P708">
        <v>400.502214004861</v>
      </c>
      <c r="Q708">
        <v>415.35472424660901</v>
      </c>
      <c r="R708">
        <v>73.856589807256199</v>
      </c>
      <c r="S708" s="2">
        <f>(Table2[[#This Row],[Close Price]]-Table2[[#This Row],[20D EMA]])/Table2[[#This Row],[20D EMA]]</f>
        <v>5.1341654454495053E-2</v>
      </c>
      <c r="T708" s="2">
        <f>(Table2[[#This Row],[Close Price]]-Table2[[#This Row],[50D EMA]])/Table2[[#This Row],[50D EMA]]</f>
        <v>3.8945567464327938E-2</v>
      </c>
      <c r="U708" s="2">
        <f>(Table2[[#This Row],[Close Price]]-Table2[[#This Row],[200D EMA]])/Table2[[#This Row],[200D EMA]]</f>
        <v>1.7943114881932092E-3</v>
      </c>
      <c r="V708">
        <v>1.40909272114103</v>
      </c>
      <c r="W708">
        <v>397.4</v>
      </c>
      <c r="X708">
        <v>420.7</v>
      </c>
      <c r="Y708">
        <v>397.4</v>
      </c>
      <c r="Z708">
        <v>420.7</v>
      </c>
      <c r="AA708">
        <v>397.4</v>
      </c>
      <c r="AB708">
        <v>420.7</v>
      </c>
      <c r="AC708" s="2">
        <f>(Table2[[#This Row],[Close Price]]/Table2[[#This Row],[Day Low]])-1</f>
        <v>4.7055863110216478E-2</v>
      </c>
      <c r="AD708" s="2">
        <f>(Table2[[#This Row],[Day High]]/Table2[[#This Row],[Close Price]])-1</f>
        <v>1.1055034847392342E-2</v>
      </c>
      <c r="AE708" s="2">
        <f>(Table2[[#This Row],[Close Price]]/Table2[[#This Row],[Current Week Low]])-1</f>
        <v>4.7055863110216478E-2</v>
      </c>
      <c r="AF708" s="2">
        <f>(Table2[[#This Row],[Current Week High]]/Table2[[#This Row],[Close Price]])-1</f>
        <v>1.1055034847392342E-2</v>
      </c>
      <c r="AG708" s="2">
        <f>(Table2[[#This Row],[Close Price]]/Table2[[#This Row],[Current Month Low]])-1</f>
        <v>4.7055863110216478E-2</v>
      </c>
      <c r="AH708" s="2">
        <f>(Table2[[#This Row],[Current Month High]]/Table2[[#This Row],[Close Price]])-1</f>
        <v>1.1055034847392342E-2</v>
      </c>
      <c r="AI708">
        <v>17.279500120163402</v>
      </c>
      <c r="AJ708">
        <v>17.476002258610901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10293</v>
      </c>
      <c r="AN708">
        <v>8.73</v>
      </c>
      <c r="AO708" t="s">
        <v>10294</v>
      </c>
      <c r="AP708">
        <v>-7.2536229876225003E-2</v>
      </c>
      <c r="AQ708">
        <f>(Table2[[#This Row],[Sharpe Ratio]]-AVERAGE(Table2[Sharpe Ratio]))/_xlfn.STDEV.P(Table2[Sharpe Ratio])</f>
        <v>-1.4748432712340798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634</v>
      </c>
      <c r="AT708">
        <f>_xlfn.RANK.AVG(Table2[[#This Row],[6M Return vs Nifty Z-Score]],Table2[6M Return vs Nifty Z-Score])</f>
        <v>660</v>
      </c>
      <c r="AU708">
        <f>_xlfn.RANK.AVG(Table2[[#This Row],[Sharpe Ratio Z-Score]],Table2[Sharpe Ratio Z-Score])</f>
        <v>684</v>
      </c>
      <c r="AV708">
        <f>(Table2[[#This Row],[Rank 1Y]]+Table2[[#This Row],[Rank 6M]]+Table2[[#This Row],[Rank Sharpe]])/3</f>
        <v>659.33333333333337</v>
      </c>
    </row>
    <row r="709" spans="1:48" x14ac:dyDescent="0.3">
      <c r="A709" t="s">
        <v>1754</v>
      </c>
      <c r="B709" t="s">
        <v>1755</v>
      </c>
      <c r="C709" t="s">
        <v>10250</v>
      </c>
      <c r="D709" t="s">
        <v>51</v>
      </c>
      <c r="E709">
        <v>4386.8773217999997</v>
      </c>
      <c r="F709">
        <v>435.85</v>
      </c>
      <c r="G709">
        <v>-58.820452325858298</v>
      </c>
      <c r="H709">
        <f>(Table2[[#This Row],[1Y Return vs Nifty]]-AVERAGE(Table2[1Y Return vs Nifty]))/_xlfn.STDEV.P(Table2[1Y Return vs Nifty])</f>
        <v>-1.3499772806828723</v>
      </c>
      <c r="I709">
        <v>-6.7939597297936301</v>
      </c>
      <c r="J709">
        <f>(Table2[[#This Row],[1M Return vs Nifty]]-AVERAGE(Table2[1M Return vs Nifty]))/_xlfn.STDEV.P(Table2[1M Return vs Nifty])</f>
        <v>-0.79157960759695922</v>
      </c>
      <c r="K709">
        <v>-39.219410417482997</v>
      </c>
      <c r="L709">
        <f>(Table2[[#This Row],[6M Return vs Nifty]]-AVERAGE(Table2[6M Return vs Nifty]))/_xlfn.STDEV.P(Table2[6M Return vs Nifty])</f>
        <v>-1.5700736963705704</v>
      </c>
      <c r="M709">
        <v>-0.105991138037849</v>
      </c>
      <c r="N709">
        <f>(Table2[[#This Row],[1W Return vs Nifty]]-AVERAGE(Table2[1W Return vs Nifty]))/_xlfn.STDEV.P(Table2[1W Return vs Nifty])</f>
        <v>-0.4679857644685958</v>
      </c>
      <c r="O709">
        <v>439.96</v>
      </c>
      <c r="P709">
        <v>453.29565513343999</v>
      </c>
      <c r="Q709">
        <v>496.16406976363498</v>
      </c>
      <c r="R709">
        <v>46.671781507329001</v>
      </c>
      <c r="S709" s="2">
        <f>(Table2[[#This Row],[Close Price]]-Table2[[#This Row],[20D EMA]])/Table2[[#This Row],[20D EMA]]</f>
        <v>-9.3417583416673267E-3</v>
      </c>
      <c r="T709" s="2">
        <f>(Table2[[#This Row],[Close Price]]-Table2[[#This Row],[50D EMA]])/Table2[[#This Row],[50D EMA]]</f>
        <v>-3.848626152903311E-2</v>
      </c>
      <c r="U709" s="2">
        <f>(Table2[[#This Row],[Close Price]]-Table2[[#This Row],[200D EMA]])/Table2[[#This Row],[200D EMA]]</f>
        <v>-0.12156073653694364</v>
      </c>
      <c r="V709">
        <v>0.75623756751960403</v>
      </c>
      <c r="W709">
        <v>431.65</v>
      </c>
      <c r="X709">
        <v>442</v>
      </c>
      <c r="Y709">
        <v>430.05</v>
      </c>
      <c r="Z709">
        <v>442</v>
      </c>
      <c r="AA709">
        <v>431</v>
      </c>
      <c r="AB709">
        <v>442</v>
      </c>
      <c r="AC709" s="2">
        <f>(Table2[[#This Row],[Close Price]]/Table2[[#This Row],[Day Low]])-1</f>
        <v>9.7301054094753869E-3</v>
      </c>
      <c r="AD709" s="2">
        <f>(Table2[[#This Row],[Day High]]/Table2[[#This Row],[Close Price]])-1</f>
        <v>1.4110359068486789E-2</v>
      </c>
      <c r="AE709" s="2">
        <f>(Table2[[#This Row],[Close Price]]/Table2[[#This Row],[Current Week Low]])-1</f>
        <v>1.3486803860016217E-2</v>
      </c>
      <c r="AF709" s="2">
        <f>(Table2[[#This Row],[Current Week High]]/Table2[[#This Row],[Close Price]])-1</f>
        <v>1.4110359068486789E-2</v>
      </c>
      <c r="AG709" s="2">
        <f>(Table2[[#This Row],[Close Price]]/Table2[[#This Row],[Current Month Low]])-1</f>
        <v>1.1252900232018526E-2</v>
      </c>
      <c r="AH709" s="2">
        <f>(Table2[[#This Row],[Current Month High]]/Table2[[#This Row],[Close Price]])-1</f>
        <v>1.4110359068486789E-2</v>
      </c>
      <c r="AI709">
        <v>54.8353791442009</v>
      </c>
      <c r="AJ709">
        <v>4.7212878423834796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-0.16</v>
      </c>
      <c r="AM709" t="s">
        <v>10293</v>
      </c>
      <c r="AN709">
        <v>-1.54</v>
      </c>
      <c r="AO709" t="s">
        <v>10293</v>
      </c>
      <c r="AQ709">
        <f>(Table2[[#This Row],[Sharpe Ratio]]-AVERAGE(Table2[Sharpe Ratio]))/_xlfn.STDEV.P(Table2[Sharpe Ratio])</f>
        <v>-0.63377662498989373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729</v>
      </c>
      <c r="AT709">
        <f>_xlfn.RANK.AVG(Table2[[#This Row],[6M Return vs Nifty Z-Score]],Table2[6M Return vs Nifty Z-Score])</f>
        <v>721</v>
      </c>
      <c r="AU709">
        <f>_xlfn.RANK.AVG(Table2[[#This Row],[Sharpe Ratio Z-Score]],Table2[Sharpe Ratio Z-Score])</f>
        <v>532.5</v>
      </c>
      <c r="AV709">
        <f>(Table2[[#This Row],[Rank 1Y]]+Table2[[#This Row],[Rank 6M]]+Table2[[#This Row],[Rank Sharpe]])/3</f>
        <v>660.83333333333337</v>
      </c>
    </row>
    <row r="710" spans="1:48" x14ac:dyDescent="0.3">
      <c r="A710" t="s">
        <v>2237</v>
      </c>
      <c r="B710" t="s">
        <v>2238</v>
      </c>
      <c r="C710" t="s">
        <v>10259</v>
      </c>
      <c r="D710" t="s">
        <v>626</v>
      </c>
      <c r="E710">
        <v>2459.5656491639902</v>
      </c>
      <c r="F710">
        <v>166.92</v>
      </c>
      <c r="G710">
        <v>-58.426653421892503</v>
      </c>
      <c r="H710">
        <f>(Table2[[#This Row],[1Y Return vs Nifty]]-AVERAGE(Table2[1Y Return vs Nifty]))/_xlfn.STDEV.P(Table2[1Y Return vs Nifty])</f>
        <v>-1.3445373787534556</v>
      </c>
      <c r="I710">
        <v>-16.5566275338156</v>
      </c>
      <c r="J710">
        <f>(Table2[[#This Row],[1M Return vs Nifty]]-AVERAGE(Table2[1M Return vs Nifty]))/_xlfn.STDEV.P(Table2[1M Return vs Nifty])</f>
        <v>-1.7881264560874959</v>
      </c>
      <c r="K710">
        <v>-42.420927363568502</v>
      </c>
      <c r="L710">
        <f>(Table2[[#This Row],[6M Return vs Nifty]]-AVERAGE(Table2[6M Return vs Nifty]))/_xlfn.STDEV.P(Table2[6M Return vs Nifty])</f>
        <v>-1.6800663726258378</v>
      </c>
      <c r="M710">
        <v>-1.2324657775755401</v>
      </c>
      <c r="N710">
        <f>(Table2[[#This Row],[1W Return vs Nifty]]-AVERAGE(Table2[1W Return vs Nifty]))/_xlfn.STDEV.P(Table2[1W Return vs Nifty])</f>
        <v>-0.70332555837483224</v>
      </c>
      <c r="O710">
        <v>172.01</v>
      </c>
      <c r="P710">
        <v>177.929861833118</v>
      </c>
      <c r="Q710">
        <v>220.308628177945</v>
      </c>
      <c r="R710">
        <v>36.915563651402103</v>
      </c>
      <c r="S710" s="2">
        <f>(Table2[[#This Row],[Close Price]]-Table2[[#This Row],[20D EMA]])/Table2[[#This Row],[20D EMA]]</f>
        <v>-2.9591302831230765E-2</v>
      </c>
      <c r="T710" s="2">
        <f>(Table2[[#This Row],[Close Price]]-Table2[[#This Row],[50D EMA]])/Table2[[#This Row],[50D EMA]]</f>
        <v>-6.1877538259678171E-2</v>
      </c>
      <c r="U710" s="2">
        <f>(Table2[[#This Row],[Close Price]]-Table2[[#This Row],[200D EMA]])/Table2[[#This Row],[200D EMA]]</f>
        <v>-0.24233562080384158</v>
      </c>
      <c r="V710">
        <v>0.77017066422344704</v>
      </c>
      <c r="W710">
        <v>165.01</v>
      </c>
      <c r="X710">
        <v>169.58</v>
      </c>
      <c r="Y710">
        <v>165.01</v>
      </c>
      <c r="Z710">
        <v>174.95</v>
      </c>
      <c r="AA710">
        <v>165.01</v>
      </c>
      <c r="AB710">
        <v>174.2</v>
      </c>
      <c r="AC710" s="2">
        <f>(Table2[[#This Row],[Close Price]]/Table2[[#This Row],[Day Low]])-1</f>
        <v>1.1575056057208544E-2</v>
      </c>
      <c r="AD710" s="2">
        <f>(Table2[[#This Row],[Day High]]/Table2[[#This Row],[Close Price]])-1</f>
        <v>1.5935777618020674E-2</v>
      </c>
      <c r="AE710" s="2">
        <f>(Table2[[#This Row],[Close Price]]/Table2[[#This Row],[Current Week Low]])-1</f>
        <v>1.1575056057208544E-2</v>
      </c>
      <c r="AF710" s="2">
        <f>(Table2[[#This Row],[Current Week High]]/Table2[[#This Row],[Close Price]])-1</f>
        <v>4.8106877546129967E-2</v>
      </c>
      <c r="AG710" s="2">
        <f>(Table2[[#This Row],[Close Price]]/Table2[[#This Row],[Current Month Low]])-1</f>
        <v>1.1575056057208544E-2</v>
      </c>
      <c r="AH710" s="2">
        <f>(Table2[[#This Row],[Current Month High]]/Table2[[#This Row],[Close Price]])-1</f>
        <v>4.3613707165109039E-2</v>
      </c>
      <c r="AI710">
        <v>86.9158878504673</v>
      </c>
      <c r="AJ710">
        <v>15.9166666666666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-0.19</v>
      </c>
      <c r="AM710" t="s">
        <v>10293</v>
      </c>
      <c r="AN710">
        <v>-3.09</v>
      </c>
      <c r="AO710" t="s">
        <v>10293</v>
      </c>
      <c r="AQ710">
        <f>(Table2[[#This Row],[Sharpe Ratio]]-AVERAGE(Table2[Sharpe Ratio]))/_xlfn.STDEV.P(Table2[Sharpe Ratio])</f>
        <v>-0.63377662498989373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726</v>
      </c>
      <c r="AT710">
        <f>_xlfn.RANK.AVG(Table2[[#This Row],[6M Return vs Nifty Z-Score]],Table2[6M Return vs Nifty Z-Score])</f>
        <v>724</v>
      </c>
      <c r="AU710">
        <f>_xlfn.RANK.AVG(Table2[[#This Row],[Sharpe Ratio Z-Score]],Table2[Sharpe Ratio Z-Score])</f>
        <v>532.5</v>
      </c>
      <c r="AV710">
        <f>(Table2[[#This Row],[Rank 1Y]]+Table2[[#This Row],[Rank 6M]]+Table2[[#This Row],[Rank Sharpe]])/3</f>
        <v>660.83333333333337</v>
      </c>
    </row>
    <row r="711" spans="1:48" x14ac:dyDescent="0.3">
      <c r="A711" t="s">
        <v>570</v>
      </c>
      <c r="B711" t="s">
        <v>571</v>
      </c>
      <c r="C711" t="s">
        <v>10250</v>
      </c>
      <c r="D711" t="s">
        <v>24</v>
      </c>
      <c r="E711">
        <v>34237.949001756999</v>
      </c>
      <c r="F711">
        <v>212.53</v>
      </c>
      <c r="G711">
        <v>-32.336748406134198</v>
      </c>
      <c r="H711">
        <f>(Table2[[#This Row],[1Y Return vs Nifty]]-AVERAGE(Table2[1Y Return vs Nifty]))/_xlfn.STDEV.P(Table2[1Y Return vs Nifty])</f>
        <v>-0.9841338245428296</v>
      </c>
      <c r="I711">
        <v>0.83403338117116299</v>
      </c>
      <c r="J711">
        <f>(Table2[[#This Row],[1M Return vs Nifty]]-AVERAGE(Table2[1M Return vs Nifty]))/_xlfn.STDEV.P(Table2[1M Return vs Nifty])</f>
        <v>-1.2934605263908085E-2</v>
      </c>
      <c r="K711">
        <v>-20.256409306084802</v>
      </c>
      <c r="L711">
        <f>(Table2[[#This Row],[6M Return vs Nifty]]-AVERAGE(Table2[6M Return vs Nifty]))/_xlfn.STDEV.P(Table2[6M Return vs Nifty])</f>
        <v>-0.91857277440150353</v>
      </c>
      <c r="M711">
        <v>15.1845449277324</v>
      </c>
      <c r="N711">
        <f>(Table2[[#This Row],[1W Return vs Nifty]]-AVERAGE(Table2[1W Return vs Nifty]))/_xlfn.STDEV.P(Table2[1W Return vs Nifty])</f>
        <v>2.7264684026585684</v>
      </c>
      <c r="O711">
        <v>203.78</v>
      </c>
      <c r="P711">
        <v>199.37568884989801</v>
      </c>
      <c r="Q711">
        <v>206.50721169146399</v>
      </c>
      <c r="R711">
        <v>60.702352247420599</v>
      </c>
      <c r="S711" s="2">
        <f>(Table2[[#This Row],[Close Price]]-Table2[[#This Row],[20D EMA]])/Table2[[#This Row],[20D EMA]]</f>
        <v>4.2938463048385514E-2</v>
      </c>
      <c r="T711" s="2">
        <f>(Table2[[#This Row],[Close Price]]-Table2[[#This Row],[50D EMA]])/Table2[[#This Row],[50D EMA]]</f>
        <v>6.5977508220700587E-2</v>
      </c>
      <c r="U711" s="2">
        <f>(Table2[[#This Row],[Close Price]]-Table2[[#This Row],[200D EMA]])/Table2[[#This Row],[200D EMA]]</f>
        <v>2.9165026534446015E-2</v>
      </c>
      <c r="V711">
        <v>1.67040442395526</v>
      </c>
      <c r="W711">
        <v>209</v>
      </c>
      <c r="X711">
        <v>214.6</v>
      </c>
      <c r="Y711">
        <v>200.11</v>
      </c>
      <c r="Z711">
        <v>222.31</v>
      </c>
      <c r="AA711">
        <v>209</v>
      </c>
      <c r="AB711">
        <v>218.49</v>
      </c>
      <c r="AC711" s="2">
        <f>(Table2[[#This Row],[Close Price]]/Table2[[#This Row],[Day Low]])-1</f>
        <v>1.6889952153110066E-2</v>
      </c>
      <c r="AD711" s="2">
        <f>(Table2[[#This Row],[Day High]]/Table2[[#This Row],[Close Price]])-1</f>
        <v>9.7398014397966914E-3</v>
      </c>
      <c r="AE711" s="2">
        <f>(Table2[[#This Row],[Close Price]]/Table2[[#This Row],[Current Week Low]])-1</f>
        <v>6.2065863774923624E-2</v>
      </c>
      <c r="AF711" s="2">
        <f>(Table2[[#This Row],[Current Week High]]/Table2[[#This Row],[Close Price]])-1</f>
        <v>4.6017032889474452E-2</v>
      </c>
      <c r="AG711" s="2">
        <f>(Table2[[#This Row],[Close Price]]/Table2[[#This Row],[Current Month Low]])-1</f>
        <v>1.6889952153110066E-2</v>
      </c>
      <c r="AH711" s="2">
        <f>(Table2[[#This Row],[Current Month High]]/Table2[[#This Row],[Close Price]])-1</f>
        <v>2.8043099797675719E-2</v>
      </c>
      <c r="AI711">
        <v>23.794287865242499</v>
      </c>
      <c r="AJ711">
        <v>25.645876441028602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0.04</v>
      </c>
      <c r="AM711" t="s">
        <v>10294</v>
      </c>
      <c r="AN711">
        <v>7.11</v>
      </c>
      <c r="AO711" t="s">
        <v>10294</v>
      </c>
      <c r="AP711">
        <v>-8.5754623794905005E-2</v>
      </c>
      <c r="AQ711">
        <f>(Table2[[#This Row],[Sharpe Ratio]]-AVERAGE(Table2[Sharpe Ratio]))/_xlfn.STDEV.P(Table2[Sharpe Ratio])</f>
        <v>-1.6281121998906913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661</v>
      </c>
      <c r="AT711">
        <f>_xlfn.RANK.AVG(Table2[[#This Row],[6M Return vs Nifty Z-Score]],Table2[6M Return vs Nifty Z-Score])</f>
        <v>622</v>
      </c>
      <c r="AU711">
        <f>_xlfn.RANK.AVG(Table2[[#This Row],[Sharpe Ratio Z-Score]],Table2[Sharpe Ratio Z-Score])</f>
        <v>704</v>
      </c>
      <c r="AV711">
        <f>(Table2[[#This Row],[Rank 1Y]]+Table2[[#This Row],[Rank 6M]]+Table2[[#This Row],[Rank Sharpe]])/3</f>
        <v>662.33333333333337</v>
      </c>
    </row>
    <row r="712" spans="1:48" x14ac:dyDescent="0.3">
      <c r="A712" t="s">
        <v>361</v>
      </c>
      <c r="B712" t="s">
        <v>362</v>
      </c>
      <c r="C712" t="s">
        <v>10250</v>
      </c>
      <c r="D712" t="s">
        <v>363</v>
      </c>
      <c r="E712">
        <v>67959.495284470002</v>
      </c>
      <c r="F712">
        <v>714.55</v>
      </c>
      <c r="G712">
        <v>-44.1877145862506</v>
      </c>
      <c r="H712">
        <f>(Table2[[#This Row],[1Y Return vs Nifty]]-AVERAGE(Table2[1Y Return vs Nifty]))/_xlfn.STDEV.P(Table2[1Y Return vs Nifty])</f>
        <v>-1.1478419840613912</v>
      </c>
      <c r="I712">
        <v>-3.2450024061164902</v>
      </c>
      <c r="J712">
        <f>(Table2[[#This Row],[1M Return vs Nifty]]-AVERAGE(Table2[1M Return vs Nifty]))/_xlfn.STDEV.P(Table2[1M Return vs Nifty])</f>
        <v>-0.42931159773178351</v>
      </c>
      <c r="K712">
        <v>-12.6408428428054</v>
      </c>
      <c r="L712">
        <f>(Table2[[#This Row],[6M Return vs Nifty]]-AVERAGE(Table2[6M Return vs Nifty]))/_xlfn.STDEV.P(Table2[6M Return vs Nifty])</f>
        <v>-0.65692913777475814</v>
      </c>
      <c r="M712">
        <v>-0.44287605871852498</v>
      </c>
      <c r="N712">
        <f>(Table2[[#This Row],[1W Return vs Nifty]]-AVERAGE(Table2[1W Return vs Nifty]))/_xlfn.STDEV.P(Table2[1W Return vs Nifty])</f>
        <v>-0.53836677884779816</v>
      </c>
      <c r="O712">
        <v>724.8</v>
      </c>
      <c r="P712">
        <v>723.59208280893097</v>
      </c>
      <c r="Q712">
        <v>740.33519206208598</v>
      </c>
      <c r="R712">
        <v>41.2407645832116</v>
      </c>
      <c r="S712" s="2">
        <f>(Table2[[#This Row],[Close Price]]-Table2[[#This Row],[20D EMA]])/Table2[[#This Row],[20D EMA]]</f>
        <v>-1.4141832229580575E-2</v>
      </c>
      <c r="T712" s="2">
        <f>(Table2[[#This Row],[Close Price]]-Table2[[#This Row],[50D EMA]])/Table2[[#This Row],[50D EMA]]</f>
        <v>-1.2496105228004038E-2</v>
      </c>
      <c r="U712" s="2">
        <f>(Table2[[#This Row],[Close Price]]-Table2[[#This Row],[200D EMA]])/Table2[[#This Row],[200D EMA]]</f>
        <v>-3.4829077880609016E-2</v>
      </c>
      <c r="V712">
        <v>1.5485733571140301</v>
      </c>
      <c r="W712">
        <v>713</v>
      </c>
      <c r="X712">
        <v>720.55</v>
      </c>
      <c r="Y712">
        <v>702.25</v>
      </c>
      <c r="Z712">
        <v>727.75</v>
      </c>
      <c r="AA712">
        <v>713</v>
      </c>
      <c r="AB712">
        <v>726.25</v>
      </c>
      <c r="AC712" s="2">
        <f>(Table2[[#This Row],[Close Price]]/Table2[[#This Row],[Day Low]])-1</f>
        <v>2.1739130434781373E-3</v>
      </c>
      <c r="AD712" s="2">
        <f>(Table2[[#This Row],[Day High]]/Table2[[#This Row],[Close Price]])-1</f>
        <v>8.3968931495346233E-3</v>
      </c>
      <c r="AE712" s="2">
        <f>(Table2[[#This Row],[Close Price]]/Table2[[#This Row],[Current Week Low]])-1</f>
        <v>1.7515129939480234E-2</v>
      </c>
      <c r="AF712" s="2">
        <f>(Table2[[#This Row],[Current Week High]]/Table2[[#This Row],[Close Price]])-1</f>
        <v>1.8473164928976438E-2</v>
      </c>
      <c r="AG712" s="2">
        <f>(Table2[[#This Row],[Close Price]]/Table2[[#This Row],[Current Month Low]])-1</f>
        <v>2.1739130434781373E-3</v>
      </c>
      <c r="AH712" s="2">
        <f>(Table2[[#This Row],[Current Month High]]/Table2[[#This Row],[Close Price]])-1</f>
        <v>1.6373941641592671E-2</v>
      </c>
      <c r="AI712">
        <v>24.952767476033799</v>
      </c>
      <c r="AJ712">
        <v>10.278570877382499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-0.09</v>
      </c>
      <c r="AM712" t="s">
        <v>10293</v>
      </c>
      <c r="AN712">
        <v>-2.2400000000000002</v>
      </c>
      <c r="AO712" t="s">
        <v>10293</v>
      </c>
      <c r="AP712">
        <v>-0.14448427744417</v>
      </c>
      <c r="AQ712">
        <f>(Table2[[#This Row],[Sharpe Ratio]]-AVERAGE(Table2[Sharpe Ratio]))/_xlfn.STDEV.P(Table2[Sharpe Ratio])</f>
        <v>-2.3090898701412397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711</v>
      </c>
      <c r="AT712">
        <f>_xlfn.RANK.AVG(Table2[[#This Row],[6M Return vs Nifty Z-Score]],Table2[6M Return vs Nifty Z-Score])</f>
        <v>546</v>
      </c>
      <c r="AU712">
        <f>_xlfn.RANK.AVG(Table2[[#This Row],[Sharpe Ratio Z-Score]],Table2[Sharpe Ratio Z-Score])</f>
        <v>731</v>
      </c>
      <c r="AV712">
        <f>(Table2[[#This Row],[Rank 1Y]]+Table2[[#This Row],[Rank 6M]]+Table2[[#This Row],[Rank Sharpe]])/3</f>
        <v>662.66666666666663</v>
      </c>
    </row>
    <row r="713" spans="1:48" x14ac:dyDescent="0.3">
      <c r="A713" t="s">
        <v>380</v>
      </c>
      <c r="B713" t="s">
        <v>381</v>
      </c>
      <c r="C713" t="s">
        <v>10261</v>
      </c>
      <c r="D713" t="s">
        <v>101</v>
      </c>
      <c r="E713">
        <v>64147.927596225003</v>
      </c>
      <c r="F713">
        <v>550.25</v>
      </c>
      <c r="G713">
        <v>-33.336999999702897</v>
      </c>
      <c r="H713">
        <f>(Table2[[#This Row],[1Y Return vs Nifty]]-AVERAGE(Table2[1Y Return vs Nifty]))/_xlfn.STDEV.P(Table2[1Y Return vs Nifty])</f>
        <v>-0.99795120828605388</v>
      </c>
      <c r="I713">
        <v>5.7381157257701902</v>
      </c>
      <c r="J713">
        <f>(Table2[[#This Row],[1M Return vs Nifty]]-AVERAGE(Table2[1M Return vs Nifty]))/_xlfn.STDEV.P(Table2[1M Return vs Nifty])</f>
        <v>0.48766091876230772</v>
      </c>
      <c r="K713">
        <v>-16.493454877805402</v>
      </c>
      <c r="L713">
        <f>(Table2[[#This Row],[6M Return vs Nifty]]-AVERAGE(Table2[6M Return vs Nifty]))/_xlfn.STDEV.P(Table2[6M Return vs Nifty])</f>
        <v>-0.78929111350036929</v>
      </c>
      <c r="M713">
        <v>3.6978242549315601</v>
      </c>
      <c r="N713">
        <f>(Table2[[#This Row],[1W Return vs Nifty]]-AVERAGE(Table2[1W Return vs Nifty]))/_xlfn.STDEV.P(Table2[1W Return vs Nifty])</f>
        <v>0.32669624542217229</v>
      </c>
      <c r="O713">
        <v>532.29</v>
      </c>
      <c r="P713">
        <v>520.40600139283299</v>
      </c>
      <c r="Q713">
        <v>535.18055849566701</v>
      </c>
      <c r="R713">
        <v>72.469773901122096</v>
      </c>
      <c r="S713" s="2">
        <f>(Table2[[#This Row],[Close Price]]-Table2[[#This Row],[20D EMA]])/Table2[[#This Row],[20D EMA]]</f>
        <v>3.3741005842679812E-2</v>
      </c>
      <c r="T713" s="2">
        <f>(Table2[[#This Row],[Close Price]]-Table2[[#This Row],[50D EMA]])/Table2[[#This Row],[50D EMA]]</f>
        <v>5.7347529673546185E-2</v>
      </c>
      <c r="U713" s="2">
        <f>(Table2[[#This Row],[Close Price]]-Table2[[#This Row],[200D EMA]])/Table2[[#This Row],[200D EMA]]</f>
        <v>2.8157677376568963E-2</v>
      </c>
      <c r="V713">
        <v>0.46758599944363799</v>
      </c>
      <c r="W713">
        <v>544.6</v>
      </c>
      <c r="X713">
        <v>555.65</v>
      </c>
      <c r="Y713">
        <v>537.75</v>
      </c>
      <c r="Z713">
        <v>558.45000000000005</v>
      </c>
      <c r="AA713">
        <v>544.6</v>
      </c>
      <c r="AB713">
        <v>558</v>
      </c>
      <c r="AC713" s="2">
        <f>(Table2[[#This Row],[Close Price]]/Table2[[#This Row],[Day Low]])-1</f>
        <v>1.0374586852735845E-2</v>
      </c>
      <c r="AD713" s="2">
        <f>(Table2[[#This Row],[Day High]]/Table2[[#This Row],[Close Price]])-1</f>
        <v>9.8137210358928417E-3</v>
      </c>
      <c r="AE713" s="2">
        <f>(Table2[[#This Row],[Close Price]]/Table2[[#This Row],[Current Week Low]])-1</f>
        <v>2.324500232450033E-2</v>
      </c>
      <c r="AF713" s="2">
        <f>(Table2[[#This Row],[Current Week High]]/Table2[[#This Row],[Close Price]])-1</f>
        <v>1.4902317128578035E-2</v>
      </c>
      <c r="AG713" s="2">
        <f>(Table2[[#This Row],[Close Price]]/Table2[[#This Row],[Current Month Low]])-1</f>
        <v>1.0374586852735845E-2</v>
      </c>
      <c r="AH713" s="2">
        <f>(Table2[[#This Row],[Current Month High]]/Table2[[#This Row],[Close Price]])-1</f>
        <v>1.4084507042253502E-2</v>
      </c>
      <c r="AI713">
        <v>23.534756928668699</v>
      </c>
      <c r="AJ713">
        <v>25.341685649202699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0.04</v>
      </c>
      <c r="AM713" t="s">
        <v>10294</v>
      </c>
      <c r="AN713">
        <v>5.72</v>
      </c>
      <c r="AO713" t="s">
        <v>10294</v>
      </c>
      <c r="AP713">
        <v>-0.11217556568644201</v>
      </c>
      <c r="AQ713">
        <f>(Table2[[#This Row],[Sharpe Ratio]]-AVERAGE(Table2[Sharpe Ratio]))/_xlfn.STDEV.P(Table2[Sharpe Ratio])</f>
        <v>-1.9344663214827087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671</v>
      </c>
      <c r="AT713">
        <f>_xlfn.RANK.AVG(Table2[[#This Row],[6M Return vs Nifty Z-Score]],Table2[6M Return vs Nifty Z-Score])</f>
        <v>596</v>
      </c>
      <c r="AU713">
        <f>_xlfn.RANK.AVG(Table2[[#This Row],[Sharpe Ratio Z-Score]],Table2[Sharpe Ratio Z-Score])</f>
        <v>722</v>
      </c>
      <c r="AV713">
        <f>(Table2[[#This Row],[Rank 1Y]]+Table2[[#This Row],[Rank 6M]]+Table2[[#This Row],[Rank Sharpe]])/3</f>
        <v>663</v>
      </c>
    </row>
    <row r="714" spans="1:48" x14ac:dyDescent="0.3">
      <c r="A714" t="s">
        <v>2110</v>
      </c>
      <c r="B714" t="s">
        <v>2111</v>
      </c>
      <c r="C714" t="s">
        <v>10264</v>
      </c>
      <c r="D714" t="s">
        <v>121</v>
      </c>
      <c r="E714">
        <v>2837.1489551999998</v>
      </c>
      <c r="F714">
        <v>18.489999999999998</v>
      </c>
      <c r="G714">
        <v>-60.549371149244699</v>
      </c>
      <c r="H714">
        <f>(Table2[[#This Row],[1Y Return vs Nifty]]-AVERAGE(Table2[1Y Return vs Nifty]))/_xlfn.STDEV.P(Table2[1Y Return vs Nifty])</f>
        <v>-1.3738604066855831</v>
      </c>
      <c r="I714">
        <v>-10.4873744703082</v>
      </c>
      <c r="J714">
        <f>(Table2[[#This Row],[1M Return vs Nifty]]-AVERAGE(Table2[1M Return vs Nifty]))/_xlfn.STDEV.P(Table2[1M Return vs Nifty])</f>
        <v>-1.1685934416958672</v>
      </c>
      <c r="K714">
        <v>-46.594023356390998</v>
      </c>
      <c r="L714">
        <f>(Table2[[#This Row],[6M Return vs Nifty]]-AVERAGE(Table2[6M Return vs Nifty]))/_xlfn.STDEV.P(Table2[6M Return vs Nifty])</f>
        <v>-1.8234390313531046</v>
      </c>
      <c r="M714">
        <v>-0.92163861262787705</v>
      </c>
      <c r="N714">
        <f>(Table2[[#This Row],[1W Return vs Nifty]]-AVERAGE(Table2[1W Return vs Nifty]))/_xlfn.STDEV.P(Table2[1W Return vs Nifty])</f>
        <v>-0.63838845426988433</v>
      </c>
      <c r="O714">
        <v>19.190000000000001</v>
      </c>
      <c r="P714">
        <v>20.8574016748207</v>
      </c>
      <c r="Q714">
        <v>24.505696559448701</v>
      </c>
      <c r="R714">
        <v>40.211084386771503</v>
      </c>
      <c r="S714" s="2">
        <f>(Table2[[#This Row],[Close Price]]-Table2[[#This Row],[20D EMA]])/Table2[[#This Row],[20D EMA]]</f>
        <v>-3.6477331943720832E-2</v>
      </c>
      <c r="T714" s="2">
        <f>(Table2[[#This Row],[Close Price]]-Table2[[#This Row],[50D EMA]])/Table2[[#This Row],[50D EMA]]</f>
        <v>-0.11350415127108841</v>
      </c>
      <c r="U714" s="2">
        <f>(Table2[[#This Row],[Close Price]]-Table2[[#This Row],[200D EMA]])/Table2[[#This Row],[200D EMA]]</f>
        <v>-0.24548155751684686</v>
      </c>
      <c r="V714">
        <v>1.10106919307483</v>
      </c>
      <c r="W714">
        <v>18.059999999999999</v>
      </c>
      <c r="X714">
        <v>19.2</v>
      </c>
      <c r="Y714">
        <v>18</v>
      </c>
      <c r="Z714">
        <v>20</v>
      </c>
      <c r="AA714">
        <v>18.059999999999999</v>
      </c>
      <c r="AB714">
        <v>19.2</v>
      </c>
      <c r="AC714" s="2">
        <f>(Table2[[#This Row],[Close Price]]/Table2[[#This Row],[Day Low]])-1</f>
        <v>2.3809523809523725E-2</v>
      </c>
      <c r="AD714" s="2">
        <f>(Table2[[#This Row],[Day High]]/Table2[[#This Row],[Close Price]])-1</f>
        <v>3.8399134667387758E-2</v>
      </c>
      <c r="AE714" s="2">
        <f>(Table2[[#This Row],[Close Price]]/Table2[[#This Row],[Current Week Low]])-1</f>
        <v>2.7222222222222037E-2</v>
      </c>
      <c r="AF714" s="2">
        <f>(Table2[[#This Row],[Current Week High]]/Table2[[#This Row],[Close Price]])-1</f>
        <v>8.166576527852909E-2</v>
      </c>
      <c r="AG714" s="2">
        <f>(Table2[[#This Row],[Close Price]]/Table2[[#This Row],[Current Month Low]])-1</f>
        <v>2.3809523809523725E-2</v>
      </c>
      <c r="AH714" s="2">
        <f>(Table2[[#This Row],[Current Month High]]/Table2[[#This Row],[Close Price]])-1</f>
        <v>3.8399134667387758E-2</v>
      </c>
      <c r="AI714">
        <v>144.18604651162701</v>
      </c>
      <c r="AJ714">
        <v>10.7185628742515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-0.27</v>
      </c>
      <c r="AM714" t="s">
        <v>10293</v>
      </c>
      <c r="AN714">
        <v>-3.19</v>
      </c>
      <c r="AO714" t="s">
        <v>10293</v>
      </c>
      <c r="AQ714">
        <f>(Table2[[#This Row],[Sharpe Ratio]]-AVERAGE(Table2[Sharpe Ratio]))/_xlfn.STDEV.P(Table2[Sharpe Ratio])</f>
        <v>-0.63377662498989373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730</v>
      </c>
      <c r="AT714">
        <f>_xlfn.RANK.AVG(Table2[[#This Row],[6M Return vs Nifty Z-Score]],Table2[6M Return vs Nifty Z-Score])</f>
        <v>729</v>
      </c>
      <c r="AU714">
        <f>_xlfn.RANK.AVG(Table2[[#This Row],[Sharpe Ratio Z-Score]],Table2[Sharpe Ratio Z-Score])</f>
        <v>532.5</v>
      </c>
      <c r="AV714">
        <f>(Table2[[#This Row],[Rank 1Y]]+Table2[[#This Row],[Rank 6M]]+Table2[[#This Row],[Rank Sharpe]])/3</f>
        <v>663.83333333333337</v>
      </c>
    </row>
    <row r="715" spans="1:48" x14ac:dyDescent="0.3">
      <c r="A715" t="s">
        <v>1526</v>
      </c>
      <c r="B715" t="s">
        <v>1527</v>
      </c>
      <c r="C715" t="s">
        <v>10261</v>
      </c>
      <c r="D715" t="s">
        <v>463</v>
      </c>
      <c r="E715">
        <v>6457.6634648899999</v>
      </c>
      <c r="F715">
        <v>454.85</v>
      </c>
      <c r="G715">
        <v>-49.550620196581498</v>
      </c>
      <c r="H715">
        <f>(Table2[[#This Row],[1Y Return vs Nifty]]-AVERAGE(Table2[1Y Return vs Nifty]))/_xlfn.STDEV.P(Table2[1Y Return vs Nifty])</f>
        <v>-1.2219246701306561</v>
      </c>
      <c r="I715">
        <v>-6.1987146764938101</v>
      </c>
      <c r="J715">
        <f>(Table2[[#This Row],[1M Return vs Nifty]]-AVERAGE(Table2[1M Return vs Nifty]))/_xlfn.STDEV.P(Table2[1M Return vs Nifty])</f>
        <v>-0.73081859494618173</v>
      </c>
      <c r="K715">
        <v>-27.590620325854399</v>
      </c>
      <c r="L715">
        <f>(Table2[[#This Row],[6M Return vs Nifty]]-AVERAGE(Table2[6M Return vs Nifty]))/_xlfn.STDEV.P(Table2[6M Return vs Nifty])</f>
        <v>-1.1705500438867378</v>
      </c>
      <c r="M715">
        <v>0.66480776817490606</v>
      </c>
      <c r="N715">
        <f>(Table2[[#This Row],[1W Return vs Nifty]]-AVERAGE(Table2[1W Return vs Nifty]))/_xlfn.STDEV.P(Table2[1W Return vs Nifty])</f>
        <v>-0.30695270667538233</v>
      </c>
      <c r="O715">
        <v>469.74</v>
      </c>
      <c r="P715">
        <v>482.300510769325</v>
      </c>
      <c r="Q715">
        <v>535.14408839294094</v>
      </c>
      <c r="R715">
        <v>29.539790937174001</v>
      </c>
      <c r="S715" s="2">
        <f>(Table2[[#This Row],[Close Price]]-Table2[[#This Row],[20D EMA]])/Table2[[#This Row],[20D EMA]]</f>
        <v>-3.1698386341380308E-2</v>
      </c>
      <c r="T715" s="2">
        <f>(Table2[[#This Row],[Close Price]]-Table2[[#This Row],[50D EMA]])/Table2[[#This Row],[50D EMA]]</f>
        <v>-5.6915782082706576E-2</v>
      </c>
      <c r="U715" s="2">
        <f>(Table2[[#This Row],[Close Price]]-Table2[[#This Row],[200D EMA]])/Table2[[#This Row],[200D EMA]]</f>
        <v>-0.15004199828511097</v>
      </c>
      <c r="V715">
        <v>0.72526966354989897</v>
      </c>
      <c r="W715">
        <v>454.05</v>
      </c>
      <c r="X715">
        <v>465.1</v>
      </c>
      <c r="Y715">
        <v>454.05</v>
      </c>
      <c r="Z715">
        <v>475</v>
      </c>
      <c r="AA715">
        <v>454.05</v>
      </c>
      <c r="AB715">
        <v>474</v>
      </c>
      <c r="AC715" s="2">
        <f>(Table2[[#This Row],[Close Price]]/Table2[[#This Row],[Day Low]])-1</f>
        <v>1.7619204933376764E-3</v>
      </c>
      <c r="AD715" s="2">
        <f>(Table2[[#This Row],[Day High]]/Table2[[#This Row],[Close Price]])-1</f>
        <v>2.2534901615917313E-2</v>
      </c>
      <c r="AE715" s="2">
        <f>(Table2[[#This Row],[Close Price]]/Table2[[#This Row],[Current Week Low]])-1</f>
        <v>1.7619204933376764E-3</v>
      </c>
      <c r="AF715" s="2">
        <f>(Table2[[#This Row],[Current Week High]]/Table2[[#This Row],[Close Price]])-1</f>
        <v>4.4300318786413051E-2</v>
      </c>
      <c r="AG715" s="2">
        <f>(Table2[[#This Row],[Close Price]]/Table2[[#This Row],[Current Month Low]])-1</f>
        <v>1.7619204933376764E-3</v>
      </c>
      <c r="AH715" s="2">
        <f>(Table2[[#This Row],[Current Month High]]/Table2[[#This Row],[Close Price]])-1</f>
        <v>4.2101791799494359E-2</v>
      </c>
      <c r="AI715">
        <v>58.9205232494228</v>
      </c>
      <c r="AJ715">
        <v>6.14935822637106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</v>
      </c>
      <c r="AM715" t="s">
        <v>10293</v>
      </c>
      <c r="AN715">
        <v>-5.05</v>
      </c>
      <c r="AO715" t="s">
        <v>10293</v>
      </c>
      <c r="AP715">
        <v>-2.4438634483726001E-2</v>
      </c>
      <c r="AQ715">
        <f>(Table2[[#This Row],[Sharpe Ratio]]-AVERAGE(Table2[Sharpe Ratio]))/_xlfn.STDEV.P(Table2[Sharpe Ratio])</f>
        <v>-0.91714564456933612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719</v>
      </c>
      <c r="AT715">
        <f>_xlfn.RANK.AVG(Table2[[#This Row],[6M Return vs Nifty Z-Score]],Table2[6M Return vs Nifty Z-Score])</f>
        <v>675</v>
      </c>
      <c r="AU715">
        <f>_xlfn.RANK.AVG(Table2[[#This Row],[Sharpe Ratio Z-Score]],Table2[Sharpe Ratio Z-Score])</f>
        <v>599</v>
      </c>
      <c r="AV715">
        <f>(Table2[[#This Row],[Rank 1Y]]+Table2[[#This Row],[Rank 6M]]+Table2[[#This Row],[Rank Sharpe]])/3</f>
        <v>664.33333333333337</v>
      </c>
    </row>
    <row r="716" spans="1:48" x14ac:dyDescent="0.3">
      <c r="A716" t="s">
        <v>2056</v>
      </c>
      <c r="B716" t="s">
        <v>2057</v>
      </c>
      <c r="C716" t="s">
        <v>10254</v>
      </c>
      <c r="D716" t="s">
        <v>54</v>
      </c>
      <c r="E716">
        <v>3002.8353278750001</v>
      </c>
      <c r="F716">
        <v>325.75</v>
      </c>
      <c r="G716">
        <v>-22.727282151043799</v>
      </c>
      <c r="H716">
        <f>(Table2[[#This Row],[1Y Return vs Nifty]]-AVERAGE(Table2[1Y Return vs Nifty]))/_xlfn.STDEV.P(Table2[1Y Return vs Nifty])</f>
        <v>-0.85138953933712158</v>
      </c>
      <c r="I716">
        <v>-3.7573580352268099</v>
      </c>
      <c r="J716">
        <f>(Table2[[#This Row],[1M Return vs Nifty]]-AVERAGE(Table2[1M Return vs Nifty]))/_xlfn.STDEV.P(Table2[1M Return vs Nifty])</f>
        <v>-0.48161148109828789</v>
      </c>
      <c r="K716">
        <v>-23.833781563527701</v>
      </c>
      <c r="L716">
        <f>(Table2[[#This Row],[6M Return vs Nifty]]-AVERAGE(Table2[6M Return vs Nifty]))/_xlfn.STDEV.P(Table2[6M Return vs Nifty])</f>
        <v>-1.0414784954031073</v>
      </c>
      <c r="M716">
        <v>2.3526905633464898</v>
      </c>
      <c r="N716">
        <f>(Table2[[#This Row],[1W Return vs Nifty]]-AVERAGE(Table2[1W Return vs Nifty]))/_xlfn.STDEV.P(Table2[1W Return vs Nifty])</f>
        <v>4.5674840551589276E-2</v>
      </c>
      <c r="O716">
        <v>328.94</v>
      </c>
      <c r="P716">
        <v>329.02986932750201</v>
      </c>
      <c r="Q716">
        <v>338.63839105246399</v>
      </c>
      <c r="R716">
        <v>44.580947012299802</v>
      </c>
      <c r="S716" s="2">
        <f>(Table2[[#This Row],[Close Price]]-Table2[[#This Row],[20D EMA]])/Table2[[#This Row],[20D EMA]]</f>
        <v>-9.6978172311059704E-3</v>
      </c>
      <c r="T716" s="2">
        <f>(Table2[[#This Row],[Close Price]]-Table2[[#This Row],[50D EMA]])/Table2[[#This Row],[50D EMA]]</f>
        <v>-9.9683026778258042E-3</v>
      </c>
      <c r="U716" s="2">
        <f>(Table2[[#This Row],[Close Price]]-Table2[[#This Row],[200D EMA]])/Table2[[#This Row],[200D EMA]]</f>
        <v>-3.8059450413781455E-2</v>
      </c>
      <c r="V716">
        <v>0.87388943459350299</v>
      </c>
      <c r="W716">
        <v>324.95</v>
      </c>
      <c r="X716">
        <v>333.6</v>
      </c>
      <c r="Y716">
        <v>323.10000000000002</v>
      </c>
      <c r="Z716">
        <v>338.8</v>
      </c>
      <c r="AA716">
        <v>324.95</v>
      </c>
      <c r="AB716">
        <v>338.8</v>
      </c>
      <c r="AC716" s="2">
        <f>(Table2[[#This Row],[Close Price]]/Table2[[#This Row],[Day Low]])-1</f>
        <v>2.4619172180335713E-3</v>
      </c>
      <c r="AD716" s="2">
        <f>(Table2[[#This Row],[Day High]]/Table2[[#This Row],[Close Price]])-1</f>
        <v>2.4098234842670818E-2</v>
      </c>
      <c r="AE716" s="2">
        <f>(Table2[[#This Row],[Close Price]]/Table2[[#This Row],[Current Week Low]])-1</f>
        <v>8.2017951098729558E-3</v>
      </c>
      <c r="AF716" s="2">
        <f>(Table2[[#This Row],[Current Week High]]/Table2[[#This Row],[Close Price]])-1</f>
        <v>4.00613967766692E-2</v>
      </c>
      <c r="AG716" s="2">
        <f>(Table2[[#This Row],[Close Price]]/Table2[[#This Row],[Current Month Low]])-1</f>
        <v>2.4619172180335713E-3</v>
      </c>
      <c r="AH716" s="2">
        <f>(Table2[[#This Row],[Current Month High]]/Table2[[#This Row],[Close Price]])-1</f>
        <v>4.00613967766692E-2</v>
      </c>
      <c r="AI716">
        <v>27.398311588641501</v>
      </c>
      <c r="AJ716">
        <v>13.6601535240753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-0.14000000000000001</v>
      </c>
      <c r="AM716" t="s">
        <v>10293</v>
      </c>
      <c r="AN716">
        <v>-4.1100000000000003</v>
      </c>
      <c r="AO716" t="s">
        <v>10293</v>
      </c>
      <c r="AP716">
        <v>-0.102680154315895</v>
      </c>
      <c r="AQ716">
        <f>(Table2[[#This Row],[Sharpe Ratio]]-AVERAGE(Table2[Sharpe Ratio]))/_xlfn.STDEV.P(Table2[Sharpe Ratio])</f>
        <v>-1.824365840526329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632</v>
      </c>
      <c r="AT716">
        <f>_xlfn.RANK.AVG(Table2[[#This Row],[6M Return vs Nifty Z-Score]],Table2[6M Return vs Nifty Z-Score])</f>
        <v>650</v>
      </c>
      <c r="AU716">
        <f>_xlfn.RANK.AVG(Table2[[#This Row],[Sharpe Ratio Z-Score]],Table2[Sharpe Ratio Z-Score])</f>
        <v>715</v>
      </c>
      <c r="AV716">
        <f>(Table2[[#This Row],[Rank 1Y]]+Table2[[#This Row],[Rank 6M]]+Table2[[#This Row],[Rank Sharpe]])/3</f>
        <v>665.66666666666663</v>
      </c>
    </row>
    <row r="717" spans="1:48" x14ac:dyDescent="0.3">
      <c r="A717" t="s">
        <v>1428</v>
      </c>
      <c r="B717" t="s">
        <v>1429</v>
      </c>
      <c r="C717" t="s">
        <v>10254</v>
      </c>
      <c r="D717" t="s">
        <v>54</v>
      </c>
      <c r="E717">
        <v>7341.9764069119901</v>
      </c>
      <c r="F717">
        <v>226.24</v>
      </c>
      <c r="G717">
        <v>-29.528028377902</v>
      </c>
      <c r="H717">
        <f>(Table2[[#This Row],[1Y Return vs Nifty]]-AVERAGE(Table2[1Y Return vs Nifty]))/_xlfn.STDEV.P(Table2[1Y Return vs Nifty])</f>
        <v>-0.94533442376517107</v>
      </c>
      <c r="I717">
        <v>-8.5824157926222906</v>
      </c>
      <c r="J717">
        <f>(Table2[[#This Row],[1M Return vs Nifty]]-AVERAGE(Table2[1M Return vs Nifty]))/_xlfn.STDEV.P(Table2[1M Return vs Nifty])</f>
        <v>-0.97414038799567781</v>
      </c>
      <c r="K717">
        <v>-50.9167993302244</v>
      </c>
      <c r="L717">
        <f>(Table2[[#This Row],[6M Return vs Nifty]]-AVERAGE(Table2[6M Return vs Nifty]))/_xlfn.STDEV.P(Table2[6M Return vs Nifty])</f>
        <v>-1.9719541590944296</v>
      </c>
      <c r="M717">
        <v>-0.29247598280530201</v>
      </c>
      <c r="N717">
        <f>(Table2[[#This Row],[1W Return vs Nifty]]-AVERAGE(Table2[1W Return vs Nifty]))/_xlfn.STDEV.P(Table2[1W Return vs Nifty])</f>
        <v>-0.50694563395329229</v>
      </c>
      <c r="O717">
        <v>230.28</v>
      </c>
      <c r="P717">
        <v>238.846508518532</v>
      </c>
      <c r="Q717">
        <v>268.84811556171201</v>
      </c>
      <c r="R717">
        <v>39.984136336904598</v>
      </c>
      <c r="S717" s="2">
        <f>(Table2[[#This Row],[Close Price]]-Table2[[#This Row],[20D EMA]])/Table2[[#This Row],[20D EMA]]</f>
        <v>-1.7543859649122771E-2</v>
      </c>
      <c r="T717" s="2">
        <f>(Table2[[#This Row],[Close Price]]-Table2[[#This Row],[50D EMA]])/Table2[[#This Row],[50D EMA]]</f>
        <v>-5.2780794648098706E-2</v>
      </c>
      <c r="U717" s="2">
        <f>(Table2[[#This Row],[Close Price]]-Table2[[#This Row],[200D EMA]])/Table2[[#This Row],[200D EMA]]</f>
        <v>-0.15848396583583876</v>
      </c>
      <c r="V717">
        <v>0.418285712578844</v>
      </c>
      <c r="W717">
        <v>0</v>
      </c>
      <c r="X717">
        <v>0</v>
      </c>
      <c r="Y717">
        <v>222.97</v>
      </c>
      <c r="Z717">
        <v>235.4</v>
      </c>
      <c r="AA717">
        <v>222.97</v>
      </c>
      <c r="AB717">
        <v>232.76</v>
      </c>
      <c r="AC717" s="2" t="e">
        <f>(Table2[[#This Row],[Close Price]]/Table2[[#This Row],[Day Low]])-1</f>
        <v>#DIV/0!</v>
      </c>
      <c r="AD717" s="2">
        <f>(Table2[[#This Row],[Day High]]/Table2[[#This Row],[Close Price]])-1</f>
        <v>-1</v>
      </c>
      <c r="AE717" s="2">
        <f>(Table2[[#This Row],[Close Price]]/Table2[[#This Row],[Current Week Low]])-1</f>
        <v>1.4665650087455795E-2</v>
      </c>
      <c r="AF717" s="2">
        <f>(Table2[[#This Row],[Current Week High]]/Table2[[#This Row],[Close Price]])-1</f>
        <v>4.048797736916554E-2</v>
      </c>
      <c r="AG717" s="2">
        <f>(Table2[[#This Row],[Close Price]]/Table2[[#This Row],[Current Month Low]])-1</f>
        <v>1.4665650087455795E-2</v>
      </c>
      <c r="AH717" s="2">
        <f>(Table2[[#This Row],[Current Month High]]/Table2[[#This Row],[Close Price]])-1</f>
        <v>2.8818953323903829E-2</v>
      </c>
      <c r="AI717">
        <v>108.981612446958</v>
      </c>
      <c r="AJ717">
        <v>15.3697093319734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</v>
      </c>
      <c r="AM717" t="s">
        <v>10293</v>
      </c>
      <c r="AN717">
        <v>-4.58</v>
      </c>
      <c r="AO717" t="s">
        <v>10293</v>
      </c>
      <c r="AP717">
        <v>-3.1788973536920999E-2</v>
      </c>
      <c r="AQ717">
        <f>(Table2[[#This Row],[Sharpe Ratio]]-AVERAGE(Table2[Sharpe Ratio]))/_xlfn.STDEV.P(Table2[Sharpe Ratio])</f>
        <v>-1.0023737440553102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652</v>
      </c>
      <c r="AT717">
        <f>_xlfn.RANK.AVG(Table2[[#This Row],[6M Return vs Nifty Z-Score]],Table2[6M Return vs Nifty Z-Score])</f>
        <v>732</v>
      </c>
      <c r="AU717">
        <f>_xlfn.RANK.AVG(Table2[[#This Row],[Sharpe Ratio Z-Score]],Table2[Sharpe Ratio Z-Score])</f>
        <v>618</v>
      </c>
      <c r="AV717">
        <f>(Table2[[#This Row],[Rank 1Y]]+Table2[[#This Row],[Rank 6M]]+Table2[[#This Row],[Rank Sharpe]])/3</f>
        <v>667.33333333333337</v>
      </c>
    </row>
    <row r="718" spans="1:48" x14ac:dyDescent="0.3">
      <c r="A718" t="s">
        <v>1484</v>
      </c>
      <c r="B718" t="s">
        <v>1485</v>
      </c>
      <c r="C718" t="s">
        <v>10252</v>
      </c>
      <c r="D718" t="s">
        <v>396</v>
      </c>
      <c r="E718">
        <v>6736.2295215599997</v>
      </c>
      <c r="F718">
        <v>294.3</v>
      </c>
      <c r="G718">
        <v>-49.0969337761913</v>
      </c>
      <c r="H718">
        <f>(Table2[[#This Row],[1Y Return vs Nifty]]-AVERAGE(Table2[1Y Return vs Nifty]))/_xlfn.STDEV.P(Table2[1Y Return vs Nifty])</f>
        <v>-1.2156574875438677</v>
      </c>
      <c r="I718">
        <v>-5.7687526491433498</v>
      </c>
      <c r="J718">
        <f>(Table2[[#This Row],[1M Return vs Nifty]]-AVERAGE(Table2[1M Return vs Nifty]))/_xlfn.STDEV.P(Table2[1M Return vs Nifty])</f>
        <v>-0.68692922864507899</v>
      </c>
      <c r="K718">
        <v>-31.434216693604199</v>
      </c>
      <c r="L718">
        <f>(Table2[[#This Row],[6M Return vs Nifty]]-AVERAGE(Table2[6M Return vs Nifty]))/_xlfn.STDEV.P(Table2[6M Return vs Nifty])</f>
        <v>-1.3026022735183016</v>
      </c>
      <c r="M718">
        <v>-3.8768154023728298</v>
      </c>
      <c r="N718">
        <f>(Table2[[#This Row],[1W Return vs Nifty]]-AVERAGE(Table2[1W Return vs Nifty]))/_xlfn.STDEV.P(Table2[1W Return vs Nifty])</f>
        <v>-1.2557753640546394</v>
      </c>
      <c r="O718">
        <v>307.77</v>
      </c>
      <c r="P718">
        <v>303.37426432148902</v>
      </c>
      <c r="Q718">
        <v>321.28710970601799</v>
      </c>
      <c r="R718">
        <v>34.419691626110399</v>
      </c>
      <c r="S718" s="2">
        <f>(Table2[[#This Row],[Close Price]]-Table2[[#This Row],[20D EMA]])/Table2[[#This Row],[20D EMA]]</f>
        <v>-4.3766448971634571E-2</v>
      </c>
      <c r="T718" s="2">
        <f>(Table2[[#This Row],[Close Price]]-Table2[[#This Row],[50D EMA]])/Table2[[#This Row],[50D EMA]]</f>
        <v>-2.9911120977199682E-2</v>
      </c>
      <c r="U718" s="2">
        <f>(Table2[[#This Row],[Close Price]]-Table2[[#This Row],[200D EMA]])/Table2[[#This Row],[200D EMA]]</f>
        <v>-8.3996864146562059E-2</v>
      </c>
      <c r="V718">
        <v>0.84897221561210101</v>
      </c>
      <c r="W718">
        <v>289.05</v>
      </c>
      <c r="X718">
        <v>299.45</v>
      </c>
      <c r="Y718">
        <v>289.05</v>
      </c>
      <c r="Z718">
        <v>320.5</v>
      </c>
      <c r="AA718">
        <v>289.05</v>
      </c>
      <c r="AB718">
        <v>304.89999999999998</v>
      </c>
      <c r="AC718" s="2">
        <f>(Table2[[#This Row],[Close Price]]/Table2[[#This Row],[Day Low]])-1</f>
        <v>1.8162947586922717E-2</v>
      </c>
      <c r="AD718" s="2">
        <f>(Table2[[#This Row],[Day High]]/Table2[[#This Row],[Close Price]])-1</f>
        <v>1.7499150526673279E-2</v>
      </c>
      <c r="AE718" s="2">
        <f>(Table2[[#This Row],[Close Price]]/Table2[[#This Row],[Current Week Low]])-1</f>
        <v>1.8162947586922717E-2</v>
      </c>
      <c r="AF718" s="2">
        <f>(Table2[[#This Row],[Current Week High]]/Table2[[#This Row],[Close Price]])-1</f>
        <v>8.9024804621134823E-2</v>
      </c>
      <c r="AG718" s="2">
        <f>(Table2[[#This Row],[Close Price]]/Table2[[#This Row],[Current Month Low]])-1</f>
        <v>1.8162947586922717E-2</v>
      </c>
      <c r="AH718" s="2">
        <f>(Table2[[#This Row],[Current Month High]]/Table2[[#This Row],[Close Price]])-1</f>
        <v>3.601766904519188E-2</v>
      </c>
      <c r="AI718">
        <v>60.006795786612201</v>
      </c>
      <c r="AJ718">
        <v>14.003486345148101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10293</v>
      </c>
      <c r="AN718">
        <v>-7.8</v>
      </c>
      <c r="AO718" t="s">
        <v>10293</v>
      </c>
      <c r="AP718">
        <v>-1.7192493490315E-2</v>
      </c>
      <c r="AQ718">
        <f>(Table2[[#This Row],[Sharpe Ratio]]-AVERAGE(Table2[Sharpe Ratio]))/_xlfn.STDEV.P(Table2[Sharpe Ratio])</f>
        <v>-0.83312573460240968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718</v>
      </c>
      <c r="AT718">
        <f>_xlfn.RANK.AVG(Table2[[#This Row],[6M Return vs Nifty Z-Score]],Table2[6M Return vs Nifty Z-Score])</f>
        <v>699</v>
      </c>
      <c r="AU718">
        <f>_xlfn.RANK.AVG(Table2[[#This Row],[Sharpe Ratio Z-Score]],Table2[Sharpe Ratio Z-Score])</f>
        <v>588</v>
      </c>
      <c r="AV718">
        <f>(Table2[[#This Row],[Rank 1Y]]+Table2[[#This Row],[Rank 6M]]+Table2[[#This Row],[Rank Sharpe]])/3</f>
        <v>668.33333333333337</v>
      </c>
    </row>
    <row r="719" spans="1:48" x14ac:dyDescent="0.3">
      <c r="A719" t="s">
        <v>1302</v>
      </c>
      <c r="B719" t="s">
        <v>1303</v>
      </c>
      <c r="C719" t="s">
        <v>10263</v>
      </c>
      <c r="D719" t="s">
        <v>551</v>
      </c>
      <c r="E719">
        <v>8667.0552300799991</v>
      </c>
      <c r="F719">
        <v>789.1</v>
      </c>
      <c r="G719">
        <v>-41.369102713576702</v>
      </c>
      <c r="H719">
        <f>(Table2[[#This Row],[1Y Return vs Nifty]]-AVERAGE(Table2[1Y Return vs Nifty]))/_xlfn.STDEV.P(Table2[1Y Return vs Nifty])</f>
        <v>-1.1089059382521644</v>
      </c>
      <c r="I719">
        <v>0.997671043345847</v>
      </c>
      <c r="J719">
        <f>(Table2[[#This Row],[1M Return vs Nifty]]-AVERAGE(Table2[1M Return vs Nifty]))/_xlfn.STDEV.P(Table2[1M Return vs Nifty])</f>
        <v>3.7690867809404274E-3</v>
      </c>
      <c r="K719">
        <v>-30.067879018783099</v>
      </c>
      <c r="L719">
        <f>(Table2[[#This Row],[6M Return vs Nifty]]-AVERAGE(Table2[6M Return vs Nifty]))/_xlfn.STDEV.P(Table2[6M Return vs Nifty])</f>
        <v>-1.2556597959200715</v>
      </c>
      <c r="M719">
        <v>2.03511351511021</v>
      </c>
      <c r="N719">
        <f>(Table2[[#This Row],[1W Return vs Nifty]]-AVERAGE(Table2[1W Return vs Nifty]))/_xlfn.STDEV.P(Table2[1W Return vs Nifty])</f>
        <v>-2.067242946946506E-2</v>
      </c>
      <c r="O719">
        <v>780.3</v>
      </c>
      <c r="P719">
        <v>785.04203859999905</v>
      </c>
      <c r="Q719">
        <v>853.52588980122403</v>
      </c>
      <c r="R719">
        <v>59.039484054278503</v>
      </c>
      <c r="S719" s="2">
        <f>(Table2[[#This Row],[Close Price]]-Table2[[#This Row],[20D EMA]])/Table2[[#This Row],[20D EMA]]</f>
        <v>1.1277713699859117E-2</v>
      </c>
      <c r="T719" s="2">
        <f>(Table2[[#This Row],[Close Price]]-Table2[[#This Row],[50D EMA]])/Table2[[#This Row],[50D EMA]]</f>
        <v>5.1691007620913183E-3</v>
      </c>
      <c r="U719" s="2">
        <f>(Table2[[#This Row],[Close Price]]-Table2[[#This Row],[200D EMA]])/Table2[[#This Row],[200D EMA]]</f>
        <v>-7.5482056925335939E-2</v>
      </c>
      <c r="V719">
        <v>2.0325495104486602</v>
      </c>
      <c r="W719">
        <v>784.3</v>
      </c>
      <c r="X719">
        <v>794.4</v>
      </c>
      <c r="Y719">
        <v>778</v>
      </c>
      <c r="Z719">
        <v>819.9</v>
      </c>
      <c r="AA719">
        <v>784.3</v>
      </c>
      <c r="AB719">
        <v>819.9</v>
      </c>
      <c r="AC719" s="2">
        <f>(Table2[[#This Row],[Close Price]]/Table2[[#This Row],[Day Low]])-1</f>
        <v>6.1201071018743836E-3</v>
      </c>
      <c r="AD719" s="2">
        <f>(Table2[[#This Row],[Day High]]/Table2[[#This Row],[Close Price]])-1</f>
        <v>6.7165124825749878E-3</v>
      </c>
      <c r="AE719" s="2">
        <f>(Table2[[#This Row],[Close Price]]/Table2[[#This Row],[Current Week Low]])-1</f>
        <v>1.426735218509001E-2</v>
      </c>
      <c r="AF719" s="2">
        <f>(Table2[[#This Row],[Current Week High]]/Table2[[#This Row],[Close Price]])-1</f>
        <v>3.9031808389304201E-2</v>
      </c>
      <c r="AG719" s="2">
        <f>(Table2[[#This Row],[Close Price]]/Table2[[#This Row],[Current Month Low]])-1</f>
        <v>6.1201071018743836E-3</v>
      </c>
      <c r="AH719" s="2">
        <f>(Table2[[#This Row],[Current Month High]]/Table2[[#This Row],[Close Price]])-1</f>
        <v>3.9031808389304201E-2</v>
      </c>
      <c r="AI719">
        <v>40.197693574958798</v>
      </c>
      <c r="AJ719">
        <v>9.5363686840644206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-0.08</v>
      </c>
      <c r="AM719" t="s">
        <v>10293</v>
      </c>
      <c r="AN719">
        <v>1.66</v>
      </c>
      <c r="AO719" t="s">
        <v>10294</v>
      </c>
      <c r="AP719">
        <v>-2.8553494912259E-2</v>
      </c>
      <c r="AQ719">
        <f>(Table2[[#This Row],[Sharpe Ratio]]-AVERAGE(Table2[Sharpe Ratio]))/_xlfn.STDEV.P(Table2[Sharpe Ratio])</f>
        <v>-0.96485796524404943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706</v>
      </c>
      <c r="AT719">
        <f>_xlfn.RANK.AVG(Table2[[#This Row],[6M Return vs Nifty Z-Score]],Table2[6M Return vs Nifty Z-Score])</f>
        <v>692</v>
      </c>
      <c r="AU719">
        <f>_xlfn.RANK.AVG(Table2[[#This Row],[Sharpe Ratio Z-Score]],Table2[Sharpe Ratio Z-Score])</f>
        <v>609</v>
      </c>
      <c r="AV719">
        <f>(Table2[[#This Row],[Rank 1Y]]+Table2[[#This Row],[Rank 6M]]+Table2[[#This Row],[Rank Sharpe]])/3</f>
        <v>669</v>
      </c>
    </row>
    <row r="720" spans="1:48" x14ac:dyDescent="0.3">
      <c r="A720" t="s">
        <v>1065</v>
      </c>
      <c r="B720" t="s">
        <v>1066</v>
      </c>
      <c r="C720" t="s">
        <v>6557</v>
      </c>
      <c r="D720" t="s">
        <v>78</v>
      </c>
      <c r="E720">
        <v>12071.877971399999</v>
      </c>
      <c r="F720">
        <v>338</v>
      </c>
      <c r="G720">
        <v>-33.2407054294357</v>
      </c>
      <c r="H720">
        <f>(Table2[[#This Row],[1Y Return vs Nifty]]-AVERAGE(Table2[1Y Return vs Nifty]))/_xlfn.STDEV.P(Table2[1Y Return vs Nifty])</f>
        <v>-0.99662100392714481</v>
      </c>
      <c r="I720">
        <v>-9.2437674716541398</v>
      </c>
      <c r="J720">
        <f>(Table2[[#This Row],[1M Return vs Nifty]]-AVERAGE(Table2[1M Return vs Nifty]))/_xlfn.STDEV.P(Table2[1M Return vs Nifty])</f>
        <v>-1.0416493870432124</v>
      </c>
      <c r="K720">
        <v>-19.215925834408601</v>
      </c>
      <c r="L720">
        <f>(Table2[[#This Row],[6M Return vs Nifty]]-AVERAGE(Table2[6M Return vs Nifty]))/_xlfn.STDEV.P(Table2[6M Return vs Nifty])</f>
        <v>-0.8828254822345919</v>
      </c>
      <c r="M720">
        <v>0.68869865367795102</v>
      </c>
      <c r="N720">
        <f>(Table2[[#This Row],[1W Return vs Nifty]]-AVERAGE(Table2[1W Return vs Nifty]))/_xlfn.STDEV.P(Table2[1W Return vs Nifty])</f>
        <v>-0.30196149260523553</v>
      </c>
      <c r="O720">
        <v>349.17</v>
      </c>
      <c r="P720">
        <v>345.56357261748798</v>
      </c>
      <c r="Q720">
        <v>343.12250950168499</v>
      </c>
      <c r="R720">
        <v>35.402946809274702</v>
      </c>
      <c r="S720" s="2">
        <f>(Table2[[#This Row],[Close Price]]-Table2[[#This Row],[20D EMA]])/Table2[[#This Row],[20D EMA]]</f>
        <v>-3.199014806541231E-2</v>
      </c>
      <c r="T720" s="2">
        <f>(Table2[[#This Row],[Close Price]]-Table2[[#This Row],[50D EMA]])/Table2[[#This Row],[50D EMA]]</f>
        <v>-2.1887644464945573E-2</v>
      </c>
      <c r="U720" s="2">
        <f>(Table2[[#This Row],[Close Price]]-Table2[[#This Row],[200D EMA]])/Table2[[#This Row],[200D EMA]]</f>
        <v>-1.4929097799862741E-2</v>
      </c>
      <c r="V720">
        <v>1.18730631826735</v>
      </c>
      <c r="W720">
        <v>336.6</v>
      </c>
      <c r="X720">
        <v>344.3</v>
      </c>
      <c r="Y720">
        <v>336.6</v>
      </c>
      <c r="Z720">
        <v>361</v>
      </c>
      <c r="AA720">
        <v>336.6</v>
      </c>
      <c r="AB720">
        <v>351</v>
      </c>
      <c r="AC720" s="2">
        <f>(Table2[[#This Row],[Close Price]]/Table2[[#This Row],[Day Low]])-1</f>
        <v>4.1592394533569443E-3</v>
      </c>
      <c r="AD720" s="2">
        <f>(Table2[[#This Row],[Day High]]/Table2[[#This Row],[Close Price]])-1</f>
        <v>1.8639053254437821E-2</v>
      </c>
      <c r="AE720" s="2">
        <f>(Table2[[#This Row],[Close Price]]/Table2[[#This Row],[Current Week Low]])-1</f>
        <v>4.1592394533569443E-3</v>
      </c>
      <c r="AF720" s="2">
        <f>(Table2[[#This Row],[Current Week High]]/Table2[[#This Row],[Close Price]])-1</f>
        <v>6.8047337278106523E-2</v>
      </c>
      <c r="AG720" s="2">
        <f>(Table2[[#This Row],[Close Price]]/Table2[[#This Row],[Current Month Low]])-1</f>
        <v>4.1592394533569443E-3</v>
      </c>
      <c r="AH720" s="2">
        <f>(Table2[[#This Row],[Current Month High]]/Table2[[#This Row],[Close Price]])-1</f>
        <v>3.8461538461538547E-2</v>
      </c>
      <c r="AI720">
        <v>17.7514792899408</v>
      </c>
      <c r="AJ720">
        <v>16.0315825609337</v>
      </c>
      <c r="AK720" t="str">
        <f>IF(AND(Table2[[#This Row],[20D EMA]]&gt;Table2[[#This Row],[50D EMA]],Table2[[#This Row],[50D EMA]]&gt;Table2[[#This Row],[200D EMA]]),"Uptrend","Downtrend/NoTrend")</f>
        <v>Uptrend</v>
      </c>
      <c r="AL720">
        <v>-0.04</v>
      </c>
      <c r="AM720" t="s">
        <v>10293</v>
      </c>
      <c r="AN720">
        <v>-5.39</v>
      </c>
      <c r="AO720" t="s">
        <v>10293</v>
      </c>
      <c r="AP720">
        <v>-0.1163657023508</v>
      </c>
      <c r="AQ720">
        <f>(Table2[[#This Row],[Sharpe Ratio]]-AVERAGE(Table2[Sharpe Ratio]))/_xlfn.STDEV.P(Table2[Sharpe Ratio])</f>
        <v>-1.9830514795149083</v>
      </c>
      <c r="AR7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-5.206108845325093</v>
      </c>
      <c r="AS720">
        <f>_xlfn.RANK.AVG(Table2[[#This Row],[1Y Return vs Nifty Z-Score]],Table2[1Y Return vs Nifty Z-Score])</f>
        <v>670</v>
      </c>
      <c r="AT720">
        <f>_xlfn.RANK.AVG(Table2[[#This Row],[6M Return vs Nifty Z-Score]],Table2[6M Return vs Nifty Z-Score])</f>
        <v>618</v>
      </c>
      <c r="AU720">
        <f>_xlfn.RANK.AVG(Table2[[#This Row],[Sharpe Ratio Z-Score]],Table2[Sharpe Ratio Z-Score])</f>
        <v>724</v>
      </c>
      <c r="AV720">
        <f>(Table2[[#This Row],[Rank 1Y]]+Table2[[#This Row],[Rank 6M]]+Table2[[#This Row],[Rank Sharpe]])/3</f>
        <v>670.66666666666663</v>
      </c>
    </row>
    <row r="721" spans="1:48" x14ac:dyDescent="0.3">
      <c r="A721" t="s">
        <v>1712</v>
      </c>
      <c r="B721" t="s">
        <v>1713</v>
      </c>
      <c r="C721" t="s">
        <v>10250</v>
      </c>
      <c r="D721" t="s">
        <v>51</v>
      </c>
      <c r="E721">
        <v>4644.4605544400001</v>
      </c>
      <c r="F721">
        <v>651.35</v>
      </c>
      <c r="G721">
        <v>-46.996864516092899</v>
      </c>
      <c r="H721">
        <f>(Table2[[#This Row],[1Y Return vs Nifty]]-AVERAGE(Table2[1Y Return vs Nifty]))/_xlfn.STDEV.P(Table2[1Y Return vs Nifty])</f>
        <v>-1.1866473234604493</v>
      </c>
      <c r="I721">
        <v>-11.626357521155599</v>
      </c>
      <c r="J721">
        <f>(Table2[[#This Row],[1M Return vs Nifty]]-AVERAGE(Table2[1M Return vs Nifty]))/_xlfn.STDEV.P(Table2[1M Return vs Nifty])</f>
        <v>-1.2848577654023956</v>
      </c>
      <c r="K721">
        <v>-49.0523021851915</v>
      </c>
      <c r="L721">
        <f>(Table2[[#This Row],[6M Return vs Nifty]]-AVERAGE(Table2[6M Return vs Nifty]))/_xlfn.STDEV.P(Table2[6M Return vs Nifty])</f>
        <v>-1.9078967031115004</v>
      </c>
      <c r="M721">
        <v>-5.1480021529264599</v>
      </c>
      <c r="N721">
        <f>(Table2[[#This Row],[1W Return vs Nifty]]-AVERAGE(Table2[1W Return vs Nifty]))/_xlfn.STDEV.P(Table2[1W Return vs Nifty])</f>
        <v>-1.521347989830224</v>
      </c>
      <c r="O721">
        <v>700.01</v>
      </c>
      <c r="P721">
        <v>738.14639686247904</v>
      </c>
      <c r="Q721">
        <v>818.18283323532398</v>
      </c>
      <c r="R721">
        <v>19.236559581315198</v>
      </c>
      <c r="S721" s="2">
        <f>(Table2[[#This Row],[Close Price]]-Table2[[#This Row],[20D EMA]])/Table2[[#This Row],[20D EMA]]</f>
        <v>-6.9513292667247567E-2</v>
      </c>
      <c r="T721" s="2">
        <f>(Table2[[#This Row],[Close Price]]-Table2[[#This Row],[50D EMA]])/Table2[[#This Row],[50D EMA]]</f>
        <v>-0.11758696815619583</v>
      </c>
      <c r="U721" s="2">
        <f>(Table2[[#This Row],[Close Price]]-Table2[[#This Row],[200D EMA]])/Table2[[#This Row],[200D EMA]]</f>
        <v>-0.20390654320577742</v>
      </c>
      <c r="V721">
        <v>1.3200123399780199</v>
      </c>
      <c r="W721">
        <v>646.6</v>
      </c>
      <c r="X721">
        <v>669.7</v>
      </c>
      <c r="Y721">
        <v>642</v>
      </c>
      <c r="Z721">
        <v>690</v>
      </c>
      <c r="AA721">
        <v>646.6</v>
      </c>
      <c r="AB721">
        <v>683.95</v>
      </c>
      <c r="AC721" s="2">
        <f>(Table2[[#This Row],[Close Price]]/Table2[[#This Row],[Day Low]])-1</f>
        <v>7.3461181565108724E-3</v>
      </c>
      <c r="AD721" s="2">
        <f>(Table2[[#This Row],[Day High]]/Table2[[#This Row],[Close Price]])-1</f>
        <v>2.8172257618791718E-2</v>
      </c>
      <c r="AE721" s="2">
        <f>(Table2[[#This Row],[Close Price]]/Table2[[#This Row],[Current Week Low]])-1</f>
        <v>1.4563862928348881E-2</v>
      </c>
      <c r="AF721" s="2">
        <f>(Table2[[#This Row],[Current Week High]]/Table2[[#This Row],[Close Price]])-1</f>
        <v>5.9338297382359739E-2</v>
      </c>
      <c r="AG721" s="2">
        <f>(Table2[[#This Row],[Close Price]]/Table2[[#This Row],[Current Month Low]])-1</f>
        <v>7.3461181565108724E-3</v>
      </c>
      <c r="AH721" s="2">
        <f>(Table2[[#This Row],[Current Month High]]/Table2[[#This Row],[Close Price]])-1</f>
        <v>5.0049896369079638E-2</v>
      </c>
      <c r="AI721">
        <v>90.865126276195497</v>
      </c>
      <c r="AJ721">
        <v>1.4563862928348801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-0.24</v>
      </c>
      <c r="AM721" t="s">
        <v>10293</v>
      </c>
      <c r="AN721">
        <v>-10.8</v>
      </c>
      <c r="AO721" t="s">
        <v>10293</v>
      </c>
      <c r="AP721">
        <v>-8.5738803647670003E-3</v>
      </c>
      <c r="AQ721">
        <f>(Table2[[#This Row],[Sharpe Ratio]]-AVERAGE(Table2[Sharpe Ratio]))/_xlfn.STDEV.P(Table2[Sharpe Ratio])</f>
        <v>-0.73319183882163785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713</v>
      </c>
      <c r="AT721">
        <f>_xlfn.RANK.AVG(Table2[[#This Row],[6M Return vs Nifty Z-Score]],Table2[6M Return vs Nifty Z-Score])</f>
        <v>731</v>
      </c>
      <c r="AU721">
        <f>_xlfn.RANK.AVG(Table2[[#This Row],[Sharpe Ratio Z-Score]],Table2[Sharpe Ratio Z-Score])</f>
        <v>569</v>
      </c>
      <c r="AV721">
        <f>(Table2[[#This Row],[Rank 1Y]]+Table2[[#This Row],[Rank 6M]]+Table2[[#This Row],[Rank Sharpe]])/3</f>
        <v>671</v>
      </c>
    </row>
    <row r="722" spans="1:48" x14ac:dyDescent="0.3">
      <c r="A722" t="s">
        <v>2205</v>
      </c>
      <c r="B722" t="s">
        <v>2206</v>
      </c>
      <c r="C722" t="s">
        <v>10263</v>
      </c>
      <c r="D722" t="s">
        <v>379</v>
      </c>
      <c r="E722">
        <v>2549.4897401039998</v>
      </c>
      <c r="F722">
        <v>221.38</v>
      </c>
      <c r="G722">
        <v>-23.449748840502899</v>
      </c>
      <c r="H722">
        <f>(Table2[[#This Row],[1Y Return vs Nifty]]-AVERAGE(Table2[1Y Return vs Nifty]))/_xlfn.STDEV.P(Table2[1Y Return vs Nifty])</f>
        <v>-0.86136962790097715</v>
      </c>
      <c r="I722">
        <v>-7.5087466044993496</v>
      </c>
      <c r="J722">
        <f>(Table2[[#This Row],[1M Return vs Nifty]]-AVERAGE(Table2[1M Return vs Nifty]))/_xlfn.STDEV.P(Table2[1M Return vs Nifty])</f>
        <v>-0.86454312757219876</v>
      </c>
      <c r="K722">
        <v>-58.422833742687402</v>
      </c>
      <c r="L722">
        <f>(Table2[[#This Row],[6M Return vs Nifty]]-AVERAGE(Table2[6M Return vs Nifty]))/_xlfn.STDEV.P(Table2[6M Return vs Nifty])</f>
        <v>-2.2298346660523611</v>
      </c>
      <c r="M722">
        <v>2.7927543447553602</v>
      </c>
      <c r="N722">
        <f>(Table2[[#This Row],[1W Return vs Nifty]]-AVERAGE(Table2[1W Return vs Nifty]))/_xlfn.STDEV.P(Table2[1W Return vs Nifty])</f>
        <v>0.13761168137107357</v>
      </c>
      <c r="O722">
        <v>218.65</v>
      </c>
      <c r="P722">
        <v>225.52689229925599</v>
      </c>
      <c r="Q722">
        <v>260.964420877669</v>
      </c>
      <c r="R722">
        <v>57.2870985515355</v>
      </c>
      <c r="S722" s="2">
        <f>(Table2[[#This Row],[Close Price]]-Table2[[#This Row],[20D EMA]])/Table2[[#This Row],[20D EMA]]</f>
        <v>1.2485707752115206E-2</v>
      </c>
      <c r="T722" s="2">
        <f>(Table2[[#This Row],[Close Price]]-Table2[[#This Row],[50D EMA]])/Table2[[#This Row],[50D EMA]]</f>
        <v>-1.8387573459547359E-2</v>
      </c>
      <c r="U722" s="2">
        <f>(Table2[[#This Row],[Close Price]]-Table2[[#This Row],[200D EMA]])/Table2[[#This Row],[200D EMA]]</f>
        <v>-0.15168512529232786</v>
      </c>
      <c r="V722">
        <v>0.63629177201250697</v>
      </c>
      <c r="W722">
        <v>215.01</v>
      </c>
      <c r="X722">
        <v>222.55</v>
      </c>
      <c r="Y722">
        <v>215.01</v>
      </c>
      <c r="Z722">
        <v>231.9</v>
      </c>
      <c r="AA722">
        <v>215.01</v>
      </c>
      <c r="AB722">
        <v>228.44</v>
      </c>
      <c r="AC722" s="2">
        <f>(Table2[[#This Row],[Close Price]]/Table2[[#This Row],[Day Low]])-1</f>
        <v>2.9626528998651258E-2</v>
      </c>
      <c r="AD722" s="2">
        <f>(Table2[[#This Row],[Day High]]/Table2[[#This Row],[Close Price]])-1</f>
        <v>5.2850302647033942E-3</v>
      </c>
      <c r="AE722" s="2">
        <f>(Table2[[#This Row],[Close Price]]/Table2[[#This Row],[Current Week Low]])-1</f>
        <v>2.9626528998651258E-2</v>
      </c>
      <c r="AF722" s="2">
        <f>(Table2[[#This Row],[Current Week High]]/Table2[[#This Row],[Close Price]])-1</f>
        <v>4.7520101183485375E-2</v>
      </c>
      <c r="AG722" s="2">
        <f>(Table2[[#This Row],[Close Price]]/Table2[[#This Row],[Current Month Low]])-1</f>
        <v>2.9626528998651258E-2</v>
      </c>
      <c r="AH722" s="2">
        <f>(Table2[[#This Row],[Current Month High]]/Table2[[#This Row],[Close Price]])-1</f>
        <v>3.189086638359373E-2</v>
      </c>
      <c r="AI722">
        <v>95.026651007317696</v>
      </c>
      <c r="AJ722">
        <v>15.6031331592689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-0.17</v>
      </c>
      <c r="AM722" t="s">
        <v>10293</v>
      </c>
      <c r="AN722">
        <v>1.97</v>
      </c>
      <c r="AO722" t="s">
        <v>10294</v>
      </c>
      <c r="AP722">
        <v>-4.8102489280106998E-2</v>
      </c>
      <c r="AQ722">
        <f>(Table2[[#This Row],[Sharpe Ratio]]-AVERAGE(Table2[Sharpe Ratio]))/_xlfn.STDEV.P(Table2[Sharpe Ratio])</f>
        <v>-1.1915309968927694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636</v>
      </c>
      <c r="AT722">
        <f>_xlfn.RANK.AVG(Table2[[#This Row],[6M Return vs Nifty Z-Score]],Table2[6M Return vs Nifty Z-Score])</f>
        <v>733</v>
      </c>
      <c r="AU722">
        <f>_xlfn.RANK.AVG(Table2[[#This Row],[Sharpe Ratio Z-Score]],Table2[Sharpe Ratio Z-Score])</f>
        <v>645</v>
      </c>
      <c r="AV722">
        <f>(Table2[[#This Row],[Rank 1Y]]+Table2[[#This Row],[Rank 6M]]+Table2[[#This Row],[Rank Sharpe]])/3</f>
        <v>671.33333333333337</v>
      </c>
    </row>
    <row r="723" spans="1:48" x14ac:dyDescent="0.3">
      <c r="A723" t="s">
        <v>1364</v>
      </c>
      <c r="B723" t="s">
        <v>1365</v>
      </c>
      <c r="C723" t="s">
        <v>10259</v>
      </c>
      <c r="D723" t="s">
        <v>127</v>
      </c>
      <c r="E723">
        <v>8044.0411142000003</v>
      </c>
      <c r="F723">
        <v>673.4</v>
      </c>
      <c r="G723">
        <v>-55.374806790640299</v>
      </c>
      <c r="H723">
        <f>(Table2[[#This Row],[1Y Return vs Nifty]]-AVERAGE(Table2[1Y Return vs Nifty]))/_xlfn.STDEV.P(Table2[1Y Return vs Nifty])</f>
        <v>-1.302379449387876</v>
      </c>
      <c r="I723">
        <v>-3.70218497441823</v>
      </c>
      <c r="J723">
        <f>(Table2[[#This Row],[1M Return vs Nifty]]-AVERAGE(Table2[1M Return vs Nifty]))/_xlfn.STDEV.P(Table2[1M Return vs Nifty])</f>
        <v>-0.47597956357593646</v>
      </c>
      <c r="K723">
        <v>-15.013044876247299</v>
      </c>
      <c r="L723">
        <f>(Table2[[#This Row],[6M Return vs Nifty]]-AVERAGE(Table2[6M Return vs Nifty]))/_xlfn.STDEV.P(Table2[6M Return vs Nifty])</f>
        <v>-0.73842951858501593</v>
      </c>
      <c r="M723">
        <v>3.1833458985474503E-2</v>
      </c>
      <c r="N723">
        <f>(Table2[[#This Row],[1W Return vs Nifty]]-AVERAGE(Table2[1W Return vs Nifty]))/_xlfn.STDEV.P(Table2[1W Return vs Nifty])</f>
        <v>-0.43919185192033755</v>
      </c>
      <c r="O723">
        <v>677.72</v>
      </c>
      <c r="P723">
        <v>683.58767273318495</v>
      </c>
      <c r="Q723">
        <v>711.83386713227401</v>
      </c>
      <c r="R723">
        <v>44.979690301124698</v>
      </c>
      <c r="S723" s="2">
        <f>(Table2[[#This Row],[Close Price]]-Table2[[#This Row],[20D EMA]])/Table2[[#This Row],[20D EMA]]</f>
        <v>-6.3743138759370386E-3</v>
      </c>
      <c r="T723" s="2">
        <f>(Table2[[#This Row],[Close Price]]-Table2[[#This Row],[50D EMA]])/Table2[[#This Row],[50D EMA]]</f>
        <v>-1.4903242319235586E-2</v>
      </c>
      <c r="U723" s="2">
        <f>(Table2[[#This Row],[Close Price]]-Table2[[#This Row],[200D EMA]])/Table2[[#This Row],[200D EMA]]</f>
        <v>-5.3992748739408028E-2</v>
      </c>
      <c r="V723">
        <v>0.56898005827557596</v>
      </c>
      <c r="W723">
        <v>671</v>
      </c>
      <c r="X723">
        <v>682.6</v>
      </c>
      <c r="Y723">
        <v>671</v>
      </c>
      <c r="Z723">
        <v>689.6</v>
      </c>
      <c r="AA723">
        <v>671</v>
      </c>
      <c r="AB723">
        <v>685.7</v>
      </c>
      <c r="AC723" s="2">
        <f>(Table2[[#This Row],[Close Price]]/Table2[[#This Row],[Day Low]])-1</f>
        <v>3.5767511177347E-3</v>
      </c>
      <c r="AD723" s="2">
        <f>(Table2[[#This Row],[Day High]]/Table2[[#This Row],[Close Price]])-1</f>
        <v>1.3662013662013806E-2</v>
      </c>
      <c r="AE723" s="2">
        <f>(Table2[[#This Row],[Close Price]]/Table2[[#This Row],[Current Week Low]])-1</f>
        <v>3.5767511177347E-3</v>
      </c>
      <c r="AF723" s="2">
        <f>(Table2[[#This Row],[Current Week High]]/Table2[[#This Row],[Close Price]])-1</f>
        <v>2.4057024057024146E-2</v>
      </c>
      <c r="AG723" s="2">
        <f>(Table2[[#This Row],[Close Price]]/Table2[[#This Row],[Current Month Low]])-1</f>
        <v>3.5767511177347E-3</v>
      </c>
      <c r="AH723" s="2">
        <f>(Table2[[#This Row],[Current Month High]]/Table2[[#This Row],[Close Price]])-1</f>
        <v>1.8265518265518477E-2</v>
      </c>
      <c r="AI723">
        <v>43.651618651618598</v>
      </c>
      <c r="AJ723">
        <v>12.495823588372801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-0.18</v>
      </c>
      <c r="AM723" t="s">
        <v>10293</v>
      </c>
      <c r="AN723">
        <v>0.14000000000000001</v>
      </c>
      <c r="AO723" t="s">
        <v>10294</v>
      </c>
      <c r="AP723">
        <v>-0.107109223420894</v>
      </c>
      <c r="AQ723">
        <f>(Table2[[#This Row],[Sharpe Ratio]]-AVERAGE(Table2[Sharpe Ratio]))/_xlfn.STDEV.P(Table2[Sharpe Ratio])</f>
        <v>-1.8757214500538959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722</v>
      </c>
      <c r="AT723">
        <f>_xlfn.RANK.AVG(Table2[[#This Row],[6M Return vs Nifty Z-Score]],Table2[6M Return vs Nifty Z-Score])</f>
        <v>575</v>
      </c>
      <c r="AU723">
        <f>_xlfn.RANK.AVG(Table2[[#This Row],[Sharpe Ratio Z-Score]],Table2[Sharpe Ratio Z-Score])</f>
        <v>719</v>
      </c>
      <c r="AV723">
        <f>(Table2[[#This Row],[Rank 1Y]]+Table2[[#This Row],[Rank 6M]]+Table2[[#This Row],[Rank Sharpe]])/3</f>
        <v>672</v>
      </c>
    </row>
    <row r="724" spans="1:48" x14ac:dyDescent="0.3">
      <c r="A724" t="s">
        <v>2478</v>
      </c>
      <c r="B724" t="s">
        <v>2479</v>
      </c>
      <c r="C724" t="s">
        <v>10263</v>
      </c>
      <c r="D724" t="s">
        <v>551</v>
      </c>
      <c r="E724">
        <v>1948.806733445</v>
      </c>
      <c r="F724">
        <v>116.35</v>
      </c>
      <c r="G724">
        <v>-52.618143286198702</v>
      </c>
      <c r="H724">
        <f>(Table2[[#This Row],[1Y Return vs Nifty]]-AVERAGE(Table2[1Y Return vs Nifty]))/_xlfn.STDEV.P(Table2[1Y Return vs Nifty])</f>
        <v>-1.2642991526538176</v>
      </c>
      <c r="I724">
        <v>9.1772206152639892</v>
      </c>
      <c r="J724">
        <f>(Table2[[#This Row],[1M Return vs Nifty]]-AVERAGE(Table2[1M Return vs Nifty]))/_xlfn.STDEV.P(Table2[1M Return vs Nifty])</f>
        <v>0.83871548786702621</v>
      </c>
      <c r="K724">
        <v>-20.800173707827501</v>
      </c>
      <c r="L724">
        <f>(Table2[[#This Row],[6M Return vs Nifty]]-AVERAGE(Table2[6M Return vs Nifty]))/_xlfn.STDEV.P(Table2[6M Return vs Nifty])</f>
        <v>-0.93725457518758204</v>
      </c>
      <c r="M724">
        <v>0.936232285964952</v>
      </c>
      <c r="N724">
        <f>(Table2[[#This Row],[1W Return vs Nifty]]-AVERAGE(Table2[1W Return vs Nifty]))/_xlfn.STDEV.P(Table2[1W Return vs Nifty])</f>
        <v>-0.2502474886120406</v>
      </c>
      <c r="O724">
        <v>113.84</v>
      </c>
      <c r="P724">
        <v>109.395082223141</v>
      </c>
      <c r="Q724">
        <v>118.228689860575</v>
      </c>
      <c r="R724">
        <v>52.473181090444797</v>
      </c>
      <c r="S724" s="2">
        <f>(Table2[[#This Row],[Close Price]]-Table2[[#This Row],[20D EMA]])/Table2[[#This Row],[20D EMA]]</f>
        <v>2.2048489107519244E-2</v>
      </c>
      <c r="T724" s="2">
        <f>(Table2[[#This Row],[Close Price]]-Table2[[#This Row],[50D EMA]])/Table2[[#This Row],[50D EMA]]</f>
        <v>6.357614652798145E-2</v>
      </c>
      <c r="U724" s="2">
        <f>(Table2[[#This Row],[Close Price]]-Table2[[#This Row],[200D EMA]])/Table2[[#This Row],[200D EMA]]</f>
        <v>-1.5890304314380155E-2</v>
      </c>
      <c r="V724">
        <v>1.2817273944773599</v>
      </c>
      <c r="W724">
        <v>113.34</v>
      </c>
      <c r="X724">
        <v>118.97</v>
      </c>
      <c r="Y724">
        <v>113.34</v>
      </c>
      <c r="Z724">
        <v>124.89</v>
      </c>
      <c r="AA724">
        <v>113.34</v>
      </c>
      <c r="AB724">
        <v>121.97</v>
      </c>
      <c r="AC724" s="2">
        <f>(Table2[[#This Row],[Close Price]]/Table2[[#This Row],[Day Low]])-1</f>
        <v>2.6557261337568194E-2</v>
      </c>
      <c r="AD724" s="2">
        <f>(Table2[[#This Row],[Day High]]/Table2[[#This Row],[Close Price]])-1</f>
        <v>2.2518263859045984E-2</v>
      </c>
      <c r="AE724" s="2">
        <f>(Table2[[#This Row],[Close Price]]/Table2[[#This Row],[Current Week Low]])-1</f>
        <v>2.6557261337568194E-2</v>
      </c>
      <c r="AF724" s="2">
        <f>(Table2[[#This Row],[Current Week High]]/Table2[[#This Row],[Close Price]])-1</f>
        <v>7.3399226471852153E-2</v>
      </c>
      <c r="AG724" s="2">
        <f>(Table2[[#This Row],[Close Price]]/Table2[[#This Row],[Current Month Low]])-1</f>
        <v>2.6557261337568194E-2</v>
      </c>
      <c r="AH724" s="2">
        <f>(Table2[[#This Row],[Current Month High]]/Table2[[#This Row],[Close Price]])-1</f>
        <v>4.8302535453373485E-2</v>
      </c>
      <c r="AI724">
        <v>60.163300386764</v>
      </c>
      <c r="AJ724">
        <v>45.528455284552798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7.0000000000000007E-2</v>
      </c>
      <c r="AM724" t="s">
        <v>10294</v>
      </c>
      <c r="AN724">
        <v>-5.09</v>
      </c>
      <c r="AO724" t="s">
        <v>10293</v>
      </c>
      <c r="AP724">
        <v>-7.1794536329533004E-2</v>
      </c>
      <c r="AQ724">
        <f>(Table2[[#This Row],[Sharpe Ratio]]-AVERAGE(Table2[Sharpe Ratio]))/_xlfn.STDEV.P(Table2[Sharpe Ratio])</f>
        <v>-1.466243241911882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720</v>
      </c>
      <c r="AT724">
        <f>_xlfn.RANK.AVG(Table2[[#This Row],[6M Return vs Nifty Z-Score]],Table2[6M Return vs Nifty Z-Score])</f>
        <v>630</v>
      </c>
      <c r="AU724">
        <f>_xlfn.RANK.AVG(Table2[[#This Row],[Sharpe Ratio Z-Score]],Table2[Sharpe Ratio Z-Score])</f>
        <v>682</v>
      </c>
      <c r="AV724">
        <f>(Table2[[#This Row],[Rank 1Y]]+Table2[[#This Row],[Rank 6M]]+Table2[[#This Row],[Rank Sharpe]])/3</f>
        <v>677.33333333333337</v>
      </c>
    </row>
    <row r="725" spans="1:48" x14ac:dyDescent="0.3">
      <c r="A725" t="s">
        <v>580</v>
      </c>
      <c r="B725" t="s">
        <v>581</v>
      </c>
      <c r="C725" t="s">
        <v>6557</v>
      </c>
      <c r="D725" t="s">
        <v>78</v>
      </c>
      <c r="E725">
        <v>33734.192028229998</v>
      </c>
      <c r="F725">
        <v>1798.7</v>
      </c>
      <c r="G725">
        <v>-35.911092391656098</v>
      </c>
      <c r="H725">
        <f>(Table2[[#This Row],[1Y Return vs Nifty]]-AVERAGE(Table2[1Y Return vs Nifty]))/_xlfn.STDEV.P(Table2[1Y Return vs Nifty])</f>
        <v>-1.0335094844225952</v>
      </c>
      <c r="I725">
        <v>-5.2621733979221803</v>
      </c>
      <c r="J725">
        <f>(Table2[[#This Row],[1M Return vs Nifty]]-AVERAGE(Table2[1M Return vs Nifty]))/_xlfn.STDEV.P(Table2[1M Return vs Nifty])</f>
        <v>-0.6352189823835831</v>
      </c>
      <c r="K725">
        <v>-33.484611987694798</v>
      </c>
      <c r="L725">
        <f>(Table2[[#This Row],[6M Return vs Nifty]]-AVERAGE(Table2[6M Return vs Nifty]))/_xlfn.STDEV.P(Table2[6M Return vs Nifty])</f>
        <v>-1.3730465252827611</v>
      </c>
      <c r="M725">
        <v>2.0600404328024799</v>
      </c>
      <c r="N725">
        <f>(Table2[[#This Row],[1W Return vs Nifty]]-AVERAGE(Table2[1W Return vs Nifty]))/_xlfn.STDEV.P(Table2[1W Return vs Nifty])</f>
        <v>-1.5464770578161409E-2</v>
      </c>
      <c r="O725">
        <v>1830.93</v>
      </c>
      <c r="P725">
        <v>1843.0586201952401</v>
      </c>
      <c r="Q725">
        <v>1953.47315569189</v>
      </c>
      <c r="R725">
        <v>39.619475871912599</v>
      </c>
      <c r="S725" s="2">
        <f>(Table2[[#This Row],[Close Price]]-Table2[[#This Row],[20D EMA]])/Table2[[#This Row],[20D EMA]]</f>
        <v>-1.7603076032398846E-2</v>
      </c>
      <c r="T725" s="2">
        <f>(Table2[[#This Row],[Close Price]]-Table2[[#This Row],[50D EMA]])/Table2[[#This Row],[50D EMA]]</f>
        <v>-2.4067937779722402E-2</v>
      </c>
      <c r="U725" s="2">
        <f>(Table2[[#This Row],[Close Price]]-Table2[[#This Row],[200D EMA]])/Table2[[#This Row],[200D EMA]]</f>
        <v>-7.9229732561680241E-2</v>
      </c>
      <c r="V725">
        <v>1.3283893282094901</v>
      </c>
      <c r="W725">
        <v>1785.35</v>
      </c>
      <c r="X725">
        <v>1822</v>
      </c>
      <c r="Y725">
        <v>1785.35</v>
      </c>
      <c r="Z725">
        <v>1869</v>
      </c>
      <c r="AA725">
        <v>1785.35</v>
      </c>
      <c r="AB725">
        <v>1866</v>
      </c>
      <c r="AC725" s="2">
        <f>(Table2[[#This Row],[Close Price]]/Table2[[#This Row],[Day Low]])-1</f>
        <v>7.4775254151848713E-3</v>
      </c>
      <c r="AD725" s="2">
        <f>(Table2[[#This Row],[Day High]]/Table2[[#This Row],[Close Price]])-1</f>
        <v>1.2953799966642476E-2</v>
      </c>
      <c r="AE725" s="2">
        <f>(Table2[[#This Row],[Close Price]]/Table2[[#This Row],[Current Week Low]])-1</f>
        <v>7.4775254151848713E-3</v>
      </c>
      <c r="AF725" s="2">
        <f>(Table2[[#This Row],[Current Week High]]/Table2[[#This Row],[Close Price]])-1</f>
        <v>3.9083782731972994E-2</v>
      </c>
      <c r="AG725" s="2">
        <f>(Table2[[#This Row],[Close Price]]/Table2[[#This Row],[Current Month Low]])-1</f>
        <v>7.4775254151848713E-3</v>
      </c>
      <c r="AH725" s="2">
        <f>(Table2[[#This Row],[Current Month High]]/Table2[[#This Row],[Close Price]])-1</f>
        <v>3.7415911491632814E-2</v>
      </c>
      <c r="AI725">
        <v>35.136487463167803</v>
      </c>
      <c r="AJ725">
        <v>8.91970449315731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10293</v>
      </c>
      <c r="AN725">
        <v>-6.12</v>
      </c>
      <c r="AO725" t="s">
        <v>10293</v>
      </c>
      <c r="AP725">
        <v>-5.3644361834280001E-2</v>
      </c>
      <c r="AQ725">
        <f>(Table2[[#This Row],[Sharpe Ratio]]-AVERAGE(Table2[Sharpe Ratio]))/_xlfn.STDEV.P(Table2[Sharpe Ratio])</f>
        <v>-1.2557897014188335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685</v>
      </c>
      <c r="AT725">
        <f>_xlfn.RANK.AVG(Table2[[#This Row],[6M Return vs Nifty Z-Score]],Table2[6M Return vs Nifty Z-Score])</f>
        <v>709</v>
      </c>
      <c r="AU725">
        <f>_xlfn.RANK.AVG(Table2[[#This Row],[Sharpe Ratio Z-Score]],Table2[Sharpe Ratio Z-Score])</f>
        <v>655</v>
      </c>
      <c r="AV725">
        <f>(Table2[[#This Row],[Rank 1Y]]+Table2[[#This Row],[Rank 6M]]+Table2[[#This Row],[Rank Sharpe]])/3</f>
        <v>683</v>
      </c>
    </row>
    <row r="726" spans="1:48" x14ac:dyDescent="0.3">
      <c r="A726" t="s">
        <v>1124</v>
      </c>
      <c r="B726" t="s">
        <v>1125</v>
      </c>
      <c r="C726" t="s">
        <v>10261</v>
      </c>
      <c r="D726" t="s">
        <v>1126</v>
      </c>
      <c r="E726">
        <v>10851.255552029999</v>
      </c>
      <c r="F726">
        <v>998.3</v>
      </c>
      <c r="G726">
        <v>-41.666745863676297</v>
      </c>
      <c r="H726">
        <f>(Table2[[#This Row],[1Y Return vs Nifty]]-AVERAGE(Table2[1Y Return vs Nifty]))/_xlfn.STDEV.P(Table2[1Y Return vs Nifty])</f>
        <v>-1.1130175534196993</v>
      </c>
      <c r="I726">
        <v>3.17300288818232</v>
      </c>
      <c r="J726">
        <f>(Table2[[#This Row],[1M Return vs Nifty]]-AVERAGE(Table2[1M Return vs Nifty]))/_xlfn.STDEV.P(Table2[1M Return vs Nifty])</f>
        <v>0.22582110554366081</v>
      </c>
      <c r="K726">
        <v>-24.794849665134802</v>
      </c>
      <c r="L726">
        <f>(Table2[[#This Row],[6M Return vs Nifty]]-AVERAGE(Table2[6M Return vs Nifty]))/_xlfn.STDEV.P(Table2[6M Return vs Nifty])</f>
        <v>-1.0744973593790068</v>
      </c>
      <c r="M726">
        <v>-2.40442201332311</v>
      </c>
      <c r="N726">
        <f>(Table2[[#This Row],[1W Return vs Nifty]]-AVERAGE(Table2[1W Return vs Nifty]))/_xlfn.STDEV.P(Table2[1W Return vs Nifty])</f>
        <v>-0.94816723461634478</v>
      </c>
      <c r="O726">
        <v>1006.9</v>
      </c>
      <c r="P726">
        <v>982.03983260488599</v>
      </c>
      <c r="Q726">
        <v>1026.8665460536499</v>
      </c>
      <c r="R726">
        <v>38.984634085373301</v>
      </c>
      <c r="S726" s="2">
        <f>(Table2[[#This Row],[Close Price]]-Table2[[#This Row],[20D EMA]])/Table2[[#This Row],[20D EMA]]</f>
        <v>-8.5410666401827626E-3</v>
      </c>
      <c r="T726" s="2">
        <f>(Table2[[#This Row],[Close Price]]-Table2[[#This Row],[50D EMA]])/Table2[[#This Row],[50D EMA]]</f>
        <v>1.6557543650733041E-2</v>
      </c>
      <c r="U726" s="2">
        <f>(Table2[[#This Row],[Close Price]]-Table2[[#This Row],[200D EMA]])/Table2[[#This Row],[200D EMA]]</f>
        <v>-2.7819141799325379E-2</v>
      </c>
      <c r="V726">
        <v>0.87517737922303795</v>
      </c>
      <c r="W726">
        <v>993.55</v>
      </c>
      <c r="X726">
        <v>1007</v>
      </c>
      <c r="Y726">
        <v>993.55</v>
      </c>
      <c r="Z726">
        <v>1061.6500000000001</v>
      </c>
      <c r="AA726">
        <v>993.55</v>
      </c>
      <c r="AB726">
        <v>1031.3</v>
      </c>
      <c r="AC726" s="2">
        <f>(Table2[[#This Row],[Close Price]]/Table2[[#This Row],[Day Low]])-1</f>
        <v>4.7808363947461352E-3</v>
      </c>
      <c r="AD726" s="2">
        <f>(Table2[[#This Row],[Day High]]/Table2[[#This Row],[Close Price]])-1</f>
        <v>8.7148151858158496E-3</v>
      </c>
      <c r="AE726" s="2">
        <f>(Table2[[#This Row],[Close Price]]/Table2[[#This Row],[Current Week Low]])-1</f>
        <v>4.7808363947461352E-3</v>
      </c>
      <c r="AF726" s="2">
        <f>(Table2[[#This Row],[Current Week High]]/Table2[[#This Row],[Close Price]])-1</f>
        <v>6.3457878393268663E-2</v>
      </c>
      <c r="AG726" s="2">
        <f>(Table2[[#This Row],[Close Price]]/Table2[[#This Row],[Current Month Low]])-1</f>
        <v>4.7808363947461352E-3</v>
      </c>
      <c r="AH726" s="2">
        <f>(Table2[[#This Row],[Current Month High]]/Table2[[#This Row],[Close Price]])-1</f>
        <v>3.305619553240513E-2</v>
      </c>
      <c r="AI726">
        <v>29.920865471301202</v>
      </c>
      <c r="AJ726">
        <v>16.8969555035128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-0.04</v>
      </c>
      <c r="AM726" t="s">
        <v>10293</v>
      </c>
      <c r="AN726">
        <v>-3.49</v>
      </c>
      <c r="AO726" t="s">
        <v>10293</v>
      </c>
      <c r="AP726">
        <v>-7.5608279581556997E-2</v>
      </c>
      <c r="AQ726">
        <f>(Table2[[#This Row],[Sharpe Ratio]]-AVERAGE(Table2[Sharpe Ratio]))/_xlfn.STDEV.P(Table2[Sharpe Ratio])</f>
        <v>-1.5104640713110615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707</v>
      </c>
      <c r="AT726">
        <f>_xlfn.RANK.AVG(Table2[[#This Row],[6M Return vs Nifty Z-Score]],Table2[6M Return vs Nifty Z-Score])</f>
        <v>655</v>
      </c>
      <c r="AU726">
        <f>_xlfn.RANK.AVG(Table2[[#This Row],[Sharpe Ratio Z-Score]],Table2[Sharpe Ratio Z-Score])</f>
        <v>689</v>
      </c>
      <c r="AV726">
        <f>(Table2[[#This Row],[Rank 1Y]]+Table2[[#This Row],[Rank 6M]]+Table2[[#This Row],[Rank Sharpe]])/3</f>
        <v>683.66666666666663</v>
      </c>
    </row>
    <row r="727" spans="1:48" x14ac:dyDescent="0.3">
      <c r="A727" t="s">
        <v>999</v>
      </c>
      <c r="B727" t="s">
        <v>1000</v>
      </c>
      <c r="C727" t="s">
        <v>10265</v>
      </c>
      <c r="D727" t="s">
        <v>560</v>
      </c>
      <c r="E727">
        <v>13702.770045719901</v>
      </c>
      <c r="F727">
        <v>142.66</v>
      </c>
      <c r="G727">
        <v>-63.669980694054999</v>
      </c>
      <c r="H727">
        <f>(Table2[[#This Row],[1Y Return vs Nifty]]-AVERAGE(Table2[1Y Return vs Nifty]))/_xlfn.STDEV.P(Table2[1Y Return vs Nifty])</f>
        <v>-1.4169682206302459</v>
      </c>
      <c r="I727">
        <v>-10.339178175215601</v>
      </c>
      <c r="J727">
        <f>(Table2[[#This Row],[1M Return vs Nifty]]-AVERAGE(Table2[1M Return vs Nifty]))/_xlfn.STDEV.P(Table2[1M Return vs Nifty])</f>
        <v>-1.1534659628348471</v>
      </c>
      <c r="K727">
        <v>-30.594693265807599</v>
      </c>
      <c r="L727">
        <f>(Table2[[#This Row],[6M Return vs Nifty]]-AVERAGE(Table2[6M Return vs Nifty]))/_xlfn.STDEV.P(Table2[6M Return vs Nifty])</f>
        <v>-1.2737592499899553</v>
      </c>
      <c r="M727">
        <v>1.26085308285335</v>
      </c>
      <c r="N727">
        <f>(Table2[[#This Row],[1W Return vs Nifty]]-AVERAGE(Table2[1W Return vs Nifty]))/_xlfn.STDEV.P(Table2[1W Return vs Nifty])</f>
        <v>-0.18242865918082757</v>
      </c>
      <c r="O727">
        <v>145.12</v>
      </c>
      <c r="P727">
        <v>148.078708780265</v>
      </c>
      <c r="Q727">
        <v>177.395579658597</v>
      </c>
      <c r="R727">
        <v>46.508449100303203</v>
      </c>
      <c r="S727" s="2">
        <f>(Table2[[#This Row],[Close Price]]-Table2[[#This Row],[20D EMA]])/Table2[[#This Row],[20D EMA]]</f>
        <v>-1.6951488423373812E-2</v>
      </c>
      <c r="T727" s="2">
        <f>(Table2[[#This Row],[Close Price]]-Table2[[#This Row],[50D EMA]])/Table2[[#This Row],[50D EMA]]</f>
        <v>-3.6593436186061465E-2</v>
      </c>
      <c r="U727" s="2">
        <f>(Table2[[#This Row],[Close Price]]-Table2[[#This Row],[200D EMA]])/Table2[[#This Row],[200D EMA]]</f>
        <v>-0.19580859751661595</v>
      </c>
      <c r="V727">
        <v>1.0364092873271</v>
      </c>
      <c r="W727">
        <v>139.30000000000001</v>
      </c>
      <c r="X727">
        <v>145.47</v>
      </c>
      <c r="Y727">
        <v>139.30000000000001</v>
      </c>
      <c r="Z727">
        <v>153.44999999999999</v>
      </c>
      <c r="AA727">
        <v>139.30000000000001</v>
      </c>
      <c r="AB727">
        <v>150.19999999999999</v>
      </c>
      <c r="AC727" s="2">
        <f>(Table2[[#This Row],[Close Price]]/Table2[[#This Row],[Day Low]])-1</f>
        <v>2.4120603015075348E-2</v>
      </c>
      <c r="AD727" s="2">
        <f>(Table2[[#This Row],[Day High]]/Table2[[#This Row],[Close Price]])-1</f>
        <v>1.969718211131366E-2</v>
      </c>
      <c r="AE727" s="2">
        <f>(Table2[[#This Row],[Close Price]]/Table2[[#This Row],[Current Week Low]])-1</f>
        <v>2.4120603015075348E-2</v>
      </c>
      <c r="AF727" s="2">
        <f>(Table2[[#This Row],[Current Week High]]/Table2[[#This Row],[Close Price]])-1</f>
        <v>7.5634375438104584E-2</v>
      </c>
      <c r="AG727" s="2">
        <f>(Table2[[#This Row],[Close Price]]/Table2[[#This Row],[Current Month Low]])-1</f>
        <v>2.4120603015075348E-2</v>
      </c>
      <c r="AH727" s="2">
        <f>(Table2[[#This Row],[Current Month High]]/Table2[[#This Row],[Close Price]])-1</f>
        <v>5.2852937053133209E-2</v>
      </c>
      <c r="AI727">
        <v>110.079910276181</v>
      </c>
      <c r="AJ727">
        <v>13.673306772908299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-0.08</v>
      </c>
      <c r="AM727" t="s">
        <v>10293</v>
      </c>
      <c r="AN727">
        <v>-8.27</v>
      </c>
      <c r="AO727" t="s">
        <v>10293</v>
      </c>
      <c r="AP727">
        <v>-3.7352826499527002E-2</v>
      </c>
      <c r="AQ727">
        <f>(Table2[[#This Row],[Sharpe Ratio]]-AVERAGE(Table2[Sharpe Ratio]))/_xlfn.STDEV.P(Table2[Sharpe Ratio])</f>
        <v>-1.066887314162827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732</v>
      </c>
      <c r="AT727">
        <f>_xlfn.RANK.AVG(Table2[[#This Row],[6M Return vs Nifty Z-Score]],Table2[6M Return vs Nifty Z-Score])</f>
        <v>694</v>
      </c>
      <c r="AU727">
        <f>_xlfn.RANK.AVG(Table2[[#This Row],[Sharpe Ratio Z-Score]],Table2[Sharpe Ratio Z-Score])</f>
        <v>629</v>
      </c>
      <c r="AV727">
        <f>(Table2[[#This Row],[Rank 1Y]]+Table2[[#This Row],[Rank 6M]]+Table2[[#This Row],[Rank Sharpe]])/3</f>
        <v>685</v>
      </c>
    </row>
    <row r="728" spans="1:48" x14ac:dyDescent="0.3">
      <c r="A728" t="s">
        <v>1118</v>
      </c>
      <c r="B728" t="s">
        <v>1119</v>
      </c>
      <c r="C728" t="s">
        <v>10263</v>
      </c>
      <c r="D728" t="s">
        <v>551</v>
      </c>
      <c r="E728">
        <v>10927.46850388</v>
      </c>
      <c r="F728">
        <v>2137.15</v>
      </c>
      <c r="G728">
        <v>-38.0994214250222</v>
      </c>
      <c r="H728">
        <f>(Table2[[#This Row],[1Y Return vs Nifty]]-AVERAGE(Table2[1Y Return vs Nifty]))/_xlfn.STDEV.P(Table2[1Y Return vs Nifty])</f>
        <v>-1.0637388609163416</v>
      </c>
      <c r="I728">
        <v>-5.67822888470611</v>
      </c>
      <c r="J728">
        <f>(Table2[[#This Row],[1M Return vs Nifty]]-AVERAGE(Table2[1M Return vs Nifty]))/_xlfn.STDEV.P(Table2[1M Return vs Nifty])</f>
        <v>-0.67768880645983709</v>
      </c>
      <c r="K728">
        <v>-20.533398527685399</v>
      </c>
      <c r="L728">
        <f>(Table2[[#This Row],[6M Return vs Nifty]]-AVERAGE(Table2[6M Return vs Nifty]))/_xlfn.STDEV.P(Table2[6M Return vs Nifty])</f>
        <v>-0.92808913376826085</v>
      </c>
      <c r="M728">
        <v>4.6515580541658803</v>
      </c>
      <c r="N728">
        <f>(Table2[[#This Row],[1W Return vs Nifty]]-AVERAGE(Table2[1W Return vs Nifty]))/_xlfn.STDEV.P(Table2[1W Return vs Nifty])</f>
        <v>0.52594752714240045</v>
      </c>
      <c r="O728">
        <v>2072.6799999999998</v>
      </c>
      <c r="P728">
        <v>2058.2861002407999</v>
      </c>
      <c r="Q728">
        <v>2155.6515491812202</v>
      </c>
      <c r="R728">
        <v>71.356806830436298</v>
      </c>
      <c r="S728" s="2">
        <f>(Table2[[#This Row],[Close Price]]-Table2[[#This Row],[20D EMA]])/Table2[[#This Row],[20D EMA]]</f>
        <v>3.1104656772873891E-2</v>
      </c>
      <c r="T728" s="2">
        <f>(Table2[[#This Row],[Close Price]]-Table2[[#This Row],[50D EMA]])/Table2[[#This Row],[50D EMA]]</f>
        <v>3.8315324458525889E-2</v>
      </c>
      <c r="U728" s="2">
        <f>(Table2[[#This Row],[Close Price]]-Table2[[#This Row],[200D EMA]])/Table2[[#This Row],[200D EMA]]</f>
        <v>-8.5828106997383243E-3</v>
      </c>
      <c r="V728">
        <v>1.06589823886143</v>
      </c>
      <c r="W728">
        <v>2083.1</v>
      </c>
      <c r="X728">
        <v>2150</v>
      </c>
      <c r="Y728">
        <v>2052</v>
      </c>
      <c r="Z728">
        <v>2154.65</v>
      </c>
      <c r="AA728">
        <v>2080.5</v>
      </c>
      <c r="AB728">
        <v>2154.65</v>
      </c>
      <c r="AC728" s="2">
        <f>(Table2[[#This Row],[Close Price]]/Table2[[#This Row],[Day Low]])-1</f>
        <v>2.5946906053478047E-2</v>
      </c>
      <c r="AD728" s="2">
        <f>(Table2[[#This Row],[Day High]]/Table2[[#This Row],[Close Price]])-1</f>
        <v>6.0126804389022404E-3</v>
      </c>
      <c r="AE728" s="2">
        <f>(Table2[[#This Row],[Close Price]]/Table2[[#This Row],[Current Week Low]])-1</f>
        <v>4.1496101364522531E-2</v>
      </c>
      <c r="AF728" s="2">
        <f>(Table2[[#This Row],[Current Week High]]/Table2[[#This Row],[Close Price]])-1</f>
        <v>8.1884753058980575E-3</v>
      </c>
      <c r="AG728" s="2">
        <f>(Table2[[#This Row],[Close Price]]/Table2[[#This Row],[Current Month Low]])-1</f>
        <v>2.7229031482816746E-2</v>
      </c>
      <c r="AH728" s="2">
        <f>(Table2[[#This Row],[Current Month High]]/Table2[[#This Row],[Close Price]])-1</f>
        <v>8.1884753058980575E-3</v>
      </c>
      <c r="AI728">
        <v>27.974171209320801</v>
      </c>
      <c r="AJ728">
        <v>18.205199115044199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0.01</v>
      </c>
      <c r="AM728" t="s">
        <v>10294</v>
      </c>
      <c r="AN728">
        <v>3.72</v>
      </c>
      <c r="AO728" t="s">
        <v>10294</v>
      </c>
      <c r="AP728">
        <v>-0.16880403766221</v>
      </c>
      <c r="AQ728">
        <f>(Table2[[#This Row],[Sharpe Ratio]]-AVERAGE(Table2[Sharpe Ratio]))/_xlfn.STDEV.P(Table2[Sharpe Ratio])</f>
        <v>-2.5910805277609295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695</v>
      </c>
      <c r="AT728">
        <f>_xlfn.RANK.AVG(Table2[[#This Row],[6M Return vs Nifty Z-Score]],Table2[6M Return vs Nifty Z-Score])</f>
        <v>626</v>
      </c>
      <c r="AU728">
        <f>_xlfn.RANK.AVG(Table2[[#This Row],[Sharpe Ratio Z-Score]],Table2[Sharpe Ratio Z-Score])</f>
        <v>734</v>
      </c>
      <c r="AV728">
        <f>(Table2[[#This Row],[Rank 1Y]]+Table2[[#This Row],[Rank 6M]]+Table2[[#This Row],[Rank Sharpe]])/3</f>
        <v>685</v>
      </c>
    </row>
    <row r="729" spans="1:48" x14ac:dyDescent="0.3">
      <c r="A729" t="s">
        <v>1069</v>
      </c>
      <c r="B729" t="s">
        <v>1070</v>
      </c>
      <c r="C729" t="s">
        <v>10249</v>
      </c>
      <c r="D729" t="s">
        <v>21</v>
      </c>
      <c r="E729">
        <v>12053.8359084</v>
      </c>
      <c r="F729">
        <v>806</v>
      </c>
      <c r="G729">
        <v>-38.476039854773703</v>
      </c>
      <c r="H729">
        <f>(Table2[[#This Row],[1Y Return vs Nifty]]-AVERAGE(Table2[1Y Return vs Nifty]))/_xlfn.STDEV.P(Table2[1Y Return vs Nifty])</f>
        <v>-1.0689414333512235</v>
      </c>
      <c r="I729">
        <v>-5.37267912980644</v>
      </c>
      <c r="J729">
        <f>(Table2[[#This Row],[1M Return vs Nifty]]-AVERAGE(Table2[1M Return vs Nifty]))/_xlfn.STDEV.P(Table2[1M Return vs Nifty])</f>
        <v>-0.64649911001468319</v>
      </c>
      <c r="K729">
        <v>-20.8745824312732</v>
      </c>
      <c r="L729">
        <f>(Table2[[#This Row],[6M Return vs Nifty]]-AVERAGE(Table2[6M Return vs Nifty]))/_xlfn.STDEV.P(Table2[6M Return vs Nifty])</f>
        <v>-0.93981099290029713</v>
      </c>
      <c r="M729">
        <v>-9.7091182516849894E-2</v>
      </c>
      <c r="N729">
        <f>(Table2[[#This Row],[1W Return vs Nifty]]-AVERAGE(Table2[1W Return vs Nifty]))/_xlfn.STDEV.P(Table2[1W Return vs Nifty])</f>
        <v>-0.46612641173700992</v>
      </c>
      <c r="O729">
        <v>819.91</v>
      </c>
      <c r="P729">
        <v>825.62968621011305</v>
      </c>
      <c r="Q729">
        <v>842.92467824797302</v>
      </c>
      <c r="R729">
        <v>35.510053496450801</v>
      </c>
      <c r="S729" s="2">
        <f>(Table2[[#This Row],[Close Price]]-Table2[[#This Row],[20D EMA]])/Table2[[#This Row],[20D EMA]]</f>
        <v>-1.6965276676708382E-2</v>
      </c>
      <c r="T729" s="2">
        <f>(Table2[[#This Row],[Close Price]]-Table2[[#This Row],[50D EMA]])/Table2[[#This Row],[50D EMA]]</f>
        <v>-2.377541231616704E-2</v>
      </c>
      <c r="U729" s="2">
        <f>(Table2[[#This Row],[Close Price]]-Table2[[#This Row],[200D EMA]])/Table2[[#This Row],[200D EMA]]</f>
        <v>-4.3805430308104534E-2</v>
      </c>
      <c r="V729">
        <v>0.49365872583422299</v>
      </c>
      <c r="W729">
        <v>805.45</v>
      </c>
      <c r="X729">
        <v>810.7</v>
      </c>
      <c r="Y729">
        <v>805.45</v>
      </c>
      <c r="Z729">
        <v>827.45</v>
      </c>
      <c r="AA729">
        <v>805.45</v>
      </c>
      <c r="AB729">
        <v>823.7</v>
      </c>
      <c r="AC729" s="2">
        <f>(Table2[[#This Row],[Close Price]]/Table2[[#This Row],[Day Low]])-1</f>
        <v>6.8284809733687446E-4</v>
      </c>
      <c r="AD729" s="2">
        <f>(Table2[[#This Row],[Day High]]/Table2[[#This Row],[Close Price]])-1</f>
        <v>5.8312655086849574E-3</v>
      </c>
      <c r="AE729" s="2">
        <f>(Table2[[#This Row],[Close Price]]/Table2[[#This Row],[Current Week Low]])-1</f>
        <v>6.8284809733687446E-4</v>
      </c>
      <c r="AF729" s="2">
        <f>(Table2[[#This Row],[Current Week High]]/Table2[[#This Row],[Close Price]])-1</f>
        <v>2.661290322580645E-2</v>
      </c>
      <c r="AG729" s="2">
        <f>(Table2[[#This Row],[Close Price]]/Table2[[#This Row],[Current Month Low]])-1</f>
        <v>6.8284809733687446E-4</v>
      </c>
      <c r="AH729" s="2">
        <f>(Table2[[#This Row],[Current Month High]]/Table2[[#This Row],[Close Price]])-1</f>
        <v>2.1960297766749459E-2</v>
      </c>
      <c r="AI729">
        <v>20.347394540942901</v>
      </c>
      <c r="AJ729">
        <v>8.7719298245614006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-0.17</v>
      </c>
      <c r="AM729" t="s">
        <v>10293</v>
      </c>
      <c r="AN729">
        <v>-2.67</v>
      </c>
      <c r="AO729" t="s">
        <v>10293</v>
      </c>
      <c r="AP729">
        <v>-0.159567995514138</v>
      </c>
      <c r="AQ729">
        <f>(Table2[[#This Row],[Sharpe Ratio]]-AVERAGE(Table2[Sharpe Ratio]))/_xlfn.STDEV.P(Table2[Sharpe Ratio])</f>
        <v>-2.4839874653381333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698</v>
      </c>
      <c r="AT729">
        <f>_xlfn.RANK.AVG(Table2[[#This Row],[6M Return vs Nifty Z-Score]],Table2[6M Return vs Nifty Z-Score])</f>
        <v>632</v>
      </c>
      <c r="AU729">
        <f>_xlfn.RANK.AVG(Table2[[#This Row],[Sharpe Ratio Z-Score]],Table2[Sharpe Ratio Z-Score])</f>
        <v>733</v>
      </c>
      <c r="AV729">
        <f>(Table2[[#This Row],[Rank 1Y]]+Table2[[#This Row],[Rank 6M]]+Table2[[#This Row],[Rank Sharpe]])/3</f>
        <v>687.66666666666663</v>
      </c>
    </row>
    <row r="730" spans="1:48" x14ac:dyDescent="0.3">
      <c r="A730" t="s">
        <v>705</v>
      </c>
      <c r="B730" t="s">
        <v>706</v>
      </c>
      <c r="C730" t="s">
        <v>10261</v>
      </c>
      <c r="D730" t="s">
        <v>101</v>
      </c>
      <c r="E730">
        <v>24461.622525700001</v>
      </c>
      <c r="F730">
        <v>302.60000000000002</v>
      </c>
      <c r="G730">
        <v>-36.7928005684902</v>
      </c>
      <c r="H730">
        <f>(Table2[[#This Row],[1Y Return vs Nifty]]-AVERAGE(Table2[1Y Return vs Nifty]))/_xlfn.STDEV.P(Table2[1Y Return vs Nifty])</f>
        <v>-1.0456893202830799</v>
      </c>
      <c r="I730">
        <v>9.0257834244285906</v>
      </c>
      <c r="J730">
        <f>(Table2[[#This Row],[1M Return vs Nifty]]-AVERAGE(Table2[1M Return vs Nifty]))/_xlfn.STDEV.P(Table2[1M Return vs Nifty])</f>
        <v>0.82325718709302009</v>
      </c>
      <c r="K730">
        <v>-24.235504884824699</v>
      </c>
      <c r="L730">
        <f>(Table2[[#This Row],[6M Return vs Nifty]]-AVERAGE(Table2[6M Return vs Nifty]))/_xlfn.STDEV.P(Table2[6M Return vs Nifty])</f>
        <v>-1.0552802724880728</v>
      </c>
      <c r="M730">
        <v>11.075305063947299</v>
      </c>
      <c r="N730">
        <f>(Table2[[#This Row],[1W Return vs Nifty]]-AVERAGE(Table2[1W Return vs Nifty]))/_xlfn.STDEV.P(Table2[1W Return vs Nifty])</f>
        <v>1.8679780037523266</v>
      </c>
      <c r="O730">
        <v>285.01</v>
      </c>
      <c r="P730">
        <v>280.34714332253998</v>
      </c>
      <c r="Q730">
        <v>291.27307402433399</v>
      </c>
      <c r="R730">
        <v>76.114528032811705</v>
      </c>
      <c r="S730" s="2">
        <f>(Table2[[#This Row],[Close Price]]-Table2[[#This Row],[20D EMA]])/Table2[[#This Row],[20D EMA]]</f>
        <v>6.1717132732184952E-2</v>
      </c>
      <c r="T730" s="2">
        <f>(Table2[[#This Row],[Close Price]]-Table2[[#This Row],[50D EMA]])/Table2[[#This Row],[50D EMA]]</f>
        <v>7.9376077864499892E-2</v>
      </c>
      <c r="U730" s="2">
        <f>(Table2[[#This Row],[Close Price]]-Table2[[#This Row],[200D EMA]])/Table2[[#This Row],[200D EMA]]</f>
        <v>3.8887652123724067E-2</v>
      </c>
      <c r="V730">
        <v>2.41327880819513</v>
      </c>
      <c r="W730">
        <v>298.64999999999998</v>
      </c>
      <c r="X730">
        <v>307.25</v>
      </c>
      <c r="Y730">
        <v>276.5</v>
      </c>
      <c r="Z730">
        <v>314.2</v>
      </c>
      <c r="AA730">
        <v>298.64999999999998</v>
      </c>
      <c r="AB730">
        <v>310</v>
      </c>
      <c r="AC730" s="2">
        <f>(Table2[[#This Row],[Close Price]]/Table2[[#This Row],[Day Low]])-1</f>
        <v>1.3226184496902826E-2</v>
      </c>
      <c r="AD730" s="2">
        <f>(Table2[[#This Row],[Day High]]/Table2[[#This Row],[Close Price]])-1</f>
        <v>1.5366820885657662E-2</v>
      </c>
      <c r="AE730" s="2">
        <f>(Table2[[#This Row],[Close Price]]/Table2[[#This Row],[Current Week Low]])-1</f>
        <v>9.4394213381555181E-2</v>
      </c>
      <c r="AF730" s="2">
        <f>(Table2[[#This Row],[Current Week High]]/Table2[[#This Row],[Close Price]])-1</f>
        <v>3.8334434897554504E-2</v>
      </c>
      <c r="AG730" s="2">
        <f>(Table2[[#This Row],[Close Price]]/Table2[[#This Row],[Current Month Low]])-1</f>
        <v>1.3226184496902826E-2</v>
      </c>
      <c r="AH730" s="2">
        <f>(Table2[[#This Row],[Current Month High]]/Table2[[#This Row],[Close Price]])-1</f>
        <v>2.4454725710508773E-2</v>
      </c>
      <c r="AI730">
        <v>18.0766688697951</v>
      </c>
      <c r="AJ730">
        <v>20.150883462378399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0.02</v>
      </c>
      <c r="AM730" t="s">
        <v>10294</v>
      </c>
      <c r="AN730">
        <v>8.11</v>
      </c>
      <c r="AO730" t="s">
        <v>10294</v>
      </c>
      <c r="AP730">
        <v>-0.120836994493322</v>
      </c>
      <c r="AQ730">
        <f>(Table2[[#This Row],[Sharpe Ratio]]-AVERAGE(Table2[Sharpe Ratio]))/_xlfn.STDEV.P(Table2[Sharpe Ratio])</f>
        <v>-2.0348966704368259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689</v>
      </c>
      <c r="AT730">
        <f>_xlfn.RANK.AVG(Table2[[#This Row],[6M Return vs Nifty Z-Score]],Table2[6M Return vs Nifty Z-Score])</f>
        <v>652</v>
      </c>
      <c r="AU730">
        <f>_xlfn.RANK.AVG(Table2[[#This Row],[Sharpe Ratio Z-Score]],Table2[Sharpe Ratio Z-Score])</f>
        <v>726</v>
      </c>
      <c r="AV730">
        <f>(Table2[[#This Row],[Rank 1Y]]+Table2[[#This Row],[Rank 6M]]+Table2[[#This Row],[Rank Sharpe]])/3</f>
        <v>689</v>
      </c>
    </row>
    <row r="731" spans="1:48" x14ac:dyDescent="0.3">
      <c r="A731" t="s">
        <v>805</v>
      </c>
      <c r="B731" t="s">
        <v>806</v>
      </c>
      <c r="C731" t="s">
        <v>6557</v>
      </c>
      <c r="D731" t="s">
        <v>78</v>
      </c>
      <c r="E731">
        <v>19559.1017545</v>
      </c>
      <c r="F731">
        <v>827.75</v>
      </c>
      <c r="G731">
        <v>-32.900517498792397</v>
      </c>
      <c r="H731">
        <f>(Table2[[#This Row],[1Y Return vs Nifty]]-AVERAGE(Table2[1Y Return vs Nifty]))/_xlfn.STDEV.P(Table2[1Y Return vs Nifty])</f>
        <v>-0.99192167906454565</v>
      </c>
      <c r="I731">
        <v>-6.1365833218292298</v>
      </c>
      <c r="J731">
        <f>(Table2[[#This Row],[1M Return vs Nifty]]-AVERAGE(Table2[1M Return vs Nifty]))/_xlfn.STDEV.P(Table2[1M Return vs Nifty])</f>
        <v>-0.72447639351862447</v>
      </c>
      <c r="K731">
        <v>-29.750502251619299</v>
      </c>
      <c r="L731">
        <f>(Table2[[#This Row],[6M Return vs Nifty]]-AVERAGE(Table2[6M Return vs Nifty]))/_xlfn.STDEV.P(Table2[6M Return vs Nifty])</f>
        <v>-1.2447558648806702</v>
      </c>
      <c r="M731">
        <v>5.2263660648867303</v>
      </c>
      <c r="N731">
        <f>(Table2[[#This Row],[1W Return vs Nifty]]-AVERAGE(Table2[1W Return vs Nifty]))/_xlfn.STDEV.P(Table2[1W Return vs Nifty])</f>
        <v>0.64603473907840636</v>
      </c>
      <c r="O731">
        <v>813.14</v>
      </c>
      <c r="P731">
        <v>813.61811076331196</v>
      </c>
      <c r="Q731">
        <v>847.76939253648595</v>
      </c>
      <c r="R731">
        <v>64.466166101507</v>
      </c>
      <c r="S731" s="2">
        <f>(Table2[[#This Row],[Close Price]]-Table2[[#This Row],[20D EMA]])/Table2[[#This Row],[20D EMA]]</f>
        <v>1.7967385690041093E-2</v>
      </c>
      <c r="T731" s="2">
        <f>(Table2[[#This Row],[Close Price]]-Table2[[#This Row],[50D EMA]])/Table2[[#This Row],[50D EMA]]</f>
        <v>1.7369192069028462E-2</v>
      </c>
      <c r="U731" s="2">
        <f>(Table2[[#This Row],[Close Price]]-Table2[[#This Row],[200D EMA]])/Table2[[#This Row],[200D EMA]]</f>
        <v>-2.3614195927254316E-2</v>
      </c>
      <c r="V731">
        <v>1.0104788633511299</v>
      </c>
      <c r="W731">
        <v>810.4</v>
      </c>
      <c r="X731">
        <v>840.9</v>
      </c>
      <c r="Y731">
        <v>810.4</v>
      </c>
      <c r="Z731">
        <v>840.9</v>
      </c>
      <c r="AA731">
        <v>810.4</v>
      </c>
      <c r="AB731">
        <v>840.9</v>
      </c>
      <c r="AC731" s="2">
        <f>(Table2[[#This Row],[Close Price]]/Table2[[#This Row],[Day Low]])-1</f>
        <v>2.1409180651530191E-2</v>
      </c>
      <c r="AD731" s="2">
        <f>(Table2[[#This Row],[Day High]]/Table2[[#This Row],[Close Price]])-1</f>
        <v>1.5886439142253073E-2</v>
      </c>
      <c r="AE731" s="2">
        <f>(Table2[[#This Row],[Close Price]]/Table2[[#This Row],[Current Week Low]])-1</f>
        <v>2.1409180651530191E-2</v>
      </c>
      <c r="AF731" s="2">
        <f>(Table2[[#This Row],[Current Week High]]/Table2[[#This Row],[Close Price]])-1</f>
        <v>1.5886439142253073E-2</v>
      </c>
      <c r="AG731" s="2">
        <f>(Table2[[#This Row],[Close Price]]/Table2[[#This Row],[Current Month Low]])-1</f>
        <v>2.1409180651530191E-2</v>
      </c>
      <c r="AH731" s="2">
        <f>(Table2[[#This Row],[Current Month High]]/Table2[[#This Row],[Close Price]])-1</f>
        <v>1.5886439142253073E-2</v>
      </c>
      <c r="AI731">
        <v>27.840531561461798</v>
      </c>
      <c r="AJ731">
        <v>18.25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-0.02</v>
      </c>
      <c r="AM731" t="s">
        <v>10293</v>
      </c>
      <c r="AN731">
        <v>4.1900000000000004</v>
      </c>
      <c r="AO731" t="s">
        <v>10294</v>
      </c>
      <c r="AP731">
        <v>-0.101252279076713</v>
      </c>
      <c r="AQ731">
        <f>(Table2[[#This Row],[Sharpe Ratio]]-AVERAGE(Table2[Sharpe Ratio]))/_xlfn.STDEV.P(Table2[Sharpe Ratio])</f>
        <v>-1.8078094487656435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666</v>
      </c>
      <c r="AT731">
        <f>_xlfn.RANK.AVG(Table2[[#This Row],[6M Return vs Nifty Z-Score]],Table2[6M Return vs Nifty Z-Score])</f>
        <v>688</v>
      </c>
      <c r="AU731">
        <f>_xlfn.RANK.AVG(Table2[[#This Row],[Sharpe Ratio Z-Score]],Table2[Sharpe Ratio Z-Score])</f>
        <v>713</v>
      </c>
      <c r="AV731">
        <f>(Table2[[#This Row],[Rank 1Y]]+Table2[[#This Row],[Rank 6M]]+Table2[[#This Row],[Rank Sharpe]])/3</f>
        <v>689</v>
      </c>
    </row>
    <row r="732" spans="1:48" x14ac:dyDescent="0.3">
      <c r="A732" t="s">
        <v>2347</v>
      </c>
      <c r="B732" t="s">
        <v>2348</v>
      </c>
      <c r="C732" t="s">
        <v>10259</v>
      </c>
      <c r="D732" t="s">
        <v>523</v>
      </c>
      <c r="E732">
        <v>2214.65435256</v>
      </c>
      <c r="F732">
        <v>566.79999999999995</v>
      </c>
      <c r="G732">
        <v>-45.352552292716098</v>
      </c>
      <c r="H732">
        <f>(Table2[[#This Row],[1Y Return vs Nifty]]-AVERAGE(Table2[1Y Return vs Nifty]))/_xlfn.STDEV.P(Table2[1Y Return vs Nifty])</f>
        <v>-1.1639329452678482</v>
      </c>
      <c r="I732">
        <v>-6.65404113697491</v>
      </c>
      <c r="J732">
        <f>(Table2[[#This Row],[1M Return vs Nifty]]-AVERAGE(Table2[1M Return vs Nifty]))/_xlfn.STDEV.P(Table2[1M Return vs Nifty])</f>
        <v>-0.77729709430061589</v>
      </c>
      <c r="K732">
        <v>-22.052605887956101</v>
      </c>
      <c r="L732">
        <f>(Table2[[#This Row],[6M Return vs Nifty]]-AVERAGE(Table2[6M Return vs Nifty]))/_xlfn.STDEV.P(Table2[6M Return vs Nifty])</f>
        <v>-0.98028366722128224</v>
      </c>
      <c r="M732">
        <v>5.5963698965448696</v>
      </c>
      <c r="N732">
        <f>(Table2[[#This Row],[1W Return vs Nifty]]-AVERAGE(Table2[1W Return vs Nifty]))/_xlfn.STDEV.P(Table2[1W Return vs Nifty])</f>
        <v>0.72333485967648825</v>
      </c>
      <c r="O732">
        <v>554.52</v>
      </c>
      <c r="P732">
        <v>552.25565185087601</v>
      </c>
      <c r="Q732">
        <v>593.47471661100201</v>
      </c>
      <c r="R732">
        <v>61.050628136026297</v>
      </c>
      <c r="S732" s="2">
        <f>(Table2[[#This Row],[Close Price]]-Table2[[#This Row],[20D EMA]])/Table2[[#This Row],[20D EMA]]</f>
        <v>2.2145278799682561E-2</v>
      </c>
      <c r="T732" s="2">
        <f>(Table2[[#This Row],[Close Price]]-Table2[[#This Row],[50D EMA]])/Table2[[#This Row],[50D EMA]]</f>
        <v>2.633625948485778E-2</v>
      </c>
      <c r="U732" s="2">
        <f>(Table2[[#This Row],[Close Price]]-Table2[[#This Row],[200D EMA]])/Table2[[#This Row],[200D EMA]]</f>
        <v>-4.494667736365629E-2</v>
      </c>
      <c r="V732">
        <v>1.5479341532239199</v>
      </c>
      <c r="W732">
        <v>552.45000000000005</v>
      </c>
      <c r="X732">
        <v>569.85</v>
      </c>
      <c r="Y732">
        <v>530</v>
      </c>
      <c r="Z732">
        <v>585.04999999999995</v>
      </c>
      <c r="AA732">
        <v>552.45000000000005</v>
      </c>
      <c r="AB732">
        <v>581</v>
      </c>
      <c r="AC732" s="2">
        <f>(Table2[[#This Row],[Close Price]]/Table2[[#This Row],[Day Low]])-1</f>
        <v>2.5975201375689982E-2</v>
      </c>
      <c r="AD732" s="2">
        <f>(Table2[[#This Row],[Day High]]/Table2[[#This Row],[Close Price]])-1</f>
        <v>5.3810868031052284E-3</v>
      </c>
      <c r="AE732" s="2">
        <f>(Table2[[#This Row],[Close Price]]/Table2[[#This Row],[Current Week Low]])-1</f>
        <v>6.9433962264150884E-2</v>
      </c>
      <c r="AF732" s="2">
        <f>(Table2[[#This Row],[Current Week High]]/Table2[[#This Row],[Close Price]])-1</f>
        <v>3.2198306280875055E-2</v>
      </c>
      <c r="AG732" s="2">
        <f>(Table2[[#This Row],[Close Price]]/Table2[[#This Row],[Current Month Low]])-1</f>
        <v>2.5975201375689982E-2</v>
      </c>
      <c r="AH732" s="2">
        <f>(Table2[[#This Row],[Current Month High]]/Table2[[#This Row],[Close Price]])-1</f>
        <v>2.5052928722653522E-2</v>
      </c>
      <c r="AI732">
        <v>39.678899082568797</v>
      </c>
      <c r="AJ732">
        <v>22.936774753280499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-0.02</v>
      </c>
      <c r="AM732" t="s">
        <v>10293</v>
      </c>
      <c r="AN732">
        <v>2.74</v>
      </c>
      <c r="AO732" t="s">
        <v>10294</v>
      </c>
      <c r="AP732">
        <v>-0.12084556894102499</v>
      </c>
      <c r="AQ732">
        <f>(Table2[[#This Row],[Sharpe Ratio]]-AVERAGE(Table2[Sharpe Ratio]))/_xlfn.STDEV.P(Table2[Sharpe Ratio])</f>
        <v>-2.0349960922290151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712</v>
      </c>
      <c r="AT732">
        <f>_xlfn.RANK.AVG(Table2[[#This Row],[6M Return vs Nifty Z-Score]],Table2[6M Return vs Nifty Z-Score])</f>
        <v>638</v>
      </c>
      <c r="AU732">
        <f>_xlfn.RANK.AVG(Table2[[#This Row],[Sharpe Ratio Z-Score]],Table2[Sharpe Ratio Z-Score])</f>
        <v>727</v>
      </c>
      <c r="AV732">
        <f>(Table2[[#This Row],[Rank 1Y]]+Table2[[#This Row],[Rank 6M]]+Table2[[#This Row],[Rank Sharpe]])/3</f>
        <v>692.33333333333337</v>
      </c>
    </row>
    <row r="733" spans="1:48" x14ac:dyDescent="0.3">
      <c r="A733" t="s">
        <v>2060</v>
      </c>
      <c r="B733" t="s">
        <v>2061</v>
      </c>
      <c r="C733" t="s">
        <v>10260</v>
      </c>
      <c r="D733" t="s">
        <v>286</v>
      </c>
      <c r="E733">
        <v>2980.1295294000001</v>
      </c>
      <c r="F733">
        <v>436.55</v>
      </c>
      <c r="G733">
        <v>-57.587140121224202</v>
      </c>
      <c r="H733">
        <f>(Table2[[#This Row],[1Y Return vs Nifty]]-AVERAGE(Table2[1Y Return vs Nifty]))/_xlfn.STDEV.P(Table2[1Y Return vs Nifty])</f>
        <v>-1.3329404190410612</v>
      </c>
      <c r="I733">
        <v>-17.8616288478337</v>
      </c>
      <c r="J733">
        <f>(Table2[[#This Row],[1M Return vs Nifty]]-AVERAGE(Table2[1M Return vs Nifty]))/_xlfn.STDEV.P(Table2[1M Return vs Nifty])</f>
        <v>-1.9213374771800067</v>
      </c>
      <c r="K733">
        <v>-31.3232485936609</v>
      </c>
      <c r="L733">
        <f>(Table2[[#This Row],[6M Return vs Nifty]]-AVERAGE(Table2[6M Return vs Nifty]))/_xlfn.STDEV.P(Table2[6M Return vs Nifty])</f>
        <v>-1.2987898063356276</v>
      </c>
      <c r="M733">
        <v>0.88267506104228</v>
      </c>
      <c r="N733">
        <f>(Table2[[#This Row],[1W Return vs Nifty]]-AVERAGE(Table2[1W Return vs Nifty]))/_xlfn.STDEV.P(Table2[1W Return vs Nifty])</f>
        <v>-0.26143650772805405</v>
      </c>
      <c r="O733">
        <v>447.82</v>
      </c>
      <c r="P733">
        <v>452.33858314116202</v>
      </c>
      <c r="Q733">
        <v>489.75157678166403</v>
      </c>
      <c r="R733">
        <v>38.706750182231303</v>
      </c>
      <c r="S733" s="2">
        <f>(Table2[[#This Row],[Close Price]]-Table2[[#This Row],[20D EMA]])/Table2[[#This Row],[20D EMA]]</f>
        <v>-2.5166361484524991E-2</v>
      </c>
      <c r="T733" s="2">
        <f>(Table2[[#This Row],[Close Price]]-Table2[[#This Row],[50D EMA]])/Table2[[#This Row],[50D EMA]]</f>
        <v>-3.490434760510986E-2</v>
      </c>
      <c r="U733" s="2">
        <f>(Table2[[#This Row],[Close Price]]-Table2[[#This Row],[200D EMA]])/Table2[[#This Row],[200D EMA]]</f>
        <v>-0.10862972025791311</v>
      </c>
      <c r="V733">
        <v>0.82999537373689003</v>
      </c>
      <c r="W733">
        <v>432.05</v>
      </c>
      <c r="X733">
        <v>438.2</v>
      </c>
      <c r="Y733">
        <v>432.05</v>
      </c>
      <c r="Z733">
        <v>456.9</v>
      </c>
      <c r="AA733">
        <v>432.05</v>
      </c>
      <c r="AB733">
        <v>444.9</v>
      </c>
      <c r="AC733" s="2">
        <f>(Table2[[#This Row],[Close Price]]/Table2[[#This Row],[Day Low]])-1</f>
        <v>1.0415461173475249E-2</v>
      </c>
      <c r="AD733" s="2">
        <f>(Table2[[#This Row],[Day High]]/Table2[[#This Row],[Close Price]])-1</f>
        <v>3.7796357805519598E-3</v>
      </c>
      <c r="AE733" s="2">
        <f>(Table2[[#This Row],[Close Price]]/Table2[[#This Row],[Current Week Low]])-1</f>
        <v>1.0415461173475249E-2</v>
      </c>
      <c r="AF733" s="2">
        <f>(Table2[[#This Row],[Current Week High]]/Table2[[#This Row],[Close Price]])-1</f>
        <v>4.6615507960142022E-2</v>
      </c>
      <c r="AG733" s="2">
        <f>(Table2[[#This Row],[Close Price]]/Table2[[#This Row],[Current Month Low]])-1</f>
        <v>1.0415461173475249E-2</v>
      </c>
      <c r="AH733" s="2">
        <f>(Table2[[#This Row],[Current Month High]]/Table2[[#This Row],[Close Price]])-1</f>
        <v>1.9127247737945163E-2</v>
      </c>
      <c r="AI733">
        <v>48.0128278547703</v>
      </c>
      <c r="AJ733">
        <v>9.1374999999999993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-0.08</v>
      </c>
      <c r="AM733" t="s">
        <v>10293</v>
      </c>
      <c r="AN733">
        <v>-3.59</v>
      </c>
      <c r="AO733" t="s">
        <v>10293</v>
      </c>
      <c r="AP733">
        <v>-7.1807512256716999E-2</v>
      </c>
      <c r="AQ733">
        <f>(Table2[[#This Row],[Sharpe Ratio]]-AVERAGE(Table2[Sharpe Ratio]))/_xlfn.STDEV.P(Table2[Sharpe Ratio])</f>
        <v>-1.4663936994084623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725</v>
      </c>
      <c r="AT733">
        <f>_xlfn.RANK.AVG(Table2[[#This Row],[6M Return vs Nifty Z-Score]],Table2[6M Return vs Nifty Z-Score])</f>
        <v>698</v>
      </c>
      <c r="AU733">
        <f>_xlfn.RANK.AVG(Table2[[#This Row],[Sharpe Ratio Z-Score]],Table2[Sharpe Ratio Z-Score])</f>
        <v>683</v>
      </c>
      <c r="AV733">
        <f>(Table2[[#This Row],[Rank 1Y]]+Table2[[#This Row],[Rank 6M]]+Table2[[#This Row],[Rank Sharpe]])/3</f>
        <v>702</v>
      </c>
    </row>
    <row r="734" spans="1:48" x14ac:dyDescent="0.3">
      <c r="A734" t="s">
        <v>1265</v>
      </c>
      <c r="B734" t="s">
        <v>1266</v>
      </c>
      <c r="C734" t="s">
        <v>10261</v>
      </c>
      <c r="D734" t="s">
        <v>95</v>
      </c>
      <c r="E734">
        <v>8996.5709507299998</v>
      </c>
      <c r="F734">
        <v>304.7</v>
      </c>
      <c r="G734">
        <v>-66.968572032493796</v>
      </c>
      <c r="H734">
        <f>(Table2[[#This Row],[1Y Return vs Nifty]]-AVERAGE(Table2[1Y Return vs Nifty]))/_xlfn.STDEV.P(Table2[1Y Return vs Nifty])</f>
        <v>-1.4625346587427526</v>
      </c>
      <c r="I734">
        <v>4.8182438981036499</v>
      </c>
      <c r="J734">
        <f>(Table2[[#This Row],[1M Return vs Nifty]]-AVERAGE(Table2[1M Return vs Nifty]))/_xlfn.STDEV.P(Table2[1M Return vs Nifty])</f>
        <v>0.39376287887420808</v>
      </c>
      <c r="K734">
        <v>-26.7875342700397</v>
      </c>
      <c r="L734">
        <f>(Table2[[#This Row],[6M Return vs Nifty]]-AVERAGE(Table2[6M Return vs Nifty]))/_xlfn.STDEV.P(Table2[6M Return vs Nifty])</f>
        <v>-1.1429588781893796</v>
      </c>
      <c r="M734">
        <v>-2.0409260680989099</v>
      </c>
      <c r="N734">
        <f>(Table2[[#This Row],[1W Return vs Nifty]]-AVERAGE(Table2[1W Return vs Nifty]))/_xlfn.STDEV.P(Table2[1W Return vs Nifty])</f>
        <v>-0.87222672265779433</v>
      </c>
      <c r="O734">
        <v>306.73</v>
      </c>
      <c r="P734">
        <v>301.52966926669501</v>
      </c>
      <c r="Q734">
        <v>350.37527008194098</v>
      </c>
      <c r="R734">
        <v>41.628113754914999</v>
      </c>
      <c r="S734" s="2">
        <f>(Table2[[#This Row],[Close Price]]-Table2[[#This Row],[20D EMA]])/Table2[[#This Row],[20D EMA]]</f>
        <v>-6.618198415544712E-3</v>
      </c>
      <c r="T734" s="2">
        <f>(Table2[[#This Row],[Close Price]]-Table2[[#This Row],[50D EMA]])/Table2[[#This Row],[50D EMA]]</f>
        <v>1.0514158493971967E-2</v>
      </c>
      <c r="U734" s="2">
        <f>(Table2[[#This Row],[Close Price]]-Table2[[#This Row],[200D EMA]])/Table2[[#This Row],[200D EMA]]</f>
        <v>-0.13036099856950259</v>
      </c>
      <c r="V734">
        <v>1.21974966748771</v>
      </c>
      <c r="W734">
        <v>303.3</v>
      </c>
      <c r="X734">
        <v>307.85000000000002</v>
      </c>
      <c r="Y734">
        <v>303.3</v>
      </c>
      <c r="Z734">
        <v>322.60000000000002</v>
      </c>
      <c r="AA734">
        <v>303.3</v>
      </c>
      <c r="AB734">
        <v>315.7</v>
      </c>
      <c r="AC734" s="2">
        <f>(Table2[[#This Row],[Close Price]]/Table2[[#This Row],[Day Low]])-1</f>
        <v>4.615891856247778E-3</v>
      </c>
      <c r="AD734" s="2">
        <f>(Table2[[#This Row],[Day High]]/Table2[[#This Row],[Close Price]])-1</f>
        <v>1.0338037413849754E-2</v>
      </c>
      <c r="AE734" s="2">
        <f>(Table2[[#This Row],[Close Price]]/Table2[[#This Row],[Current Week Low]])-1</f>
        <v>4.615891856247778E-3</v>
      </c>
      <c r="AF734" s="2">
        <f>(Table2[[#This Row],[Current Week High]]/Table2[[#This Row],[Close Price]])-1</f>
        <v>5.8746307843780876E-2</v>
      </c>
      <c r="AG734" s="2">
        <f>(Table2[[#This Row],[Close Price]]/Table2[[#This Row],[Current Month Low]])-1</f>
        <v>4.615891856247778E-3</v>
      </c>
      <c r="AH734" s="2">
        <f>(Table2[[#This Row],[Current Month High]]/Table2[[#This Row],[Close Price]])-1</f>
        <v>3.6101083032491044E-2</v>
      </c>
      <c r="AI734">
        <v>83.787331801772197</v>
      </c>
      <c r="AJ734">
        <v>16.743295019156999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</v>
      </c>
      <c r="AM734" t="s">
        <v>10293</v>
      </c>
      <c r="AN734">
        <v>-1.55</v>
      </c>
      <c r="AO734" t="s">
        <v>10293</v>
      </c>
      <c r="AP734">
        <v>-9.8926100100145006E-2</v>
      </c>
      <c r="AQ734">
        <f>(Table2[[#This Row],[Sharpe Ratio]]-AVERAGE(Table2[Sharpe Ratio]))/_xlfn.STDEV.P(Table2[Sharpe Ratio])</f>
        <v>-1.7808371129587746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733</v>
      </c>
      <c r="AT734">
        <f>_xlfn.RANK.AVG(Table2[[#This Row],[6M Return vs Nifty Z-Score]],Table2[6M Return vs Nifty Z-Score])</f>
        <v>668</v>
      </c>
      <c r="AU734">
        <f>_xlfn.RANK.AVG(Table2[[#This Row],[Sharpe Ratio Z-Score]],Table2[Sharpe Ratio Z-Score])</f>
        <v>712</v>
      </c>
      <c r="AV734">
        <f>(Table2[[#This Row],[Rank 1Y]]+Table2[[#This Row],[Rank 6M]]+Table2[[#This Row],[Rank Sharpe]])/3</f>
        <v>704.33333333333337</v>
      </c>
    </row>
    <row r="735" spans="1:48" x14ac:dyDescent="0.3">
      <c r="A735" t="s">
        <v>1621</v>
      </c>
      <c r="B735" t="s">
        <v>1622</v>
      </c>
      <c r="C735" t="s">
        <v>10261</v>
      </c>
      <c r="D735" t="s">
        <v>463</v>
      </c>
      <c r="E735">
        <v>5412.6421454000001</v>
      </c>
      <c r="F735">
        <v>326.2</v>
      </c>
      <c r="G735">
        <v>-33.358449253192802</v>
      </c>
      <c r="H735">
        <f>(Table2[[#This Row],[1Y Return vs Nifty]]-AVERAGE(Table2[1Y Return vs Nifty]))/_xlfn.STDEV.P(Table2[1Y Return vs Nifty])</f>
        <v>-0.99824750630585335</v>
      </c>
      <c r="I735">
        <v>-0.78180894068526596</v>
      </c>
      <c r="J735">
        <f>(Table2[[#This Row],[1M Return vs Nifty]]-AVERAGE(Table2[1M Return vs Nifty]))/_xlfn.STDEV.P(Table2[1M Return vs Nifty])</f>
        <v>-0.17787543965758362</v>
      </c>
      <c r="K735">
        <v>-45.287766906249701</v>
      </c>
      <c r="L735">
        <f>(Table2[[#This Row],[6M Return vs Nifty]]-AVERAGE(Table2[6M Return vs Nifty]))/_xlfn.STDEV.P(Table2[6M Return vs Nifty])</f>
        <v>-1.7785607298334383</v>
      </c>
      <c r="M735">
        <v>1.5572180156687401</v>
      </c>
      <c r="N735">
        <f>(Table2[[#This Row],[1W Return vs Nifty]]-AVERAGE(Table2[1W Return vs Nifty]))/_xlfn.STDEV.P(Table2[1W Return vs Nifty])</f>
        <v>-0.12051296240275033</v>
      </c>
      <c r="O735">
        <v>328.11</v>
      </c>
      <c r="P735">
        <v>336.08387475505702</v>
      </c>
      <c r="Q735">
        <v>372.13052800531398</v>
      </c>
      <c r="R735">
        <v>46.257610090763798</v>
      </c>
      <c r="S735" s="2">
        <f>(Table2[[#This Row],[Close Price]]-Table2[[#This Row],[20D EMA]])/Table2[[#This Row],[20D EMA]]</f>
        <v>-5.8212184937978875E-3</v>
      </c>
      <c r="T735" s="2">
        <f>(Table2[[#This Row],[Close Price]]-Table2[[#This Row],[50D EMA]])/Table2[[#This Row],[50D EMA]]</f>
        <v>-2.9408952637970366E-2</v>
      </c>
      <c r="U735" s="2">
        <f>(Table2[[#This Row],[Close Price]]-Table2[[#This Row],[200D EMA]])/Table2[[#This Row],[200D EMA]]</f>
        <v>-0.12342585342704833</v>
      </c>
      <c r="V735">
        <v>1.74183661656815</v>
      </c>
      <c r="W735">
        <v>318.35000000000002</v>
      </c>
      <c r="X735">
        <v>330.8</v>
      </c>
      <c r="Y735">
        <v>318.35000000000002</v>
      </c>
      <c r="Z735">
        <v>352.75</v>
      </c>
      <c r="AA735">
        <v>318.35000000000002</v>
      </c>
      <c r="AB735">
        <v>352.75</v>
      </c>
      <c r="AC735" s="2">
        <f>(Table2[[#This Row],[Close Price]]/Table2[[#This Row],[Day Low]])-1</f>
        <v>2.4658394848437126E-2</v>
      </c>
      <c r="AD735" s="2">
        <f>(Table2[[#This Row],[Day High]]/Table2[[#This Row],[Close Price]])-1</f>
        <v>1.4101778050275904E-2</v>
      </c>
      <c r="AE735" s="2">
        <f>(Table2[[#This Row],[Close Price]]/Table2[[#This Row],[Current Week Low]])-1</f>
        <v>2.4658394848437126E-2</v>
      </c>
      <c r="AF735" s="2">
        <f>(Table2[[#This Row],[Current Week High]]/Table2[[#This Row],[Close Price]])-1</f>
        <v>8.139178418148374E-2</v>
      </c>
      <c r="AG735" s="2">
        <f>(Table2[[#This Row],[Close Price]]/Table2[[#This Row],[Current Month Low]])-1</f>
        <v>2.4658394848437126E-2</v>
      </c>
      <c r="AH735" s="2">
        <f>(Table2[[#This Row],[Current Month High]]/Table2[[#This Row],[Close Price]])-1</f>
        <v>8.139178418148374E-2</v>
      </c>
      <c r="AI735">
        <v>66.278356836296695</v>
      </c>
      <c r="AJ735">
        <v>24.195697696554301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</v>
      </c>
      <c r="AM735" t="s">
        <v>10293</v>
      </c>
      <c r="AN735">
        <v>0.08</v>
      </c>
      <c r="AO735" t="s">
        <v>10294</v>
      </c>
      <c r="AP735">
        <v>-0.12238207441096501</v>
      </c>
      <c r="AQ735">
        <f>(Table2[[#This Row],[Sharpe Ratio]]-AVERAGE(Table2[Sharpe Ratio]))/_xlfn.STDEV.P(Table2[Sharpe Ratio])</f>
        <v>-2.0528120650848347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672</v>
      </c>
      <c r="AT735">
        <f>_xlfn.RANK.AVG(Table2[[#This Row],[6M Return vs Nifty Z-Score]],Table2[6M Return vs Nifty Z-Score])</f>
        <v>727</v>
      </c>
      <c r="AU735">
        <f>_xlfn.RANK.AVG(Table2[[#This Row],[Sharpe Ratio Z-Score]],Table2[Sharpe Ratio Z-Score])</f>
        <v>728</v>
      </c>
      <c r="AV735">
        <f>(Table2[[#This Row],[Rank 1Y]]+Table2[[#This Row],[Rank 6M]]+Table2[[#This Row],[Rank Sharpe]])/3</f>
        <v>709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36D7-8FD5-4D61-A438-A3F93AC447DC}">
  <dimension ref="A1:Q5008"/>
  <sheetViews>
    <sheetView topLeftCell="G960" workbookViewId="0">
      <selection sqref="A1:Q116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10247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2028830.0942345399</v>
      </c>
      <c r="F2">
        <v>2998.65</v>
      </c>
      <c r="G2">
        <v>-5.9805848618297803</v>
      </c>
      <c r="H2">
        <v>-5.8776102088440698</v>
      </c>
      <c r="I2">
        <v>-10.2492888949378</v>
      </c>
      <c r="J2">
        <v>2.0061573255201801</v>
      </c>
      <c r="K2">
        <v>3017.54080330532</v>
      </c>
      <c r="L2">
        <v>2815.93302155629</v>
      </c>
      <c r="M2">
        <v>37.926200848431201</v>
      </c>
      <c r="N2">
        <v>0.96255599360435096</v>
      </c>
      <c r="O2">
        <v>7.3016190619111798</v>
      </c>
      <c r="P2">
        <v>35.056073503580599</v>
      </c>
      <c r="Q2">
        <v>2.5142085326293001E-2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1549644.9743969899</v>
      </c>
      <c r="F3">
        <v>4283.05</v>
      </c>
      <c r="G3">
        <v>-2.1013396311138699</v>
      </c>
      <c r="H3">
        <v>7.5501630672292999</v>
      </c>
      <c r="I3">
        <v>-5.11878240098204</v>
      </c>
      <c r="J3">
        <v>1.67079555854374</v>
      </c>
      <c r="K3">
        <v>4083.3371085475801</v>
      </c>
      <c r="L3">
        <v>3861.8521704200998</v>
      </c>
      <c r="M3">
        <v>49.359073604486198</v>
      </c>
      <c r="N3">
        <v>0.93390036709982005</v>
      </c>
      <c r="O3">
        <v>3.4543140985979499</v>
      </c>
      <c r="P3">
        <v>29.358199939595298</v>
      </c>
      <c r="Q3">
        <v>-2.1919332212576002E-2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1263854.4113827299</v>
      </c>
      <c r="F4">
        <v>1659.15</v>
      </c>
      <c r="G4">
        <v>-26.688712377964201</v>
      </c>
      <c r="H4">
        <v>-7.0501674703373602</v>
      </c>
      <c r="I4">
        <v>1.62394785319865</v>
      </c>
      <c r="J4">
        <v>2.38713904250482</v>
      </c>
      <c r="K4">
        <v>1608.3233465610999</v>
      </c>
      <c r="L4">
        <v>1560.30952371786</v>
      </c>
      <c r="M4">
        <v>66.575434846931898</v>
      </c>
      <c r="N4">
        <v>1.01238049552832</v>
      </c>
      <c r="O4">
        <v>8.1276557273302501</v>
      </c>
      <c r="P4">
        <v>21.678706318066801</v>
      </c>
      <c r="Q4">
        <v>-8.787153419747E-2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892573.00243174005</v>
      </c>
      <c r="F5">
        <v>1493.8</v>
      </c>
      <c r="G5">
        <v>44.864635553538797</v>
      </c>
      <c r="H5">
        <v>0.55848453037621903</v>
      </c>
      <c r="I5">
        <v>16.700538074755901</v>
      </c>
      <c r="J5">
        <v>4.2277464808472303</v>
      </c>
      <c r="K5">
        <v>1422.68556991073</v>
      </c>
      <c r="L5">
        <v>1226.65306390261</v>
      </c>
      <c r="M5">
        <v>58.2791142516447</v>
      </c>
      <c r="N5">
        <v>0.60976045358725295</v>
      </c>
      <c r="O5">
        <v>2.841745882983</v>
      </c>
      <c r="P5">
        <v>76.353225901658604</v>
      </c>
      <c r="Q5">
        <v>0.142435775686893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842379.41072609997</v>
      </c>
      <c r="F6">
        <v>1196.55</v>
      </c>
      <c r="G6">
        <v>-5.34794069611719</v>
      </c>
      <c r="H6">
        <v>-2.4956375673170101</v>
      </c>
      <c r="I6">
        <v>3.7457712142024402</v>
      </c>
      <c r="J6">
        <v>1.56189618282968</v>
      </c>
      <c r="K6">
        <v>1186.98399008243</v>
      </c>
      <c r="L6">
        <v>1087.79066504964</v>
      </c>
      <c r="M6">
        <v>33.866639099676497</v>
      </c>
      <c r="N6">
        <v>0.99317661078669095</v>
      </c>
      <c r="O6">
        <v>5.1188834566043999</v>
      </c>
      <c r="P6">
        <v>33.097886540600598</v>
      </c>
      <c r="Q6">
        <v>5.3501707184661997E-2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32</v>
      </c>
      <c r="E7">
        <v>756673.26521669002</v>
      </c>
      <c r="F7">
        <v>847.85</v>
      </c>
      <c r="G7">
        <v>15.0892399055037</v>
      </c>
      <c r="H7">
        <v>-0.22919523844480499</v>
      </c>
      <c r="I7">
        <v>17.403920749649402</v>
      </c>
      <c r="J7">
        <v>2.3254265294458101</v>
      </c>
      <c r="K7">
        <v>845.25389728107496</v>
      </c>
      <c r="L7">
        <v>750.19983504800302</v>
      </c>
      <c r="M7">
        <v>36.421654929710797</v>
      </c>
      <c r="N7">
        <v>0.71835878915445195</v>
      </c>
      <c r="O7">
        <v>7.5661968508580397</v>
      </c>
      <c r="P7">
        <v>56.084315169366697</v>
      </c>
      <c r="Q7">
        <v>7.5551602909648005E-2</v>
      </c>
    </row>
    <row r="8" spans="1:17" x14ac:dyDescent="0.3">
      <c r="A8" t="s">
        <v>33</v>
      </c>
      <c r="B8" t="s">
        <v>34</v>
      </c>
      <c r="C8" t="str">
        <f>IFERROR(VLOOKUP(Table1[[#This Row],[Ticker]],[1]!Table2[[Symbol]:[Industry]],2,FALSE),"-")</f>
        <v>-</v>
      </c>
      <c r="D8" t="s">
        <v>21</v>
      </c>
      <c r="E8">
        <v>754317.08029279998</v>
      </c>
      <c r="F8">
        <v>1821.2</v>
      </c>
      <c r="G8">
        <v>7.6375626101453999</v>
      </c>
      <c r="H8">
        <v>13.9039052934663</v>
      </c>
      <c r="I8">
        <v>-5.5546921851335496</v>
      </c>
      <c r="J8">
        <v>1.4969097440196</v>
      </c>
      <c r="K8">
        <v>1664.6102908605501</v>
      </c>
      <c r="L8">
        <v>1552.17548232536</v>
      </c>
      <c r="M8">
        <v>54.864989164479198</v>
      </c>
      <c r="N8">
        <v>1.0116867126265601</v>
      </c>
      <c r="O8">
        <v>4.49154403689875</v>
      </c>
      <c r="P8">
        <v>35.058771181727103</v>
      </c>
      <c r="Q8">
        <v>-5.3518990466207998E-2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746065.10382145504</v>
      </c>
      <c r="F9">
        <v>1179.55</v>
      </c>
      <c r="G9">
        <v>57.360333668354698</v>
      </c>
      <c r="H9">
        <v>15.6935325705336</v>
      </c>
      <c r="I9">
        <v>11.655881241586799</v>
      </c>
      <c r="J9">
        <v>1.4566003259901901</v>
      </c>
      <c r="K9">
        <v>1065.31983445368</v>
      </c>
      <c r="L9">
        <v>930.29050197161303</v>
      </c>
      <c r="M9">
        <v>70.588322797913307</v>
      </c>
      <c r="N9">
        <v>1.3313647815617999</v>
      </c>
      <c r="O9">
        <v>3.5988300623118898</v>
      </c>
      <c r="P9">
        <v>97.463798443123693</v>
      </c>
      <c r="Q9">
        <v>7.1562638870160001E-3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632639.19524981</v>
      </c>
      <c r="F10">
        <v>2692.55</v>
      </c>
      <c r="G10">
        <v>-21.7737812056046</v>
      </c>
      <c r="H10">
        <v>5.7298929495415303</v>
      </c>
      <c r="I10">
        <v>-3.3213196568374599</v>
      </c>
      <c r="J10">
        <v>0.62107997769611001</v>
      </c>
      <c r="K10">
        <v>2567.5068159029202</v>
      </c>
      <c r="L10">
        <v>2478.7083899440099</v>
      </c>
      <c r="M10">
        <v>52.278323372284497</v>
      </c>
      <c r="N10">
        <v>0.90020636981233204</v>
      </c>
      <c r="O10">
        <v>4.4103173571521301</v>
      </c>
      <c r="P10">
        <v>23.963536750995601</v>
      </c>
      <c r="Q10">
        <v>-5.5305974021715998E-2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611580.93658211001</v>
      </c>
      <c r="F11">
        <v>489.1</v>
      </c>
      <c r="G11">
        <v>-20.282107821396799</v>
      </c>
      <c r="H11">
        <v>12.366644373474401</v>
      </c>
      <c r="I11">
        <v>-1.97098150357476</v>
      </c>
      <c r="J11">
        <v>1.09334053276067</v>
      </c>
      <c r="K11">
        <v>455.96364036449</v>
      </c>
      <c r="L11">
        <v>437.72902161595903</v>
      </c>
      <c r="M11">
        <v>58.4301607735433</v>
      </c>
      <c r="N11">
        <v>1.2964369311317001</v>
      </c>
      <c r="O11">
        <v>4.4060519321202003</v>
      </c>
      <c r="P11">
        <v>22.474020282959799</v>
      </c>
      <c r="Q11">
        <v>0.107212843540869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504031.88049299998</v>
      </c>
      <c r="F12">
        <v>3665.7</v>
      </c>
      <c r="G12">
        <v>13.212408987556699</v>
      </c>
      <c r="H12">
        <v>4.20921794661957</v>
      </c>
      <c r="I12">
        <v>-4.5252616953507001</v>
      </c>
      <c r="J12">
        <v>4.9819755452408598</v>
      </c>
      <c r="K12">
        <v>3625.5729026763902</v>
      </c>
      <c r="L12">
        <v>3394.4830049150401</v>
      </c>
      <c r="M12">
        <v>46.761767284729601</v>
      </c>
      <c r="N12">
        <v>0.97473264524273096</v>
      </c>
      <c r="O12">
        <v>6.9345554737157897</v>
      </c>
      <c r="P12">
        <v>41.7352975292889</v>
      </c>
      <c r="Q12">
        <v>0.120159787131873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435498.02376156999</v>
      </c>
      <c r="F13">
        <v>1609.3</v>
      </c>
      <c r="G13">
        <v>18.4807913003844</v>
      </c>
      <c r="H13">
        <v>8.1699389423928395</v>
      </c>
      <c r="I13">
        <v>-11.491555054789201</v>
      </c>
      <c r="J13">
        <v>3.1408443877356</v>
      </c>
      <c r="K13">
        <v>1519.62642503917</v>
      </c>
      <c r="L13">
        <v>1439.4676164930599</v>
      </c>
      <c r="M13">
        <v>54.939190645529202</v>
      </c>
      <c r="N13">
        <v>0.67324144700364397</v>
      </c>
      <c r="O13">
        <v>5.4713229354377697</v>
      </c>
      <c r="P13">
        <v>44.325366575489802</v>
      </c>
      <c r="Q13">
        <v>1.8521936233283E-2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415934.21901250002</v>
      </c>
      <c r="F14">
        <v>6725</v>
      </c>
      <c r="G14">
        <v>-33.227041719794798</v>
      </c>
      <c r="H14">
        <v>-9.0163303204873397</v>
      </c>
      <c r="I14">
        <v>-14.905261549517199</v>
      </c>
      <c r="J14">
        <v>1.9584264357657899</v>
      </c>
      <c r="K14">
        <v>6942.2201172954501</v>
      </c>
      <c r="L14">
        <v>6994.4700543991303</v>
      </c>
      <c r="M14">
        <v>35.420167333547198</v>
      </c>
      <c r="N14">
        <v>1.00697334439167</v>
      </c>
      <c r="O14">
        <v>21.814126394052</v>
      </c>
      <c r="P14">
        <v>8.6815992759946994</v>
      </c>
      <c r="Q14">
        <v>-5.3808413615908997E-2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415480.84008004999</v>
      </c>
      <c r="F15">
        <v>1731.65</v>
      </c>
      <c r="G15">
        <v>25.9495985553514</v>
      </c>
      <c r="H15">
        <v>10.783221534314499</v>
      </c>
      <c r="I15">
        <v>9.1307409891225806</v>
      </c>
      <c r="J15">
        <v>1.95383312879908</v>
      </c>
      <c r="K15">
        <v>1582.5880492180299</v>
      </c>
      <c r="L15">
        <v>1438.6859721539499</v>
      </c>
      <c r="M15">
        <v>78.302133497773895</v>
      </c>
      <c r="N15">
        <v>1.15006957199614</v>
      </c>
      <c r="O15">
        <v>0.85467617590160305</v>
      </c>
      <c r="P15">
        <v>62.0863949080357</v>
      </c>
      <c r="Q15">
        <v>9.8238397419915996E-2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415275.01659006003</v>
      </c>
      <c r="F16">
        <v>330.1</v>
      </c>
      <c r="G16">
        <v>61.025031075413203</v>
      </c>
      <c r="H16">
        <v>22.444082301762599</v>
      </c>
      <c r="I16">
        <v>15.2139413505605</v>
      </c>
      <c r="J16">
        <v>2.09229302282623</v>
      </c>
      <c r="K16">
        <v>299.03749132294399</v>
      </c>
      <c r="L16">
        <v>256.22828080259501</v>
      </c>
      <c r="M16">
        <v>56.588162812345701</v>
      </c>
      <c r="N16">
        <v>1.26698536769364</v>
      </c>
      <c r="O16">
        <v>4.4229021508633597</v>
      </c>
      <c r="P16">
        <v>92.478134110787096</v>
      </c>
      <c r="Q16">
        <v>0.124132661925361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406969.07764397998</v>
      </c>
      <c r="F17">
        <v>419.7</v>
      </c>
      <c r="G17">
        <v>64.971281520768898</v>
      </c>
      <c r="H17">
        <v>11.557871961148701</v>
      </c>
      <c r="I17">
        <v>13.1207491864768</v>
      </c>
      <c r="J17">
        <v>8.01457329978982</v>
      </c>
      <c r="K17">
        <v>378.235537957612</v>
      </c>
      <c r="L17">
        <v>328.78685788669202</v>
      </c>
      <c r="M17">
        <v>76.003947786398598</v>
      </c>
      <c r="N17">
        <v>1.4315851065982399</v>
      </c>
      <c r="O17">
        <v>1.57255182273052</v>
      </c>
      <c r="P17">
        <v>98.158640226628805</v>
      </c>
      <c r="Q17">
        <v>0.18587911496201401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402591.47134776</v>
      </c>
      <c r="F18">
        <v>1096.6500000000001</v>
      </c>
      <c r="G18">
        <v>49.541149207295803</v>
      </c>
      <c r="H18">
        <v>12.4526144816327</v>
      </c>
      <c r="I18">
        <v>11.691771336446401</v>
      </c>
      <c r="J18">
        <v>4.3239780562929102</v>
      </c>
      <c r="K18">
        <v>1021.17864362761</v>
      </c>
      <c r="L18">
        <v>893.74511920099803</v>
      </c>
      <c r="M18">
        <v>54.419893376414898</v>
      </c>
      <c r="N18">
        <v>1.22027990448318</v>
      </c>
      <c r="O18">
        <v>7.5092326631103603</v>
      </c>
      <c r="P18">
        <v>84.839035900893293</v>
      </c>
      <c r="Q18">
        <v>0.16545871284036101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63</v>
      </c>
      <c r="E19">
        <v>400121.29177536</v>
      </c>
      <c r="F19">
        <v>12726.4</v>
      </c>
      <c r="G19">
        <v>5.2427958138755804</v>
      </c>
      <c r="H19">
        <v>7.6154421699159203</v>
      </c>
      <c r="I19">
        <v>6.3307792685094402</v>
      </c>
      <c r="J19">
        <v>7.6872057235458398</v>
      </c>
      <c r="K19">
        <v>12550.4090760093</v>
      </c>
      <c r="L19">
        <v>11648.1408779553</v>
      </c>
      <c r="M19">
        <v>48.618654713423702</v>
      </c>
      <c r="N19">
        <v>1.0670080567474201</v>
      </c>
      <c r="O19">
        <v>7.49308524013074</v>
      </c>
      <c r="P19">
        <v>37.521004090056898</v>
      </c>
      <c r="Q19">
        <v>4.7666223332352001E-2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68</v>
      </c>
      <c r="E20">
        <v>360342.95433688897</v>
      </c>
      <c r="F20">
        <v>3160.9</v>
      </c>
      <c r="G20">
        <v>1.2029115733892399</v>
      </c>
      <c r="H20">
        <v>-1.01924440439219</v>
      </c>
      <c r="I20">
        <v>-12.9955493350887</v>
      </c>
      <c r="J20">
        <v>7.8960041131248797</v>
      </c>
      <c r="K20">
        <v>3124.47484575115</v>
      </c>
      <c r="L20">
        <v>2983.6684940416599</v>
      </c>
      <c r="M20">
        <v>60.749328773005502</v>
      </c>
      <c r="N20">
        <v>0.69998815846217999</v>
      </c>
      <c r="O20">
        <v>18.444114018159301</v>
      </c>
      <c r="P20">
        <v>47.567693744164302</v>
      </c>
      <c r="Q20">
        <v>6.7305831773691996E-2</v>
      </c>
    </row>
    <row r="21" spans="1:17" x14ac:dyDescent="0.3">
      <c r="A21" t="s">
        <v>69</v>
      </c>
      <c r="B21" t="s">
        <v>70</v>
      </c>
      <c r="C21" t="str">
        <f>IFERROR(VLOOKUP(Table1[[#This Row],[Ticker]],[1]!Table2[[Symbol]:[Industry]],2,FALSE),"-")</f>
        <v>-</v>
      </c>
      <c r="D21" t="s">
        <v>24</v>
      </c>
      <c r="E21">
        <v>358832.71708999499</v>
      </c>
      <c r="F21">
        <v>1160.8499999999999</v>
      </c>
      <c r="G21">
        <v>-3.7763046891246401</v>
      </c>
      <c r="H21">
        <v>-9.8703489913431994</v>
      </c>
      <c r="I21">
        <v>-4.3142238418955596</v>
      </c>
      <c r="J21">
        <v>1.09832559899277</v>
      </c>
      <c r="K21">
        <v>1213.98622123161</v>
      </c>
      <c r="L21">
        <v>1119.13310341699</v>
      </c>
      <c r="M21">
        <v>17.792831742549399</v>
      </c>
      <c r="N21">
        <v>1.34482666044816</v>
      </c>
      <c r="O21">
        <v>15.402506783822201</v>
      </c>
      <c r="P21">
        <v>25.2062773014075</v>
      </c>
      <c r="Q21">
        <v>2.3540669812683001E-2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358547.50356414</v>
      </c>
      <c r="F22">
        <v>1803.45</v>
      </c>
      <c r="G22">
        <v>-27.695465431669</v>
      </c>
      <c r="H22">
        <v>-3.84378232811927</v>
      </c>
      <c r="I22">
        <v>-14.1745094488797</v>
      </c>
      <c r="J22">
        <v>1.8258180396714201</v>
      </c>
      <c r="K22">
        <v>1777.3437475077701</v>
      </c>
      <c r="L22">
        <v>1768.8767090875299</v>
      </c>
      <c r="M22">
        <v>52.295602928482403</v>
      </c>
      <c r="N22">
        <v>0.78952567080983305</v>
      </c>
      <c r="O22">
        <v>6.8230336299869698</v>
      </c>
      <c r="P22">
        <v>16.8151050944068</v>
      </c>
      <c r="Q22">
        <v>-9.1308153081241003E-2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343030.06446600001</v>
      </c>
      <c r="F23">
        <v>1588</v>
      </c>
      <c r="G23">
        <v>81.964392534704004</v>
      </c>
      <c r="H23">
        <v>4.6692008860043002</v>
      </c>
      <c r="I23">
        <v>12.7820614905832</v>
      </c>
      <c r="J23">
        <v>6.8825302232491596</v>
      </c>
      <c r="K23">
        <v>1466.2782439720199</v>
      </c>
      <c r="L23">
        <v>1253.02000066756</v>
      </c>
      <c r="M23">
        <v>78.175710709787396</v>
      </c>
      <c r="N23">
        <v>0.59733675871263303</v>
      </c>
      <c r="O23">
        <v>2.1032745591939599</v>
      </c>
      <c r="P23">
        <v>111.296653582595</v>
      </c>
      <c r="Q23">
        <v>7.8780209766712003E-2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339052.4170671</v>
      </c>
      <c r="F24">
        <v>11764.5</v>
      </c>
      <c r="G24">
        <v>15.36624002325</v>
      </c>
      <c r="H24">
        <v>-2.1398905885364901</v>
      </c>
      <c r="I24">
        <v>3.3921081022566102</v>
      </c>
      <c r="J24">
        <v>5.22217503290506</v>
      </c>
      <c r="K24">
        <v>11178.0669410544</v>
      </c>
      <c r="L24">
        <v>10004.585627898699</v>
      </c>
      <c r="M24">
        <v>53.509456854338602</v>
      </c>
      <c r="N24">
        <v>0.86176098443344895</v>
      </c>
      <c r="O24">
        <v>2.6647966339411</v>
      </c>
      <c r="P24">
        <v>47.283619086965501</v>
      </c>
      <c r="Q24">
        <v>2.3170652242182E-2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81</v>
      </c>
      <c r="E25">
        <v>333194.13181567501</v>
      </c>
      <c r="F25">
        <v>358.25</v>
      </c>
      <c r="G25">
        <v>65.596232877922205</v>
      </c>
      <c r="H25">
        <v>7.0530471890274304</v>
      </c>
      <c r="I25">
        <v>16.180641790596301</v>
      </c>
      <c r="J25">
        <v>6.3506195435328898</v>
      </c>
      <c r="K25">
        <v>330.757107147677</v>
      </c>
      <c r="L25">
        <v>281.56848728564</v>
      </c>
      <c r="M25">
        <v>70.706731913699599</v>
      </c>
      <c r="N25">
        <v>0.952262534284678</v>
      </c>
      <c r="O25">
        <v>1.18632240055827</v>
      </c>
      <c r="P25">
        <v>99.235314563781699</v>
      </c>
      <c r="Q25">
        <v>0.12066500476709099</v>
      </c>
    </row>
    <row r="26" spans="1:17" x14ac:dyDescent="0.3">
      <c r="A26" t="s">
        <v>82</v>
      </c>
      <c r="B26" t="s">
        <v>83</v>
      </c>
      <c r="C26" t="str">
        <f>IFERROR(VLOOKUP(Table1[[#This Row],[Ticker]],[1]!Table2[[Symbol]:[Industry]],2,FALSE),"-")</f>
        <v>-</v>
      </c>
      <c r="D26" t="s">
        <v>63</v>
      </c>
      <c r="E26">
        <v>329470.86320711998</v>
      </c>
      <c r="F26">
        <v>2749.65</v>
      </c>
      <c r="G26">
        <v>58.5391318948733</v>
      </c>
      <c r="H26">
        <v>-4.4305525458512296</v>
      </c>
      <c r="I26">
        <v>52.461947281820599</v>
      </c>
      <c r="J26">
        <v>1.2807834128759501</v>
      </c>
      <c r="K26">
        <v>2722.4594482307498</v>
      </c>
      <c r="L26">
        <v>2183.6957129788302</v>
      </c>
      <c r="M26">
        <v>35.8576918024634</v>
      </c>
      <c r="N26">
        <v>0.77985103032691006</v>
      </c>
      <c r="O26">
        <v>9.5957667339479507</v>
      </c>
      <c r="P26">
        <v>94.218612043086694</v>
      </c>
      <c r="Q26">
        <v>0.182233811179147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323235.10075114999</v>
      </c>
      <c r="F27">
        <v>524.5</v>
      </c>
      <c r="G27">
        <v>97.034611857729004</v>
      </c>
      <c r="H27">
        <v>10.9229088455364</v>
      </c>
      <c r="I27">
        <v>11.835633109003499</v>
      </c>
      <c r="J27">
        <v>8.5517161569326792</v>
      </c>
      <c r="K27">
        <v>490.08218195133901</v>
      </c>
      <c r="L27">
        <v>423.71378299774</v>
      </c>
      <c r="M27">
        <v>62.582384972978502</v>
      </c>
      <c r="N27">
        <v>0.95901326437919698</v>
      </c>
      <c r="O27">
        <v>3.3841754051477402</v>
      </c>
      <c r="P27">
        <v>131.05726872246601</v>
      </c>
      <c r="Q27">
        <v>0.14931350131252299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319490.41439595999</v>
      </c>
      <c r="F28">
        <v>4909.7</v>
      </c>
      <c r="G28">
        <v>5.6306737076056796</v>
      </c>
      <c r="H28">
        <v>2.3671167739700798</v>
      </c>
      <c r="I28">
        <v>16.633842359914599</v>
      </c>
      <c r="J28">
        <v>-3.1991235259437998</v>
      </c>
      <c r="K28">
        <v>4849.9437626202098</v>
      </c>
      <c r="L28">
        <v>4381.8462954958104</v>
      </c>
      <c r="M28">
        <v>39.480218444092401</v>
      </c>
      <c r="N28">
        <v>0.82871241352538305</v>
      </c>
      <c r="O28">
        <v>6.29977391693994</v>
      </c>
      <c r="P28">
        <v>40.628714643752197</v>
      </c>
      <c r="Q28">
        <v>7.2765668081180004E-3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314040.020625</v>
      </c>
      <c r="F29">
        <v>4695.75</v>
      </c>
      <c r="G29">
        <v>130.82096026206</v>
      </c>
      <c r="H29">
        <v>-13.3901381080181</v>
      </c>
      <c r="I29">
        <v>44.963990608779</v>
      </c>
      <c r="J29">
        <v>-0.37493842447797898</v>
      </c>
      <c r="K29">
        <v>4931.1493624796203</v>
      </c>
      <c r="L29">
        <v>3774.4821793495998</v>
      </c>
      <c r="M29">
        <v>28.319245138889499</v>
      </c>
      <c r="N29">
        <v>0.86348899969770199</v>
      </c>
      <c r="O29">
        <v>20.848639727413001</v>
      </c>
      <c r="P29">
        <v>165.62676773390601</v>
      </c>
      <c r="Q29">
        <v>0.26095356249171903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307131.7592266</v>
      </c>
      <c r="F30">
        <v>3462.35</v>
      </c>
      <c r="G30">
        <v>-10.287619737899799</v>
      </c>
      <c r="H30">
        <v>-1.89717725453098</v>
      </c>
      <c r="I30">
        <v>-17.258562923939699</v>
      </c>
      <c r="J30">
        <v>2.1143032682652101</v>
      </c>
      <c r="K30">
        <v>3390.13696657017</v>
      </c>
      <c r="L30">
        <v>3392.2711725854801</v>
      </c>
      <c r="M30">
        <v>60.689124553860403</v>
      </c>
      <c r="N30">
        <v>1.24553162238354</v>
      </c>
      <c r="O30">
        <v>12.263347148612899</v>
      </c>
      <c r="P30">
        <v>20.1183021388055</v>
      </c>
      <c r="Q30">
        <v>7.2754627793281998E-2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298019.87041092</v>
      </c>
      <c r="F31">
        <v>1881.4</v>
      </c>
      <c r="G31">
        <v>52.178751326882299</v>
      </c>
      <c r="H31">
        <v>4.4238115892757897</v>
      </c>
      <c r="I31">
        <v>-0.73211052738893601</v>
      </c>
      <c r="J31">
        <v>1.4244762418583801</v>
      </c>
      <c r="K31">
        <v>1799.81835901368</v>
      </c>
      <c r="L31">
        <v>1659.6791366959501</v>
      </c>
      <c r="M31">
        <v>71.534855610239802</v>
      </c>
      <c r="N31">
        <v>2.1255177147929798</v>
      </c>
      <c r="O31">
        <v>15.5575635165302</v>
      </c>
      <c r="P31">
        <v>130.69094476120401</v>
      </c>
      <c r="Q31">
        <v>6.6067224535250005E-2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297829.57365132897</v>
      </c>
      <c r="F32">
        <v>3106.7</v>
      </c>
      <c r="G32">
        <v>-34.203510008987401</v>
      </c>
      <c r="H32">
        <v>3.5077350524427202</v>
      </c>
      <c r="I32">
        <v>-7.3015929816499101</v>
      </c>
      <c r="J32">
        <v>7.1894573982170096</v>
      </c>
      <c r="K32">
        <v>2941.39085130685</v>
      </c>
      <c r="L32">
        <v>2983.1185697337201</v>
      </c>
      <c r="M32">
        <v>79.410060393898405</v>
      </c>
      <c r="N32">
        <v>1.15247650126135</v>
      </c>
      <c r="O32">
        <v>10.179611806740199</v>
      </c>
      <c r="P32">
        <v>16.351447511329098</v>
      </c>
      <c r="Q32">
        <v>-6.3914394066593994E-2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60</v>
      </c>
      <c r="E33">
        <v>280148.75997953501</v>
      </c>
      <c r="F33">
        <v>726.35</v>
      </c>
      <c r="G33">
        <v>144.74476140852201</v>
      </c>
      <c r="H33">
        <v>0.39127611866505801</v>
      </c>
      <c r="I33">
        <v>16.739661501228699</v>
      </c>
      <c r="J33">
        <v>5.4802534363863096</v>
      </c>
      <c r="K33">
        <v>703.61600571634199</v>
      </c>
      <c r="L33">
        <v>583.045873690127</v>
      </c>
      <c r="M33">
        <v>58.962560636069398</v>
      </c>
      <c r="N33">
        <v>0.69480470459361499</v>
      </c>
      <c r="O33">
        <v>23.335857369036901</v>
      </c>
      <c r="P33">
        <v>178.72217958557101</v>
      </c>
      <c r="Q33">
        <v>0.178622353204062</v>
      </c>
    </row>
    <row r="34" spans="1:17" x14ac:dyDescent="0.3">
      <c r="A34" t="s">
        <v>104</v>
      </c>
      <c r="B34" t="s">
        <v>105</v>
      </c>
      <c r="C34" t="str">
        <f>IFERROR(VLOOKUP(Table1[[#This Row],[Ticker]],[1]!Table2[[Symbol]:[Industry]],2,FALSE),"-")</f>
        <v>-</v>
      </c>
      <c r="D34" t="s">
        <v>106</v>
      </c>
      <c r="E34">
        <v>275406.29242000001</v>
      </c>
      <c r="F34">
        <v>651.79999999999995</v>
      </c>
      <c r="G34">
        <v>76.467874066598498</v>
      </c>
      <c r="H34">
        <v>-4.34385700421746</v>
      </c>
      <c r="I34">
        <v>91.734908721077005</v>
      </c>
      <c r="J34">
        <v>6.46189618966591</v>
      </c>
      <c r="K34">
        <v>627.803799658755</v>
      </c>
      <c r="L34">
        <v>477.29817652696102</v>
      </c>
      <c r="M34">
        <v>57.294748146411202</v>
      </c>
      <c r="N34">
        <v>0.18685264668993601</v>
      </c>
      <c r="O34">
        <v>23.918379871126099</v>
      </c>
      <c r="P34">
        <v>129.02319044272599</v>
      </c>
      <c r="Q34">
        <v>6.1387981412919998E-2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109</v>
      </c>
      <c r="E35">
        <v>268464.83696471999</v>
      </c>
      <c r="F35">
        <v>9616.2000000000007</v>
      </c>
      <c r="G35">
        <v>72.421557639480596</v>
      </c>
      <c r="H35">
        <v>9.4974470976139494E-2</v>
      </c>
      <c r="I35">
        <v>11.164395170476199</v>
      </c>
      <c r="J35">
        <v>4.9889262386194702</v>
      </c>
      <c r="K35">
        <v>9416.3581836329504</v>
      </c>
      <c r="L35">
        <v>8091.9337358272196</v>
      </c>
      <c r="M35">
        <v>56.200251797253301</v>
      </c>
      <c r="N35">
        <v>0.76973489843824505</v>
      </c>
      <c r="O35">
        <v>4.3946673322102097</v>
      </c>
      <c r="P35">
        <v>111.76392865007701</v>
      </c>
      <c r="Q35">
        <v>0.118442053986319</v>
      </c>
    </row>
    <row r="36" spans="1:17" x14ac:dyDescent="0.3">
      <c r="A36" t="s">
        <v>110</v>
      </c>
      <c r="B36" t="s">
        <v>111</v>
      </c>
      <c r="C36" t="str">
        <f>IFERROR(VLOOKUP(Table1[[#This Row],[Ticker]],[1]!Table2[[Symbol]:[Industry]],2,FALSE),"-")</f>
        <v>-</v>
      </c>
      <c r="D36" t="s">
        <v>21</v>
      </c>
      <c r="E36">
        <v>262352.40888169501</v>
      </c>
      <c r="F36">
        <v>502.15</v>
      </c>
      <c r="G36">
        <v>-1.9202393575012899</v>
      </c>
      <c r="H36">
        <v>-3.9050098544874299</v>
      </c>
      <c r="I36">
        <v>-9.1722885926962903</v>
      </c>
      <c r="J36">
        <v>2.7364220392856198</v>
      </c>
      <c r="K36">
        <v>508.37494295927797</v>
      </c>
      <c r="L36">
        <v>473.74126938427599</v>
      </c>
      <c r="M36">
        <v>32.878608646961197</v>
      </c>
      <c r="N36">
        <v>1.28846110136949</v>
      </c>
      <c r="O36">
        <v>15.483421288459599</v>
      </c>
      <c r="P36">
        <v>33.888814824690002</v>
      </c>
      <c r="Q36">
        <v>-0.11870825332299099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258723.33775981399</v>
      </c>
      <c r="F37">
        <v>1623.45</v>
      </c>
      <c r="G37">
        <v>-20.268778951658401</v>
      </c>
      <c r="H37">
        <v>1.1121185588425699</v>
      </c>
      <c r="I37">
        <v>-14.803270672434699</v>
      </c>
      <c r="J37">
        <v>3.9728241024850699</v>
      </c>
      <c r="K37">
        <v>1600.77677118364</v>
      </c>
      <c r="L37">
        <v>1592.12907388694</v>
      </c>
      <c r="M37">
        <v>53.2180958235828</v>
      </c>
      <c r="N37">
        <v>1.2351450903222301</v>
      </c>
      <c r="O37">
        <v>7.2407527179771503</v>
      </c>
      <c r="P37">
        <v>14.404002677847799</v>
      </c>
      <c r="Q37">
        <v>-3.7205132717356003E-2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251346.57589800001</v>
      </c>
      <c r="F38">
        <v>192.33</v>
      </c>
      <c r="G38">
        <v>357.87335285219399</v>
      </c>
      <c r="H38">
        <v>7.3390144185806303</v>
      </c>
      <c r="I38">
        <v>0.73359900857579396</v>
      </c>
      <c r="J38">
        <v>2.5643515864877999</v>
      </c>
      <c r="K38">
        <v>184.48117059190301</v>
      </c>
      <c r="L38">
        <v>142.75720448431099</v>
      </c>
      <c r="M38">
        <v>47.195174562405299</v>
      </c>
      <c r="N38">
        <v>0.95688976558334204</v>
      </c>
      <c r="O38">
        <v>19.066188322154598</v>
      </c>
      <c r="P38">
        <v>395.05791505791501</v>
      </c>
      <c r="Q38">
        <v>0.17491580882676999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250355.435292207</v>
      </c>
      <c r="F39">
        <v>177.29</v>
      </c>
      <c r="G39">
        <v>62.322746211284901</v>
      </c>
      <c r="H39">
        <v>4.4311264220177504</v>
      </c>
      <c r="I39">
        <v>-4.2711744531931997</v>
      </c>
      <c r="J39">
        <v>1.09314712770862</v>
      </c>
      <c r="K39">
        <v>170.39376723833399</v>
      </c>
      <c r="L39">
        <v>150.93078452126301</v>
      </c>
      <c r="M39">
        <v>55.532610120323497</v>
      </c>
      <c r="N39">
        <v>1.26269717725356</v>
      </c>
      <c r="O39">
        <v>11.0045687856055</v>
      </c>
      <c r="P39">
        <v>107.356725146198</v>
      </c>
      <c r="Q39">
        <v>0.111382072174906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244886.09335074999</v>
      </c>
      <c r="F40">
        <v>6876.5</v>
      </c>
      <c r="G40">
        <v>53.475139754881098</v>
      </c>
      <c r="H40">
        <v>-13.0652822976674</v>
      </c>
      <c r="I40">
        <v>52.104324454560803</v>
      </c>
      <c r="J40">
        <v>2.9017479987292298</v>
      </c>
      <c r="K40">
        <v>7081.6733461124404</v>
      </c>
      <c r="L40">
        <v>5667.8347592661403</v>
      </c>
      <c r="M40">
        <v>36.782877391512102</v>
      </c>
      <c r="N40">
        <v>0.88447260281956797</v>
      </c>
      <c r="O40">
        <v>15.883080055260599</v>
      </c>
      <c r="P40">
        <v>111.845348120764</v>
      </c>
      <c r="Q40">
        <v>0.15600208879267399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240566.8529916</v>
      </c>
      <c r="F41">
        <v>2495.1</v>
      </c>
      <c r="G41">
        <v>-17.544473258735501</v>
      </c>
      <c r="H41">
        <v>-6.0887405057009802</v>
      </c>
      <c r="I41">
        <v>-12.5527070421498</v>
      </c>
      <c r="J41">
        <v>0.633006479513333</v>
      </c>
      <c r="K41">
        <v>2529.71426929164</v>
      </c>
      <c r="L41">
        <v>2468.4911015236398</v>
      </c>
      <c r="M41">
        <v>41.010141162713602</v>
      </c>
      <c r="N41">
        <v>1.4690779892836301</v>
      </c>
      <c r="O41">
        <v>10.989539497414899</v>
      </c>
      <c r="P41">
        <v>16.321678321678299</v>
      </c>
      <c r="Q41">
        <v>-1.6746233732189E-2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231659.39885977199</v>
      </c>
      <c r="F42">
        <v>262.33999999999997</v>
      </c>
      <c r="G42">
        <v>181.86876524111301</v>
      </c>
      <c r="H42">
        <v>12.2795030116744</v>
      </c>
      <c r="I42">
        <v>69.329121298955499</v>
      </c>
      <c r="J42">
        <v>6.7072505340599902</v>
      </c>
      <c r="K42">
        <v>208.92464697211699</v>
      </c>
      <c r="L42">
        <v>166.457271984333</v>
      </c>
      <c r="M42">
        <v>88.3634455573157</v>
      </c>
      <c r="N42">
        <v>1.40225155809099</v>
      </c>
      <c r="O42">
        <v>6.2361820538232804</v>
      </c>
      <c r="P42">
        <v>221.49509803921501</v>
      </c>
      <c r="Q42">
        <v>6.2597250477687993E-2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221449.74962455401</v>
      </c>
      <c r="F43">
        <v>302.95</v>
      </c>
      <c r="G43">
        <v>121.639884648806</v>
      </c>
      <c r="H43">
        <v>-1.4318369581289601</v>
      </c>
      <c r="I43">
        <v>51.0067779094218</v>
      </c>
      <c r="J43">
        <v>3.1614851338303702</v>
      </c>
      <c r="K43">
        <v>299.47669393288601</v>
      </c>
      <c r="L43">
        <v>231.539161234923</v>
      </c>
      <c r="M43">
        <v>36.945281599066099</v>
      </c>
      <c r="N43">
        <v>0.75878511488629796</v>
      </c>
      <c r="O43">
        <v>12.394784617923699</v>
      </c>
      <c r="P43">
        <v>145.303643724696</v>
      </c>
      <c r="Q43">
        <v>0.222217105293738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219234.62489147999</v>
      </c>
      <c r="F44">
        <v>899.55</v>
      </c>
      <c r="G44">
        <v>-14.735536165453301</v>
      </c>
      <c r="H44">
        <v>-3.49367710258407</v>
      </c>
      <c r="I44">
        <v>-3.8764740032441201</v>
      </c>
      <c r="J44">
        <v>7.2042424246348196</v>
      </c>
      <c r="K44">
        <v>908.48210495082196</v>
      </c>
      <c r="L44">
        <v>855.87118048191098</v>
      </c>
      <c r="M44">
        <v>44.1332611888228</v>
      </c>
      <c r="N44">
        <v>0.92838148541670795</v>
      </c>
      <c r="O44">
        <v>6.6533266633316703</v>
      </c>
      <c r="P44">
        <v>24.419087136929399</v>
      </c>
      <c r="Q44">
        <v>-3.4835974150465999E-2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209027.69701316999</v>
      </c>
      <c r="F45">
        <v>844.45</v>
      </c>
      <c r="G45">
        <v>44.494736283031102</v>
      </c>
      <c r="H45">
        <v>3.19650507981873</v>
      </c>
      <c r="I45">
        <v>-6.4082451358315096</v>
      </c>
      <c r="J45">
        <v>6.2067433801631697</v>
      </c>
      <c r="K45">
        <v>843.64433841962398</v>
      </c>
      <c r="L45">
        <v>774.91792855328595</v>
      </c>
      <c r="M45">
        <v>47.943794289592603</v>
      </c>
      <c r="N45">
        <v>1.27037712535341</v>
      </c>
      <c r="O45">
        <v>14.583456687784899</v>
      </c>
      <c r="P45">
        <v>82.366915019976204</v>
      </c>
      <c r="Q45">
        <v>0.107360871742033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51</v>
      </c>
      <c r="E46">
        <v>207275.8966335</v>
      </c>
      <c r="F46">
        <v>326.25</v>
      </c>
      <c r="G46">
        <v>4.49165221068173</v>
      </c>
      <c r="H46">
        <v>-9.2259189447017693</v>
      </c>
      <c r="I46">
        <v>15.4412845674825</v>
      </c>
      <c r="J46">
        <v>-0.34300925043001101</v>
      </c>
      <c r="K46">
        <v>344.533934332326</v>
      </c>
      <c r="L46">
        <v>299.94698273872001</v>
      </c>
      <c r="M46">
        <v>24.511923045246998</v>
      </c>
      <c r="N46">
        <v>0.64334642389488195</v>
      </c>
      <c r="O46">
        <v>20.9808429118773</v>
      </c>
      <c r="P46">
        <v>60.872781065088702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204318.77106082</v>
      </c>
      <c r="F47">
        <v>1572.35</v>
      </c>
      <c r="G47">
        <v>67.988605939870695</v>
      </c>
      <c r="H47">
        <v>-3.6291919677203301</v>
      </c>
      <c r="I47">
        <v>9.1856772074821293</v>
      </c>
      <c r="J47">
        <v>-5.1719964179176099</v>
      </c>
      <c r="K47">
        <v>1566.20539761947</v>
      </c>
      <c r="L47">
        <v>1351.11480347222</v>
      </c>
      <c r="M47">
        <v>41.006589806601099</v>
      </c>
      <c r="N47">
        <v>1.4116787984244099</v>
      </c>
      <c r="O47">
        <v>8.2964988711164693</v>
      </c>
      <c r="P47">
        <v>96.531466783325996</v>
      </c>
      <c r="Q47">
        <v>0.224356153514113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133</v>
      </c>
      <c r="E48">
        <v>197514.43604170199</v>
      </c>
      <c r="F48">
        <v>158.22</v>
      </c>
      <c r="G48">
        <v>6.42878593956803</v>
      </c>
      <c r="H48">
        <v>-9.0432483958096697</v>
      </c>
      <c r="I48">
        <v>0.96872529112206196</v>
      </c>
      <c r="J48">
        <v>3.3421975145757399</v>
      </c>
      <c r="K48">
        <v>167.318359529384</v>
      </c>
      <c r="L48">
        <v>152.746987977049</v>
      </c>
      <c r="M48">
        <v>32.881684312577903</v>
      </c>
      <c r="N48">
        <v>1.1498674667831801</v>
      </c>
      <c r="O48">
        <v>16.672986980154199</v>
      </c>
      <c r="P48">
        <v>38.062827225130903</v>
      </c>
      <c r="Q48">
        <v>-3.1752432246244001E-2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Row],[Ticker]],[1]!Table2[[Symbol]:[Industry]],2,FALSE),"-")</f>
        <v>-</v>
      </c>
      <c r="D49" t="s">
        <v>146</v>
      </c>
      <c r="E49">
        <v>196877.843088325</v>
      </c>
      <c r="F49">
        <v>5538.25</v>
      </c>
      <c r="G49">
        <v>200.94758947189499</v>
      </c>
      <c r="H49">
        <v>2.1957711075278299</v>
      </c>
      <c r="I49">
        <v>64.059658013862702</v>
      </c>
      <c r="J49">
        <v>8.0463430226043293</v>
      </c>
      <c r="K49">
        <v>5223.6540871327397</v>
      </c>
      <c r="L49">
        <v>4037.67594901347</v>
      </c>
      <c r="M49">
        <v>50.852461565411197</v>
      </c>
      <c r="N49">
        <v>0.999316213827668</v>
      </c>
      <c r="O49">
        <v>6.8803322349117497</v>
      </c>
      <c r="P49">
        <v>231.55232279693399</v>
      </c>
      <c r="Q49">
        <v>0.245355312354371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78</v>
      </c>
      <c r="E50">
        <v>180173.31429153899</v>
      </c>
      <c r="F50">
        <v>2706.8</v>
      </c>
      <c r="G50">
        <v>22.6495553222565</v>
      </c>
      <c r="H50">
        <v>-0.98333925387390697</v>
      </c>
      <c r="I50">
        <v>13.4136830214499</v>
      </c>
      <c r="J50">
        <v>-1.40771646718078</v>
      </c>
      <c r="K50">
        <v>2641.8929473182202</v>
      </c>
      <c r="L50">
        <v>2308.9687338701201</v>
      </c>
      <c r="M50">
        <v>32.355209169194801</v>
      </c>
      <c r="N50">
        <v>0.89712798686453199</v>
      </c>
      <c r="O50">
        <v>6.3155755874094703</v>
      </c>
      <c r="P50">
        <v>54.578243405414902</v>
      </c>
      <c r="Q50">
        <v>5.6946705535349001E-2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174765.14542895</v>
      </c>
      <c r="F51">
        <v>1744.9</v>
      </c>
      <c r="G51">
        <v>11.652189272903801</v>
      </c>
      <c r="H51">
        <v>14.9612863923221</v>
      </c>
      <c r="I51">
        <v>8.4528849527622096</v>
      </c>
      <c r="J51">
        <v>5.2317861056567097</v>
      </c>
      <c r="K51">
        <v>1566.94921071421</v>
      </c>
      <c r="L51">
        <v>1457.8485060103201</v>
      </c>
      <c r="M51">
        <v>67.662997440443306</v>
      </c>
      <c r="N51">
        <v>1.2058883640735201</v>
      </c>
      <c r="O51">
        <v>2.6505816952260899</v>
      </c>
      <c r="P51">
        <v>39.407981464466801</v>
      </c>
      <c r="Q51">
        <v>1.1868827079963E-2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116</v>
      </c>
      <c r="E52">
        <v>173684.3556288</v>
      </c>
      <c r="F52">
        <v>526.29999999999995</v>
      </c>
      <c r="G52">
        <v>138.15522180717599</v>
      </c>
      <c r="H52">
        <v>5.4780193244411599</v>
      </c>
      <c r="I52">
        <v>3.6431888259482101</v>
      </c>
      <c r="J52">
        <v>3.6359122800797699</v>
      </c>
      <c r="K52">
        <v>512.41008525901202</v>
      </c>
      <c r="L52">
        <v>415.735979214346</v>
      </c>
      <c r="M52">
        <v>39.135804077240699</v>
      </c>
      <c r="N52">
        <v>0.49586144784366099</v>
      </c>
      <c r="O52">
        <v>10.2033060991829</v>
      </c>
      <c r="P52">
        <v>163.61131980966601</v>
      </c>
      <c r="Q52">
        <v>0.18684931431112001</v>
      </c>
    </row>
    <row r="53" spans="1:17" x14ac:dyDescent="0.3">
      <c r="A53" t="s">
        <v>153</v>
      </c>
      <c r="B53" t="s">
        <v>154</v>
      </c>
      <c r="C53" t="str">
        <f>IFERROR(VLOOKUP(Table1[[#This Row],[Ticker]],[1]!Table2[[Symbol]:[Industry]],2,FALSE),"-")</f>
        <v>-</v>
      </c>
      <c r="D53" t="s">
        <v>155</v>
      </c>
      <c r="E53">
        <v>169503.16776951999</v>
      </c>
      <c r="F53">
        <v>434.2</v>
      </c>
      <c r="G53">
        <v>32.9592834792426</v>
      </c>
      <c r="H53">
        <v>-6.6371070906290903</v>
      </c>
      <c r="I53">
        <v>46.2054035852696</v>
      </c>
      <c r="J53">
        <v>2.92970175199385</v>
      </c>
      <c r="K53">
        <v>438.37163531740202</v>
      </c>
      <c r="L53">
        <v>358.11484485395999</v>
      </c>
      <c r="M53">
        <v>36.940427332016199</v>
      </c>
      <c r="N53">
        <v>1.2722675453107899</v>
      </c>
      <c r="O53">
        <v>16.7088899124827</v>
      </c>
      <c r="P53">
        <v>108.74999999999901</v>
      </c>
      <c r="Q53">
        <v>1.4879314890501E-2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158</v>
      </c>
      <c r="E54">
        <v>166534.92369375</v>
      </c>
      <c r="F54">
        <v>4312.5</v>
      </c>
      <c r="G54">
        <v>41.523907665263103</v>
      </c>
      <c r="H54">
        <v>1.5114921042676099</v>
      </c>
      <c r="I54">
        <v>24.802511553444401</v>
      </c>
      <c r="J54">
        <v>-0.76719808329334305</v>
      </c>
      <c r="K54">
        <v>4263.20669113239</v>
      </c>
      <c r="L54">
        <v>3584.0800520050698</v>
      </c>
      <c r="M54">
        <v>38.907881636500299</v>
      </c>
      <c r="N54">
        <v>0.755307278487789</v>
      </c>
      <c r="O54">
        <v>6.8939130434782596</v>
      </c>
      <c r="P54">
        <v>84.820108427796896</v>
      </c>
      <c r="Q54">
        <v>0.109729938439727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21</v>
      </c>
      <c r="E55">
        <v>163138.63497349</v>
      </c>
      <c r="F55">
        <v>5509.9</v>
      </c>
      <c r="G55">
        <v>-13.3512873071525</v>
      </c>
      <c r="H55">
        <v>1.4237716098542399</v>
      </c>
      <c r="I55">
        <v>-12.666414110812701</v>
      </c>
      <c r="J55">
        <v>1.75404182128081</v>
      </c>
      <c r="K55">
        <v>5353.7676515380999</v>
      </c>
      <c r="L55">
        <v>5213.5083506432302</v>
      </c>
      <c r="M55">
        <v>38.298942320883398</v>
      </c>
      <c r="N55">
        <v>0.82995616619901602</v>
      </c>
      <c r="O55">
        <v>16.916822446868299</v>
      </c>
      <c r="P55">
        <v>22.074641911577299</v>
      </c>
      <c r="Q55">
        <v>-2.5715734335495E-2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116</v>
      </c>
      <c r="E56">
        <v>160903.15252</v>
      </c>
      <c r="F56">
        <v>611.04999999999995</v>
      </c>
      <c r="G56">
        <v>184.69866392826</v>
      </c>
      <c r="H56">
        <v>10.212039680209999</v>
      </c>
      <c r="I56">
        <v>9.8676143368755103</v>
      </c>
      <c r="J56">
        <v>2.4952148514496701</v>
      </c>
      <c r="K56">
        <v>574.259744153714</v>
      </c>
      <c r="L56">
        <v>461.251225155714</v>
      </c>
      <c r="M56">
        <v>45.477428235582899</v>
      </c>
      <c r="N56">
        <v>0.59595636557038101</v>
      </c>
      <c r="O56">
        <v>7.0288847066524802</v>
      </c>
      <c r="P56">
        <v>219.16949595194501</v>
      </c>
      <c r="Q56">
        <v>0.18833049541695801</v>
      </c>
    </row>
    <row r="57" spans="1:17" x14ac:dyDescent="0.3">
      <c r="A57" t="s">
        <v>163</v>
      </c>
      <c r="B57" t="s">
        <v>164</v>
      </c>
      <c r="C57" t="str">
        <f>IFERROR(VLOOKUP(Table1[[#This Row],[Ticker]],[1]!Table2[[Symbol]:[Industry]],2,FALSE),"-")</f>
        <v>-</v>
      </c>
      <c r="D57" t="s">
        <v>78</v>
      </c>
      <c r="E57">
        <v>160792.70064383899</v>
      </c>
      <c r="F57">
        <v>652.79999999999995</v>
      </c>
      <c r="G57">
        <v>15.0508442677964</v>
      </c>
      <c r="H57">
        <v>-7.0507952392625999</v>
      </c>
      <c r="I57">
        <v>4.0103628870361296</v>
      </c>
      <c r="J57">
        <v>-1.61484286393289</v>
      </c>
      <c r="K57">
        <v>661.60528711533198</v>
      </c>
      <c r="L57">
        <v>587.39520597123101</v>
      </c>
      <c r="M57">
        <v>30.527020864369</v>
      </c>
      <c r="N57">
        <v>0.80459201944684999</v>
      </c>
      <c r="O57">
        <v>8.2950367647058805</v>
      </c>
      <c r="P57">
        <v>61.564162851132203</v>
      </c>
      <c r="Q57">
        <v>3.3237617010107003E-2</v>
      </c>
    </row>
    <row r="58" spans="1:17" x14ac:dyDescent="0.3">
      <c r="A58" t="s">
        <v>165</v>
      </c>
      <c r="B58" t="s">
        <v>166</v>
      </c>
      <c r="C58" t="str">
        <f>IFERROR(VLOOKUP(Table1[[#This Row],[Ticker]],[1]!Table2[[Symbol]:[Industry]],2,FALSE),"-")</f>
        <v>-</v>
      </c>
      <c r="D58" t="s">
        <v>167</v>
      </c>
      <c r="E58">
        <v>160601.11924500001</v>
      </c>
      <c r="F58">
        <v>7578.8</v>
      </c>
      <c r="G58">
        <v>45.347763929832198</v>
      </c>
      <c r="H58">
        <v>-12.011461245579801</v>
      </c>
      <c r="I58">
        <v>56.047837354060697</v>
      </c>
      <c r="J58">
        <v>2.0012316905643899</v>
      </c>
      <c r="K58">
        <v>7942.6146843849601</v>
      </c>
      <c r="L58">
        <v>6455.7907201112703</v>
      </c>
      <c r="M58">
        <v>33.5678155245594</v>
      </c>
      <c r="N58">
        <v>0.67066442355212097</v>
      </c>
      <c r="O58">
        <v>20.730854488837199</v>
      </c>
      <c r="P58">
        <v>96.851948051948</v>
      </c>
      <c r="Q58">
        <v>0.176840326926545</v>
      </c>
    </row>
    <row r="59" spans="1:17" x14ac:dyDescent="0.3">
      <c r="A59" t="s">
        <v>168</v>
      </c>
      <c r="B59" t="s">
        <v>169</v>
      </c>
      <c r="C59" t="str">
        <f>IFERROR(VLOOKUP(Table1[[#This Row],[Ticker]],[1]!Table2[[Symbol]:[Industry]],2,FALSE),"-")</f>
        <v>-</v>
      </c>
      <c r="D59" t="s">
        <v>170</v>
      </c>
      <c r="E59">
        <v>159400.71020269999</v>
      </c>
      <c r="F59">
        <v>3134.05</v>
      </c>
      <c r="G59">
        <v>-7.2722463752845599</v>
      </c>
      <c r="H59">
        <v>-2.0684271356800701</v>
      </c>
      <c r="I59">
        <v>11.4921598528051</v>
      </c>
      <c r="J59">
        <v>0.889051630447937</v>
      </c>
      <c r="K59">
        <v>3100.8119116788198</v>
      </c>
      <c r="L59">
        <v>2878.4913493847098</v>
      </c>
      <c r="M59">
        <v>47.3935471293128</v>
      </c>
      <c r="N59">
        <v>0.63596758422326904</v>
      </c>
      <c r="O59">
        <v>3.4779279207415299</v>
      </c>
      <c r="P59">
        <v>36.705851562670297</v>
      </c>
      <c r="Q59">
        <v>-4.7005582361360002E-3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155835.96261874199</v>
      </c>
      <c r="F60">
        <v>237.01</v>
      </c>
      <c r="G60">
        <v>78.829611599849699</v>
      </c>
      <c r="H60">
        <v>4.5579070274299101</v>
      </c>
      <c r="I60">
        <v>20.121717036117801</v>
      </c>
      <c r="J60">
        <v>4.2719333121987004</v>
      </c>
      <c r="K60">
        <v>220.39912144540401</v>
      </c>
      <c r="L60">
        <v>184.83671773517599</v>
      </c>
      <c r="M60">
        <v>62.8150819941173</v>
      </c>
      <c r="N60">
        <v>0.86156299581142504</v>
      </c>
      <c r="O60">
        <v>3.9196658368845201</v>
      </c>
      <c r="P60">
        <v>112.56502242152401</v>
      </c>
      <c r="Q60">
        <v>9.4360966847614997E-2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37</v>
      </c>
      <c r="E61">
        <v>152122.09114961899</v>
      </c>
      <c r="F61">
        <v>707.4</v>
      </c>
      <c r="G61">
        <v>-15.5794075940941</v>
      </c>
      <c r="H61">
        <v>16.515377134794701</v>
      </c>
      <c r="I61">
        <v>9.1135681377943598</v>
      </c>
      <c r="J61">
        <v>4.7992015370496501</v>
      </c>
      <c r="K61">
        <v>629.58534392921797</v>
      </c>
      <c r="L61">
        <v>610.49592331497502</v>
      </c>
      <c r="M61">
        <v>75.632870971171698</v>
      </c>
      <c r="N61">
        <v>1.06120053336178</v>
      </c>
      <c r="O61">
        <v>2.13457732541701</v>
      </c>
      <c r="P61">
        <v>38.326163472819701</v>
      </c>
      <c r="Q61">
        <v>-5.7616957043053002E-2</v>
      </c>
    </row>
    <row r="62" spans="1:17" x14ac:dyDescent="0.3">
      <c r="A62" t="s">
        <v>61</v>
      </c>
      <c r="B62" t="s">
        <v>176</v>
      </c>
      <c r="C62" t="str">
        <f>IFERROR(VLOOKUP(Table1[[#This Row],[Ticker]],[1]!Table2[[Symbol]:[Industry]],2,FALSE),"-")</f>
        <v>-</v>
      </c>
      <c r="D62" t="s">
        <v>63</v>
      </c>
      <c r="E62">
        <v>151860.11489632499</v>
      </c>
      <c r="F62">
        <v>747.15</v>
      </c>
      <c r="G62">
        <v>59.527755516591498</v>
      </c>
      <c r="H62">
        <v>14.8105297213085</v>
      </c>
      <c r="I62">
        <v>14.232211267328699</v>
      </c>
      <c r="J62">
        <v>4.2737960403532202</v>
      </c>
      <c r="K62">
        <v>692.25924351345304</v>
      </c>
      <c r="L62">
        <v>594.58749646227795</v>
      </c>
      <c r="M62">
        <v>39.2687657472623</v>
      </c>
      <c r="N62">
        <v>1.50701072065319</v>
      </c>
      <c r="O62">
        <v>7.6490664525195697</v>
      </c>
      <c r="P62">
        <v>90.138694490393107</v>
      </c>
      <c r="Q62">
        <v>0.108572439416318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18</v>
      </c>
      <c r="E63">
        <v>150589.52548847999</v>
      </c>
      <c r="F63">
        <v>347.1</v>
      </c>
      <c r="G63">
        <v>62.577743066801901</v>
      </c>
      <c r="H63">
        <v>12.272651828179599</v>
      </c>
      <c r="I63">
        <v>11.22580227321</v>
      </c>
      <c r="J63">
        <v>6.9208699913586802</v>
      </c>
      <c r="K63">
        <v>314.96913015819501</v>
      </c>
      <c r="L63">
        <v>277.58423535800603</v>
      </c>
      <c r="M63">
        <v>76.465330746396504</v>
      </c>
      <c r="N63">
        <v>1.27408737817164</v>
      </c>
      <c r="O63">
        <v>3.4428118697781498</v>
      </c>
      <c r="P63">
        <v>109.44335495549799</v>
      </c>
      <c r="Q63">
        <v>3.1461473212386001E-2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181</v>
      </c>
      <c r="E64">
        <v>149244.82830603499</v>
      </c>
      <c r="F64">
        <v>1459.15</v>
      </c>
      <c r="G64">
        <v>16.510923195030099</v>
      </c>
      <c r="H64">
        <v>1.7893729320819001</v>
      </c>
      <c r="I64">
        <v>4.8682620442975599</v>
      </c>
      <c r="J64">
        <v>2.4819044836002498E-2</v>
      </c>
      <c r="K64">
        <v>1401.34380184418</v>
      </c>
      <c r="L64">
        <v>1245.9990882130701</v>
      </c>
      <c r="M64">
        <v>51.543282966677701</v>
      </c>
      <c r="N64">
        <v>0.935530266388237</v>
      </c>
      <c r="O64">
        <v>4.5129013466744299</v>
      </c>
      <c r="P64">
        <v>52.026463846634698</v>
      </c>
      <c r="Q64">
        <v>1.3183625045042001E-2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21</v>
      </c>
      <c r="E65">
        <v>147476.17123176</v>
      </c>
      <c r="F65">
        <v>1507.7</v>
      </c>
      <c r="G65">
        <v>5.0170618176922401</v>
      </c>
      <c r="H65">
        <v>1.2946768117430301</v>
      </c>
      <c r="I65">
        <v>-0.43012673286334602</v>
      </c>
      <c r="J65">
        <v>1.7958704439645301</v>
      </c>
      <c r="K65">
        <v>1439.0837991936701</v>
      </c>
      <c r="L65">
        <v>1315.3119101197101</v>
      </c>
      <c r="M65">
        <v>45.865154198974501</v>
      </c>
      <c r="N65">
        <v>1.21846000751669</v>
      </c>
      <c r="O65">
        <v>4.06579558267559</v>
      </c>
      <c r="P65">
        <v>37.294540818649502</v>
      </c>
      <c r="Q65">
        <v>-1.6602162171645E-2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81</v>
      </c>
      <c r="E66">
        <v>147097.456046145</v>
      </c>
      <c r="F66">
        <v>460.35</v>
      </c>
      <c r="G66">
        <v>68.685328138741795</v>
      </c>
      <c r="H66">
        <v>4.0263869975816604</v>
      </c>
      <c r="I66">
        <v>4.9942104178004403</v>
      </c>
      <c r="J66">
        <v>8.1711595706618105</v>
      </c>
      <c r="K66">
        <v>435.69833946976598</v>
      </c>
      <c r="L66">
        <v>381.77253198026699</v>
      </c>
      <c r="M66">
        <v>69.539654157247398</v>
      </c>
      <c r="N66">
        <v>1.3469119506409</v>
      </c>
      <c r="O66">
        <v>2.3134571521668201</v>
      </c>
      <c r="P66">
        <v>101.863626397719</v>
      </c>
      <c r="Q66">
        <v>0.14459718372879701</v>
      </c>
    </row>
    <row r="67" spans="1:17" x14ac:dyDescent="0.3">
      <c r="A67" t="s">
        <v>186</v>
      </c>
      <c r="B67" t="s">
        <v>187</v>
      </c>
      <c r="C67" t="str">
        <f>IFERROR(VLOOKUP(Table1[[#This Row],[Ticker]],[1]!Table2[[Symbol]:[Industry]],2,FALSE),"-")</f>
        <v>-</v>
      </c>
      <c r="D67" t="s">
        <v>188</v>
      </c>
      <c r="E67">
        <v>144992.464941415</v>
      </c>
      <c r="F67">
        <v>648.04999999999995</v>
      </c>
      <c r="G67">
        <v>16.000173090893501</v>
      </c>
      <c r="H67">
        <v>-4.8078965877846702</v>
      </c>
      <c r="I67">
        <v>-2.0422611671707398</v>
      </c>
      <c r="J67">
        <v>2.9363441806661501</v>
      </c>
      <c r="K67">
        <v>668.20911643740999</v>
      </c>
      <c r="L67">
        <v>597.04482219769704</v>
      </c>
      <c r="M67">
        <v>35.335196210100698</v>
      </c>
      <c r="N67">
        <v>0.774435720536225</v>
      </c>
      <c r="O67">
        <v>10.369570249209101</v>
      </c>
      <c r="P67">
        <v>47.905968275704602</v>
      </c>
      <c r="Q67">
        <v>1.6409819535361001E-2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191</v>
      </c>
      <c r="E68">
        <v>140752.86674093999</v>
      </c>
      <c r="F68">
        <v>1261.8</v>
      </c>
      <c r="G68">
        <v>33.278084462418299</v>
      </c>
      <c r="H68">
        <v>24.651209776949901</v>
      </c>
      <c r="I68">
        <v>6.8324506158022897</v>
      </c>
      <c r="J68">
        <v>20.321340217083002</v>
      </c>
      <c r="K68">
        <v>1054.3267873104201</v>
      </c>
      <c r="L68">
        <v>1055.66504077063</v>
      </c>
      <c r="M68">
        <v>90.612784107594607</v>
      </c>
      <c r="N68">
        <v>2.2031993785621302</v>
      </c>
      <c r="O68">
        <v>6.8315105404976997</v>
      </c>
      <c r="P68">
        <v>83.935860058309004</v>
      </c>
      <c r="Q68">
        <v>3.1928124616158002E-2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Row],[Ticker]],[1]!Table2[[Symbol]:[Industry]],2,FALSE),"-")</f>
        <v>-</v>
      </c>
      <c r="D69" t="s">
        <v>124</v>
      </c>
      <c r="E69">
        <v>137785.09570236001</v>
      </c>
      <c r="F69">
        <v>5720.35</v>
      </c>
      <c r="G69">
        <v>-7.4415243209023698</v>
      </c>
      <c r="H69">
        <v>2.0478391097922599</v>
      </c>
      <c r="I69">
        <v>-2.0052488008100098</v>
      </c>
      <c r="J69">
        <v>-1.5108190591533901</v>
      </c>
      <c r="K69">
        <v>5556.8252127657697</v>
      </c>
      <c r="L69">
        <v>5125.1432080045697</v>
      </c>
      <c r="M69">
        <v>37.689903397048397</v>
      </c>
      <c r="N69">
        <v>0.76774675327457098</v>
      </c>
      <c r="O69">
        <v>4.9760941201150102</v>
      </c>
      <c r="P69">
        <v>31.5718655841019</v>
      </c>
      <c r="Q69">
        <v>1.9800007242399002E-2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132502.00499250001</v>
      </c>
      <c r="F70">
        <v>4991.25</v>
      </c>
      <c r="G70">
        <v>8.6571515996694401</v>
      </c>
      <c r="H70">
        <v>4.2448346578902001</v>
      </c>
      <c r="I70">
        <v>21.8157129298353</v>
      </c>
      <c r="J70">
        <v>7.9397842928111002</v>
      </c>
      <c r="K70">
        <v>4511.0918639573802</v>
      </c>
      <c r="L70">
        <v>4026.9863261578398</v>
      </c>
      <c r="M70">
        <v>83.696765191927497</v>
      </c>
      <c r="N70">
        <v>1.08978857075939</v>
      </c>
      <c r="O70">
        <v>0.375657400450779</v>
      </c>
      <c r="P70">
        <v>51.465723909810897</v>
      </c>
      <c r="Q70">
        <v>-4.5430146025929E-2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32</v>
      </c>
      <c r="E71">
        <v>132418.47310050801</v>
      </c>
      <c r="F71">
        <v>120.26</v>
      </c>
      <c r="G71">
        <v>75.532561623864396</v>
      </c>
      <c r="H71">
        <v>-2.3652246331746798</v>
      </c>
      <c r="I71">
        <v>-17.203698295865301</v>
      </c>
      <c r="J71">
        <v>4.9677215963343597</v>
      </c>
      <c r="K71">
        <v>122.738147393552</v>
      </c>
      <c r="L71">
        <v>110.38157709417899</v>
      </c>
      <c r="M71">
        <v>45.747057022674198</v>
      </c>
      <c r="N71">
        <v>0.871629786842118</v>
      </c>
      <c r="O71">
        <v>18.825877265923801</v>
      </c>
      <c r="P71">
        <v>105.39709649871899</v>
      </c>
      <c r="Q71">
        <v>0.122716702512173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201</v>
      </c>
      <c r="E72">
        <v>130954.34289795</v>
      </c>
      <c r="F72">
        <v>193.25</v>
      </c>
      <c r="G72">
        <v>73.053344317107005</v>
      </c>
      <c r="H72">
        <v>-3.12012567253552</v>
      </c>
      <c r="I72">
        <v>53.705716135571599</v>
      </c>
      <c r="J72">
        <v>2.9782435720762899</v>
      </c>
      <c r="K72">
        <v>180.75830191678</v>
      </c>
      <c r="L72">
        <v>138.12412146868201</v>
      </c>
      <c r="M72">
        <v>44.620764954472499</v>
      </c>
      <c r="N72">
        <v>0.56486868973793303</v>
      </c>
      <c r="O72">
        <v>8.0879689521345206</v>
      </c>
      <c r="P72">
        <v>122.63824884792599</v>
      </c>
      <c r="Q72">
        <v>1.9919054917689E-2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204</v>
      </c>
      <c r="E73">
        <v>129516.55012504999</v>
      </c>
      <c r="F73">
        <v>4726.7</v>
      </c>
      <c r="G73">
        <v>15.242861875029799</v>
      </c>
      <c r="H73">
        <v>3.6722238632031301</v>
      </c>
      <c r="I73">
        <v>10.451275250693101</v>
      </c>
      <c r="J73">
        <v>2.3717807570782998</v>
      </c>
      <c r="K73">
        <v>4776.5642292390203</v>
      </c>
      <c r="L73">
        <v>4266.4170197212497</v>
      </c>
      <c r="M73">
        <v>28.779240015332999</v>
      </c>
      <c r="N73">
        <v>1.10194170435716</v>
      </c>
      <c r="O73">
        <v>7.0281591808238204</v>
      </c>
      <c r="P73">
        <v>44.331124614491998</v>
      </c>
      <c r="Q73">
        <v>4.2385224812168998E-2</v>
      </c>
    </row>
    <row r="74" spans="1:17" x14ac:dyDescent="0.3">
      <c r="A74" t="s">
        <v>205</v>
      </c>
      <c r="B74" t="s">
        <v>206</v>
      </c>
      <c r="C74" t="str">
        <f>IFERROR(VLOOKUP(Table1[[#This Row],[Ticker]],[1]!Table2[[Symbol]:[Industry]],2,FALSE),"-")</f>
        <v>-</v>
      </c>
      <c r="D74" t="s">
        <v>32</v>
      </c>
      <c r="E74">
        <v>126026.09630223</v>
      </c>
      <c r="F74">
        <v>243.7</v>
      </c>
      <c r="G74">
        <v>-1.45029724497191</v>
      </c>
      <c r="H74">
        <v>-10.471260205521499</v>
      </c>
      <c r="I74">
        <v>-17.6297902374993</v>
      </c>
      <c r="J74">
        <v>2.7305684157849499</v>
      </c>
      <c r="K74">
        <v>261.51406604661202</v>
      </c>
      <c r="L74">
        <v>246.65071080556001</v>
      </c>
      <c r="M74">
        <v>30.726146147172301</v>
      </c>
      <c r="N74">
        <v>0.91016355136011395</v>
      </c>
      <c r="O74">
        <v>22.979072630283099</v>
      </c>
      <c r="P74">
        <v>31.197846567967598</v>
      </c>
      <c r="Q74">
        <v>0.124677587933059</v>
      </c>
    </row>
    <row r="75" spans="1:17" x14ac:dyDescent="0.3">
      <c r="A75" t="s">
        <v>207</v>
      </c>
      <c r="B75" t="s">
        <v>208</v>
      </c>
      <c r="C75" t="str">
        <f>IFERROR(VLOOKUP(Table1[[#This Row],[Ticker]],[1]!Table2[[Symbol]:[Industry]],2,FALSE),"-")</f>
        <v>-</v>
      </c>
      <c r="D75" t="s">
        <v>60</v>
      </c>
      <c r="E75">
        <v>125956.603386039</v>
      </c>
      <c r="F75">
        <v>722.05</v>
      </c>
      <c r="G75">
        <v>121.670028885137</v>
      </c>
      <c r="H75">
        <v>-5.4544367452782296</v>
      </c>
      <c r="I75">
        <v>36.418896189934898</v>
      </c>
      <c r="J75">
        <v>8.2876888936344209</v>
      </c>
      <c r="K75">
        <v>683.69567258806796</v>
      </c>
      <c r="L75">
        <v>557.30614128835305</v>
      </c>
      <c r="M75">
        <v>58.6432570006913</v>
      </c>
      <c r="N75">
        <v>0.74999868236018996</v>
      </c>
      <c r="O75">
        <v>4.1479121944463602</v>
      </c>
      <c r="P75">
        <v>152.46503496503399</v>
      </c>
      <c r="Q75">
        <v>9.8972968985976004E-2</v>
      </c>
    </row>
    <row r="76" spans="1:17" x14ac:dyDescent="0.3">
      <c r="A76" t="s">
        <v>209</v>
      </c>
      <c r="B76" t="s">
        <v>210</v>
      </c>
      <c r="C76" t="str">
        <f>IFERROR(VLOOKUP(Table1[[#This Row],[Ticker]],[1]!Table2[[Symbol]:[Industry]],2,FALSE),"-")</f>
        <v>-</v>
      </c>
      <c r="D76" t="s">
        <v>54</v>
      </c>
      <c r="E76">
        <v>125769.1864101</v>
      </c>
      <c r="F76">
        <v>1249.9000000000001</v>
      </c>
      <c r="G76">
        <v>72.253603715534098</v>
      </c>
      <c r="H76">
        <v>13.018557141694499</v>
      </c>
      <c r="I76">
        <v>51.1072328363162</v>
      </c>
      <c r="J76">
        <v>3.0413269972202301</v>
      </c>
      <c r="K76">
        <v>1125.37668322429</v>
      </c>
      <c r="L76">
        <v>920.94155907383401</v>
      </c>
      <c r="M76">
        <v>72.508217480770895</v>
      </c>
      <c r="N76">
        <v>0.81116985977105505</v>
      </c>
      <c r="O76">
        <v>1.2080966477318</v>
      </c>
      <c r="P76">
        <v>120.149713782474</v>
      </c>
      <c r="Q76">
        <v>7.6853887927904999E-2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54</v>
      </c>
      <c r="E77">
        <v>123458.7186924</v>
      </c>
      <c r="F77">
        <v>1528.8</v>
      </c>
      <c r="G77">
        <v>4.2717150443698602</v>
      </c>
      <c r="H77">
        <v>1.62682659359318</v>
      </c>
      <c r="I77">
        <v>-3.3284890133201799</v>
      </c>
      <c r="J77">
        <v>3.0252745571449302</v>
      </c>
      <c r="K77">
        <v>1499.63657949808</v>
      </c>
      <c r="L77">
        <v>1388.3111390722399</v>
      </c>
      <c r="M77">
        <v>51.5638548731174</v>
      </c>
      <c r="N77">
        <v>1.03457776921001</v>
      </c>
      <c r="O77">
        <v>4.65724751439038</v>
      </c>
      <c r="P77">
        <v>35.053003533568898</v>
      </c>
      <c r="Q77">
        <v>2.999150499867E-2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32</v>
      </c>
      <c r="E78">
        <v>123338.2399704</v>
      </c>
      <c r="F78">
        <v>65.25</v>
      </c>
      <c r="G78">
        <v>121.986343136469</v>
      </c>
      <c r="H78">
        <v>1.88224181786716</v>
      </c>
      <c r="I78">
        <v>3.1017747691334301</v>
      </c>
      <c r="J78">
        <v>0.89365708520273202</v>
      </c>
      <c r="K78">
        <v>65.417830789808903</v>
      </c>
      <c r="L78">
        <v>56.910899216636601</v>
      </c>
      <c r="M78">
        <v>43.692904945246703</v>
      </c>
      <c r="N78">
        <v>1.0760091956854401</v>
      </c>
      <c r="O78">
        <v>28.352490421455901</v>
      </c>
      <c r="P78">
        <v>153.89105058365701</v>
      </c>
      <c r="Q78">
        <v>9.9306755511493996E-2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116</v>
      </c>
      <c r="E79">
        <v>122974.48549799999</v>
      </c>
      <c r="F79">
        <v>589.79999999999995</v>
      </c>
      <c r="G79">
        <v>350.79249449219498</v>
      </c>
      <c r="H79">
        <v>40.352635124318702</v>
      </c>
      <c r="I79">
        <v>87.132835930241697</v>
      </c>
      <c r="J79">
        <v>3.3214570895751701</v>
      </c>
      <c r="K79">
        <v>488.59274038886599</v>
      </c>
      <c r="L79">
        <v>321.15583355064803</v>
      </c>
      <c r="M79">
        <v>52.231637838384401</v>
      </c>
      <c r="N79">
        <v>0.73577585591176597</v>
      </c>
      <c r="O79">
        <v>9.6982027806035997</v>
      </c>
      <c r="P79">
        <v>384.43531827515397</v>
      </c>
      <c r="Q79">
        <v>0.222838599893532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136</v>
      </c>
      <c r="E80">
        <v>122498.6346017</v>
      </c>
      <c r="F80">
        <v>1231.1500000000001</v>
      </c>
      <c r="G80">
        <v>47.522911830932898</v>
      </c>
      <c r="H80">
        <v>-19.245544404948699</v>
      </c>
      <c r="I80">
        <v>-2.6679650641658599</v>
      </c>
      <c r="J80">
        <v>-8.9997982191557302</v>
      </c>
      <c r="K80">
        <v>1392.36625697006</v>
      </c>
      <c r="L80">
        <v>1167.38561882258</v>
      </c>
      <c r="M80">
        <v>17.2630963677036</v>
      </c>
      <c r="N80">
        <v>0.82364150492649302</v>
      </c>
      <c r="O80">
        <v>34.016975998050597</v>
      </c>
      <c r="P80">
        <v>92.052102020123201</v>
      </c>
      <c r="Q80">
        <v>9.4024734577454999E-2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Row],[Ticker]],[1]!Table2[[Symbol]:[Industry]],2,FALSE),"-")</f>
        <v>-</v>
      </c>
      <c r="D81" t="s">
        <v>109</v>
      </c>
      <c r="E81">
        <v>122068.88307116</v>
      </c>
      <c r="F81">
        <v>2569.4</v>
      </c>
      <c r="G81">
        <v>59.6370562573765</v>
      </c>
      <c r="H81">
        <v>7.2940567410598796</v>
      </c>
      <c r="I81">
        <v>12.519788024465599</v>
      </c>
      <c r="J81">
        <v>6.1455185245950803</v>
      </c>
      <c r="K81">
        <v>2383.8982894916398</v>
      </c>
      <c r="L81">
        <v>2067.77215790419</v>
      </c>
      <c r="M81">
        <v>71.249485394540699</v>
      </c>
      <c r="N81">
        <v>0.93793744794880096</v>
      </c>
      <c r="O81">
        <v>1.2746166420175999</v>
      </c>
      <c r="P81">
        <v>95.094912680334104</v>
      </c>
      <c r="Q81">
        <v>0.22249208834492801</v>
      </c>
    </row>
    <row r="82" spans="1:17" x14ac:dyDescent="0.3">
      <c r="A82" t="s">
        <v>221</v>
      </c>
      <c r="B82" t="s">
        <v>222</v>
      </c>
      <c r="C82" t="str">
        <f>IFERROR(VLOOKUP(Table1[[#This Row],[Ticker]],[1]!Table2[[Symbol]:[Industry]],2,FALSE),"-")</f>
        <v>-</v>
      </c>
      <c r="D82" t="s">
        <v>223</v>
      </c>
      <c r="E82">
        <v>118109.555694419</v>
      </c>
      <c r="F82">
        <v>1193.6500000000001</v>
      </c>
      <c r="G82">
        <v>16.761889819126001</v>
      </c>
      <c r="H82">
        <v>9.1797690667048997</v>
      </c>
      <c r="I82">
        <v>-9.1713230114450806</v>
      </c>
      <c r="J82">
        <v>0.15822360238084399</v>
      </c>
      <c r="K82">
        <v>1142.7961597185699</v>
      </c>
      <c r="L82">
        <v>1064.16984736824</v>
      </c>
      <c r="M82">
        <v>53.478429804359003</v>
      </c>
      <c r="N82">
        <v>1.1733754901012901</v>
      </c>
      <c r="O82">
        <v>5.0073638690692297</v>
      </c>
      <c r="P82">
        <v>45.908442484704402</v>
      </c>
      <c r="Q82">
        <v>1.8268853634664999E-2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51</v>
      </c>
      <c r="E83">
        <v>116381.807503919</v>
      </c>
      <c r="F83">
        <v>1385.1</v>
      </c>
      <c r="G83">
        <v>-0.59818348844281299</v>
      </c>
      <c r="H83">
        <v>-5.6757903566948098</v>
      </c>
      <c r="I83">
        <v>6.2129265869492398</v>
      </c>
      <c r="J83">
        <v>1.42267982431319</v>
      </c>
      <c r="K83">
        <v>1371.5919769551299</v>
      </c>
      <c r="L83">
        <v>1235.64148888404</v>
      </c>
      <c r="M83">
        <v>41.7019866628141</v>
      </c>
      <c r="N83">
        <v>1.06889080237128</v>
      </c>
      <c r="O83">
        <v>6.6349000072197102</v>
      </c>
      <c r="P83">
        <v>38.891952870393503</v>
      </c>
      <c r="Q83">
        <v>0.109906753009394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54</v>
      </c>
      <c r="E84">
        <v>115984.705687605</v>
      </c>
      <c r="F84">
        <v>6964.15</v>
      </c>
      <c r="G84">
        <v>-3.5533476755936499</v>
      </c>
      <c r="H84">
        <v>6.2033722317052602</v>
      </c>
      <c r="I84">
        <v>2.2052274987406801</v>
      </c>
      <c r="J84">
        <v>0.83672220393905805</v>
      </c>
      <c r="K84">
        <v>6458.6887296226396</v>
      </c>
      <c r="L84">
        <v>6016.7964121038103</v>
      </c>
      <c r="M84">
        <v>71.433506014784399</v>
      </c>
      <c r="N84">
        <v>0.87149654503366103</v>
      </c>
      <c r="O84">
        <v>0.24195343293869001</v>
      </c>
      <c r="P84">
        <v>33.783173728040197</v>
      </c>
      <c r="Q84">
        <v>1.9554114462249999E-3</v>
      </c>
    </row>
    <row r="85" spans="1:17" x14ac:dyDescent="0.3">
      <c r="A85" t="s">
        <v>228</v>
      </c>
      <c r="B85" t="s">
        <v>229</v>
      </c>
      <c r="C85" t="str">
        <f>IFERROR(VLOOKUP(Table1[[#This Row],[Ticker]],[1]!Table2[[Symbol]:[Industry]],2,FALSE),"-")</f>
        <v>-</v>
      </c>
      <c r="D85" t="s">
        <v>230</v>
      </c>
      <c r="E85">
        <v>114067.92478650001</v>
      </c>
      <c r="F85">
        <v>1819.5</v>
      </c>
      <c r="G85">
        <v>13.4941737960739</v>
      </c>
      <c r="H85">
        <v>-2.0010356724940301</v>
      </c>
      <c r="I85">
        <v>22.547164699650299</v>
      </c>
      <c r="J85">
        <v>0.35493497228263199</v>
      </c>
      <c r="K85">
        <v>1814.8021409052201</v>
      </c>
      <c r="L85">
        <v>1601.88924915181</v>
      </c>
      <c r="M85">
        <v>44.6961647377967</v>
      </c>
      <c r="N85">
        <v>0.76448844197506105</v>
      </c>
      <c r="O85">
        <v>9.1178895300906895</v>
      </c>
      <c r="P85">
        <v>47.5848643387273</v>
      </c>
      <c r="Q85">
        <v>1.2237821583929999E-2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233</v>
      </c>
      <c r="E86">
        <v>113444.591691469</v>
      </c>
      <c r="F86">
        <v>421.1</v>
      </c>
      <c r="G86">
        <v>121.339553952735</v>
      </c>
      <c r="H86">
        <v>6.8597308599646398</v>
      </c>
      <c r="I86">
        <v>81.713598415726196</v>
      </c>
      <c r="J86">
        <v>-1.74062276426698</v>
      </c>
      <c r="K86">
        <v>384.821344841403</v>
      </c>
      <c r="L86">
        <v>298.34981914587701</v>
      </c>
      <c r="M86">
        <v>48.173965247177598</v>
      </c>
      <c r="N86">
        <v>0.66435705986754701</v>
      </c>
      <c r="O86">
        <v>7.6466397530277703</v>
      </c>
      <c r="P86">
        <v>167.61995551318699</v>
      </c>
      <c r="Q86">
        <v>6.0266882973811997E-2</v>
      </c>
    </row>
    <row r="87" spans="1:17" x14ac:dyDescent="0.3">
      <c r="A87" t="s">
        <v>234</v>
      </c>
      <c r="B87" t="s">
        <v>235</v>
      </c>
      <c r="C87" t="str">
        <f>IFERROR(VLOOKUP(Table1[[#This Row],[Ticker]],[1]!Table2[[Symbol]:[Industry]],2,FALSE),"-")</f>
        <v>-</v>
      </c>
      <c r="D87" t="s">
        <v>51</v>
      </c>
      <c r="E87">
        <v>112482.359092289</v>
      </c>
      <c r="F87">
        <v>2992.1</v>
      </c>
      <c r="G87">
        <v>36.636691288167697</v>
      </c>
      <c r="H87">
        <v>-0.46519016996694601</v>
      </c>
      <c r="I87">
        <v>11.280967858286299</v>
      </c>
      <c r="J87">
        <v>11.350998042724299</v>
      </c>
      <c r="K87">
        <v>2746.3667245387301</v>
      </c>
      <c r="L87">
        <v>2384.9011638317702</v>
      </c>
      <c r="M87">
        <v>67.400193037128105</v>
      </c>
      <c r="N87">
        <v>1.2596317292929899</v>
      </c>
      <c r="O87">
        <v>2.2509274422646199</v>
      </c>
      <c r="P87">
        <v>69.996022953241294</v>
      </c>
      <c r="Q87">
        <v>8.8642268973283006E-2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27</v>
      </c>
      <c r="E88">
        <v>112356.10442367999</v>
      </c>
      <c r="F88">
        <v>16.12</v>
      </c>
      <c r="G88">
        <v>77.465547476433301</v>
      </c>
      <c r="H88">
        <v>-12.3520869844006</v>
      </c>
      <c r="I88">
        <v>1.6282813621116901</v>
      </c>
      <c r="J88">
        <v>2.51383485508202</v>
      </c>
      <c r="K88">
        <v>15.901607714413499</v>
      </c>
      <c r="L88">
        <v>14.066996450200699</v>
      </c>
      <c r="M88">
        <v>50.313856823808102</v>
      </c>
      <c r="N88">
        <v>0.60619674448552396</v>
      </c>
      <c r="O88">
        <v>18.9826302729528</v>
      </c>
      <c r="P88">
        <v>114.933333333333</v>
      </c>
      <c r="Q88">
        <v>7.2111588929355999E-2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167</v>
      </c>
      <c r="E89">
        <v>111826.19769251</v>
      </c>
      <c r="F89">
        <v>731.65</v>
      </c>
      <c r="G89">
        <v>52.256348045649602</v>
      </c>
      <c r="H89">
        <v>-1.8381135226635299</v>
      </c>
      <c r="I89">
        <v>50.209917419559503</v>
      </c>
      <c r="J89">
        <v>-0.12855669436335099</v>
      </c>
      <c r="K89">
        <v>687.83531298498599</v>
      </c>
      <c r="L89">
        <v>556.15436700971304</v>
      </c>
      <c r="M89">
        <v>56.1600056908418</v>
      </c>
      <c r="N89">
        <v>0.90456977428859697</v>
      </c>
      <c r="O89">
        <v>7.1208911364723599</v>
      </c>
      <c r="P89">
        <v>103.68875278396401</v>
      </c>
      <c r="Q89">
        <v>0.235115866838875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181</v>
      </c>
      <c r="E90">
        <v>111221.400714655</v>
      </c>
      <c r="F90">
        <v>627.54999999999995</v>
      </c>
      <c r="G90">
        <v>-15.641922701820199</v>
      </c>
      <c r="H90">
        <v>2.1637883203894299</v>
      </c>
      <c r="I90">
        <v>2.1159692664206</v>
      </c>
      <c r="J90">
        <v>2.0021674033826802</v>
      </c>
      <c r="K90">
        <v>608.24735904069996</v>
      </c>
      <c r="L90">
        <v>566.73826754720005</v>
      </c>
      <c r="M90">
        <v>44.154827541630397</v>
      </c>
      <c r="N90">
        <v>0.908186086265099</v>
      </c>
      <c r="O90">
        <v>5.5453748705282599</v>
      </c>
      <c r="P90">
        <v>28.2808667211774</v>
      </c>
      <c r="Q90">
        <v>-7.8933938524061997E-2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24</v>
      </c>
      <c r="E91">
        <v>109362.00377664001</v>
      </c>
      <c r="F91">
        <v>1404.3</v>
      </c>
      <c r="G91">
        <v>-24.916307154416</v>
      </c>
      <c r="H91">
        <v>-4.9400555874117398</v>
      </c>
      <c r="I91">
        <v>-21.544912522808499</v>
      </c>
      <c r="J91">
        <v>4.2619208352952498</v>
      </c>
      <c r="K91">
        <v>1447.10804689256</v>
      </c>
      <c r="L91">
        <v>1454.4556615547599</v>
      </c>
      <c r="M91">
        <v>39.696772187411</v>
      </c>
      <c r="N91">
        <v>0.94753781975616103</v>
      </c>
      <c r="O91">
        <v>20.665100049846799</v>
      </c>
      <c r="P91">
        <v>3.7110889553561401</v>
      </c>
      <c r="Q91">
        <v>1.529750999456E-3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54</v>
      </c>
      <c r="E92">
        <v>109253.57248639999</v>
      </c>
      <c r="F92">
        <v>3228.1</v>
      </c>
      <c r="G92">
        <v>37.627957600955</v>
      </c>
      <c r="H92">
        <v>13.8480593639137</v>
      </c>
      <c r="I92">
        <v>14.7078275668059</v>
      </c>
      <c r="J92">
        <v>5.3091211075879201</v>
      </c>
      <c r="K92">
        <v>2926.4938860369998</v>
      </c>
      <c r="L92">
        <v>2556.9291653844398</v>
      </c>
      <c r="M92">
        <v>68.583736630242399</v>
      </c>
      <c r="N92">
        <v>1.62541883598885</v>
      </c>
      <c r="O92">
        <v>1.4683559988847901</v>
      </c>
      <c r="P92">
        <v>82.167546062469995</v>
      </c>
      <c r="Q92">
        <v>7.7726291517356993E-2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248</v>
      </c>
      <c r="E93">
        <v>108330.451913125</v>
      </c>
      <c r="F93">
        <v>100.75</v>
      </c>
      <c r="G93">
        <v>39.943840184875597</v>
      </c>
      <c r="H93">
        <v>15.853650260492801</v>
      </c>
      <c r="I93">
        <v>2.4341761023905102</v>
      </c>
      <c r="J93">
        <v>-0.213487418042482</v>
      </c>
      <c r="K93">
        <v>90.480739645819298</v>
      </c>
      <c r="L93">
        <v>80.737511391007502</v>
      </c>
      <c r="M93">
        <v>61.784535694620601</v>
      </c>
      <c r="N93">
        <v>3.1218943892056101</v>
      </c>
      <c r="O93">
        <v>7.0967741935483897</v>
      </c>
      <c r="P93">
        <v>70.042194092827003</v>
      </c>
      <c r="Q93">
        <v>8.9978866515885006E-2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109</v>
      </c>
      <c r="E94">
        <v>105447.6660362</v>
      </c>
      <c r="F94">
        <v>5274.2</v>
      </c>
      <c r="G94">
        <v>52.868387982001302</v>
      </c>
      <c r="H94">
        <v>-7.4103833198657503</v>
      </c>
      <c r="I94">
        <v>-1.2993327738773399</v>
      </c>
      <c r="J94">
        <v>-0.104815399609966</v>
      </c>
      <c r="K94">
        <v>5373.74613283501</v>
      </c>
      <c r="L94">
        <v>4606.8302682904996</v>
      </c>
      <c r="M94">
        <v>29.846005049154499</v>
      </c>
      <c r="N94">
        <v>0.76558282798090405</v>
      </c>
      <c r="O94">
        <v>11.761973379849</v>
      </c>
      <c r="P94">
        <v>82.498269896193705</v>
      </c>
      <c r="Q94">
        <v>5.5607230469292002E-2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37</v>
      </c>
      <c r="E95">
        <v>105061.23481686</v>
      </c>
      <c r="F95">
        <v>728.6</v>
      </c>
      <c r="G95">
        <v>1.7234467478356701</v>
      </c>
      <c r="H95">
        <v>16.5695044796188</v>
      </c>
      <c r="I95">
        <v>30.745135918360798</v>
      </c>
      <c r="J95">
        <v>5.0107030664375403</v>
      </c>
      <c r="K95">
        <v>642.13136980632305</v>
      </c>
      <c r="L95">
        <v>581.75065468227103</v>
      </c>
      <c r="M95">
        <v>75.055057357743706</v>
      </c>
      <c r="N95">
        <v>1.3898269220260799</v>
      </c>
      <c r="O95">
        <v>1.8665934669228601</v>
      </c>
      <c r="P95">
        <v>57.212212752184698</v>
      </c>
      <c r="Q95">
        <v>-3.7806900110366998E-2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167</v>
      </c>
      <c r="E96">
        <v>105036.44110357499</v>
      </c>
      <c r="F96">
        <v>301.64999999999998</v>
      </c>
      <c r="G96">
        <v>180.22744564410601</v>
      </c>
      <c r="H96">
        <v>-0.57128593380344805</v>
      </c>
      <c r="I96">
        <v>15.9157156445381</v>
      </c>
      <c r="J96">
        <v>-1.1388722659663699</v>
      </c>
      <c r="K96">
        <v>302.67801050724802</v>
      </c>
      <c r="L96">
        <v>241.64988466846199</v>
      </c>
      <c r="M96">
        <v>35.717335341145002</v>
      </c>
      <c r="N96">
        <v>0.78334347487383005</v>
      </c>
      <c r="O96">
        <v>11.171887949610401</v>
      </c>
      <c r="P96">
        <v>218.19620253164501</v>
      </c>
      <c r="Q96">
        <v>0.16868111417416401</v>
      </c>
    </row>
    <row r="97" spans="1:17" x14ac:dyDescent="0.3">
      <c r="A97" t="s">
        <v>255</v>
      </c>
      <c r="B97" t="s">
        <v>256</v>
      </c>
      <c r="C97" t="str">
        <f>IFERROR(VLOOKUP(Table1[[#This Row],[Ticker]],[1]!Table2[[Symbol]:[Industry]],2,FALSE),"-")</f>
        <v>-</v>
      </c>
      <c r="D97" t="s">
        <v>257</v>
      </c>
      <c r="E97">
        <v>105000.97494460001</v>
      </c>
      <c r="F97">
        <v>9434.6</v>
      </c>
      <c r="G97">
        <v>-2.6850752374144801E-2</v>
      </c>
      <c r="H97">
        <v>4.7808903698744096</v>
      </c>
      <c r="I97">
        <v>-1.60383084937524</v>
      </c>
      <c r="J97">
        <v>0.236549443374243</v>
      </c>
      <c r="K97">
        <v>9106.4471576271899</v>
      </c>
      <c r="L97">
        <v>8290.1217197425503</v>
      </c>
      <c r="M97">
        <v>42.019367020747801</v>
      </c>
      <c r="N97">
        <v>0.61715280994166599</v>
      </c>
      <c r="O97">
        <v>6.7877811459945203</v>
      </c>
      <c r="P97">
        <v>42.346746329908399</v>
      </c>
      <c r="Q97">
        <v>9.2658676125487005E-2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98</v>
      </c>
      <c r="E98">
        <v>103775.254570455</v>
      </c>
      <c r="F98">
        <v>103.31</v>
      </c>
      <c r="G98">
        <v>83.394589361788803</v>
      </c>
      <c r="H98">
        <v>2.0920182623945802</v>
      </c>
      <c r="I98">
        <v>-10.461993064082399</v>
      </c>
      <c r="J98">
        <v>1.11360157559526</v>
      </c>
      <c r="K98">
        <v>103.060646738733</v>
      </c>
      <c r="L98">
        <v>86.420317332123801</v>
      </c>
      <c r="M98">
        <v>39.369816175801702</v>
      </c>
      <c r="N98">
        <v>0.56855447392242797</v>
      </c>
      <c r="O98">
        <v>14.6065240538186</v>
      </c>
      <c r="P98">
        <v>113.45041322314</v>
      </c>
      <c r="Q98">
        <v>0.15904499211609199</v>
      </c>
    </row>
    <row r="99" spans="1:17" x14ac:dyDescent="0.3">
      <c r="A99" t="s">
        <v>260</v>
      </c>
      <c r="B99" t="s">
        <v>261</v>
      </c>
      <c r="C99" t="str">
        <f>IFERROR(VLOOKUP(Table1[[#This Row],[Ticker]],[1]!Table2[[Symbol]:[Industry]],2,FALSE),"-")</f>
        <v>-</v>
      </c>
      <c r="D99" t="s">
        <v>46</v>
      </c>
      <c r="E99">
        <v>103477.9643296</v>
      </c>
      <c r="F99">
        <v>98</v>
      </c>
      <c r="G99">
        <v>65.1957364828491</v>
      </c>
      <c r="H99">
        <v>1.5503381757257699</v>
      </c>
      <c r="I99">
        <v>1.91865945510619</v>
      </c>
      <c r="J99">
        <v>8.0938936190338193</v>
      </c>
      <c r="K99">
        <v>94.017648513043298</v>
      </c>
      <c r="L99">
        <v>81.091070952294402</v>
      </c>
      <c r="M99">
        <v>51.040944980239203</v>
      </c>
      <c r="N99">
        <v>0.66714609947330605</v>
      </c>
      <c r="O99">
        <v>5.8673469387755004</v>
      </c>
      <c r="P99">
        <v>95.024875621890502</v>
      </c>
      <c r="Q99">
        <v>0.15043363140605701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Row],[Ticker]],[1]!Table2[[Symbol]:[Industry]],2,FALSE),"-")</f>
        <v>-</v>
      </c>
      <c r="D100" t="s">
        <v>264</v>
      </c>
      <c r="E100">
        <v>103356.55621130001</v>
      </c>
      <c r="F100">
        <v>1421</v>
      </c>
      <c r="G100">
        <v>15.005189575005</v>
      </c>
      <c r="H100">
        <v>8.7264392490120795</v>
      </c>
      <c r="I100">
        <v>17.736306772029501</v>
      </c>
      <c r="J100">
        <v>-1.0091200800011</v>
      </c>
      <c r="K100">
        <v>1298.1823507033901</v>
      </c>
      <c r="L100">
        <v>1164.2087500017701</v>
      </c>
      <c r="M100">
        <v>74.209213540596494</v>
      </c>
      <c r="N100">
        <v>1.34239231509408</v>
      </c>
      <c r="O100">
        <v>2.0408163265306101</v>
      </c>
      <c r="P100">
        <v>45.5868039547154</v>
      </c>
      <c r="Q100">
        <v>8.6795612067493005E-2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Row],[Ticker]],[1]!Table2[[Symbol]:[Industry]],2,FALSE),"-")</f>
        <v>-</v>
      </c>
      <c r="D101" t="s">
        <v>267</v>
      </c>
      <c r="E101">
        <v>102773.15640000001</v>
      </c>
      <c r="F101">
        <v>5095.6000000000004</v>
      </c>
      <c r="G101">
        <v>154.63680258623299</v>
      </c>
      <c r="H101">
        <v>13.358622354368499</v>
      </c>
      <c r="I101">
        <v>117.914816232861</v>
      </c>
      <c r="J101">
        <v>3.8466073710839499</v>
      </c>
      <c r="K101">
        <v>4418.1597858202804</v>
      </c>
      <c r="L101">
        <v>2959.6615700554398</v>
      </c>
      <c r="M101">
        <v>47.695324689734299</v>
      </c>
      <c r="N101">
        <v>0.58976417062702002</v>
      </c>
      <c r="O101">
        <v>15.0011774864589</v>
      </c>
      <c r="P101">
        <v>197.28420991219599</v>
      </c>
      <c r="Q101">
        <v>0.26749101504419998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32</v>
      </c>
      <c r="E102">
        <v>101733.12046999999</v>
      </c>
      <c r="F102">
        <v>133.27000000000001</v>
      </c>
      <c r="G102">
        <v>25.116678936128</v>
      </c>
      <c r="H102">
        <v>-2.95830898097786</v>
      </c>
      <c r="I102">
        <v>-23.541642680286799</v>
      </c>
      <c r="J102">
        <v>3.0735518544218601</v>
      </c>
      <c r="K102">
        <v>139.70276512978899</v>
      </c>
      <c r="L102">
        <v>131.236860890141</v>
      </c>
      <c r="M102">
        <v>39.567106698782403</v>
      </c>
      <c r="N102">
        <v>0.58945573994463296</v>
      </c>
      <c r="O102">
        <v>29.436482329106301</v>
      </c>
      <c r="P102">
        <v>57.065409546258103</v>
      </c>
      <c r="Q102">
        <v>0.13802517244990201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Row],[Ticker]],[1]!Table2[[Symbol]:[Industry]],2,FALSE),"-")</f>
        <v>-</v>
      </c>
      <c r="D103" t="s">
        <v>230</v>
      </c>
      <c r="E103">
        <v>101524.72591275</v>
      </c>
      <c r="F103">
        <v>6751.5</v>
      </c>
      <c r="G103">
        <v>20.568934246604901</v>
      </c>
      <c r="H103">
        <v>-2.2573278692282699</v>
      </c>
      <c r="I103">
        <v>40.908917968264298</v>
      </c>
      <c r="J103">
        <v>5.7610070329642102</v>
      </c>
      <c r="K103">
        <v>6536.1945159706602</v>
      </c>
      <c r="L103">
        <v>5645.5580455273102</v>
      </c>
      <c r="M103">
        <v>61.069393239635502</v>
      </c>
      <c r="N103">
        <v>0.81327601102371005</v>
      </c>
      <c r="O103">
        <v>8.5899429756350401</v>
      </c>
      <c r="P103">
        <v>77.624309392265104</v>
      </c>
      <c r="Q103">
        <v>0.15789793796649801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Row],[Ticker]],[1]!Table2[[Symbol]:[Industry]],2,FALSE),"-")</f>
        <v>-</v>
      </c>
      <c r="D104" t="s">
        <v>32</v>
      </c>
      <c r="E104">
        <v>100221.62577174</v>
      </c>
      <c r="F104">
        <v>110.49</v>
      </c>
      <c r="G104">
        <v>45.592149095216598</v>
      </c>
      <c r="H104">
        <v>-7.6703782565934704</v>
      </c>
      <c r="I104">
        <v>-5.6974073158901497</v>
      </c>
      <c r="J104">
        <v>0.81900021748478102</v>
      </c>
      <c r="K104">
        <v>115.74067174547901</v>
      </c>
      <c r="L104">
        <v>104.543029136502</v>
      </c>
      <c r="M104">
        <v>32.410836481832099</v>
      </c>
      <c r="N104">
        <v>0.868802987267974</v>
      </c>
      <c r="O104">
        <v>16.6621413702597</v>
      </c>
      <c r="P104">
        <v>73.046202036021896</v>
      </c>
      <c r="Q104">
        <v>0.147731179997977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Row],[Ticker]],[1]!Table2[[Symbol]:[Industry]],2,FALSE),"-")</f>
        <v>-</v>
      </c>
      <c r="D105" t="s">
        <v>201</v>
      </c>
      <c r="E105">
        <v>100012.195899</v>
      </c>
      <c r="F105">
        <v>33909.75</v>
      </c>
      <c r="G105">
        <v>61.621187067060099</v>
      </c>
      <c r="H105">
        <v>-2.70400244477139</v>
      </c>
      <c r="I105">
        <v>28.440887427453202</v>
      </c>
      <c r="J105">
        <v>-0.57763636105292704</v>
      </c>
      <c r="K105">
        <v>33405.159625361601</v>
      </c>
      <c r="L105">
        <v>28356.9458796164</v>
      </c>
      <c r="M105">
        <v>33.029598151651903</v>
      </c>
      <c r="N105">
        <v>0.409951480622954</v>
      </c>
      <c r="O105">
        <v>8.1635812708734203</v>
      </c>
      <c r="P105">
        <v>89.110848997415104</v>
      </c>
      <c r="Q105">
        <v>0.109624639428517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Row],[Ticker]],[1]!Table2[[Symbol]:[Industry]],2,FALSE),"-")</f>
        <v>-</v>
      </c>
      <c r="D106" t="s">
        <v>173</v>
      </c>
      <c r="E106">
        <v>99961.738443869996</v>
      </c>
      <c r="F106">
        <v>908.9</v>
      </c>
      <c r="G106">
        <v>12.816755055838399</v>
      </c>
      <c r="H106">
        <v>-0.41368028445619798</v>
      </c>
      <c r="I106">
        <v>-22.146596059299501</v>
      </c>
      <c r="J106">
        <v>3.13486933028994</v>
      </c>
      <c r="K106">
        <v>911.30767887502896</v>
      </c>
      <c r="L106">
        <v>952.08109009178304</v>
      </c>
      <c r="M106">
        <v>61.7464629841377</v>
      </c>
      <c r="N106">
        <v>1.21710293796869</v>
      </c>
      <c r="O106">
        <v>38.563098250632599</v>
      </c>
      <c r="P106">
        <v>74.118773946360093</v>
      </c>
      <c r="Q106">
        <v>1.915989773935E-2</v>
      </c>
    </row>
    <row r="107" spans="1:17" x14ac:dyDescent="0.3">
      <c r="A107" t="s">
        <v>278</v>
      </c>
      <c r="B107" t="s">
        <v>279</v>
      </c>
      <c r="C107" t="str">
        <f>IFERROR(VLOOKUP(Table1[[#This Row],[Ticker]],[1]!Table2[[Symbol]:[Industry]],2,FALSE),"-")</f>
        <v>-</v>
      </c>
      <c r="D107" t="s">
        <v>57</v>
      </c>
      <c r="E107">
        <v>98572.432134600007</v>
      </c>
      <c r="F107">
        <v>606</v>
      </c>
      <c r="G107">
        <v>209.335091948632</v>
      </c>
      <c r="H107">
        <v>18.313190159657399</v>
      </c>
      <c r="I107">
        <v>90.296393600712307</v>
      </c>
      <c r="J107">
        <v>4.6271538688339202</v>
      </c>
      <c r="K107">
        <v>511.234680377031</v>
      </c>
      <c r="L107">
        <v>384.27454201604297</v>
      </c>
      <c r="M107">
        <v>69.498253817833501</v>
      </c>
      <c r="N107">
        <v>1.4735354723312</v>
      </c>
      <c r="O107">
        <v>7.7557755775577499</v>
      </c>
      <c r="P107">
        <v>247.54349072835001</v>
      </c>
      <c r="Q107">
        <v>0.15964145823450299</v>
      </c>
    </row>
    <row r="108" spans="1:17" x14ac:dyDescent="0.3">
      <c r="A108" t="s">
        <v>280</v>
      </c>
      <c r="B108" t="s">
        <v>281</v>
      </c>
      <c r="C108" t="str">
        <f>IFERROR(VLOOKUP(Table1[[#This Row],[Ticker]],[1]!Table2[[Symbol]:[Industry]],2,FALSE),"-")</f>
        <v>-</v>
      </c>
      <c r="D108" t="s">
        <v>78</v>
      </c>
      <c r="E108">
        <v>98483.664492180003</v>
      </c>
      <c r="F108">
        <v>27295.35</v>
      </c>
      <c r="G108">
        <v>-13.0677783744768</v>
      </c>
      <c r="H108">
        <v>-4.4938908493149397</v>
      </c>
      <c r="I108">
        <v>-17.176657121277401</v>
      </c>
      <c r="J108">
        <v>1.6927569158990099</v>
      </c>
      <c r="K108">
        <v>27148.644675970299</v>
      </c>
      <c r="L108">
        <v>26353.152367319599</v>
      </c>
      <c r="M108">
        <v>42.462649709750899</v>
      </c>
      <c r="N108">
        <v>0.911761103353666</v>
      </c>
      <c r="O108">
        <v>12.611671951449599</v>
      </c>
      <c r="P108">
        <v>16.3931175642829</v>
      </c>
      <c r="Q108">
        <v>-6.8998512948851995E-2</v>
      </c>
    </row>
    <row r="109" spans="1:17" x14ac:dyDescent="0.3">
      <c r="A109" t="s">
        <v>282</v>
      </c>
      <c r="B109" t="s">
        <v>283</v>
      </c>
      <c r="C109" t="str">
        <f>IFERROR(VLOOKUP(Table1[[#This Row],[Ticker]],[1]!Table2[[Symbol]:[Industry]],2,FALSE),"-")</f>
        <v>-</v>
      </c>
      <c r="D109" t="s">
        <v>37</v>
      </c>
      <c r="E109">
        <v>97864.721150459998</v>
      </c>
      <c r="F109">
        <v>1983.3</v>
      </c>
      <c r="G109">
        <v>19.374584862361999</v>
      </c>
      <c r="H109">
        <v>7.5661601899525603</v>
      </c>
      <c r="I109">
        <v>19.198977678556901</v>
      </c>
      <c r="J109">
        <v>2.8389275971778298</v>
      </c>
      <c r="K109">
        <v>1826.97399662307</v>
      </c>
      <c r="L109">
        <v>1629.24945954841</v>
      </c>
      <c r="M109">
        <v>68.081729947023504</v>
      </c>
      <c r="N109">
        <v>1.1109804391573099</v>
      </c>
      <c r="O109">
        <v>2.4050824383602998</v>
      </c>
      <c r="P109">
        <v>56.658767772511801</v>
      </c>
      <c r="Q109">
        <v>-1.1653287976002E-2</v>
      </c>
    </row>
    <row r="110" spans="1:17" x14ac:dyDescent="0.3">
      <c r="A110" t="s">
        <v>284</v>
      </c>
      <c r="B110" t="s">
        <v>285</v>
      </c>
      <c r="C110" t="str">
        <f>IFERROR(VLOOKUP(Table1[[#This Row],[Ticker]],[1]!Table2[[Symbol]:[Industry]],2,FALSE),"-")</f>
        <v>-</v>
      </c>
      <c r="D110" t="s">
        <v>286</v>
      </c>
      <c r="E110">
        <v>97320.762000000002</v>
      </c>
      <c r="F110">
        <v>3510.85</v>
      </c>
      <c r="G110">
        <v>58.215946252586903</v>
      </c>
      <c r="H110">
        <v>-7.1840036837913797</v>
      </c>
      <c r="I110">
        <v>38.899774617309397</v>
      </c>
      <c r="J110">
        <v>5.2193766306010101</v>
      </c>
      <c r="K110">
        <v>3714.18662418242</v>
      </c>
      <c r="L110">
        <v>2985.4059368708899</v>
      </c>
      <c r="M110">
        <v>30.705611229450799</v>
      </c>
      <c r="N110">
        <v>1.18938249416696</v>
      </c>
      <c r="O110">
        <v>18.8287736588005</v>
      </c>
      <c r="P110">
        <v>112.354079719349</v>
      </c>
      <c r="Q110">
        <v>0.19028906756913599</v>
      </c>
    </row>
    <row r="111" spans="1:17" x14ac:dyDescent="0.3">
      <c r="A111" t="s">
        <v>287</v>
      </c>
      <c r="B111" t="s">
        <v>288</v>
      </c>
      <c r="C111" t="str">
        <f>IFERROR(VLOOKUP(Table1[[#This Row],[Ticker]],[1]!Table2[[Symbol]:[Industry]],2,FALSE),"-")</f>
        <v>-</v>
      </c>
      <c r="D111" t="s">
        <v>289</v>
      </c>
      <c r="E111">
        <v>97286.217557590004</v>
      </c>
      <c r="F111">
        <v>71.349999999999994</v>
      </c>
      <c r="G111">
        <v>259.09059024071598</v>
      </c>
      <c r="H111">
        <v>25.7525802552152</v>
      </c>
      <c r="I111">
        <v>33.705884865179698</v>
      </c>
      <c r="J111">
        <v>8.9273638914572597</v>
      </c>
      <c r="K111">
        <v>54.979077401169697</v>
      </c>
      <c r="L111">
        <v>43.0017888420304</v>
      </c>
      <c r="M111">
        <v>86.724791202753394</v>
      </c>
      <c r="N111">
        <v>1.8937017475733</v>
      </c>
      <c r="O111">
        <v>2.8030833917314001E-2</v>
      </c>
      <c r="P111">
        <v>303.10734463276799</v>
      </c>
      <c r="Q111">
        <v>0.20369539588362201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Row],[Ticker]],[1]!Table2[[Symbol]:[Industry]],2,FALSE),"-")</f>
        <v>-</v>
      </c>
      <c r="D112" t="s">
        <v>133</v>
      </c>
      <c r="E112">
        <v>96801.995817150004</v>
      </c>
      <c r="F112">
        <v>956.75</v>
      </c>
      <c r="G112">
        <v>21.978579161314201</v>
      </c>
      <c r="H112">
        <v>-9.8543080548584108</v>
      </c>
      <c r="I112">
        <v>10.187711049898301</v>
      </c>
      <c r="J112">
        <v>4.5852213716078802</v>
      </c>
      <c r="K112">
        <v>992.70077528224203</v>
      </c>
      <c r="L112">
        <v>867.971120262711</v>
      </c>
      <c r="M112">
        <v>38.818468470716901</v>
      </c>
      <c r="N112">
        <v>1.01877447393669</v>
      </c>
      <c r="O112">
        <v>14.659001829108901</v>
      </c>
      <c r="P112">
        <v>64.5030949105914</v>
      </c>
      <c r="Q112">
        <v>8.1056536051416994E-2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Row],[Ticker]],[1]!Table2[[Symbol]:[Industry]],2,FALSE),"-")</f>
        <v>-</v>
      </c>
      <c r="D113" t="s">
        <v>294</v>
      </c>
      <c r="E113">
        <v>96481.661616854995</v>
      </c>
      <c r="F113">
        <v>6710.15</v>
      </c>
      <c r="G113">
        <v>7.7052032526878804</v>
      </c>
      <c r="H113">
        <v>6.7551731758881903</v>
      </c>
      <c r="I113">
        <v>-6.9407941871100496</v>
      </c>
      <c r="J113">
        <v>5.3559062696928699</v>
      </c>
      <c r="K113">
        <v>6322.0181268709803</v>
      </c>
      <c r="L113">
        <v>5941.1879234259904</v>
      </c>
      <c r="M113">
        <v>73.251447491544695</v>
      </c>
      <c r="N113">
        <v>0.84241262431501596</v>
      </c>
      <c r="O113">
        <v>2.4485294665544002</v>
      </c>
      <c r="P113">
        <v>41.983707151925501</v>
      </c>
      <c r="Q113">
        <v>2.9658631043129002E-2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Row],[Ticker]],[1]!Table2[[Symbol]:[Industry]],2,FALSE),"-")</f>
        <v>-</v>
      </c>
      <c r="D114" t="s">
        <v>297</v>
      </c>
      <c r="E114">
        <v>96248.389649924997</v>
      </c>
      <c r="F114">
        <v>10636.35</v>
      </c>
      <c r="G114">
        <v>147.618317503942</v>
      </c>
      <c r="H114">
        <v>2.0266379797865701</v>
      </c>
      <c r="I114">
        <v>51.785776001524297</v>
      </c>
      <c r="J114">
        <v>5.5203454717125702</v>
      </c>
      <c r="K114">
        <v>10449.9317515896</v>
      </c>
      <c r="L114">
        <v>8299.9218392131606</v>
      </c>
      <c r="M114">
        <v>39.323421635710403</v>
      </c>
      <c r="N114">
        <v>0.44342000091521599</v>
      </c>
      <c r="O114">
        <v>25.024091911228901</v>
      </c>
      <c r="P114">
        <v>183.028432298665</v>
      </c>
      <c r="Q114">
        <v>0.18233868326450101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127</v>
      </c>
      <c r="E115">
        <v>93269.556715300001</v>
      </c>
      <c r="F115">
        <v>7220.5</v>
      </c>
      <c r="G115">
        <v>31.352247096347298</v>
      </c>
      <c r="H115">
        <v>1.1410344329892099</v>
      </c>
      <c r="I115">
        <v>26.3638118376481</v>
      </c>
      <c r="J115">
        <v>-1.13434898347331</v>
      </c>
      <c r="K115">
        <v>6622.9786847202104</v>
      </c>
      <c r="L115">
        <v>5704.7290802142097</v>
      </c>
      <c r="M115">
        <v>65.468286805641497</v>
      </c>
      <c r="N115">
        <v>0.99343156367197205</v>
      </c>
      <c r="O115">
        <v>1.48535419984765</v>
      </c>
      <c r="P115">
        <v>81.782706662806305</v>
      </c>
      <c r="Q115">
        <v>5.077276596781E-3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181</v>
      </c>
      <c r="E116">
        <v>91535.405194530002</v>
      </c>
      <c r="F116">
        <v>3365.45</v>
      </c>
      <c r="G116">
        <v>42.181055527355603</v>
      </c>
      <c r="H116">
        <v>14.2278022448684</v>
      </c>
      <c r="I116">
        <v>19.301991610920901</v>
      </c>
      <c r="J116">
        <v>7.7456015072511599</v>
      </c>
      <c r="K116">
        <v>3009.4030654273702</v>
      </c>
      <c r="L116">
        <v>2622.8856863689498</v>
      </c>
      <c r="M116">
        <v>78.848477584325906</v>
      </c>
      <c r="N116">
        <v>1.4933406957439299</v>
      </c>
      <c r="O116">
        <v>1.7679656509530699</v>
      </c>
      <c r="P116">
        <v>76.293871136720796</v>
      </c>
      <c r="Q116">
        <v>7.7843370336587003E-2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-</v>
      </c>
      <c r="D117" t="s">
        <v>304</v>
      </c>
      <c r="E117">
        <v>90092.310946559999</v>
      </c>
      <c r="F117">
        <v>10389.6</v>
      </c>
      <c r="G117">
        <v>143.13103974513899</v>
      </c>
      <c r="H117">
        <v>3.7426769391891099</v>
      </c>
      <c r="I117">
        <v>45.174309604485302</v>
      </c>
      <c r="J117">
        <v>-2.02359869821918</v>
      </c>
      <c r="K117">
        <v>9898.4585131666699</v>
      </c>
      <c r="L117">
        <v>7580.33257025072</v>
      </c>
      <c r="M117">
        <v>31.123768258761899</v>
      </c>
      <c r="N117">
        <v>1.16191826222015</v>
      </c>
      <c r="O117">
        <v>10.144760144760101</v>
      </c>
      <c r="P117">
        <v>173.749110742233</v>
      </c>
      <c r="Q117">
        <v>7.9297448299545006E-2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307</v>
      </c>
      <c r="E118">
        <v>89505.418433760002</v>
      </c>
      <c r="F118">
        <v>628.79999999999995</v>
      </c>
      <c r="G118">
        <v>32.303101551774901</v>
      </c>
      <c r="H118">
        <v>5.1149455076992603E-2</v>
      </c>
      <c r="I118">
        <v>12.655185276702399</v>
      </c>
      <c r="J118">
        <v>0.83688246637143604</v>
      </c>
      <c r="K118">
        <v>608.06471125780502</v>
      </c>
      <c r="L118">
        <v>537.76609826367701</v>
      </c>
      <c r="M118">
        <v>51.819063246293503</v>
      </c>
      <c r="N118">
        <v>1.3450232952255201</v>
      </c>
      <c r="O118">
        <v>5.4309796437659097</v>
      </c>
      <c r="P118">
        <v>69.214208826695298</v>
      </c>
      <c r="Q118">
        <v>0.19239722441645499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Row],[Ticker]],[1]!Table2[[Symbol]:[Industry]],2,FALSE),"-")</f>
        <v>-</v>
      </c>
      <c r="D119" t="s">
        <v>54</v>
      </c>
      <c r="E119">
        <v>89447.59116435</v>
      </c>
      <c r="F119">
        <v>1961.5</v>
      </c>
      <c r="G119">
        <v>70.629875353297507</v>
      </c>
      <c r="H119">
        <v>18.015401593849599</v>
      </c>
      <c r="I119">
        <v>17.422551771462</v>
      </c>
      <c r="J119">
        <v>8.7025450576419008</v>
      </c>
      <c r="K119">
        <v>1739.04825625539</v>
      </c>
      <c r="L119">
        <v>1511.4658270052801</v>
      </c>
      <c r="M119">
        <v>84.789992413242302</v>
      </c>
      <c r="N119">
        <v>0.960471088528287</v>
      </c>
      <c r="O119">
        <v>1.1470813153199</v>
      </c>
      <c r="P119">
        <v>101.179487179487</v>
      </c>
      <c r="Q119">
        <v>3.5445388223436E-2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-</v>
      </c>
      <c r="D120" t="s">
        <v>294</v>
      </c>
      <c r="E120">
        <v>89057.575898059993</v>
      </c>
      <c r="F120">
        <v>916.3</v>
      </c>
      <c r="G120">
        <v>33.831581231707503</v>
      </c>
      <c r="H120">
        <v>-5.7521870458826001</v>
      </c>
      <c r="I120">
        <v>6.4541623121930396</v>
      </c>
      <c r="J120">
        <v>-1.6611491161910701</v>
      </c>
      <c r="K120">
        <v>893.36483702140401</v>
      </c>
      <c r="L120">
        <v>781.28751127845999</v>
      </c>
      <c r="M120">
        <v>44.236231513145597</v>
      </c>
      <c r="N120">
        <v>0.52113782495912797</v>
      </c>
      <c r="O120">
        <v>6.9409582014624096</v>
      </c>
      <c r="P120">
        <v>80.196656833824903</v>
      </c>
      <c r="Q120">
        <v>0.1270771531364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81</v>
      </c>
      <c r="E121">
        <v>88978.988305840001</v>
      </c>
      <c r="F121">
        <v>1851.35</v>
      </c>
      <c r="G121">
        <v>152.169713932653</v>
      </c>
      <c r="H121">
        <v>22.0899366832232</v>
      </c>
      <c r="I121">
        <v>60.845199370472997</v>
      </c>
      <c r="J121">
        <v>18.985190230286101</v>
      </c>
      <c r="K121">
        <v>1538.19275991685</v>
      </c>
      <c r="L121">
        <v>1249.14844558606</v>
      </c>
      <c r="M121">
        <v>82.925266354590704</v>
      </c>
      <c r="N121">
        <v>1.75340549842834</v>
      </c>
      <c r="O121">
        <v>3.0599292408242702</v>
      </c>
      <c r="P121">
        <v>197.88415124698301</v>
      </c>
      <c r="Q121">
        <v>0.155562651167756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257</v>
      </c>
      <c r="E122">
        <v>88075.584306000004</v>
      </c>
      <c r="F122">
        <v>4123.8</v>
      </c>
      <c r="G122">
        <v>41.299722913425398</v>
      </c>
      <c r="H122">
        <v>-0.41685226435410999</v>
      </c>
      <c r="I122">
        <v>2.5098032169017799</v>
      </c>
      <c r="J122">
        <v>3.4265748750581202</v>
      </c>
      <c r="K122">
        <v>4018.09594943805</v>
      </c>
      <c r="L122">
        <v>3557.9493498183401</v>
      </c>
      <c r="M122">
        <v>51.884245098357802</v>
      </c>
      <c r="N122">
        <v>1.3127226429212999</v>
      </c>
      <c r="O122">
        <v>4.1854600126097097</v>
      </c>
      <c r="P122">
        <v>73.886276907507707</v>
      </c>
      <c r="Q122">
        <v>3.9935550074069997E-3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181</v>
      </c>
      <c r="E123">
        <v>85756.600077119903</v>
      </c>
      <c r="F123">
        <v>662.4</v>
      </c>
      <c r="G123">
        <v>-8.8878572899697303</v>
      </c>
      <c r="H123">
        <v>6.6579315861322703</v>
      </c>
      <c r="I123">
        <v>11.994335418345401</v>
      </c>
      <c r="J123">
        <v>0.44949558067908102</v>
      </c>
      <c r="K123">
        <v>633.57303999716896</v>
      </c>
      <c r="L123">
        <v>573.98813662438101</v>
      </c>
      <c r="M123">
        <v>45.475341139208702</v>
      </c>
      <c r="N123">
        <v>0.51891081209592205</v>
      </c>
      <c r="O123">
        <v>4.3176328502415497</v>
      </c>
      <c r="P123">
        <v>36.2122146822948</v>
      </c>
      <c r="Q123">
        <v>-2.7197069876515E-2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54</v>
      </c>
      <c r="E124">
        <v>84568.519436969902</v>
      </c>
      <c r="F124">
        <v>1443.3</v>
      </c>
      <c r="G124">
        <v>50.246573472171498</v>
      </c>
      <c r="H124">
        <v>15.2924126325646</v>
      </c>
      <c r="I124">
        <v>22.193990057578901</v>
      </c>
      <c r="J124">
        <v>5.0631246024963801</v>
      </c>
      <c r="K124">
        <v>1292.64373680371</v>
      </c>
      <c r="L124">
        <v>1111.4239569403801</v>
      </c>
      <c r="M124">
        <v>81.908152810340098</v>
      </c>
      <c r="N124">
        <v>0.63808856065057995</v>
      </c>
      <c r="O124">
        <v>0.51964248596965101</v>
      </c>
      <c r="P124">
        <v>79.147272388754402</v>
      </c>
      <c r="Q124">
        <v>2.7882261041469E-2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136</v>
      </c>
      <c r="E125">
        <v>83460.188329575001</v>
      </c>
      <c r="F125">
        <v>3001.55</v>
      </c>
      <c r="G125">
        <v>54.252967342483998</v>
      </c>
      <c r="H125">
        <v>-4.3806781047610404</v>
      </c>
      <c r="I125">
        <v>13.246977493241699</v>
      </c>
      <c r="J125">
        <v>1.1883138477167501</v>
      </c>
      <c r="K125">
        <v>3062.8472009997899</v>
      </c>
      <c r="L125">
        <v>2520.4761821700999</v>
      </c>
      <c r="M125">
        <v>28.553407775553001</v>
      </c>
      <c r="N125">
        <v>1.2847179694430999</v>
      </c>
      <c r="O125">
        <v>13.364761539870999</v>
      </c>
      <c r="P125">
        <v>100.732294522838</v>
      </c>
      <c r="Q125">
        <v>5.7217010028370999E-2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18</v>
      </c>
      <c r="E126">
        <v>82825.491474224997</v>
      </c>
      <c r="F126">
        <v>389.25</v>
      </c>
      <c r="G126">
        <v>84.734132806083196</v>
      </c>
      <c r="H126">
        <v>15.939251853443601</v>
      </c>
      <c r="I126">
        <v>6.3336633374572804</v>
      </c>
      <c r="J126">
        <v>3.62101118921625</v>
      </c>
      <c r="K126">
        <v>352.49478923855901</v>
      </c>
      <c r="L126">
        <v>306.09542010289198</v>
      </c>
      <c r="M126">
        <v>72.961223335016697</v>
      </c>
      <c r="N126">
        <v>1.31328924412186</v>
      </c>
      <c r="O126">
        <v>4.4572896596018099</v>
      </c>
      <c r="P126">
        <v>144.094899665551</v>
      </c>
      <c r="Q126">
        <v>7.4191301174302005E-2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32</v>
      </c>
      <c r="E127">
        <v>80272.318447694997</v>
      </c>
      <c r="F127">
        <v>595.95000000000005</v>
      </c>
      <c r="G127">
        <v>46.782187292313601</v>
      </c>
      <c r="H127">
        <v>6.8062035113431296</v>
      </c>
      <c r="I127">
        <v>-3.94646688924681</v>
      </c>
      <c r="J127">
        <v>4.6154350134760804</v>
      </c>
      <c r="K127">
        <v>558.32487084653803</v>
      </c>
      <c r="L127">
        <v>497.338746756783</v>
      </c>
      <c r="M127">
        <v>62.706610974230401</v>
      </c>
      <c r="N127">
        <v>0.75088468222523896</v>
      </c>
      <c r="O127">
        <v>6.1666247168386601</v>
      </c>
      <c r="P127">
        <v>77.577473182359896</v>
      </c>
      <c r="Q127">
        <v>0.16679254759040499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54</v>
      </c>
      <c r="E128">
        <v>80129.03077569</v>
      </c>
      <c r="F128">
        <v>2000.05</v>
      </c>
      <c r="G128">
        <v>-11.626469502093199</v>
      </c>
      <c r="H128">
        <v>-10.0002919827644</v>
      </c>
      <c r="I128">
        <v>-14.8343319816196</v>
      </c>
      <c r="J128">
        <v>-10.0504887080528</v>
      </c>
      <c r="K128">
        <v>2127.05862554433</v>
      </c>
      <c r="L128">
        <v>2054.0524330476501</v>
      </c>
      <c r="M128">
        <v>28.3178367239096</v>
      </c>
      <c r="N128">
        <v>1.1369410129670401</v>
      </c>
      <c r="O128">
        <v>24.496887577810501</v>
      </c>
      <c r="P128">
        <v>18.834853391164799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-</v>
      </c>
      <c r="D129" t="s">
        <v>24</v>
      </c>
      <c r="E129">
        <v>79758.633228599996</v>
      </c>
      <c r="F129">
        <v>25.45</v>
      </c>
      <c r="G129">
        <v>23.120796917981998</v>
      </c>
      <c r="H129">
        <v>6.7395581980209398</v>
      </c>
      <c r="I129">
        <v>-5.7208484785718099</v>
      </c>
      <c r="J129">
        <v>6.7823957685831804</v>
      </c>
      <c r="K129">
        <v>24.721700968963201</v>
      </c>
      <c r="L129">
        <v>22.917955968522801</v>
      </c>
      <c r="M129">
        <v>49.749413024911</v>
      </c>
      <c r="N129">
        <v>1.0060467283016301</v>
      </c>
      <c r="O129">
        <v>29.076620825147302</v>
      </c>
      <c r="P129">
        <v>62.101910828025403</v>
      </c>
      <c r="Q129">
        <v>6.0692763748573998E-2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Row],[Ticker]],[1]!Table2[[Symbol]:[Industry]],2,FALSE),"-")</f>
        <v>-</v>
      </c>
      <c r="D130" t="s">
        <v>332</v>
      </c>
      <c r="E130">
        <v>78337.298097519903</v>
      </c>
      <c r="F130">
        <v>4050.2</v>
      </c>
      <c r="G130">
        <v>6.3216547369907703</v>
      </c>
      <c r="H130">
        <v>-4.5280685937319198</v>
      </c>
      <c r="I130">
        <v>-1.9577236146257699</v>
      </c>
      <c r="J130">
        <v>0.52798458178375396</v>
      </c>
      <c r="K130">
        <v>4067.3298021937499</v>
      </c>
      <c r="L130">
        <v>3707.3180465139999</v>
      </c>
      <c r="M130">
        <v>42.076062601178997</v>
      </c>
      <c r="N130">
        <v>0.75186022787333695</v>
      </c>
      <c r="O130">
        <v>15.591822626043101</v>
      </c>
      <c r="P130">
        <v>46.852791878172503</v>
      </c>
      <c r="Q130">
        <v>0.132659278043297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127</v>
      </c>
      <c r="E131">
        <v>77312</v>
      </c>
      <c r="F131">
        <v>966.4</v>
      </c>
      <c r="G131">
        <v>24.947646826899</v>
      </c>
      <c r="H131">
        <v>-3.87032644415787</v>
      </c>
      <c r="I131">
        <v>-13.2185098137368</v>
      </c>
      <c r="J131">
        <v>1.0512925020114099</v>
      </c>
      <c r="K131">
        <v>1003.45417104849</v>
      </c>
      <c r="L131">
        <v>924.86105301415705</v>
      </c>
      <c r="M131">
        <v>32.001065397786498</v>
      </c>
      <c r="N131">
        <v>0.66632423508484395</v>
      </c>
      <c r="O131">
        <v>17.849751655629099</v>
      </c>
      <c r="P131">
        <v>53.250872185220402</v>
      </c>
      <c r="Q131">
        <v>6.0261238318385001E-2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133</v>
      </c>
      <c r="E132">
        <v>77073.542141280006</v>
      </c>
      <c r="F132">
        <v>1655.4</v>
      </c>
      <c r="G132">
        <v>63.063233452028101</v>
      </c>
      <c r="H132">
        <v>-0.118200552081994</v>
      </c>
      <c r="I132">
        <v>20.519110691401501</v>
      </c>
      <c r="J132">
        <v>6.2126507133569904</v>
      </c>
      <c r="K132">
        <v>1604.96392837759</v>
      </c>
      <c r="L132">
        <v>1341.2390191398999</v>
      </c>
      <c r="M132">
        <v>45.635854872830599</v>
      </c>
      <c r="N132">
        <v>0.78209798040366096</v>
      </c>
      <c r="O132">
        <v>9.0068865530989299</v>
      </c>
      <c r="P132">
        <v>86.587015329125293</v>
      </c>
      <c r="Q132">
        <v>8.0681390268538003E-2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51</v>
      </c>
      <c r="E133">
        <v>75380.867493615006</v>
      </c>
      <c r="F133">
        <v>1877.65</v>
      </c>
      <c r="G133">
        <v>12.510403119748601</v>
      </c>
      <c r="H133">
        <v>1.9404527856151199</v>
      </c>
      <c r="I133">
        <v>23.208663079889401</v>
      </c>
      <c r="J133">
        <v>7.0455864516135698</v>
      </c>
      <c r="K133">
        <v>1767.5671291123999</v>
      </c>
      <c r="L133">
        <v>1563.1736601502701</v>
      </c>
      <c r="M133">
        <v>72.6613040252155</v>
      </c>
      <c r="N133">
        <v>1.14198067907421</v>
      </c>
      <c r="O133">
        <v>0.924027374643832</v>
      </c>
      <c r="P133">
        <v>58.806613946800802</v>
      </c>
      <c r="Q133">
        <v>-2.8726109662276001E-2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170</v>
      </c>
      <c r="E134">
        <v>74782.054850999994</v>
      </c>
      <c r="F134">
        <v>2522.8000000000002</v>
      </c>
      <c r="G134">
        <v>-15.222853599521599</v>
      </c>
      <c r="H134">
        <v>4.1703529224712499</v>
      </c>
      <c r="I134">
        <v>-4.3001223376421001</v>
      </c>
      <c r="J134">
        <v>9.6083604410729695</v>
      </c>
      <c r="K134">
        <v>2424.0990765295901</v>
      </c>
      <c r="L134">
        <v>2397.2421480001599</v>
      </c>
      <c r="M134">
        <v>56.4406905096819</v>
      </c>
      <c r="N134">
        <v>1.5236232669737999</v>
      </c>
      <c r="O134">
        <v>6.78412874583793</v>
      </c>
      <c r="P134">
        <v>21.157401848961399</v>
      </c>
      <c r="Q134">
        <v>2.7663255287039999E-3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204</v>
      </c>
      <c r="E135">
        <v>73454.728309140002</v>
      </c>
      <c r="F135">
        <v>250.15</v>
      </c>
      <c r="G135">
        <v>12.1174374372338</v>
      </c>
      <c r="H135">
        <v>2.6828651261608498</v>
      </c>
      <c r="I135">
        <v>30.618253360586301</v>
      </c>
      <c r="J135">
        <v>5.57127089103333</v>
      </c>
      <c r="K135">
        <v>229.449507850972</v>
      </c>
      <c r="L135">
        <v>198.372048334167</v>
      </c>
      <c r="M135">
        <v>63.8962119292664</v>
      </c>
      <c r="N135">
        <v>1.0264888857741901</v>
      </c>
      <c r="O135">
        <v>3.5378772736358099</v>
      </c>
      <c r="P135">
        <v>58.774992066010697</v>
      </c>
      <c r="Q135">
        <v>5.6722105327524003E-2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37</v>
      </c>
      <c r="E136">
        <v>71904.084000000003</v>
      </c>
      <c r="F136">
        <v>409.85</v>
      </c>
      <c r="G136">
        <v>73.634748468314001</v>
      </c>
      <c r="H136">
        <v>4.5126255296917499</v>
      </c>
      <c r="I136">
        <v>-4.4489292513993401</v>
      </c>
      <c r="J136">
        <v>10.9140754062624</v>
      </c>
      <c r="K136">
        <v>387.70462955684201</v>
      </c>
      <c r="L136">
        <v>335.79121863165398</v>
      </c>
      <c r="M136">
        <v>54.048969052630902</v>
      </c>
      <c r="N136">
        <v>2.0467904573164</v>
      </c>
      <c r="O136">
        <v>14.139319263145</v>
      </c>
      <c r="P136">
        <v>110.719794344473</v>
      </c>
      <c r="Q136">
        <v>8.2442235529773006E-2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304</v>
      </c>
      <c r="E137">
        <v>70933.656470984904</v>
      </c>
      <c r="F137">
        <v>4636.3500000000004</v>
      </c>
      <c r="G137">
        <v>76.783581090374796</v>
      </c>
      <c r="H137">
        <v>4.1323892365816004</v>
      </c>
      <c r="I137">
        <v>-4.0475851699844396</v>
      </c>
      <c r="J137">
        <v>0.71310051188263901</v>
      </c>
      <c r="K137">
        <v>4357.8762994219096</v>
      </c>
      <c r="L137">
        <v>3782.3934332824902</v>
      </c>
      <c r="M137">
        <v>41.2783204558447</v>
      </c>
      <c r="N137">
        <v>1.0191916383416599</v>
      </c>
      <c r="O137">
        <v>7.0842365222642796</v>
      </c>
      <c r="P137">
        <v>100.086311996288</v>
      </c>
      <c r="Q137">
        <v>0.12470033181082001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349</v>
      </c>
      <c r="E138">
        <v>69735.110643224994</v>
      </c>
      <c r="F138">
        <v>11654.55</v>
      </c>
      <c r="G138">
        <v>155.79201339478399</v>
      </c>
      <c r="H138">
        <v>-9.1244682768073506</v>
      </c>
      <c r="I138">
        <v>73.732692090001905</v>
      </c>
      <c r="J138">
        <v>6.8577690284003197</v>
      </c>
      <c r="K138">
        <v>11051.6788536821</v>
      </c>
      <c r="L138">
        <v>8326.0052753727996</v>
      </c>
      <c r="M138">
        <v>48.615324288956003</v>
      </c>
      <c r="N138">
        <v>1.34826315137677</v>
      </c>
      <c r="O138">
        <v>10.506197150469101</v>
      </c>
      <c r="P138">
        <v>185.510779029887</v>
      </c>
      <c r="Q138">
        <v>0.104632817877236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352</v>
      </c>
      <c r="E139">
        <v>69135.922607350003</v>
      </c>
      <c r="F139">
        <v>235.91</v>
      </c>
      <c r="G139">
        <v>86.803925554051801</v>
      </c>
      <c r="H139">
        <v>-5.7821951874397204</v>
      </c>
      <c r="I139">
        <v>-12.9519809300477</v>
      </c>
      <c r="J139">
        <v>4.8717161569326803</v>
      </c>
      <c r="K139">
        <v>246.45316282705099</v>
      </c>
      <c r="L139">
        <v>220.649088268545</v>
      </c>
      <c r="M139">
        <v>40.698460357551298</v>
      </c>
      <c r="N139">
        <v>0.71541723010046998</v>
      </c>
      <c r="O139">
        <v>21.3810351405197</v>
      </c>
      <c r="P139">
        <v>112.723174030658</v>
      </c>
      <c r="Q139">
        <v>5.4538322783424999E-2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Row],[Ticker]],[1]!Table2[[Symbol]:[Industry]],2,FALSE),"-")</f>
        <v>-</v>
      </c>
      <c r="D140" t="s">
        <v>297</v>
      </c>
      <c r="E140">
        <v>68791.107114030005</v>
      </c>
      <c r="F140">
        <v>8066.1</v>
      </c>
      <c r="G140">
        <v>36.964459365219298</v>
      </c>
      <c r="H140">
        <v>-6.5700724175223204</v>
      </c>
      <c r="I140">
        <v>32.218537437338</v>
      </c>
      <c r="J140">
        <v>0.80239100355845305</v>
      </c>
      <c r="K140">
        <v>8312.8743414495002</v>
      </c>
      <c r="L140">
        <v>7110.0866867929399</v>
      </c>
      <c r="M140">
        <v>42.404638295580199</v>
      </c>
      <c r="N140">
        <v>0.68202828040999097</v>
      </c>
      <c r="O140">
        <v>23.170429327680001</v>
      </c>
      <c r="P140">
        <v>67.339529480104503</v>
      </c>
      <c r="Q140">
        <v>0.159815610591445</v>
      </c>
    </row>
    <row r="141" spans="1:17" hidden="1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116</v>
      </c>
      <c r="E141">
        <v>68403.6117677</v>
      </c>
      <c r="F141">
        <v>254.5</v>
      </c>
      <c r="G141">
        <v>297.58158123170699</v>
      </c>
      <c r="H141">
        <v>28.0035162179508</v>
      </c>
      <c r="I141">
        <v>17.3745495422753</v>
      </c>
      <c r="J141">
        <v>-2.0203425331293099</v>
      </c>
      <c r="K141">
        <v>226.25209223308599</v>
      </c>
      <c r="M141">
        <v>45.294178151818301</v>
      </c>
      <c r="N141">
        <v>0.82267953177298403</v>
      </c>
      <c r="O141">
        <v>21.807465618860501</v>
      </c>
      <c r="P141">
        <v>443.80341880341803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127</v>
      </c>
      <c r="E142">
        <v>68064.003351680003</v>
      </c>
      <c r="F142">
        <v>1500.8</v>
      </c>
      <c r="G142">
        <v>74.352121687815</v>
      </c>
      <c r="H142">
        <v>-5.8337849588573496</v>
      </c>
      <c r="I142">
        <v>39.842955977339301</v>
      </c>
      <c r="J142">
        <v>-1.3906016968055499</v>
      </c>
      <c r="K142">
        <v>1387.9969984849899</v>
      </c>
      <c r="L142">
        <v>1131.93340854353</v>
      </c>
      <c r="M142">
        <v>60.913136431918097</v>
      </c>
      <c r="N142">
        <v>0.36371317185130603</v>
      </c>
      <c r="O142">
        <v>2.81183368869937</v>
      </c>
      <c r="P142">
        <v>126.94692272796</v>
      </c>
      <c r="Q142">
        <v>9.5539745288820005E-3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Row],[Ticker]],[1]!Table2[[Symbol]:[Industry]],2,FALSE),"-")</f>
        <v>-</v>
      </c>
      <c r="D143" t="s">
        <v>136</v>
      </c>
      <c r="E143">
        <v>67976.114977050005</v>
      </c>
      <c r="F143">
        <v>1695.75</v>
      </c>
      <c r="G143">
        <v>167.17844856244199</v>
      </c>
      <c r="H143">
        <v>-8.6284289029892403</v>
      </c>
      <c r="I143">
        <v>26.831643438115201</v>
      </c>
      <c r="J143">
        <v>-5.3344065658276296</v>
      </c>
      <c r="K143">
        <v>1746.1163833926701</v>
      </c>
      <c r="L143">
        <v>1357.6923073788801</v>
      </c>
      <c r="M143">
        <v>31.313539309207599</v>
      </c>
      <c r="N143">
        <v>0.86416040337736599</v>
      </c>
      <c r="O143">
        <v>22.352941176470502</v>
      </c>
      <c r="P143">
        <v>212.292817679558</v>
      </c>
      <c r="Q143">
        <v>0.165949997586852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67959.495284470002</v>
      </c>
      <c r="F144">
        <v>714.55</v>
      </c>
      <c r="G144">
        <v>-44.1877145862506</v>
      </c>
      <c r="H144">
        <v>-3.2450024061164902</v>
      </c>
      <c r="I144">
        <v>-12.6408428428054</v>
      </c>
      <c r="J144">
        <v>-0.44287605871852498</v>
      </c>
      <c r="K144">
        <v>723.59208280893097</v>
      </c>
      <c r="L144">
        <v>740.33519206208598</v>
      </c>
      <c r="M144">
        <v>41.2407645832116</v>
      </c>
      <c r="N144">
        <v>1.5485733571140301</v>
      </c>
      <c r="O144">
        <v>24.952767476033799</v>
      </c>
      <c r="P144">
        <v>10.278570877382499</v>
      </c>
      <c r="Q144">
        <v>-0.14448427744417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75</v>
      </c>
      <c r="E145">
        <v>67278.553823709997</v>
      </c>
      <c r="F145">
        <v>325.89999999999998</v>
      </c>
      <c r="G145">
        <v>80.598639930584397</v>
      </c>
      <c r="H145">
        <v>-7.9582392658631598</v>
      </c>
      <c r="I145">
        <v>32.062223138617803</v>
      </c>
      <c r="J145">
        <v>-5.24094548865492</v>
      </c>
      <c r="K145">
        <v>316.86421655017398</v>
      </c>
      <c r="L145">
        <v>248.844772143505</v>
      </c>
      <c r="M145">
        <v>37.674868927237704</v>
      </c>
      <c r="N145">
        <v>0.62513351204620604</v>
      </c>
      <c r="O145">
        <v>10.7548327707885</v>
      </c>
      <c r="P145">
        <v>129.184247538677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267</v>
      </c>
      <c r="E146">
        <v>66767.271156200004</v>
      </c>
      <c r="F146">
        <v>2537.9</v>
      </c>
      <c r="G146">
        <v>635.77598395524797</v>
      </c>
      <c r="H146">
        <v>10.8925358908834</v>
      </c>
      <c r="I146">
        <v>167.26416450781099</v>
      </c>
      <c r="J146">
        <v>3.9984373894796299</v>
      </c>
      <c r="K146">
        <v>2285.4939746744499</v>
      </c>
      <c r="L146">
        <v>1416.6282385894899</v>
      </c>
      <c r="M146">
        <v>44.705539510627602</v>
      </c>
      <c r="N146">
        <v>0.354648090018302</v>
      </c>
      <c r="O146">
        <v>17.398242641553999</v>
      </c>
      <c r="P146">
        <v>702.87883581145195</v>
      </c>
      <c r="Q146">
        <v>0.23290862136606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Row],[Ticker]],[1]!Table2[[Symbol]:[Industry]],2,FALSE),"-")</f>
        <v>-</v>
      </c>
      <c r="D147" t="s">
        <v>32</v>
      </c>
      <c r="E147">
        <v>65972.977215167994</v>
      </c>
      <c r="F147">
        <v>55.18</v>
      </c>
      <c r="G147">
        <v>70.838885942500596</v>
      </c>
      <c r="H147">
        <v>-1.3584596851662201</v>
      </c>
      <c r="I147">
        <v>-3.9455664542569902</v>
      </c>
      <c r="J147">
        <v>5.7663361441617203E-3</v>
      </c>
      <c r="K147">
        <v>55.501386939340598</v>
      </c>
      <c r="L147">
        <v>49.514324287694102</v>
      </c>
      <c r="M147">
        <v>42.6786245625864</v>
      </c>
      <c r="N147">
        <v>0.922212008237278</v>
      </c>
      <c r="O147">
        <v>28.035520115983999</v>
      </c>
      <c r="P147">
        <v>104.37037037037</v>
      </c>
      <c r="Q147">
        <v>0.12145837525431601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372</v>
      </c>
      <c r="E148">
        <v>65583.972980999999</v>
      </c>
      <c r="F148">
        <v>5163</v>
      </c>
      <c r="G148">
        <v>19.876767252160601</v>
      </c>
      <c r="H148">
        <v>-14.727166973654899</v>
      </c>
      <c r="I148">
        <v>11.674652130268401</v>
      </c>
      <c r="J148">
        <v>-0.85192116455970901</v>
      </c>
      <c r="K148">
        <v>5544.7323172238603</v>
      </c>
      <c r="L148">
        <v>4775.9637107478502</v>
      </c>
      <c r="M148">
        <v>24.463672337867301</v>
      </c>
      <c r="N148">
        <v>0.809604819900413</v>
      </c>
      <c r="O148">
        <v>25.121053650978102</v>
      </c>
      <c r="P148">
        <v>49.647836294600097</v>
      </c>
      <c r="Q148">
        <v>8.9589162566217004E-2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170</v>
      </c>
      <c r="E149">
        <v>64911.321207059998</v>
      </c>
      <c r="F149">
        <v>4278.8999999999996</v>
      </c>
      <c r="G149">
        <v>-10.4589421939896</v>
      </c>
      <c r="H149">
        <v>13.317591646021301</v>
      </c>
      <c r="I149">
        <v>13.630468505136299</v>
      </c>
      <c r="J149">
        <v>9.8449013842194493</v>
      </c>
      <c r="K149">
        <v>3907.4791151414502</v>
      </c>
      <c r="L149">
        <v>3687.46051105064</v>
      </c>
      <c r="M149">
        <v>62.359827384604301</v>
      </c>
      <c r="N149">
        <v>1.0639799175955</v>
      </c>
      <c r="O149">
        <v>4.3971581481222</v>
      </c>
      <c r="P149">
        <v>32.885093167701797</v>
      </c>
      <c r="Q149">
        <v>-2.3608516899139998E-3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136</v>
      </c>
      <c r="E150">
        <v>64697.564040594902</v>
      </c>
      <c r="F150">
        <v>1779.35</v>
      </c>
      <c r="G150">
        <v>33.897439931444502</v>
      </c>
      <c r="H150">
        <v>0.72811374517996896</v>
      </c>
      <c r="I150">
        <v>25.349840375328998</v>
      </c>
      <c r="J150">
        <v>5.4935564515625401</v>
      </c>
      <c r="K150">
        <v>1749.4958037470001</v>
      </c>
      <c r="L150">
        <v>1520.4315954502699</v>
      </c>
      <c r="M150">
        <v>49.775039197220899</v>
      </c>
      <c r="N150">
        <v>1.3661798946263299</v>
      </c>
      <c r="O150">
        <v>9.7619917385561994</v>
      </c>
      <c r="P150">
        <v>69.284559033393506</v>
      </c>
      <c r="Q150">
        <v>0.10033025240063299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379</v>
      </c>
      <c r="E151">
        <v>64503.369728190002</v>
      </c>
      <c r="F151">
        <v>996.85</v>
      </c>
      <c r="G151">
        <v>81.6124918415655</v>
      </c>
      <c r="H151">
        <v>-4.0405172718078299</v>
      </c>
      <c r="I151">
        <v>8.35117065592876</v>
      </c>
      <c r="J151">
        <v>-0.31336725818016697</v>
      </c>
      <c r="K151">
        <v>945.37316489158002</v>
      </c>
      <c r="L151">
        <v>764.91337563424599</v>
      </c>
      <c r="M151">
        <v>40.217385634518799</v>
      </c>
      <c r="N151">
        <v>0.46462131270845602</v>
      </c>
      <c r="O151">
        <v>19.075086522545998</v>
      </c>
      <c r="P151">
        <v>141.28040663197299</v>
      </c>
      <c r="Q151">
        <v>0.141961915112639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101</v>
      </c>
      <c r="E152">
        <v>64147.927596225003</v>
      </c>
      <c r="F152">
        <v>550.25</v>
      </c>
      <c r="G152">
        <v>-33.336999999702897</v>
      </c>
      <c r="H152">
        <v>5.7381157257701902</v>
      </c>
      <c r="I152">
        <v>-16.493454877805402</v>
      </c>
      <c r="J152">
        <v>3.6978242549315601</v>
      </c>
      <c r="K152">
        <v>520.40600139283299</v>
      </c>
      <c r="L152">
        <v>535.18055849566701</v>
      </c>
      <c r="M152">
        <v>72.469773901122096</v>
      </c>
      <c r="N152">
        <v>0.46758599944363799</v>
      </c>
      <c r="O152">
        <v>23.534756928668699</v>
      </c>
      <c r="P152">
        <v>25.341685649202699</v>
      </c>
      <c r="Q152">
        <v>-0.11217556568644201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384</v>
      </c>
      <c r="E153">
        <v>63646.785049650003</v>
      </c>
      <c r="F153">
        <v>3292.35</v>
      </c>
      <c r="G153">
        <v>6.7327255022561898</v>
      </c>
      <c r="H153">
        <v>2.90566848855625</v>
      </c>
      <c r="I153">
        <v>21.1453076058493</v>
      </c>
      <c r="J153">
        <v>6.3908669080819198</v>
      </c>
      <c r="K153">
        <v>3101.2682527495699</v>
      </c>
      <c r="L153">
        <v>2721.1984324867299</v>
      </c>
      <c r="M153">
        <v>59.195458899137499</v>
      </c>
      <c r="N153">
        <v>0.66238458878367701</v>
      </c>
      <c r="O153">
        <v>2.5103649368991698</v>
      </c>
      <c r="P153">
        <v>50.075211960980901</v>
      </c>
      <c r="Q153">
        <v>-1.935210571904E-3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54</v>
      </c>
      <c r="E154">
        <v>63318.634875000003</v>
      </c>
      <c r="F154">
        <v>5295.75</v>
      </c>
      <c r="G154">
        <v>7.9785024191890601</v>
      </c>
      <c r="H154">
        <v>3.6390997880341298</v>
      </c>
      <c r="I154">
        <v>-5.4172778666369101</v>
      </c>
      <c r="J154">
        <v>2.0200734345970499</v>
      </c>
      <c r="K154">
        <v>5147.9144193594902</v>
      </c>
      <c r="L154">
        <v>4810.3987780110801</v>
      </c>
      <c r="M154">
        <v>58.282039975734698</v>
      </c>
      <c r="N154">
        <v>0.50929020199611597</v>
      </c>
      <c r="O154">
        <v>5.3448520039654301</v>
      </c>
      <c r="P154">
        <v>53.633594429939002</v>
      </c>
      <c r="Q154">
        <v>1.5155370133511E-2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-</v>
      </c>
      <c r="D155" t="s">
        <v>201</v>
      </c>
      <c r="E155">
        <v>63215.456294800002</v>
      </c>
      <c r="F155">
        <v>4044.4</v>
      </c>
      <c r="G155">
        <v>5.55677985509368</v>
      </c>
      <c r="H155">
        <v>-13.0474947645996</v>
      </c>
      <c r="I155">
        <v>16.059722834188399</v>
      </c>
      <c r="J155">
        <v>2.4182656225497499</v>
      </c>
      <c r="K155">
        <v>4180.3226478425604</v>
      </c>
      <c r="L155">
        <v>3636.0706082009001</v>
      </c>
      <c r="M155">
        <v>41.461833050679502</v>
      </c>
      <c r="N155">
        <v>0.99905300977355005</v>
      </c>
      <c r="O155">
        <v>22.4161803975867</v>
      </c>
      <c r="P155">
        <v>54.827348595053898</v>
      </c>
      <c r="Q155">
        <v>0.111694901117561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391</v>
      </c>
      <c r="E156">
        <v>62763.410787480003</v>
      </c>
      <c r="F156">
        <v>1030.0999999999999</v>
      </c>
      <c r="G156">
        <v>25.033990220030599</v>
      </c>
      <c r="H156">
        <v>-2.2943242772580499</v>
      </c>
      <c r="I156">
        <v>-1.14350827256118</v>
      </c>
      <c r="J156">
        <v>2.3212966897296199</v>
      </c>
      <c r="K156">
        <v>1040.7278777240499</v>
      </c>
      <c r="L156">
        <v>940.00150206056503</v>
      </c>
      <c r="M156">
        <v>43.8093157206455</v>
      </c>
      <c r="N156">
        <v>0.72705738641948403</v>
      </c>
      <c r="O156">
        <v>14.551985244151</v>
      </c>
      <c r="P156">
        <v>59.482892088558501</v>
      </c>
      <c r="Q156">
        <v>1.7819185766136999E-2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136</v>
      </c>
      <c r="E157">
        <v>62060.612913179997</v>
      </c>
      <c r="F157">
        <v>3472.35</v>
      </c>
      <c r="G157">
        <v>74.955921007666703</v>
      </c>
      <c r="H157">
        <v>-1.93539654942507</v>
      </c>
      <c r="I157">
        <v>26.971428771801001</v>
      </c>
      <c r="J157">
        <v>3.0891448177765199</v>
      </c>
      <c r="K157">
        <v>3556.2411600133501</v>
      </c>
      <c r="L157">
        <v>2893.9601178480698</v>
      </c>
      <c r="M157">
        <v>33.270618756000097</v>
      </c>
      <c r="N157">
        <v>0.61853883624949502</v>
      </c>
      <c r="O157">
        <v>19.141215603265799</v>
      </c>
      <c r="P157">
        <v>110.17795532958</v>
      </c>
      <c r="Q157">
        <v>0.16929021457864199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396</v>
      </c>
      <c r="E158">
        <v>61743.652101944899</v>
      </c>
      <c r="F158">
        <v>1705.65</v>
      </c>
      <c r="G158">
        <v>1.86692345158685</v>
      </c>
      <c r="H158">
        <v>-4.3593293382456597</v>
      </c>
      <c r="I158">
        <v>-3.8663108165472</v>
      </c>
      <c r="J158">
        <v>4.8353525205690504</v>
      </c>
      <c r="K158">
        <v>1575.5842889810799</v>
      </c>
      <c r="L158">
        <v>1467.2531152349</v>
      </c>
      <c r="M158">
        <v>68.131188849118502</v>
      </c>
      <c r="N158">
        <v>0.99457803125309496</v>
      </c>
      <c r="O158">
        <v>3.44443467299855</v>
      </c>
      <c r="P158">
        <v>45.7882815504936</v>
      </c>
      <c r="Q158">
        <v>3.0912368773168001E-2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116</v>
      </c>
      <c r="E159">
        <v>61298.178</v>
      </c>
      <c r="F159">
        <v>306.2</v>
      </c>
      <c r="G159">
        <v>352.97638676550997</v>
      </c>
      <c r="H159">
        <v>5.5429820422226399</v>
      </c>
      <c r="I159">
        <v>34.106723738240802</v>
      </c>
      <c r="J159">
        <v>-3.6629745243515601</v>
      </c>
      <c r="K159">
        <v>291.82742049491998</v>
      </c>
      <c r="L159">
        <v>207.342385425294</v>
      </c>
      <c r="M159">
        <v>37.155705594144997</v>
      </c>
      <c r="N159">
        <v>0.95322896281480196</v>
      </c>
      <c r="O159">
        <v>15.512736773350699</v>
      </c>
      <c r="P159">
        <v>404.03292181069901</v>
      </c>
      <c r="Q159">
        <v>0.17966424926607999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133</v>
      </c>
      <c r="E160">
        <v>60400.671301046998</v>
      </c>
      <c r="F160">
        <v>146.22999999999999</v>
      </c>
      <c r="G160">
        <v>30.736054963104301</v>
      </c>
      <c r="H160">
        <v>-2.1999413152280201</v>
      </c>
      <c r="I160">
        <v>0.87024373344443595</v>
      </c>
      <c r="J160">
        <v>4.6519814162896802</v>
      </c>
      <c r="K160">
        <v>149.90300621886001</v>
      </c>
      <c r="L160">
        <v>133.613029238796</v>
      </c>
      <c r="M160">
        <v>45.300278205651601</v>
      </c>
      <c r="N160">
        <v>0.82093226256009999</v>
      </c>
      <c r="O160">
        <v>19.913834370512198</v>
      </c>
      <c r="P160">
        <v>78.765281173594104</v>
      </c>
      <c r="Q160">
        <v>-3.0329259939233001E-2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133</v>
      </c>
      <c r="E161">
        <v>60090.139059300003</v>
      </c>
      <c r="F161">
        <v>729.75</v>
      </c>
      <c r="G161">
        <v>58.349025056678002</v>
      </c>
      <c r="H161">
        <v>-11.579967062900799</v>
      </c>
      <c r="I161">
        <v>9.2235735090383795</v>
      </c>
      <c r="J161">
        <v>-1.19094409947755</v>
      </c>
      <c r="K161">
        <v>763.48958614151195</v>
      </c>
      <c r="L161">
        <v>652.18843875083201</v>
      </c>
      <c r="M161">
        <v>31.644450566127901</v>
      </c>
      <c r="N161">
        <v>0.51706752713720205</v>
      </c>
      <c r="O161">
        <v>16.204179513532001</v>
      </c>
      <c r="P161">
        <v>90.361288639624306</v>
      </c>
      <c r="Q161">
        <v>0.156643550131816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54</v>
      </c>
      <c r="E162">
        <v>59981.892206539997</v>
      </c>
      <c r="F162">
        <v>28227.7</v>
      </c>
      <c r="G162">
        <v>-9.3832934259242897</v>
      </c>
      <c r="H162">
        <v>-0.30674021870242502</v>
      </c>
      <c r="I162">
        <v>-12.5225803543662</v>
      </c>
      <c r="J162">
        <v>1.28903804479505</v>
      </c>
      <c r="K162">
        <v>27606.9263707873</v>
      </c>
      <c r="L162">
        <v>26092.1469520227</v>
      </c>
      <c r="M162">
        <v>52.654730013597501</v>
      </c>
      <c r="N162">
        <v>0.85293602183436101</v>
      </c>
      <c r="O162">
        <v>4.9995217463696999</v>
      </c>
      <c r="P162">
        <v>28.307727272727199</v>
      </c>
      <c r="Q162">
        <v>2.4848455955812001E-2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384</v>
      </c>
      <c r="E163">
        <v>58680.602988004997</v>
      </c>
      <c r="F163">
        <v>138360.35</v>
      </c>
      <c r="G163">
        <v>8.2832535324955998</v>
      </c>
      <c r="H163">
        <v>5.65923308558998</v>
      </c>
      <c r="I163">
        <v>-14.936421162406999</v>
      </c>
      <c r="J163">
        <v>2.4729276681802399</v>
      </c>
      <c r="K163">
        <v>132065.98382817299</v>
      </c>
      <c r="L163">
        <v>126444.242336082</v>
      </c>
      <c r="M163">
        <v>58.3740024990894</v>
      </c>
      <c r="N163">
        <v>1.41515387347194</v>
      </c>
      <c r="O163">
        <v>9.4569361814999606</v>
      </c>
      <c r="P163">
        <v>36.449982026636</v>
      </c>
      <c r="Q163">
        <v>4.2993497760799998E-2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201</v>
      </c>
      <c r="E164">
        <v>58472.845974800002</v>
      </c>
      <c r="F164">
        <v>1018.4</v>
      </c>
      <c r="G164">
        <v>50.143764890420499</v>
      </c>
      <c r="H164">
        <v>-12.2970886070707</v>
      </c>
      <c r="I164">
        <v>34.907684368338202</v>
      </c>
      <c r="J164">
        <v>2.4914714274619398</v>
      </c>
      <c r="K164">
        <v>983.69347013251001</v>
      </c>
      <c r="L164">
        <v>792.81845972853205</v>
      </c>
      <c r="M164">
        <v>41.942387749703201</v>
      </c>
      <c r="N164">
        <v>0.68129478969732704</v>
      </c>
      <c r="O164">
        <v>18.548703849175102</v>
      </c>
      <c r="P164">
        <v>85.636164783084197</v>
      </c>
      <c r="Q164">
        <v>0.11029057678094099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95</v>
      </c>
      <c r="E165">
        <v>57688.584953049998</v>
      </c>
      <c r="F165">
        <v>559.75</v>
      </c>
      <c r="G165">
        <v>206.104364787923</v>
      </c>
      <c r="H165">
        <v>10.328528036933699</v>
      </c>
      <c r="I165">
        <v>47.7891203155067</v>
      </c>
      <c r="J165">
        <v>-1.6599996142978</v>
      </c>
      <c r="K165">
        <v>491.67923256636999</v>
      </c>
      <c r="L165">
        <v>389.10795994532998</v>
      </c>
      <c r="M165">
        <v>56.813646277252602</v>
      </c>
      <c r="N165">
        <v>1.45952682908453</v>
      </c>
      <c r="O165">
        <v>13.1933899062081</v>
      </c>
      <c r="P165">
        <v>244.14386719950801</v>
      </c>
      <c r="Q165">
        <v>0.21783121551353599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32</v>
      </c>
      <c r="E166">
        <v>57472.879140383899</v>
      </c>
      <c r="F166">
        <v>126.24</v>
      </c>
      <c r="G166">
        <v>24.6005433075558</v>
      </c>
      <c r="H166">
        <v>1.3838058278550001</v>
      </c>
      <c r="I166">
        <v>-29.8055735487677</v>
      </c>
      <c r="J166">
        <v>6.33086162826653</v>
      </c>
      <c r="K166">
        <v>124.551187646244</v>
      </c>
      <c r="L166">
        <v>121.31615547939199</v>
      </c>
      <c r="M166">
        <v>67.141552675229804</v>
      </c>
      <c r="N166">
        <v>0.66625520651382997</v>
      </c>
      <c r="O166">
        <v>25.1188212927756</v>
      </c>
      <c r="P166">
        <v>52.925499697153199</v>
      </c>
      <c r="Q166">
        <v>4.8304310394634002E-2</v>
      </c>
    </row>
    <row r="167" spans="1:17" hidden="1" x14ac:dyDescent="0.3">
      <c r="A167" t="s">
        <v>413</v>
      </c>
      <c r="B167" t="s">
        <v>414</v>
      </c>
      <c r="C167" t="str">
        <f>IFERROR(VLOOKUP(Table1[[#This Row],[Ticker]],[1]!Table2[[Symbol]:[Industry]],2,FALSE),"-")</f>
        <v>-</v>
      </c>
      <c r="D167" t="s">
        <v>27</v>
      </c>
      <c r="E167">
        <v>57417.5</v>
      </c>
      <c r="F167">
        <v>1148.3499999999999</v>
      </c>
      <c r="G167">
        <v>15.5764785635654</v>
      </c>
      <c r="H167">
        <v>2.2534599165438398</v>
      </c>
      <c r="I167">
        <v>28.091545783280498</v>
      </c>
      <c r="J167">
        <v>1.6890467559989599</v>
      </c>
      <c r="K167">
        <v>1076.81435490063</v>
      </c>
      <c r="M167">
        <v>53.399523726054298</v>
      </c>
      <c r="N167">
        <v>0.563288087279042</v>
      </c>
      <c r="O167">
        <v>19.179692602429501</v>
      </c>
      <c r="P167">
        <v>52.099337748344297</v>
      </c>
    </row>
    <row r="168" spans="1:17" x14ac:dyDescent="0.3">
      <c r="A168" t="s">
        <v>415</v>
      </c>
      <c r="B168" t="s">
        <v>416</v>
      </c>
      <c r="C168" t="str">
        <f>IFERROR(VLOOKUP(Table1[[#This Row],[Ticker]],[1]!Table2[[Symbol]:[Industry]],2,FALSE),"-")</f>
        <v>-</v>
      </c>
      <c r="D168" t="s">
        <v>417</v>
      </c>
      <c r="E168">
        <v>57229.641132404999</v>
      </c>
      <c r="F168">
        <v>2130.4499999999998</v>
      </c>
      <c r="G168">
        <v>-19.0056171591492</v>
      </c>
      <c r="H168">
        <v>-11.244395021855301</v>
      </c>
      <c r="I168">
        <v>-1.1202684802951199</v>
      </c>
      <c r="J168">
        <v>-0.52118516921827795</v>
      </c>
      <c r="K168">
        <v>2225.8625724825001</v>
      </c>
      <c r="L168">
        <v>2058.4369035722998</v>
      </c>
      <c r="M168">
        <v>21.932508333885401</v>
      </c>
      <c r="N168">
        <v>0.70845995613136803</v>
      </c>
      <c r="O168">
        <v>15.1869323382384</v>
      </c>
      <c r="P168">
        <v>22.439655172413701</v>
      </c>
      <c r="Q168">
        <v>-7.4539907063449996E-3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420</v>
      </c>
      <c r="E169">
        <v>57174.408014364002</v>
      </c>
      <c r="F169">
        <v>200.12</v>
      </c>
      <c r="G169">
        <v>9.4584223828519391</v>
      </c>
      <c r="H169">
        <v>6.2520263210993301</v>
      </c>
      <c r="I169">
        <v>9.5177342963102998</v>
      </c>
      <c r="J169">
        <v>5.8225020707286301</v>
      </c>
      <c r="K169">
        <v>178.228117374362</v>
      </c>
      <c r="L169">
        <v>168.066465946628</v>
      </c>
      <c r="M169">
        <v>72.502354116077797</v>
      </c>
      <c r="N169">
        <v>1.8679050020553301</v>
      </c>
      <c r="O169">
        <v>2.15870477713371</v>
      </c>
      <c r="P169">
        <v>53.820138355111403</v>
      </c>
      <c r="Q169">
        <v>-8.0564698471927002E-2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98</v>
      </c>
      <c r="E170">
        <v>56514.384411674997</v>
      </c>
      <c r="F170">
        <v>143.81</v>
      </c>
      <c r="G170">
        <v>134.65015525532201</v>
      </c>
      <c r="H170">
        <v>8.3622888420924504</v>
      </c>
      <c r="I170">
        <v>-12.008153914861699</v>
      </c>
      <c r="J170">
        <v>-6.5119674187132999</v>
      </c>
      <c r="K170">
        <v>140.19180977757799</v>
      </c>
      <c r="L170">
        <v>116.350958990731</v>
      </c>
      <c r="M170">
        <v>43.937107504322398</v>
      </c>
      <c r="N170">
        <v>1.03281664057572</v>
      </c>
      <c r="O170">
        <v>18.559210068840802</v>
      </c>
      <c r="P170">
        <v>172.625592417061</v>
      </c>
      <c r="Q170">
        <v>0.18265947915213701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286</v>
      </c>
      <c r="E171">
        <v>56134.013495369902</v>
      </c>
      <c r="F171">
        <v>4984.3</v>
      </c>
      <c r="G171">
        <v>64.964047957301005</v>
      </c>
      <c r="H171">
        <v>-5.1225146853296604</v>
      </c>
      <c r="I171">
        <v>47.946609416806098</v>
      </c>
      <c r="J171">
        <v>4.9101794788750004</v>
      </c>
      <c r="K171">
        <v>5066.9733293671397</v>
      </c>
      <c r="L171">
        <v>4168.74241779367</v>
      </c>
      <c r="M171">
        <v>40.072732603056103</v>
      </c>
      <c r="N171">
        <v>0.36583665629936502</v>
      </c>
      <c r="O171">
        <v>17.166904078807399</v>
      </c>
      <c r="P171">
        <v>103.436664557866</v>
      </c>
      <c r="Q171">
        <v>0.135777816526472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181</v>
      </c>
      <c r="E172">
        <v>55700.350724479998</v>
      </c>
      <c r="F172">
        <v>17159.3</v>
      </c>
      <c r="G172">
        <v>-17.270337216333399</v>
      </c>
      <c r="H172">
        <v>-2.0825643738681898</v>
      </c>
      <c r="I172">
        <v>-11.5506650964473</v>
      </c>
      <c r="J172">
        <v>-2.0558290871963298</v>
      </c>
      <c r="K172">
        <v>16670.581298846799</v>
      </c>
      <c r="L172">
        <v>16389.064080507898</v>
      </c>
      <c r="M172">
        <v>57.562185216075498</v>
      </c>
      <c r="N172">
        <v>0.96263598156707697</v>
      </c>
      <c r="O172">
        <v>12.184063452471801</v>
      </c>
      <c r="P172">
        <v>13.2212291866675</v>
      </c>
      <c r="Q172">
        <v>-2.0288381673373001E-2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Row],[Ticker]],[1]!Table2[[Symbol]:[Industry]],2,FALSE),"-")</f>
        <v>-</v>
      </c>
      <c r="D173" t="s">
        <v>27</v>
      </c>
      <c r="E173">
        <v>55613.474999999999</v>
      </c>
      <c r="F173">
        <v>1951.35</v>
      </c>
      <c r="G173">
        <v>-12.6176750857008</v>
      </c>
      <c r="H173">
        <v>3.6291957275649498</v>
      </c>
      <c r="I173">
        <v>1.76832355891824</v>
      </c>
      <c r="J173">
        <v>7.4174795126046096</v>
      </c>
      <c r="K173">
        <v>1858.0309620692201</v>
      </c>
      <c r="L173">
        <v>1788.26967436621</v>
      </c>
      <c r="M173">
        <v>64.194631499946993</v>
      </c>
      <c r="N173">
        <v>1.7109462378379401</v>
      </c>
      <c r="O173">
        <v>6.8311681656289398</v>
      </c>
      <c r="P173">
        <v>26.431903589477699</v>
      </c>
      <c r="Q173">
        <v>-5.2100582383490003E-3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Row],[Ticker]],[1]!Table2[[Symbol]:[Industry]],2,FALSE),"-")</f>
        <v>-</v>
      </c>
      <c r="D174" t="s">
        <v>24</v>
      </c>
      <c r="E174">
        <v>55575.099381779997</v>
      </c>
      <c r="F174">
        <v>74.31</v>
      </c>
      <c r="G174">
        <v>-41.269356387886702</v>
      </c>
      <c r="H174">
        <v>-9.7567471640351702</v>
      </c>
      <c r="I174">
        <v>-23.086643917725102</v>
      </c>
      <c r="J174">
        <v>4.2289415904587004</v>
      </c>
      <c r="K174">
        <v>78.123350245798903</v>
      </c>
      <c r="L174">
        <v>79.7068188776677</v>
      </c>
      <c r="M174">
        <v>30.308535596779802</v>
      </c>
      <c r="N174">
        <v>0.94470499109183304</v>
      </c>
      <c r="O174">
        <v>35.513389853317101</v>
      </c>
      <c r="P174">
        <v>4.9576271186440701</v>
      </c>
      <c r="Q174">
        <v>2.0486057386466E-2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Row],[Ticker]],[1]!Table2[[Symbol]:[Industry]],2,FALSE),"-")</f>
        <v>-</v>
      </c>
      <c r="D175" t="s">
        <v>433</v>
      </c>
      <c r="E175">
        <v>55061.654093972997</v>
      </c>
      <c r="F175">
        <v>211.59</v>
      </c>
      <c r="G175">
        <v>-15.1926137318793</v>
      </c>
      <c r="H175">
        <v>-11.552366413455699</v>
      </c>
      <c r="I175">
        <v>4.2170594103315002</v>
      </c>
      <c r="J175">
        <v>0.71767379756124305</v>
      </c>
      <c r="K175">
        <v>224.10625975123301</v>
      </c>
      <c r="L175">
        <v>202.38780259704001</v>
      </c>
      <c r="M175">
        <v>29.4952538131406</v>
      </c>
      <c r="N175">
        <v>0.82193707049722997</v>
      </c>
      <c r="O175">
        <v>16.687934212391799</v>
      </c>
      <c r="P175">
        <v>36.509677419354801</v>
      </c>
      <c r="Q175">
        <v>4.4620004136842001E-2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32</v>
      </c>
      <c r="E176">
        <v>54360.042723184</v>
      </c>
      <c r="F176">
        <v>62.62</v>
      </c>
      <c r="G176">
        <v>82.867650883448903</v>
      </c>
      <c r="H176">
        <v>-2.8659830836542</v>
      </c>
      <c r="I176">
        <v>-12.186200702346699</v>
      </c>
      <c r="J176">
        <v>0.53509755449250296</v>
      </c>
      <c r="K176">
        <v>63.487139067117397</v>
      </c>
      <c r="L176">
        <v>57.1566231816251</v>
      </c>
      <c r="M176">
        <v>40.382561106234697</v>
      </c>
      <c r="N176">
        <v>0.67383825104947603</v>
      </c>
      <c r="O176">
        <v>22.804215905461501</v>
      </c>
      <c r="P176">
        <v>111.55405405405401</v>
      </c>
      <c r="Q176">
        <v>0.10067993662855899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438</v>
      </c>
      <c r="E177">
        <v>54360.003189119998</v>
      </c>
      <c r="F177">
        <v>362.4</v>
      </c>
      <c r="G177">
        <v>36.569306756700101</v>
      </c>
      <c r="H177">
        <v>7.5350638243813597</v>
      </c>
      <c r="I177">
        <v>21.391381231425001</v>
      </c>
      <c r="J177">
        <v>0.45812181218010201</v>
      </c>
      <c r="K177">
        <v>333.52128530207</v>
      </c>
      <c r="L177">
        <v>286.49700341913098</v>
      </c>
      <c r="M177">
        <v>57.426099978681201</v>
      </c>
      <c r="N177">
        <v>1.1500571689903001</v>
      </c>
      <c r="O177">
        <v>4.2908388520971297</v>
      </c>
      <c r="P177">
        <v>89.045383411580502</v>
      </c>
      <c r="Q177">
        <v>4.3775484048184002E-2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304</v>
      </c>
      <c r="E178">
        <v>53979.296838479997</v>
      </c>
      <c r="F178">
        <v>5100.6000000000004</v>
      </c>
      <c r="G178">
        <v>-2.9821193127277001</v>
      </c>
      <c r="H178">
        <v>-0.96957463818459899</v>
      </c>
      <c r="I178">
        <v>-20.755340238628399</v>
      </c>
      <c r="J178">
        <v>-1.0023110617753701</v>
      </c>
      <c r="K178">
        <v>4986.7383073626897</v>
      </c>
      <c r="L178">
        <v>4879.1490526328598</v>
      </c>
      <c r="M178">
        <v>48.646770672495698</v>
      </c>
      <c r="N178">
        <v>0.99721418687235996</v>
      </c>
      <c r="O178">
        <v>15.150178410383001</v>
      </c>
      <c r="P178">
        <v>25.6305418719211</v>
      </c>
      <c r="Q178">
        <v>5.3361642800720003E-3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264</v>
      </c>
      <c r="E179">
        <v>52818.894589985</v>
      </c>
      <c r="F179">
        <v>1997.65</v>
      </c>
      <c r="G179">
        <v>1.48582109151868</v>
      </c>
      <c r="H179">
        <v>-2.6116876400454401</v>
      </c>
      <c r="I179">
        <v>-4.9219872883512901</v>
      </c>
      <c r="J179">
        <v>-5.3075731593567399</v>
      </c>
      <c r="K179">
        <v>2009.90384134897</v>
      </c>
      <c r="L179">
        <v>1846.23810214892</v>
      </c>
      <c r="M179">
        <v>39.723073635918098</v>
      </c>
      <c r="N179">
        <v>1.3955958692608801</v>
      </c>
      <c r="O179">
        <v>9.2508697719820603</v>
      </c>
      <c r="P179">
        <v>33.877291157055197</v>
      </c>
      <c r="Q179">
        <v>-2.1786479137119999E-3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21</v>
      </c>
      <c r="E180">
        <v>52478.137431390001</v>
      </c>
      <c r="F180">
        <v>2775.3</v>
      </c>
      <c r="G180">
        <v>-0.89215065235037305</v>
      </c>
      <c r="H180">
        <v>11.2123467562947</v>
      </c>
      <c r="I180">
        <v>-4.70312735512318</v>
      </c>
      <c r="J180">
        <v>1.43002444223273</v>
      </c>
      <c r="K180">
        <v>2635.5901504634598</v>
      </c>
      <c r="L180">
        <v>2467.4037012976901</v>
      </c>
      <c r="M180">
        <v>42.125627164240001</v>
      </c>
      <c r="N180">
        <v>1.01848128748828</v>
      </c>
      <c r="O180">
        <v>11.013223795625599</v>
      </c>
      <c r="P180">
        <v>34.130781499202499</v>
      </c>
      <c r="Q180">
        <v>-4.2571700520501E-2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92</v>
      </c>
      <c r="E181">
        <v>52022.55</v>
      </c>
      <c r="F181">
        <v>1419.2</v>
      </c>
      <c r="G181">
        <v>117.36966455452701</v>
      </c>
      <c r="H181">
        <v>-13.416621491558701</v>
      </c>
      <c r="I181">
        <v>48.222910637620899</v>
      </c>
      <c r="J181">
        <v>3.2570735402559698</v>
      </c>
      <c r="K181">
        <v>1452.0094946951001</v>
      </c>
      <c r="L181">
        <v>1077.5961051556999</v>
      </c>
      <c r="M181">
        <v>32.037909741682597</v>
      </c>
      <c r="N181">
        <v>0.53622784811167301</v>
      </c>
      <c r="O181">
        <v>26.458568207440798</v>
      </c>
      <c r="P181">
        <v>215.377777777777</v>
      </c>
      <c r="Q181">
        <v>0.18856040495023299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167</v>
      </c>
      <c r="E182">
        <v>51025.629524625001</v>
      </c>
      <c r="F182">
        <v>12039.55</v>
      </c>
      <c r="G182">
        <v>171.95563069279299</v>
      </c>
      <c r="H182">
        <v>-7.7650058381841198</v>
      </c>
      <c r="I182">
        <v>96.426246284890794</v>
      </c>
      <c r="J182">
        <v>6.7429004187669497</v>
      </c>
      <c r="K182">
        <v>11481.423929890099</v>
      </c>
      <c r="L182">
        <v>8409.8664298287495</v>
      </c>
      <c r="M182">
        <v>51.394477781156098</v>
      </c>
      <c r="N182">
        <v>0.557203738914264</v>
      </c>
      <c r="O182">
        <v>19.456291971045399</v>
      </c>
      <c r="P182">
        <v>209.03128930413999</v>
      </c>
      <c r="Q182">
        <v>0.16966815747817299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124</v>
      </c>
      <c r="E183">
        <v>49797.185750575001</v>
      </c>
      <c r="F183">
        <v>383.15</v>
      </c>
      <c r="G183">
        <v>-30.917170328841699</v>
      </c>
      <c r="H183">
        <v>1.4977001565574299</v>
      </c>
      <c r="I183">
        <v>-3.7271384458211099</v>
      </c>
      <c r="J183">
        <v>7.5081272799930696</v>
      </c>
      <c r="K183">
        <v>339.002262626961</v>
      </c>
      <c r="L183">
        <v>354.49271595112202</v>
      </c>
      <c r="M183">
        <v>86.331481040498403</v>
      </c>
      <c r="N183">
        <v>2.37859051215217</v>
      </c>
      <c r="O183">
        <v>8.1691243638261692</v>
      </c>
      <c r="P183">
        <v>34.062281315605297</v>
      </c>
      <c r="Q183">
        <v>1.8897723420099999E-4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21</v>
      </c>
      <c r="E184">
        <v>49493.585288354901</v>
      </c>
      <c r="F184">
        <v>1823.95</v>
      </c>
      <c r="G184">
        <v>39.273785166113903</v>
      </c>
      <c r="H184">
        <v>6.6312927101974903</v>
      </c>
      <c r="I184">
        <v>2.5473316212589099</v>
      </c>
      <c r="J184">
        <v>2.1652734560817701</v>
      </c>
      <c r="K184">
        <v>1684.7054498280299</v>
      </c>
      <c r="L184">
        <v>1484.6141229443799</v>
      </c>
      <c r="M184">
        <v>55.3580448275058</v>
      </c>
      <c r="N184">
        <v>1.0465431037662001</v>
      </c>
      <c r="O184">
        <v>5.7430302365744703</v>
      </c>
      <c r="P184">
        <v>75.717726396917101</v>
      </c>
      <c r="Q184">
        <v>0.18898045866742899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349</v>
      </c>
      <c r="E185">
        <v>49326.642615500001</v>
      </c>
      <c r="F185">
        <v>1490.75</v>
      </c>
      <c r="G185">
        <v>59.491179933573598</v>
      </c>
      <c r="H185">
        <v>3.6788546301477401</v>
      </c>
      <c r="I185">
        <v>27.7445805903834</v>
      </c>
      <c r="J185">
        <v>5.38398488090347</v>
      </c>
      <c r="K185">
        <v>1451.8810534118199</v>
      </c>
      <c r="L185">
        <v>1217.8381317180099</v>
      </c>
      <c r="M185">
        <v>44.371434025805698</v>
      </c>
      <c r="N185">
        <v>0.66196384858283797</v>
      </c>
      <c r="O185">
        <v>4.6453127620325203</v>
      </c>
      <c r="P185">
        <v>88.202247191011196</v>
      </c>
      <c r="Q185">
        <v>1.1055431958125E-2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24</v>
      </c>
      <c r="E186">
        <v>48417.895624847901</v>
      </c>
      <c r="F186">
        <v>197.71</v>
      </c>
      <c r="G186">
        <v>22.349001194042799</v>
      </c>
      <c r="H186">
        <v>10.091136072536001</v>
      </c>
      <c r="I186">
        <v>22.452264467652</v>
      </c>
      <c r="J186">
        <v>3.5578823272109998</v>
      </c>
      <c r="K186">
        <v>183.75300950409101</v>
      </c>
      <c r="L186">
        <v>162.03912293411301</v>
      </c>
      <c r="M186">
        <v>51.235425010871403</v>
      </c>
      <c r="N186">
        <v>1.3874364955882901</v>
      </c>
      <c r="O186">
        <v>3.76308735015933</v>
      </c>
      <c r="P186">
        <v>51.501915708812199</v>
      </c>
      <c r="Q186">
        <v>9.4000863717189007E-2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379</v>
      </c>
      <c r="E187">
        <v>48267.172395205002</v>
      </c>
      <c r="F187">
        <v>1638.95</v>
      </c>
      <c r="G187">
        <v>33.001087885391399</v>
      </c>
      <c r="H187">
        <v>-0.51740787544701705</v>
      </c>
      <c r="I187">
        <v>39.150283051796499</v>
      </c>
      <c r="J187">
        <v>0.27615299614309902</v>
      </c>
      <c r="K187">
        <v>1519.0730804739901</v>
      </c>
      <c r="L187">
        <v>1279.67252520272</v>
      </c>
      <c r="M187">
        <v>55.110980799751097</v>
      </c>
      <c r="N187">
        <v>1.0861498610529601</v>
      </c>
      <c r="O187">
        <v>3.3832636749138101</v>
      </c>
      <c r="P187">
        <v>61.147436212575499</v>
      </c>
      <c r="Q187">
        <v>6.4454832099876E-2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54</v>
      </c>
      <c r="E188">
        <v>47776.736738849999</v>
      </c>
      <c r="F188">
        <v>2820.25</v>
      </c>
      <c r="G188">
        <v>69.731640543688599</v>
      </c>
      <c r="H188">
        <v>2.5908174952530101</v>
      </c>
      <c r="I188">
        <v>9.1162036949039607</v>
      </c>
      <c r="J188">
        <v>2.1770996377586398</v>
      </c>
      <c r="K188">
        <v>2551.7741976247698</v>
      </c>
      <c r="L188">
        <v>2156.3790818324001</v>
      </c>
      <c r="M188">
        <v>76.307597958481296</v>
      </c>
      <c r="N188">
        <v>1.2295138622188899</v>
      </c>
      <c r="O188">
        <v>1.40944951688679</v>
      </c>
      <c r="P188">
        <v>103.620807913071</v>
      </c>
      <c r="Q188">
        <v>4.1933116591649E-2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463</v>
      </c>
      <c r="E189">
        <v>47740.8114948</v>
      </c>
      <c r="F189">
        <v>42802</v>
      </c>
      <c r="G189">
        <v>-16.026026279585601</v>
      </c>
      <c r="H189">
        <v>4.8693745628419798</v>
      </c>
      <c r="I189">
        <v>2.64008246325935</v>
      </c>
      <c r="J189">
        <v>2.1117507145444301</v>
      </c>
      <c r="K189">
        <v>39471.202091006598</v>
      </c>
      <c r="L189">
        <v>37954.501597795999</v>
      </c>
      <c r="M189">
        <v>73.180346908751702</v>
      </c>
      <c r="N189">
        <v>0.909999120434553</v>
      </c>
      <c r="O189">
        <v>0.28036073080697199</v>
      </c>
      <c r="P189">
        <v>29.428289343378601</v>
      </c>
      <c r="Q189">
        <v>-1.6385285187109001E-2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Row],[Ticker]],[1]!Table2[[Symbol]:[Industry]],2,FALSE),"-")</f>
        <v>-</v>
      </c>
      <c r="D190" t="s">
        <v>130</v>
      </c>
      <c r="E190">
        <v>47679.990535404999</v>
      </c>
      <c r="F190">
        <v>53927.35</v>
      </c>
      <c r="G190">
        <v>-0.95586012057939096</v>
      </c>
      <c r="H190">
        <v>-7.5280893538308602</v>
      </c>
      <c r="I190">
        <v>25.8581301062435</v>
      </c>
      <c r="J190">
        <v>0.50091852565141204</v>
      </c>
      <c r="K190">
        <v>53608.967136278698</v>
      </c>
      <c r="L190">
        <v>46095.387653887199</v>
      </c>
      <c r="M190">
        <v>40.1378220702479</v>
      </c>
      <c r="N190">
        <v>0.56487541157647703</v>
      </c>
      <c r="O190">
        <v>11.2496720124389</v>
      </c>
      <c r="P190">
        <v>54.176375233362897</v>
      </c>
      <c r="Q190">
        <v>-1.2854149133249001E-2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51</v>
      </c>
      <c r="E191">
        <v>47390.912096400003</v>
      </c>
      <c r="F191">
        <v>637.6</v>
      </c>
      <c r="G191">
        <v>-38.749295381232599</v>
      </c>
      <c r="H191">
        <v>-6.9051344584484697</v>
      </c>
      <c r="I191">
        <v>-11.7375651207538</v>
      </c>
      <c r="J191">
        <v>3.4258079732999498</v>
      </c>
      <c r="K191">
        <v>647.52682449698295</v>
      </c>
      <c r="L191">
        <v>656.57596133726099</v>
      </c>
      <c r="M191">
        <v>40.3689937471908</v>
      </c>
      <c r="N191">
        <v>0.90562183078509095</v>
      </c>
      <c r="O191">
        <v>27.572145545796701</v>
      </c>
      <c r="P191">
        <v>15.152609716452901</v>
      </c>
      <c r="Q191">
        <v>-4.131065978094E-2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51</v>
      </c>
      <c r="E192">
        <v>46540.897503749999</v>
      </c>
      <c r="F192">
        <v>4223.7</v>
      </c>
      <c r="G192">
        <v>37.537704539783398</v>
      </c>
      <c r="H192">
        <v>-9.1699957740608102</v>
      </c>
      <c r="I192">
        <v>3.8951852767024402</v>
      </c>
      <c r="J192">
        <v>-2.4812648516101001</v>
      </c>
      <c r="K192">
        <v>4458.9873679178099</v>
      </c>
      <c r="L192">
        <v>4016.6514258846</v>
      </c>
      <c r="M192">
        <v>33.495513226173998</v>
      </c>
      <c r="N192">
        <v>0.25955372029290702</v>
      </c>
      <c r="O192">
        <v>18.332267916755399</v>
      </c>
      <c r="P192">
        <v>69.415587020175593</v>
      </c>
      <c r="Q192">
        <v>2.7154966123191002E-2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32</v>
      </c>
      <c r="E193">
        <v>46390.078709089001</v>
      </c>
      <c r="F193">
        <v>65.510000000000005</v>
      </c>
      <c r="G193">
        <v>69.846698672986903</v>
      </c>
      <c r="H193">
        <v>0.15196724681643101</v>
      </c>
      <c r="I193">
        <v>1.0241051373296299</v>
      </c>
      <c r="J193">
        <v>-0.30871307914714902</v>
      </c>
      <c r="K193">
        <v>65.723707004277102</v>
      </c>
      <c r="L193">
        <v>57.797554378906</v>
      </c>
      <c r="M193">
        <v>41.8694444328735</v>
      </c>
      <c r="N193">
        <v>0.76051235437004805</v>
      </c>
      <c r="O193">
        <v>12.1966112043962</v>
      </c>
      <c r="P193">
        <v>100.336391437308</v>
      </c>
      <c r="Q193">
        <v>0.124734160387413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37</v>
      </c>
      <c r="E194">
        <v>45970.96</v>
      </c>
      <c r="F194">
        <v>278.95</v>
      </c>
      <c r="G194">
        <v>98.738016342100593</v>
      </c>
      <c r="H194">
        <v>10.8076338289509</v>
      </c>
      <c r="I194">
        <v>2.1161683415516701</v>
      </c>
      <c r="J194">
        <v>6.4755040357205704</v>
      </c>
      <c r="K194">
        <v>259.42657234407</v>
      </c>
      <c r="L194">
        <v>224.994107870427</v>
      </c>
      <c r="M194">
        <v>52.055816510201197</v>
      </c>
      <c r="N194">
        <v>2.2917261854492499</v>
      </c>
      <c r="O194">
        <v>16.4007886718049</v>
      </c>
      <c r="P194">
        <v>130.34682080924799</v>
      </c>
      <c r="Q194">
        <v>4.6570769150308E-2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78</v>
      </c>
      <c r="E195">
        <v>45731.832158390003</v>
      </c>
      <c r="F195">
        <v>2435.3000000000002</v>
      </c>
      <c r="G195">
        <v>-3.0441849910782799</v>
      </c>
      <c r="H195">
        <v>-12.7832153904618</v>
      </c>
      <c r="I195">
        <v>-15.671379367519201</v>
      </c>
      <c r="J195">
        <v>-3.8030048896236699</v>
      </c>
      <c r="K195">
        <v>2597.7512988425001</v>
      </c>
      <c r="L195">
        <v>2424.7604219626101</v>
      </c>
      <c r="M195">
        <v>17.391418091760201</v>
      </c>
      <c r="N195">
        <v>1.11264429909059</v>
      </c>
      <c r="O195">
        <v>16.782326612737599</v>
      </c>
      <c r="P195">
        <v>35.069328896283899</v>
      </c>
      <c r="Q195">
        <v>-4.6288132166334997E-2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173</v>
      </c>
      <c r="E196">
        <v>45220.34731125</v>
      </c>
      <c r="F196">
        <v>656.9</v>
      </c>
      <c r="G196">
        <v>12.637454550211899</v>
      </c>
      <c r="H196">
        <v>-1.55049841440284</v>
      </c>
      <c r="I196">
        <v>-1.9260045345863801</v>
      </c>
      <c r="J196">
        <v>1.43185134396702</v>
      </c>
      <c r="K196">
        <v>622.67797036017896</v>
      </c>
      <c r="L196">
        <v>556.69139206899195</v>
      </c>
      <c r="M196">
        <v>52.8150530726246</v>
      </c>
      <c r="N196">
        <v>0.909417563067905</v>
      </c>
      <c r="O196">
        <v>4.6277972294108602</v>
      </c>
      <c r="P196">
        <v>65.445158040549003</v>
      </c>
      <c r="Q196">
        <v>-6.8960488605513001E-2</v>
      </c>
    </row>
    <row r="197" spans="1:17" hidden="1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32</v>
      </c>
      <c r="E197">
        <v>45099.391018337999</v>
      </c>
      <c r="F197">
        <v>66.540000000000006</v>
      </c>
      <c r="G197">
        <v>80.382255156020705</v>
      </c>
      <c r="H197">
        <v>9.0407305448381603</v>
      </c>
      <c r="I197">
        <v>-10.892833156477201</v>
      </c>
      <c r="J197">
        <v>3.2318340046610201</v>
      </c>
      <c r="K197">
        <v>62.335585704498499</v>
      </c>
      <c r="L197">
        <v>55.109705655871899</v>
      </c>
      <c r="M197">
        <v>58.454094231425998</v>
      </c>
      <c r="N197">
        <v>1.67197656716889</v>
      </c>
      <c r="O197">
        <v>16.471295461376599</v>
      </c>
      <c r="P197">
        <v>116.742671009772</v>
      </c>
      <c r="Q197">
        <v>0.114081627947193</v>
      </c>
    </row>
    <row r="198" spans="1:17" hidden="1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167</v>
      </c>
      <c r="E198">
        <v>44744.131991249997</v>
      </c>
      <c r="F198">
        <v>1747.5</v>
      </c>
      <c r="G198">
        <v>588.87039051181603</v>
      </c>
      <c r="H198">
        <v>1.5346262172132299</v>
      </c>
      <c r="I198">
        <v>133.230116204246</v>
      </c>
      <c r="J198">
        <v>10.6939089447733</v>
      </c>
      <c r="K198">
        <v>1491.1506008087499</v>
      </c>
      <c r="L198">
        <v>1022.9672446404099</v>
      </c>
      <c r="M198">
        <v>74.185537013548497</v>
      </c>
      <c r="N198">
        <v>1.18784968389538</v>
      </c>
      <c r="O198">
        <v>0.82975679542203196</v>
      </c>
      <c r="P198">
        <v>624.95332918481597</v>
      </c>
      <c r="Q198">
        <v>0.228113773199592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484</v>
      </c>
      <c r="E199">
        <v>44399.30201775</v>
      </c>
      <c r="F199">
        <v>39413.25</v>
      </c>
      <c r="G199">
        <v>12.8461978744654</v>
      </c>
      <c r="H199">
        <v>0.22896539897280199</v>
      </c>
      <c r="I199">
        <v>6.8060125658033401</v>
      </c>
      <c r="J199">
        <v>4.0274667575528804</v>
      </c>
      <c r="K199">
        <v>36868.930239938403</v>
      </c>
      <c r="L199">
        <v>32890.084434886798</v>
      </c>
      <c r="M199">
        <v>62.270837235851303</v>
      </c>
      <c r="N199">
        <v>0.62029077070030103</v>
      </c>
      <c r="O199">
        <v>3.6618396097759001</v>
      </c>
      <c r="P199">
        <v>48.014308246958002</v>
      </c>
      <c r="Q199">
        <v>3.4751700790450001E-2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51</v>
      </c>
      <c r="E200">
        <v>44153.070258776002</v>
      </c>
      <c r="F200">
        <v>177.13</v>
      </c>
      <c r="G200">
        <v>9.7736520554181201</v>
      </c>
      <c r="H200">
        <v>-10.4260350169387</v>
      </c>
      <c r="I200">
        <v>-11.7138587988556</v>
      </c>
      <c r="J200">
        <v>0.92703772779211402</v>
      </c>
      <c r="K200">
        <v>175.778872523741</v>
      </c>
      <c r="L200">
        <v>159.91866037424799</v>
      </c>
      <c r="M200">
        <v>43.984946581517796</v>
      </c>
      <c r="N200">
        <v>0.69072165861521395</v>
      </c>
      <c r="O200">
        <v>9.6652176367639502</v>
      </c>
      <c r="P200">
        <v>52.042918454935602</v>
      </c>
      <c r="Q200">
        <v>6.8483081075427998E-2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489</v>
      </c>
      <c r="E201">
        <v>43252.25</v>
      </c>
      <c r="F201">
        <v>508.85</v>
      </c>
      <c r="G201">
        <v>69.390265999664393</v>
      </c>
      <c r="H201">
        <v>-12.7437847267185</v>
      </c>
      <c r="I201">
        <v>35.096728891090002</v>
      </c>
      <c r="J201">
        <v>-4.9685789099183904</v>
      </c>
      <c r="K201">
        <v>527.04323664197102</v>
      </c>
      <c r="L201">
        <v>411.87219498630202</v>
      </c>
      <c r="M201">
        <v>20.741861927119</v>
      </c>
      <c r="N201">
        <v>0.79643186005870503</v>
      </c>
      <c r="O201">
        <v>21.912154858995699</v>
      </c>
      <c r="P201">
        <v>110.529582126603</v>
      </c>
      <c r="Q201">
        <v>0.13097963264381501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Row],[Ticker]],[1]!Table2[[Symbol]:[Industry]],2,FALSE),"-")</f>
        <v>-</v>
      </c>
      <c r="D202" t="s">
        <v>304</v>
      </c>
      <c r="E202">
        <v>43039.559066200003</v>
      </c>
      <c r="F202">
        <v>6911.05</v>
      </c>
      <c r="G202">
        <v>-30.427332763543198</v>
      </c>
      <c r="H202">
        <v>-4.7544071279658997</v>
      </c>
      <c r="I202">
        <v>-22.657883693327602</v>
      </c>
      <c r="J202">
        <v>1.13940743852297</v>
      </c>
      <c r="K202">
        <v>7081.7663061282401</v>
      </c>
      <c r="L202">
        <v>7403.25021095799</v>
      </c>
      <c r="M202">
        <v>41.237411117709698</v>
      </c>
      <c r="N202">
        <v>0.63964679342127695</v>
      </c>
      <c r="O202">
        <v>33.120148168512699</v>
      </c>
      <c r="P202">
        <v>7.7965123533815897</v>
      </c>
      <c r="Q202">
        <v>3.1278972680872E-2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494</v>
      </c>
      <c r="E203">
        <v>42634.2017643</v>
      </c>
      <c r="F203">
        <v>356.1</v>
      </c>
      <c r="G203">
        <v>13.660022293840999</v>
      </c>
      <c r="H203">
        <v>-3.3951956993585202</v>
      </c>
      <c r="I203">
        <v>16.527511450710399</v>
      </c>
      <c r="J203">
        <v>-2.5755645208481202</v>
      </c>
      <c r="K203">
        <v>340.679434290046</v>
      </c>
      <c r="L203">
        <v>298.55630304357902</v>
      </c>
      <c r="M203">
        <v>51.293960884721599</v>
      </c>
      <c r="N203">
        <v>0.570926413936092</v>
      </c>
      <c r="O203">
        <v>5.8129738837405096</v>
      </c>
      <c r="P203">
        <v>63.724137931034399</v>
      </c>
      <c r="Q203">
        <v>-5.2633769909336998E-2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Row],[Ticker]],[1]!Table2[[Symbol]:[Industry]],2,FALSE),"-")</f>
        <v>-</v>
      </c>
      <c r="D204" t="s">
        <v>286</v>
      </c>
      <c r="E204">
        <v>42435.206064849997</v>
      </c>
      <c r="F204">
        <v>4499.05</v>
      </c>
      <c r="G204">
        <v>3.27449228797752</v>
      </c>
      <c r="H204">
        <v>4.2960936339145901</v>
      </c>
      <c r="I204">
        <v>-12.2563882909475</v>
      </c>
      <c r="J204">
        <v>6.4135411627970997</v>
      </c>
      <c r="K204">
        <v>4190.4449643549897</v>
      </c>
      <c r="L204">
        <v>3835.54142328132</v>
      </c>
      <c r="M204">
        <v>57.313920711431102</v>
      </c>
      <c r="N204">
        <v>1.3117955552563501</v>
      </c>
      <c r="O204">
        <v>6.5780553672441799</v>
      </c>
      <c r="P204">
        <v>34.700079340129598</v>
      </c>
      <c r="Q204">
        <v>8.6053646238409998E-2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499</v>
      </c>
      <c r="E205">
        <v>42407.054559479999</v>
      </c>
      <c r="F205">
        <v>3905.2</v>
      </c>
      <c r="G205">
        <v>23.710294325273299</v>
      </c>
      <c r="H205">
        <v>-2.1804109917110899</v>
      </c>
      <c r="I205">
        <v>19.5198647693243</v>
      </c>
      <c r="J205">
        <v>2.58911425484236</v>
      </c>
      <c r="K205">
        <v>3974.8475258129001</v>
      </c>
      <c r="L205">
        <v>3399.9611829025098</v>
      </c>
      <c r="M205">
        <v>30.8659177950579</v>
      </c>
      <c r="N205">
        <v>0.98253621065088304</v>
      </c>
      <c r="O205">
        <v>12.914831506709</v>
      </c>
      <c r="P205">
        <v>54.355731225296402</v>
      </c>
      <c r="Q205">
        <v>0.133420451236307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Row],[Ticker]],[1]!Table2[[Symbol]:[Industry]],2,FALSE),"-")</f>
        <v>-</v>
      </c>
      <c r="D206" t="s">
        <v>297</v>
      </c>
      <c r="E206">
        <v>42226.603528394997</v>
      </c>
      <c r="F206">
        <v>3095.95</v>
      </c>
      <c r="G206">
        <v>27.197449832277101</v>
      </c>
      <c r="H206">
        <v>14.463254031887701</v>
      </c>
      <c r="I206">
        <v>24.4837904807999</v>
      </c>
      <c r="J206">
        <v>4.9270194049924703</v>
      </c>
      <c r="K206">
        <v>2686.4338916731999</v>
      </c>
      <c r="L206">
        <v>2391.4562687421299</v>
      </c>
      <c r="M206">
        <v>84.1927149413319</v>
      </c>
      <c r="N206">
        <v>0.87532763245035605</v>
      </c>
      <c r="O206">
        <v>2.3595342302039799</v>
      </c>
      <c r="P206">
        <v>61.092176808803998</v>
      </c>
      <c r="Q206">
        <v>1.8448106670398999E-2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Row],[Ticker]],[1]!Table2[[Symbol]:[Industry]],2,FALSE),"-")</f>
        <v>-</v>
      </c>
      <c r="D207" t="s">
        <v>504</v>
      </c>
      <c r="E207">
        <v>41177.716180000003</v>
      </c>
      <c r="F207">
        <v>748.6</v>
      </c>
      <c r="G207">
        <v>54.0834315193066</v>
      </c>
      <c r="H207">
        <v>-9.7696705354205307</v>
      </c>
      <c r="I207">
        <v>4.9243535857288503</v>
      </c>
      <c r="J207">
        <v>-1.0172305270725099</v>
      </c>
      <c r="K207">
        <v>743.89446887738302</v>
      </c>
      <c r="L207">
        <v>630.53300943389695</v>
      </c>
      <c r="M207">
        <v>34.896603481136097</v>
      </c>
      <c r="N207">
        <v>0.85503187615453402</v>
      </c>
      <c r="O207">
        <v>10.4394870424793</v>
      </c>
      <c r="P207">
        <v>91.948717948717899</v>
      </c>
      <c r="Q207">
        <v>5.7680971739268998E-2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Row],[Ticker]],[1]!Table2[[Symbol]:[Industry]],2,FALSE),"-")</f>
        <v>-</v>
      </c>
      <c r="D208" t="s">
        <v>417</v>
      </c>
      <c r="E208">
        <v>40868.267294639998</v>
      </c>
      <c r="F208">
        <v>1472.6</v>
      </c>
      <c r="G208">
        <v>-34.064744907833102</v>
      </c>
      <c r="H208">
        <v>-11.932159746381799</v>
      </c>
      <c r="I208">
        <v>-13.513971724616299</v>
      </c>
      <c r="J208">
        <v>1.53642002547085</v>
      </c>
      <c r="K208">
        <v>1540.2131331911401</v>
      </c>
      <c r="L208">
        <v>1528.17566814818</v>
      </c>
      <c r="M208">
        <v>37.949506954789904</v>
      </c>
      <c r="N208">
        <v>0.65476079886092298</v>
      </c>
      <c r="O208">
        <v>22.232785549368401</v>
      </c>
      <c r="P208">
        <v>12.8429118773946</v>
      </c>
      <c r="Q208">
        <v>3.7962560753520003E-2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Row],[Ticker]],[1]!Table2[[Symbol]:[Industry]],2,FALSE),"-")</f>
        <v>-</v>
      </c>
      <c r="D209" t="s">
        <v>133</v>
      </c>
      <c r="E209">
        <v>40845.956404714998</v>
      </c>
      <c r="F209">
        <v>781.55</v>
      </c>
      <c r="G209">
        <v>-0.83287304557855102</v>
      </c>
      <c r="H209">
        <v>2.64100390807014</v>
      </c>
      <c r="I209">
        <v>30.7608088385984</v>
      </c>
      <c r="J209">
        <v>7.1205611771533999</v>
      </c>
      <c r="K209">
        <v>724.16265335864296</v>
      </c>
      <c r="L209">
        <v>634.71487940371105</v>
      </c>
      <c r="M209">
        <v>70.462564345474206</v>
      </c>
      <c r="N209">
        <v>1.5138652224279601</v>
      </c>
      <c r="O209">
        <v>2.2327426268313002</v>
      </c>
      <c r="P209">
        <v>58.851626016260099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Row],[Ticker]],[1]!Table2[[Symbol]:[Industry]],2,FALSE),"-")</f>
        <v>-</v>
      </c>
      <c r="D210" t="s">
        <v>54</v>
      </c>
      <c r="E210">
        <v>40721.16185158</v>
      </c>
      <c r="F210">
        <v>1443.05</v>
      </c>
      <c r="G210">
        <v>58.267281182603199</v>
      </c>
      <c r="H210">
        <v>10.8556820159545</v>
      </c>
      <c r="I210">
        <v>49.822813141667901</v>
      </c>
      <c r="J210">
        <v>1.7003730835301201</v>
      </c>
      <c r="K210">
        <v>1297.47397862773</v>
      </c>
      <c r="L210">
        <v>1036.39561588163</v>
      </c>
      <c r="M210">
        <v>63.437635574140103</v>
      </c>
      <c r="N210">
        <v>0.77246312454733801</v>
      </c>
      <c r="O210">
        <v>2.5189702366515498</v>
      </c>
      <c r="P210">
        <v>99.840742279462603</v>
      </c>
      <c r="Q210">
        <v>9.4874370228176005E-2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Row],[Ticker]],[1]!Table2[[Symbol]:[Industry]],2,FALSE),"-")</f>
        <v>-</v>
      </c>
      <c r="D211" t="s">
        <v>21</v>
      </c>
      <c r="E211">
        <v>40549.817024000004</v>
      </c>
      <c r="F211">
        <v>6080</v>
      </c>
      <c r="G211">
        <v>1.2238738049139399</v>
      </c>
      <c r="H211">
        <v>10.435652603424399</v>
      </c>
      <c r="I211">
        <v>-18.479619208656299</v>
      </c>
      <c r="J211">
        <v>-0.42639520255671398</v>
      </c>
      <c r="K211">
        <v>5741.8733124342598</v>
      </c>
      <c r="L211">
        <v>5517.70799659974</v>
      </c>
      <c r="M211">
        <v>43.4642775797548</v>
      </c>
      <c r="N211">
        <v>0.74734378296245396</v>
      </c>
      <c r="O211">
        <v>12.6225328947368</v>
      </c>
      <c r="P211">
        <v>41.81584932066</v>
      </c>
      <c r="Q211">
        <v>-3.179848343429E-3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257</v>
      </c>
      <c r="E212">
        <v>40454.978796179901</v>
      </c>
      <c r="F212">
        <v>640.35</v>
      </c>
      <c r="G212">
        <v>77.966903065280405</v>
      </c>
      <c r="H212">
        <v>-3.7163912568789899</v>
      </c>
      <c r="I212">
        <v>13.6093437807095</v>
      </c>
      <c r="J212">
        <v>2.7453252203298999</v>
      </c>
      <c r="K212">
        <v>632.21531968544605</v>
      </c>
      <c r="L212">
        <v>528.09505159875005</v>
      </c>
      <c r="M212">
        <v>43.573581583803197</v>
      </c>
      <c r="N212">
        <v>1.35868435600239</v>
      </c>
      <c r="O212">
        <v>7.1132974154759001</v>
      </c>
      <c r="P212">
        <v>109.230517889233</v>
      </c>
      <c r="Q212">
        <v>2.9618505272459E-2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201</v>
      </c>
      <c r="E213">
        <v>40419.683459439999</v>
      </c>
      <c r="F213">
        <v>689.2</v>
      </c>
      <c r="G213">
        <v>-2.3153414753485402</v>
      </c>
      <c r="H213">
        <v>-2.7321089704565802</v>
      </c>
      <c r="I213">
        <v>-3.7687315948768298</v>
      </c>
      <c r="J213">
        <v>-3.9073269937035602</v>
      </c>
      <c r="K213">
        <v>671.22400832070105</v>
      </c>
      <c r="L213">
        <v>629.33428269917601</v>
      </c>
      <c r="M213">
        <v>51.650738810728903</v>
      </c>
      <c r="N213">
        <v>0.80379969888069402</v>
      </c>
      <c r="O213">
        <v>10.925710969239599</v>
      </c>
      <c r="P213">
        <v>41.200573652939902</v>
      </c>
      <c r="Q213">
        <v>3.8366569187047998E-2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379</v>
      </c>
      <c r="E214">
        <v>40352.666780159998</v>
      </c>
      <c r="F214">
        <v>537.6</v>
      </c>
      <c r="G214">
        <v>-39.7563686458126</v>
      </c>
      <c r="H214">
        <v>-5.24611481905466</v>
      </c>
      <c r="I214">
        <v>-12.3646292084469</v>
      </c>
      <c r="J214">
        <v>5.4543891924295496</v>
      </c>
      <c r="K214">
        <v>544.89890967946701</v>
      </c>
      <c r="L214">
        <v>548.78637691074402</v>
      </c>
      <c r="M214">
        <v>38.245552854443901</v>
      </c>
      <c r="N214">
        <v>0.70634278621368396</v>
      </c>
      <c r="O214">
        <v>18.870907738095202</v>
      </c>
      <c r="P214">
        <v>20.053595355069199</v>
      </c>
      <c r="Q214">
        <v>-0.143298540559683</v>
      </c>
    </row>
    <row r="215" spans="1:17" hidden="1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21</v>
      </c>
      <c r="E215">
        <v>40242.318176000001</v>
      </c>
      <c r="F215">
        <v>992</v>
      </c>
      <c r="G215">
        <v>-51.032914833283499</v>
      </c>
      <c r="H215">
        <v>-4.5052896194370904</v>
      </c>
      <c r="I215">
        <v>-22.783408914319999</v>
      </c>
      <c r="J215">
        <v>6.1511054381410697E-2</v>
      </c>
      <c r="K215">
        <v>1019.92212932844</v>
      </c>
      <c r="M215">
        <v>30.748444732185298</v>
      </c>
      <c r="N215">
        <v>0.60268504757941099</v>
      </c>
      <c r="O215">
        <v>41.129032258064498</v>
      </c>
      <c r="P215">
        <v>0.99261898701958895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523</v>
      </c>
      <c r="E216">
        <v>39890.561644679998</v>
      </c>
      <c r="F216">
        <v>606.70000000000005</v>
      </c>
      <c r="G216">
        <v>-2.2740517293961102</v>
      </c>
      <c r="H216">
        <v>2.46632114388012</v>
      </c>
      <c r="I216">
        <v>9.4979942087020408</v>
      </c>
      <c r="J216">
        <v>4.0231341381411996</v>
      </c>
      <c r="K216">
        <v>553.16655855216095</v>
      </c>
      <c r="L216">
        <v>516.03373475423302</v>
      </c>
      <c r="M216">
        <v>70.0290095060152</v>
      </c>
      <c r="N216">
        <v>0.68354034971672695</v>
      </c>
      <c r="O216">
        <v>1.44222844898631</v>
      </c>
      <c r="P216">
        <v>44.092150575941098</v>
      </c>
      <c r="Q216">
        <v>-8.3894925859765004E-2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Row],[Ticker]],[1]!Table2[[Symbol]:[Industry]],2,FALSE),"-")</f>
        <v>-</v>
      </c>
      <c r="D217" t="s">
        <v>433</v>
      </c>
      <c r="E217">
        <v>39246.661834819999</v>
      </c>
      <c r="F217">
        <v>657.35</v>
      </c>
      <c r="G217">
        <v>200.27177328839201</v>
      </c>
      <c r="H217">
        <v>10.3331383502045</v>
      </c>
      <c r="I217">
        <v>35.461447954330502</v>
      </c>
      <c r="J217">
        <v>9.0554071440571509</v>
      </c>
      <c r="K217">
        <v>582.77098973174395</v>
      </c>
      <c r="L217">
        <v>465.99319529365101</v>
      </c>
      <c r="M217">
        <v>82.864081010716603</v>
      </c>
      <c r="N217">
        <v>1.1394235009160101</v>
      </c>
      <c r="O217">
        <v>9.8349433330797904</v>
      </c>
      <c r="P217">
        <v>229.72600163019601</v>
      </c>
      <c r="Q217">
        <v>0.10853206324400499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46</v>
      </c>
      <c r="E218">
        <v>38945.510999999999</v>
      </c>
      <c r="F218">
        <v>64.489999999999995</v>
      </c>
      <c r="G218">
        <v>126.81373578311501</v>
      </c>
      <c r="H218">
        <v>-2.50269075151517</v>
      </c>
      <c r="I218">
        <v>-16.490582513559701</v>
      </c>
      <c r="J218">
        <v>-1.6718904987411101</v>
      </c>
      <c r="K218">
        <v>66.848662044322595</v>
      </c>
      <c r="L218">
        <v>57.432052624848197</v>
      </c>
      <c r="M218">
        <v>30.837696837242799</v>
      </c>
      <c r="N218">
        <v>0.486621310812824</v>
      </c>
      <c r="O218">
        <v>21.181578539308401</v>
      </c>
      <c r="P218">
        <v>158.47695390781499</v>
      </c>
      <c r="Q218">
        <v>0.12286413649703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-</v>
      </c>
      <c r="D219" t="s">
        <v>155</v>
      </c>
      <c r="E219">
        <v>38673.295025009997</v>
      </c>
      <c r="F219">
        <v>278.89999999999998</v>
      </c>
      <c r="G219">
        <v>114.67789034358699</v>
      </c>
      <c r="H219">
        <v>13.6595869911327</v>
      </c>
      <c r="I219">
        <v>-8.0972846028156393</v>
      </c>
      <c r="J219">
        <v>0.72216590824666005</v>
      </c>
      <c r="K219">
        <v>260.00284258561402</v>
      </c>
      <c r="L219">
        <v>219.16485886005</v>
      </c>
      <c r="M219">
        <v>48.133909907788201</v>
      </c>
      <c r="N219">
        <v>0.87235557733520896</v>
      </c>
      <c r="O219">
        <v>11.796342775188201</v>
      </c>
      <c r="P219">
        <v>143.26210204971599</v>
      </c>
      <c r="Q219">
        <v>0.15668753758305801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Row],[Ticker]],[1]!Table2[[Symbol]:[Industry]],2,FALSE),"-")</f>
        <v>-</v>
      </c>
      <c r="D220" t="s">
        <v>532</v>
      </c>
      <c r="E220">
        <v>38399.062196669998</v>
      </c>
      <c r="F220">
        <v>1056.3</v>
      </c>
      <c r="G220">
        <v>83.019041958631504</v>
      </c>
      <c r="H220">
        <v>10.815377823269699</v>
      </c>
      <c r="I220">
        <v>61.504657133880698</v>
      </c>
      <c r="J220">
        <v>10.3977087561926</v>
      </c>
      <c r="K220">
        <v>931.42689920973703</v>
      </c>
      <c r="L220">
        <v>752.60827205825399</v>
      </c>
      <c r="M220">
        <v>55.168222506614299</v>
      </c>
      <c r="N220">
        <v>1.20320548868709</v>
      </c>
      <c r="O220">
        <v>15.0241408690712</v>
      </c>
      <c r="P220">
        <v>122.378947368421</v>
      </c>
      <c r="Q220">
        <v>0.11173486687808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535</v>
      </c>
      <c r="E221">
        <v>38318.319403559901</v>
      </c>
      <c r="F221">
        <v>4246.2</v>
      </c>
      <c r="G221">
        <v>52.371821108081598</v>
      </c>
      <c r="H221">
        <v>-6.0746937139122403</v>
      </c>
      <c r="I221">
        <v>19.555770130488899</v>
      </c>
      <c r="J221">
        <v>2.18383594664353</v>
      </c>
      <c r="K221">
        <v>4300.2880869236096</v>
      </c>
      <c r="L221">
        <v>3622.2172398432499</v>
      </c>
      <c r="M221">
        <v>41.225413764953402</v>
      </c>
      <c r="N221">
        <v>1.0584162417563201</v>
      </c>
      <c r="O221">
        <v>18.6872968772078</v>
      </c>
      <c r="P221">
        <v>91.012145748987805</v>
      </c>
      <c r="Q221">
        <v>0.22318105761995299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-</v>
      </c>
      <c r="D222" t="s">
        <v>18</v>
      </c>
      <c r="E222">
        <v>38201.395542268998</v>
      </c>
      <c r="F222">
        <v>217.97</v>
      </c>
      <c r="G222">
        <v>137.46094727248999</v>
      </c>
      <c r="H222">
        <v>-1.41217261092694E-2</v>
      </c>
      <c r="I222">
        <v>0.65823329340390802</v>
      </c>
      <c r="J222">
        <v>2.1958540879671702</v>
      </c>
      <c r="K222">
        <v>219.329223178371</v>
      </c>
      <c r="L222">
        <v>188.03750584654699</v>
      </c>
      <c r="M222">
        <v>46.017469640204702</v>
      </c>
      <c r="N222">
        <v>0.94114394326162598</v>
      </c>
      <c r="O222">
        <v>32.701747946965099</v>
      </c>
      <c r="P222">
        <v>168.766954377312</v>
      </c>
      <c r="Q222">
        <v>0.13225068438221199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Row],[Ticker]],[1]!Table2[[Symbol]:[Industry]],2,FALSE),"-")</f>
        <v>-</v>
      </c>
      <c r="D223" t="s">
        <v>294</v>
      </c>
      <c r="E223">
        <v>38178.2335443599</v>
      </c>
      <c r="F223">
        <v>505.7</v>
      </c>
      <c r="G223">
        <v>24.370138445637899</v>
      </c>
      <c r="H223">
        <v>3.6490130467664601</v>
      </c>
      <c r="I223">
        <v>4.5682510125954003</v>
      </c>
      <c r="J223">
        <v>-0.46002177951297601</v>
      </c>
      <c r="K223">
        <v>477.33665852137898</v>
      </c>
      <c r="L223">
        <v>426.93533971219802</v>
      </c>
      <c r="M223">
        <v>64.179921749303205</v>
      </c>
      <c r="N223">
        <v>1.0541161655829501</v>
      </c>
      <c r="O223">
        <v>5.2501483092742802</v>
      </c>
      <c r="P223">
        <v>63.9222042139384</v>
      </c>
      <c r="Q223">
        <v>6.7094316220194003E-2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37</v>
      </c>
      <c r="E224">
        <v>38138.63334321</v>
      </c>
      <c r="F224">
        <v>1105.0999999999999</v>
      </c>
      <c r="G224">
        <v>15.659733718085</v>
      </c>
      <c r="H224">
        <v>8.3723312341868095</v>
      </c>
      <c r="I224">
        <v>11.4064804150045</v>
      </c>
      <c r="J224">
        <v>0.37634830952124798</v>
      </c>
      <c r="K224">
        <v>1024.4487292495101</v>
      </c>
      <c r="L224">
        <v>963.20728014492397</v>
      </c>
      <c r="M224">
        <v>67.853973877257303</v>
      </c>
      <c r="N224">
        <v>0.67389464211955896</v>
      </c>
      <c r="O224">
        <v>2.4794136277260099</v>
      </c>
      <c r="P224">
        <v>44.836173001310598</v>
      </c>
      <c r="Q224">
        <v>-5.2851810167232997E-2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51</v>
      </c>
      <c r="E225">
        <v>37705.354379340002</v>
      </c>
      <c r="F225">
        <v>305.45</v>
      </c>
      <c r="G225">
        <v>-22.478064303398</v>
      </c>
      <c r="H225">
        <v>-2.9906212235549998</v>
      </c>
      <c r="I225">
        <v>-6.8428561218016402</v>
      </c>
      <c r="J225">
        <v>6.32663843672543</v>
      </c>
      <c r="K225">
        <v>293.72714531090998</v>
      </c>
      <c r="L225">
        <v>282.99083538513003</v>
      </c>
      <c r="M225">
        <v>61.599584824207</v>
      </c>
      <c r="N225">
        <v>0.76057490424440399</v>
      </c>
      <c r="O225">
        <v>3.5685054837125598</v>
      </c>
      <c r="P225">
        <v>28.691805350747799</v>
      </c>
      <c r="Q225">
        <v>6.4307015110653995E-2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173</v>
      </c>
      <c r="E226">
        <v>37667.043048</v>
      </c>
      <c r="F226">
        <v>538.1</v>
      </c>
      <c r="G226">
        <v>-8.0086200316977205</v>
      </c>
      <c r="H226">
        <v>0.18459824145978901</v>
      </c>
      <c r="I226">
        <v>7.7757873209571899</v>
      </c>
      <c r="J226">
        <v>1.6670841061295401</v>
      </c>
      <c r="K226">
        <v>507.24328962394202</v>
      </c>
      <c r="L226">
        <v>463.40076699716002</v>
      </c>
      <c r="M226">
        <v>50.050899203548198</v>
      </c>
      <c r="N226">
        <v>0.47876610496121902</v>
      </c>
      <c r="O226">
        <v>3.9583720498048698</v>
      </c>
      <c r="P226">
        <v>43.225978174075003</v>
      </c>
      <c r="Q226">
        <v>-4.8514729754220998E-2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548</v>
      </c>
      <c r="E227">
        <v>36704.147249879999</v>
      </c>
      <c r="F227">
        <v>1349.7</v>
      </c>
      <c r="G227">
        <v>1.2092619588770199</v>
      </c>
      <c r="H227">
        <v>6.9865211120210704</v>
      </c>
      <c r="I227">
        <v>11.590307227921899</v>
      </c>
      <c r="J227">
        <v>6.1390418149549504</v>
      </c>
      <c r="K227">
        <v>1255.1705554774101</v>
      </c>
      <c r="L227">
        <v>1163.3122088897001</v>
      </c>
      <c r="M227">
        <v>63.987818690329902</v>
      </c>
      <c r="N227">
        <v>0.57385719894663101</v>
      </c>
      <c r="O227">
        <v>6.7792842853967503</v>
      </c>
      <c r="P227">
        <v>37.367055111699102</v>
      </c>
      <c r="Q227">
        <v>0.12606284651025201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551</v>
      </c>
      <c r="E228">
        <v>36532.265249999997</v>
      </c>
      <c r="F228">
        <v>3325.65</v>
      </c>
      <c r="G228">
        <v>-7.0219001033034898</v>
      </c>
      <c r="H228">
        <v>1.13142313038774</v>
      </c>
      <c r="I228">
        <v>-19.491776201672199</v>
      </c>
      <c r="J228">
        <v>7.6941050888151201</v>
      </c>
      <c r="K228">
        <v>3264.0672093819599</v>
      </c>
      <c r="L228">
        <v>3256.63651782847</v>
      </c>
      <c r="M228">
        <v>56.843468881663</v>
      </c>
      <c r="N228">
        <v>0.74404144647471304</v>
      </c>
      <c r="O228">
        <v>17.871694255258301</v>
      </c>
      <c r="P228">
        <v>34.315428109854601</v>
      </c>
      <c r="Q228">
        <v>5.6860467788838E-2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Row],[Ticker]],[1]!Table2[[Symbol]:[Industry]],2,FALSE),"-")</f>
        <v>-</v>
      </c>
      <c r="D229" t="s">
        <v>201</v>
      </c>
      <c r="E229">
        <v>35740.319734079902</v>
      </c>
      <c r="F229">
        <v>2540.85</v>
      </c>
      <c r="G229">
        <v>23.930286877107701</v>
      </c>
      <c r="H229">
        <v>-8.1128438700261505</v>
      </c>
      <c r="I229">
        <v>6.2371453058233897</v>
      </c>
      <c r="J229">
        <v>0.31087279511263499</v>
      </c>
      <c r="K229">
        <v>2493.3756086302901</v>
      </c>
      <c r="L229">
        <v>2092.2720397851299</v>
      </c>
      <c r="M229">
        <v>37.736137088021302</v>
      </c>
      <c r="N229">
        <v>0.53311736844562896</v>
      </c>
      <c r="O229">
        <v>20.4833028317295</v>
      </c>
      <c r="P229">
        <v>64.984903087562003</v>
      </c>
      <c r="Q229">
        <v>1.1360979189214001E-2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-</v>
      </c>
      <c r="D230" t="s">
        <v>54</v>
      </c>
      <c r="E230">
        <v>35331.387202149999</v>
      </c>
      <c r="F230">
        <v>2828.5</v>
      </c>
      <c r="G230">
        <v>41.373110580598599</v>
      </c>
      <c r="H230">
        <v>20.424661445975101</v>
      </c>
      <c r="I230">
        <v>17.336985682531601</v>
      </c>
      <c r="J230">
        <v>16.903504015505</v>
      </c>
      <c r="K230">
        <v>2368.7120250092098</v>
      </c>
      <c r="L230">
        <v>2142.4527344121302</v>
      </c>
      <c r="M230">
        <v>94.630878877159304</v>
      </c>
      <c r="N230">
        <v>1.33452013431442</v>
      </c>
      <c r="O230">
        <v>1.3257910553296799</v>
      </c>
      <c r="P230">
        <v>71.419047907639097</v>
      </c>
      <c r="Q230">
        <v>4.7898007181893999E-2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-</v>
      </c>
      <c r="D231" t="s">
        <v>349</v>
      </c>
      <c r="E231">
        <v>35266.020363819996</v>
      </c>
      <c r="F231">
        <v>1715.15</v>
      </c>
      <c r="G231">
        <v>100.04243892145099</v>
      </c>
      <c r="H231">
        <v>5.2580243026978897</v>
      </c>
      <c r="I231">
        <v>31.2073434592855</v>
      </c>
      <c r="J231">
        <v>6.2699089280170197</v>
      </c>
      <c r="K231">
        <v>1640.26144891186</v>
      </c>
      <c r="L231">
        <v>1336.9229899044501</v>
      </c>
      <c r="M231">
        <v>51.920743442959598</v>
      </c>
      <c r="N231">
        <v>0.52833943559014895</v>
      </c>
      <c r="O231">
        <v>10.649214354429599</v>
      </c>
      <c r="P231">
        <v>144.427818155907</v>
      </c>
      <c r="Q231">
        <v>0.163371804766829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Row],[Ticker]],[1]!Table2[[Symbol]:[Industry]],2,FALSE),"-")</f>
        <v>-</v>
      </c>
      <c r="D232" t="s">
        <v>560</v>
      </c>
      <c r="E232">
        <v>35172.052335</v>
      </c>
      <c r="F232">
        <v>892.5</v>
      </c>
      <c r="G232">
        <v>43.690599006517601</v>
      </c>
      <c r="H232">
        <v>10.348617141816</v>
      </c>
      <c r="I232">
        <v>24.086792378385599</v>
      </c>
      <c r="J232">
        <v>9.4103664636811502</v>
      </c>
      <c r="K232">
        <v>777.03345593985603</v>
      </c>
      <c r="L232">
        <v>678.29722480534394</v>
      </c>
      <c r="M232">
        <v>78.509799109662694</v>
      </c>
      <c r="N232">
        <v>0.63601781199513996</v>
      </c>
      <c r="O232">
        <v>1.7310924369748</v>
      </c>
      <c r="P232">
        <v>71.948752528658105</v>
      </c>
      <c r="Q232">
        <v>3.3034564510446E-2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54</v>
      </c>
      <c r="E233">
        <v>35036.925171795003</v>
      </c>
      <c r="F233">
        <v>2126.65</v>
      </c>
      <c r="G233">
        <v>38.198619705680997</v>
      </c>
      <c r="H233">
        <v>14.325056772816</v>
      </c>
      <c r="I233">
        <v>-6.6951677292268403</v>
      </c>
      <c r="J233">
        <v>6.8403612859083998</v>
      </c>
      <c r="K233">
        <v>1933.4875515705601</v>
      </c>
      <c r="L233">
        <v>1810.38198967617</v>
      </c>
      <c r="M233">
        <v>73.466485849834797</v>
      </c>
      <c r="N233">
        <v>0.79775209061361396</v>
      </c>
      <c r="O233">
        <v>3.1669527190651898</v>
      </c>
      <c r="P233">
        <v>68.028285861019995</v>
      </c>
      <c r="Q233">
        <v>-0.10661883331051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565</v>
      </c>
      <c r="E234">
        <v>34706.437156829998</v>
      </c>
      <c r="F234">
        <v>2563.6999999999998</v>
      </c>
      <c r="G234">
        <v>189.121095514578</v>
      </c>
      <c r="H234">
        <v>1.1694882747897899</v>
      </c>
      <c r="I234">
        <v>-9.1007579281657094</v>
      </c>
      <c r="J234">
        <v>7.4642277942530697</v>
      </c>
      <c r="K234">
        <v>2504.0442689250299</v>
      </c>
      <c r="L234">
        <v>2262.0124759127898</v>
      </c>
      <c r="M234">
        <v>62.684943688907197</v>
      </c>
      <c r="N234">
        <v>1.30815239902519</v>
      </c>
      <c r="O234">
        <v>27.343292896984799</v>
      </c>
      <c r="P234">
        <v>213.41075794621</v>
      </c>
      <c r="Q234">
        <v>0.16754582418118499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Row],[Ticker]],[1]!Table2[[Symbol]:[Industry]],2,FALSE),"-")</f>
        <v>-</v>
      </c>
      <c r="D235" t="s">
        <v>230</v>
      </c>
      <c r="E235">
        <v>34634.727925599997</v>
      </c>
      <c r="F235">
        <v>8622.4</v>
      </c>
      <c r="G235">
        <v>111.451521140973</v>
      </c>
      <c r="H235">
        <v>1.4335694824941001</v>
      </c>
      <c r="I235">
        <v>23.250052043524601</v>
      </c>
      <c r="J235">
        <v>10.0847791695401</v>
      </c>
      <c r="K235">
        <v>8320.5981461705796</v>
      </c>
      <c r="L235">
        <v>6842.4616697392803</v>
      </c>
      <c r="M235">
        <v>50.327449278718603</v>
      </c>
      <c r="N235">
        <v>1.7574281020784499</v>
      </c>
      <c r="O235">
        <v>12.032612729634399</v>
      </c>
      <c r="P235">
        <v>143.21678913445101</v>
      </c>
      <c r="Q235">
        <v>0.26405105903762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Row],[Ticker]],[1]!Table2[[Symbol]:[Industry]],2,FALSE),"-")</f>
        <v>-</v>
      </c>
      <c r="D236" t="s">
        <v>37</v>
      </c>
      <c r="E236">
        <v>34618.386653125002</v>
      </c>
      <c r="F236">
        <v>591.25</v>
      </c>
      <c r="G236">
        <v>-34.547414202082301</v>
      </c>
      <c r="H236">
        <v>1.9252826601642301</v>
      </c>
      <c r="I236">
        <v>-10.063685409947899</v>
      </c>
      <c r="J236">
        <v>-2.0849181472744198</v>
      </c>
      <c r="K236">
        <v>570.94646632913395</v>
      </c>
      <c r="L236">
        <v>564.30569760909304</v>
      </c>
      <c r="M236">
        <v>41.180105889186997</v>
      </c>
      <c r="N236">
        <v>0.81543114969984298</v>
      </c>
      <c r="O236">
        <v>14.164904862579199</v>
      </c>
      <c r="P236">
        <v>30.0021987686895</v>
      </c>
      <c r="Q236">
        <v>-9.2178666448545998E-2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24</v>
      </c>
      <c r="E237">
        <v>34237.949001756999</v>
      </c>
      <c r="F237">
        <v>212.53</v>
      </c>
      <c r="G237">
        <v>-32.336748406134198</v>
      </c>
      <c r="H237">
        <v>0.83403338117116299</v>
      </c>
      <c r="I237">
        <v>-20.256409306084802</v>
      </c>
      <c r="J237">
        <v>15.1845449277324</v>
      </c>
      <c r="K237">
        <v>199.37568884989801</v>
      </c>
      <c r="L237">
        <v>206.50721169146399</v>
      </c>
      <c r="M237">
        <v>60.702352247420599</v>
      </c>
      <c r="N237">
        <v>1.67040442395526</v>
      </c>
      <c r="O237">
        <v>23.794287865242499</v>
      </c>
      <c r="P237">
        <v>25.645876441028602</v>
      </c>
      <c r="Q237">
        <v>-8.5754623794905005E-2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384</v>
      </c>
      <c r="E238">
        <v>34082.692267090002</v>
      </c>
      <c r="F238">
        <v>536.65</v>
      </c>
      <c r="G238">
        <v>-0.24017666509445501</v>
      </c>
      <c r="H238">
        <v>-1.72011104319826</v>
      </c>
      <c r="I238">
        <v>-13.669943498543001</v>
      </c>
      <c r="J238">
        <v>3.3917646689207399</v>
      </c>
      <c r="K238">
        <v>519.81103359276301</v>
      </c>
      <c r="L238">
        <v>476.98356250418101</v>
      </c>
      <c r="M238">
        <v>45.327357697651998</v>
      </c>
      <c r="N238">
        <v>0.95962901007287404</v>
      </c>
      <c r="O238">
        <v>5.8511133886145403</v>
      </c>
      <c r="P238">
        <v>47.027397260273901</v>
      </c>
      <c r="Q238">
        <v>0.10622488266835101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188</v>
      </c>
      <c r="E239">
        <v>34016.257327027</v>
      </c>
      <c r="F239">
        <v>185.21</v>
      </c>
      <c r="G239">
        <v>74.293439510810998</v>
      </c>
      <c r="H239">
        <v>-2.0915617522206298</v>
      </c>
      <c r="I239">
        <v>7.94747285840179</v>
      </c>
      <c r="J239">
        <v>4.8014233604830396</v>
      </c>
      <c r="K239">
        <v>189.02437269161601</v>
      </c>
      <c r="L239">
        <v>158.43357496920001</v>
      </c>
      <c r="M239">
        <v>37.457345267715901</v>
      </c>
      <c r="N239">
        <v>0.74354552409113195</v>
      </c>
      <c r="O239">
        <v>12.844878786242599</v>
      </c>
      <c r="P239">
        <v>114.86078886310899</v>
      </c>
      <c r="Q239">
        <v>6.0791877323722002E-2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181</v>
      </c>
      <c r="E240">
        <v>34014.262499999997</v>
      </c>
      <c r="F240">
        <v>779.25</v>
      </c>
      <c r="G240">
        <v>48.428951622873598</v>
      </c>
      <c r="H240">
        <v>9.6427024056697093</v>
      </c>
      <c r="I240">
        <v>42.294527185167802</v>
      </c>
      <c r="J240">
        <v>2.7173737251709</v>
      </c>
      <c r="K240">
        <v>716.78987661670499</v>
      </c>
      <c r="L240">
        <v>576.63960183585903</v>
      </c>
      <c r="M240">
        <v>42.5252228336469</v>
      </c>
      <c r="N240">
        <v>0.78040417023235897</v>
      </c>
      <c r="O240">
        <v>9.0150786012191197</v>
      </c>
      <c r="P240">
        <v>86.825701270678394</v>
      </c>
      <c r="Q240">
        <v>2.1886331940930001E-3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146</v>
      </c>
      <c r="E241">
        <v>33899.921165549997</v>
      </c>
      <c r="F241">
        <v>335.5</v>
      </c>
      <c r="G241">
        <v>27.243433593009701</v>
      </c>
      <c r="H241">
        <v>1.24878789131538</v>
      </c>
      <c r="I241">
        <v>21.932416107855602</v>
      </c>
      <c r="J241">
        <v>3.2126937722821598</v>
      </c>
      <c r="K241">
        <v>313.461665087097</v>
      </c>
      <c r="L241">
        <v>268.070518264898</v>
      </c>
      <c r="M241">
        <v>58.124041736186498</v>
      </c>
      <c r="N241">
        <v>0.74996899510501802</v>
      </c>
      <c r="O241">
        <v>3.9940387481371</v>
      </c>
      <c r="P241">
        <v>73.879243327286801</v>
      </c>
      <c r="Q241">
        <v>2.8880050479845001E-2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78</v>
      </c>
      <c r="E242">
        <v>33734.192028229998</v>
      </c>
      <c r="F242">
        <v>1798.7</v>
      </c>
      <c r="G242">
        <v>-35.911092391656098</v>
      </c>
      <c r="H242">
        <v>-5.2621733979221803</v>
      </c>
      <c r="I242">
        <v>-33.484611987694798</v>
      </c>
      <c r="J242">
        <v>2.0600404328024799</v>
      </c>
      <c r="K242">
        <v>1843.0586201952401</v>
      </c>
      <c r="L242">
        <v>1953.47315569189</v>
      </c>
      <c r="M242">
        <v>39.619475871912599</v>
      </c>
      <c r="N242">
        <v>1.3283893282094901</v>
      </c>
      <c r="O242">
        <v>35.136487463167803</v>
      </c>
      <c r="P242">
        <v>8.91970449315731</v>
      </c>
      <c r="Q242">
        <v>-5.3644361834280001E-2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584</v>
      </c>
      <c r="E243">
        <v>33531.644543000002</v>
      </c>
      <c r="F243">
        <v>527</v>
      </c>
      <c r="G243">
        <v>-58.681464767519302</v>
      </c>
      <c r="H243">
        <v>17.961110378176599</v>
      </c>
      <c r="I243">
        <v>-4.93568500244369</v>
      </c>
      <c r="J243">
        <v>8.0732321287789297</v>
      </c>
      <c r="K243">
        <v>440.02008020817402</v>
      </c>
      <c r="L243">
        <v>514.70276971425199</v>
      </c>
      <c r="M243">
        <v>77.281628175355394</v>
      </c>
      <c r="N243">
        <v>1.1567563963177001</v>
      </c>
      <c r="O243">
        <v>89.430740037950599</v>
      </c>
      <c r="P243">
        <v>70</v>
      </c>
      <c r="Q243">
        <v>-8.1348723871495998E-2</v>
      </c>
    </row>
    <row r="244" spans="1:17" x14ac:dyDescent="0.3">
      <c r="A244" t="s">
        <v>585</v>
      </c>
      <c r="B244" t="s">
        <v>586</v>
      </c>
      <c r="C244" t="str">
        <f>IFERROR(VLOOKUP(Table1[[#This Row],[Ticker]],[1]!Table2[[Symbol]:[Industry]],2,FALSE),"-")</f>
        <v>-</v>
      </c>
      <c r="D244" t="s">
        <v>78</v>
      </c>
      <c r="E244">
        <v>33106.3548234599</v>
      </c>
      <c r="F244">
        <v>4284.6000000000004</v>
      </c>
      <c r="G244">
        <v>7.2041417313172698</v>
      </c>
      <c r="H244">
        <v>-3.1305474570428</v>
      </c>
      <c r="I244">
        <v>-14.973716743360701</v>
      </c>
      <c r="J244">
        <v>1.0140890382886201</v>
      </c>
      <c r="K244">
        <v>4290.2361591645004</v>
      </c>
      <c r="L244">
        <v>3994.2134063070098</v>
      </c>
      <c r="M244">
        <v>37.604038348929201</v>
      </c>
      <c r="N244">
        <v>0.90257214425065202</v>
      </c>
      <c r="O244">
        <v>7.3600802875414004</v>
      </c>
      <c r="P244">
        <v>41.394274399802001</v>
      </c>
      <c r="Q244">
        <v>-6.822612119974E-3</v>
      </c>
    </row>
    <row r="245" spans="1:17" x14ac:dyDescent="0.3">
      <c r="A245" t="s">
        <v>587</v>
      </c>
      <c r="B245" t="s">
        <v>588</v>
      </c>
      <c r="C245" t="str">
        <f>IFERROR(VLOOKUP(Table1[[#This Row],[Ticker]],[1]!Table2[[Symbol]:[Industry]],2,FALSE),"-")</f>
        <v>-</v>
      </c>
      <c r="D245" t="s">
        <v>54</v>
      </c>
      <c r="E245">
        <v>32989.159466539997</v>
      </c>
      <c r="F245">
        <v>1300.3</v>
      </c>
      <c r="G245">
        <v>19.8121224011138</v>
      </c>
      <c r="H245">
        <v>11.968765880568901</v>
      </c>
      <c r="I245">
        <v>4.1713972270970299</v>
      </c>
      <c r="J245">
        <v>3.6179612162212198</v>
      </c>
      <c r="K245">
        <v>1226.98412221444</v>
      </c>
      <c r="L245">
        <v>1154.9523170028299</v>
      </c>
      <c r="M245">
        <v>74.163528721904598</v>
      </c>
      <c r="N245">
        <v>0.717300255725417</v>
      </c>
      <c r="O245">
        <v>5.7140659847727298</v>
      </c>
      <c r="P245">
        <v>53.463944293638598</v>
      </c>
      <c r="Q245">
        <v>-2.6864030963294001E-2</v>
      </c>
    </row>
    <row r="246" spans="1:17" x14ac:dyDescent="0.3">
      <c r="A246" t="s">
        <v>589</v>
      </c>
      <c r="B246" t="s">
        <v>590</v>
      </c>
      <c r="C246" t="str">
        <f>IFERROR(VLOOKUP(Table1[[#This Row],[Ticker]],[1]!Table2[[Symbol]:[Industry]],2,FALSE),"-")</f>
        <v>-</v>
      </c>
      <c r="D246" t="s">
        <v>196</v>
      </c>
      <c r="E246">
        <v>32896.351071500001</v>
      </c>
      <c r="F246">
        <v>820.75</v>
      </c>
      <c r="G246">
        <v>-24.208884861178301</v>
      </c>
      <c r="H246">
        <v>12.7501246603684</v>
      </c>
      <c r="I246">
        <v>-2.7963677103279898</v>
      </c>
      <c r="J246">
        <v>6.1477365650959497</v>
      </c>
      <c r="K246">
        <v>739.56013089863404</v>
      </c>
      <c r="L246">
        <v>717.81842885229003</v>
      </c>
      <c r="M246">
        <v>74.894805258307997</v>
      </c>
      <c r="N246">
        <v>1.35209493605982</v>
      </c>
      <c r="O246">
        <v>4.8126713371915804</v>
      </c>
      <c r="P246">
        <v>35.069530157162802</v>
      </c>
      <c r="Q246">
        <v>-1.1804227876394E-2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46</v>
      </c>
      <c r="E247">
        <v>32724</v>
      </c>
      <c r="F247">
        <v>181.8</v>
      </c>
      <c r="G247">
        <v>284.26237219215898</v>
      </c>
      <c r="H247">
        <v>11.5469330265151</v>
      </c>
      <c r="I247">
        <v>-5.3076015599414896</v>
      </c>
      <c r="J247">
        <v>2.2869070355985301</v>
      </c>
      <c r="K247">
        <v>167.57524445188699</v>
      </c>
      <c r="L247">
        <v>126.92190419498</v>
      </c>
      <c r="M247">
        <v>52.062184801369298</v>
      </c>
      <c r="N247">
        <v>1.0015143020095501</v>
      </c>
      <c r="O247">
        <v>9.0759075907590692</v>
      </c>
      <c r="P247">
        <v>319.37716262975698</v>
      </c>
      <c r="Q247">
        <v>0.123862573113101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294</v>
      </c>
      <c r="E248">
        <v>32495.5759589099</v>
      </c>
      <c r="F248">
        <v>1210.05</v>
      </c>
      <c r="G248">
        <v>54.046352093030102</v>
      </c>
      <c r="H248">
        <v>-7.0931512072325198</v>
      </c>
      <c r="I248">
        <v>-16.223309519134201</v>
      </c>
      <c r="J248">
        <v>1.40922906322269</v>
      </c>
      <c r="K248">
        <v>1251.4707568952999</v>
      </c>
      <c r="L248">
        <v>1143.01113873239</v>
      </c>
      <c r="M248">
        <v>42.300398585412502</v>
      </c>
      <c r="N248">
        <v>0.548848507998137</v>
      </c>
      <c r="O248">
        <v>25.110532622618901</v>
      </c>
      <c r="P248">
        <v>84.557309540150996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535</v>
      </c>
      <c r="E249">
        <v>32282.930119463999</v>
      </c>
      <c r="F249">
        <v>73.02</v>
      </c>
      <c r="G249">
        <v>-4.7835841839165498</v>
      </c>
      <c r="H249">
        <v>-3.5135694473538801</v>
      </c>
      <c r="I249">
        <v>-7.8886763947673098</v>
      </c>
      <c r="J249">
        <v>-1.53363143665019</v>
      </c>
      <c r="K249">
        <v>72.4798528536855</v>
      </c>
      <c r="L249">
        <v>67.583405110834605</v>
      </c>
      <c r="M249">
        <v>41.943511897415199</v>
      </c>
      <c r="N249">
        <v>0.57617344791809999</v>
      </c>
      <c r="O249">
        <v>9.5590249246781696</v>
      </c>
      <c r="P249">
        <v>26.222990492653398</v>
      </c>
      <c r="Q249">
        <v>4.6435367602428002E-2</v>
      </c>
    </row>
    <row r="250" spans="1:17" hidden="1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136</v>
      </c>
      <c r="E250">
        <v>32216.064643341</v>
      </c>
      <c r="F250">
        <v>369.42</v>
      </c>
      <c r="G250">
        <v>-6.7369151780164298</v>
      </c>
      <c r="H250">
        <v>2.82029622370694</v>
      </c>
      <c r="I250">
        <v>-12.882351348365299</v>
      </c>
      <c r="J250">
        <v>2.0380693722927101</v>
      </c>
      <c r="K250">
        <v>361.208682707148</v>
      </c>
      <c r="L250">
        <v>349.68029137165598</v>
      </c>
      <c r="M250">
        <v>56.330526885428</v>
      </c>
      <c r="N250">
        <v>0.76179161979573096</v>
      </c>
      <c r="O250">
        <v>8.0071463375020304</v>
      </c>
      <c r="P250">
        <v>30.077464788732399</v>
      </c>
      <c r="Q250">
        <v>-0.123824141917355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286</v>
      </c>
      <c r="E251">
        <v>32135.323633150001</v>
      </c>
      <c r="F251">
        <v>4272.25</v>
      </c>
      <c r="G251">
        <v>-3.50273283272056</v>
      </c>
      <c r="H251">
        <v>-2.3067290101834201</v>
      </c>
      <c r="I251">
        <v>15.736525485996999</v>
      </c>
      <c r="J251">
        <v>7.25020568433915</v>
      </c>
      <c r="K251">
        <v>4056.14647832326</v>
      </c>
      <c r="L251">
        <v>3539.20883997091</v>
      </c>
      <c r="M251">
        <v>65.846345905419</v>
      </c>
      <c r="N251">
        <v>0.73917435495408901</v>
      </c>
      <c r="O251">
        <v>12.7719585698402</v>
      </c>
      <c r="P251">
        <v>69.231530996236799</v>
      </c>
      <c r="Q251">
        <v>0.107070043408832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286</v>
      </c>
      <c r="E252">
        <v>31701.018697920001</v>
      </c>
      <c r="F252">
        <v>1665.95</v>
      </c>
      <c r="G252">
        <v>11.1804217997352</v>
      </c>
      <c r="H252">
        <v>-1.90195669489578</v>
      </c>
      <c r="I252">
        <v>36.213998577768997</v>
      </c>
      <c r="J252">
        <v>0.23711205136084099</v>
      </c>
      <c r="K252">
        <v>1656.6382248498301</v>
      </c>
      <c r="L252">
        <v>1396.9449427945499</v>
      </c>
      <c r="M252">
        <v>33.177233604468398</v>
      </c>
      <c r="N252">
        <v>0.45853514635734599</v>
      </c>
      <c r="O252">
        <v>10.516522104504901</v>
      </c>
      <c r="P252">
        <v>62.436622464898598</v>
      </c>
      <c r="Q252">
        <v>9.0116344915544003E-2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565</v>
      </c>
      <c r="E253">
        <v>31528.751652750001</v>
      </c>
      <c r="F253">
        <v>4311.3500000000004</v>
      </c>
      <c r="G253">
        <v>-15.2655486477555</v>
      </c>
      <c r="H253">
        <v>-4.5108517782134703</v>
      </c>
      <c r="I253">
        <v>-9.8550212779656707</v>
      </c>
      <c r="J253">
        <v>1.78367802475515</v>
      </c>
      <c r="K253">
        <v>4307.1535958975201</v>
      </c>
      <c r="L253">
        <v>4275.8256094449098</v>
      </c>
      <c r="M253">
        <v>48.926142846250698</v>
      </c>
      <c r="N253">
        <v>0.91021252092730898</v>
      </c>
      <c r="O253">
        <v>22.200702796107901</v>
      </c>
      <c r="P253">
        <v>17.7739230201874</v>
      </c>
      <c r="Q253">
        <v>1.8977679607052E-2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257</v>
      </c>
      <c r="E254">
        <v>31449.0240876799</v>
      </c>
      <c r="F254">
        <v>6215.8</v>
      </c>
      <c r="G254">
        <v>124.842792568438</v>
      </c>
      <c r="H254">
        <v>-7.9792258539929497</v>
      </c>
      <c r="I254">
        <v>-3.6774957436661899</v>
      </c>
      <c r="J254">
        <v>-0.23578253874010699</v>
      </c>
      <c r="K254">
        <v>6464.8475155318101</v>
      </c>
      <c r="L254">
        <v>5659.6245807988798</v>
      </c>
      <c r="M254">
        <v>33.819224384086397</v>
      </c>
      <c r="N254">
        <v>0.72817721202769603</v>
      </c>
      <c r="O254">
        <v>56.968531806042598</v>
      </c>
      <c r="P254">
        <v>158.88379841732601</v>
      </c>
      <c r="Q254">
        <v>0.13571971820888101</v>
      </c>
    </row>
    <row r="255" spans="1:17" hidden="1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37</v>
      </c>
      <c r="E255">
        <v>31218.951421129899</v>
      </c>
      <c r="F255">
        <v>340.15</v>
      </c>
      <c r="G255">
        <v>-15.4249547160048</v>
      </c>
      <c r="H255">
        <v>-4.5334102759348296</v>
      </c>
      <c r="I255">
        <v>-1.94468400434331</v>
      </c>
      <c r="J255">
        <v>-2.9601370437957</v>
      </c>
      <c r="K255">
        <v>333.61099999999999</v>
      </c>
      <c r="M255">
        <v>43.6504050469878</v>
      </c>
      <c r="O255">
        <v>10.245479935322599</v>
      </c>
      <c r="P255">
        <v>22.1145216298689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170</v>
      </c>
      <c r="E256">
        <v>31176.357864540001</v>
      </c>
      <c r="F256">
        <v>925.8</v>
      </c>
      <c r="G256">
        <v>67.706624953288497</v>
      </c>
      <c r="H256">
        <v>4.3841841317818702</v>
      </c>
      <c r="I256">
        <v>-7.1537961835859498</v>
      </c>
      <c r="J256">
        <v>7.3312667187304301</v>
      </c>
      <c r="K256">
        <v>872.46007827453798</v>
      </c>
      <c r="L256">
        <v>781.45723954692005</v>
      </c>
      <c r="M256">
        <v>61.938951099785299</v>
      </c>
      <c r="N256">
        <v>0.71792286160661201</v>
      </c>
      <c r="O256">
        <v>6.9345430978613196</v>
      </c>
      <c r="P256">
        <v>97.609391675560204</v>
      </c>
      <c r="Q256">
        <v>2.3784848011864999E-2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Row],[Ticker]],[1]!Table2[[Symbol]:[Industry]],2,FALSE),"-")</f>
        <v>-</v>
      </c>
      <c r="D257" t="s">
        <v>201</v>
      </c>
      <c r="E257">
        <v>30906.255559199999</v>
      </c>
      <c r="F257">
        <v>16294.25</v>
      </c>
      <c r="G257">
        <v>-4.1699516886732004</v>
      </c>
      <c r="H257">
        <v>-3.5797589896590498</v>
      </c>
      <c r="I257">
        <v>-3.7690791810055901</v>
      </c>
      <c r="J257">
        <v>4.0135053485944496</v>
      </c>
      <c r="K257">
        <v>15660.9432001108</v>
      </c>
      <c r="L257">
        <v>14917.058771104699</v>
      </c>
      <c r="M257">
        <v>69.381403321600899</v>
      </c>
      <c r="N257">
        <v>0.22435496128983501</v>
      </c>
      <c r="O257">
        <v>12.0027003390766</v>
      </c>
      <c r="P257">
        <v>28.301181102362101</v>
      </c>
      <c r="Q257">
        <v>7.0040567250372998E-2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Row],[Ticker]],[1]!Table2[[Symbol]:[Industry]],2,FALSE),"-")</f>
        <v>-</v>
      </c>
      <c r="D258" t="s">
        <v>379</v>
      </c>
      <c r="E258">
        <v>30895.665855859999</v>
      </c>
      <c r="F258">
        <v>6874.55</v>
      </c>
      <c r="G258">
        <v>23.375104345266699</v>
      </c>
      <c r="H258">
        <v>0.13042657681217501</v>
      </c>
      <c r="I258">
        <v>5.6543087338124902</v>
      </c>
      <c r="J258">
        <v>4.2750647984858103</v>
      </c>
      <c r="K258">
        <v>6354.4313099887004</v>
      </c>
      <c r="L258">
        <v>5710.6996593621197</v>
      </c>
      <c r="M258">
        <v>64.757080202802399</v>
      </c>
      <c r="N258">
        <v>1.20601193452529</v>
      </c>
      <c r="O258">
        <v>3.3333090893222099</v>
      </c>
      <c r="P258">
        <v>52.762685688254798</v>
      </c>
      <c r="Q258">
        <v>-3.4376973686886997E-2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Row],[Ticker]],[1]!Table2[[Symbol]:[Industry]],2,FALSE),"-")</f>
        <v>-</v>
      </c>
      <c r="D259" t="s">
        <v>391</v>
      </c>
      <c r="E259">
        <v>30758.09315067</v>
      </c>
      <c r="F259">
        <v>416.1</v>
      </c>
      <c r="G259">
        <v>-22.935814043752099</v>
      </c>
      <c r="H259">
        <v>-0.97864629075711795</v>
      </c>
      <c r="I259">
        <v>-25.162301778142702</v>
      </c>
      <c r="J259">
        <v>6.87610773973232</v>
      </c>
      <c r="K259">
        <v>400.502214004861</v>
      </c>
      <c r="L259">
        <v>415.35472424660901</v>
      </c>
      <c r="M259">
        <v>73.856589807256199</v>
      </c>
      <c r="N259">
        <v>1.40909272114103</v>
      </c>
      <c r="O259">
        <v>17.279500120163402</v>
      </c>
      <c r="P259">
        <v>17.476002258610901</v>
      </c>
      <c r="Q259">
        <v>-7.2536229876225003E-2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Row],[Ticker]],[1]!Table2[[Symbol]:[Industry]],2,FALSE),"-")</f>
        <v>-</v>
      </c>
      <c r="D260" t="s">
        <v>619</v>
      </c>
      <c r="E260">
        <v>29992.249980299999</v>
      </c>
      <c r="F260">
        <v>310.14999999999998</v>
      </c>
      <c r="G260">
        <v>84.616821272565602</v>
      </c>
      <c r="H260">
        <v>-3.83058892144303</v>
      </c>
      <c r="I260">
        <v>-10.099168758501801</v>
      </c>
      <c r="J260">
        <v>3.4531827161591102</v>
      </c>
      <c r="K260">
        <v>328.40886318604799</v>
      </c>
      <c r="L260">
        <v>283.041018600435</v>
      </c>
      <c r="M260">
        <v>37.467021434791199</v>
      </c>
      <c r="N260">
        <v>0.57435657912443905</v>
      </c>
      <c r="O260">
        <v>34.064162502015101</v>
      </c>
      <c r="P260">
        <v>129.57068837897799</v>
      </c>
      <c r="Q260">
        <v>6.9001106597110007E-2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201</v>
      </c>
      <c r="E261">
        <v>29974.770107299999</v>
      </c>
      <c r="F261">
        <v>13545.25</v>
      </c>
      <c r="G261">
        <v>188.59634599371</v>
      </c>
      <c r="H261">
        <v>-5.52009736135909</v>
      </c>
      <c r="I261">
        <v>55.859154016762197</v>
      </c>
      <c r="J261">
        <v>4.1314378763120896</v>
      </c>
      <c r="K261">
        <v>12514.7453220063</v>
      </c>
      <c r="L261">
        <v>9503.8411174667108</v>
      </c>
      <c r="M261">
        <v>55.044601181969902</v>
      </c>
      <c r="N261">
        <v>0.64703667078757598</v>
      </c>
      <c r="O261">
        <v>7.8296819918421496</v>
      </c>
      <c r="P261">
        <v>222.60202534256899</v>
      </c>
      <c r="Q261">
        <v>0.184204209300322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54</v>
      </c>
      <c r="E262">
        <v>29914.9887336299</v>
      </c>
      <c r="F262">
        <v>1927.35</v>
      </c>
      <c r="G262">
        <v>23.678041684676</v>
      </c>
      <c r="H262">
        <v>3.9098194498521099</v>
      </c>
      <c r="I262">
        <v>1.05101789434688</v>
      </c>
      <c r="J262">
        <v>2.1368754908689498</v>
      </c>
      <c r="K262">
        <v>1810.1105276677299</v>
      </c>
      <c r="L262">
        <v>1653.7865729109501</v>
      </c>
      <c r="M262">
        <v>72.994244302638705</v>
      </c>
      <c r="N262">
        <v>0.69084534687111698</v>
      </c>
      <c r="O262">
        <v>1.8600669312787099</v>
      </c>
      <c r="P262">
        <v>56.421701903177301</v>
      </c>
      <c r="Q262">
        <v>7.0604168903291006E-2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626</v>
      </c>
      <c r="E263">
        <v>29546.402160000001</v>
      </c>
      <c r="F263">
        <v>864.4</v>
      </c>
      <c r="G263">
        <v>12.587350565684901</v>
      </c>
      <c r="H263">
        <v>-8.7445095613655894</v>
      </c>
      <c r="I263">
        <v>-3.6455263859542701</v>
      </c>
      <c r="J263">
        <v>0.61108897923234495</v>
      </c>
      <c r="K263">
        <v>855.71377208314902</v>
      </c>
      <c r="L263">
        <v>803.84948380168998</v>
      </c>
      <c r="M263">
        <v>49.604298395904799</v>
      </c>
      <c r="N263">
        <v>0.49385963975243302</v>
      </c>
      <c r="O263">
        <v>8.0518278574734001</v>
      </c>
      <c r="P263">
        <v>40.552845528455201</v>
      </c>
      <c r="Q263">
        <v>7.2277222084357995E-2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Row],[Ticker]],[1]!Table2[[Symbol]:[Industry]],2,FALSE),"-")</f>
        <v>-</v>
      </c>
      <c r="D264" t="s">
        <v>489</v>
      </c>
      <c r="E264">
        <v>29510.094564539999</v>
      </c>
      <c r="F264">
        <v>1612.35</v>
      </c>
      <c r="G264">
        <v>127.46832983329899</v>
      </c>
      <c r="H264">
        <v>-7.90703732543024</v>
      </c>
      <c r="I264">
        <v>66.985657744031798</v>
      </c>
      <c r="J264">
        <v>2.2540890597901999</v>
      </c>
      <c r="K264">
        <v>1479.14031390899</v>
      </c>
      <c r="L264">
        <v>1089.9311063692701</v>
      </c>
      <c r="M264">
        <v>51.061355874893202</v>
      </c>
      <c r="N264">
        <v>0.37144021668470301</v>
      </c>
      <c r="O264">
        <v>10.146680311346801</v>
      </c>
      <c r="P264">
        <v>169.17362270450701</v>
      </c>
      <c r="Q264">
        <v>8.0571667363412994E-2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201</v>
      </c>
      <c r="E265">
        <v>29334.971093849999</v>
      </c>
      <c r="F265">
        <v>1396.05</v>
      </c>
      <c r="G265">
        <v>-15.128456957054</v>
      </c>
      <c r="H265">
        <v>-5.9158824249067703E-2</v>
      </c>
      <c r="I265">
        <v>0.570781726502952</v>
      </c>
      <c r="J265">
        <v>-0.46693501903784101</v>
      </c>
      <c r="K265">
        <v>1331.53407620186</v>
      </c>
      <c r="L265">
        <v>1221.60266501708</v>
      </c>
      <c r="M265">
        <v>46.014979510879201</v>
      </c>
      <c r="N265">
        <v>0.730046628366259</v>
      </c>
      <c r="O265">
        <v>7.87221088069911</v>
      </c>
      <c r="P265">
        <v>39.180499476596303</v>
      </c>
      <c r="Q265">
        <v>4.6852805790123998E-2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633</v>
      </c>
      <c r="E266">
        <v>28908.283529729899</v>
      </c>
      <c r="F266">
        <v>300.85000000000002</v>
      </c>
      <c r="G266">
        <v>146.047447415063</v>
      </c>
      <c r="H266">
        <v>-4.4999328345008003</v>
      </c>
      <c r="I266">
        <v>-25.111249353306299</v>
      </c>
      <c r="J266">
        <v>3.00344949009641E-2</v>
      </c>
      <c r="K266">
        <v>303.53088182563903</v>
      </c>
      <c r="L266">
        <v>274.84655816767003</v>
      </c>
      <c r="M266">
        <v>41.007979317818901</v>
      </c>
      <c r="N266">
        <v>0.62347844882433301</v>
      </c>
      <c r="O266">
        <v>27.7380754528834</v>
      </c>
      <c r="P266">
        <v>176.38952687184201</v>
      </c>
      <c r="Q266">
        <v>7.1300373683489002E-2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Row],[Ticker]],[1]!Table2[[Symbol]:[Industry]],2,FALSE),"-")</f>
        <v>-</v>
      </c>
      <c r="D267" t="s">
        <v>433</v>
      </c>
      <c r="E267">
        <v>28882.990317529999</v>
      </c>
      <c r="F267">
        <v>1538.15</v>
      </c>
      <c r="G267">
        <v>40.1318550444376</v>
      </c>
      <c r="H267">
        <v>-2.9888693106978601</v>
      </c>
      <c r="I267">
        <v>21.454716376343701</v>
      </c>
      <c r="J267">
        <v>4.7716319109343699</v>
      </c>
      <c r="K267">
        <v>1380.65695259321</v>
      </c>
      <c r="L267">
        <v>1165.28562022439</v>
      </c>
      <c r="M267">
        <v>64.603656122100503</v>
      </c>
      <c r="N267">
        <v>0.88670932901968702</v>
      </c>
      <c r="O267">
        <v>7.2587198907778596</v>
      </c>
      <c r="P267">
        <v>73.782623432380504</v>
      </c>
      <c r="Q267">
        <v>8.7527556397078002E-2</v>
      </c>
    </row>
    <row r="268" spans="1:17" hidden="1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124</v>
      </c>
      <c r="E268">
        <v>28318.666507554899</v>
      </c>
      <c r="F268">
        <v>1270.55</v>
      </c>
      <c r="G268">
        <v>-7.3782310897938199</v>
      </c>
      <c r="H268">
        <v>12.069885339609799</v>
      </c>
      <c r="I268">
        <v>0.49944135681687901</v>
      </c>
      <c r="J268">
        <v>-0.18923855542960499</v>
      </c>
      <c r="K268">
        <v>1135.5229426137601</v>
      </c>
      <c r="L268">
        <v>1087.5810099707201</v>
      </c>
      <c r="M268">
        <v>71.855520006546399</v>
      </c>
      <c r="N268">
        <v>0.847956593816654</v>
      </c>
      <c r="O268">
        <v>10.1885010428554</v>
      </c>
      <c r="P268">
        <v>32.355851867284699</v>
      </c>
      <c r="Q268">
        <v>3.0344093077140002E-3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349</v>
      </c>
      <c r="E269">
        <v>28151.498077665001</v>
      </c>
      <c r="F269">
        <v>437.55</v>
      </c>
      <c r="G269">
        <v>25.844804828061299</v>
      </c>
      <c r="H269">
        <v>5.27752816975865</v>
      </c>
      <c r="I269">
        <v>30.589766557490599</v>
      </c>
      <c r="J269">
        <v>0.70504949026602404</v>
      </c>
      <c r="K269">
        <v>412.72963474931299</v>
      </c>
      <c r="L269">
        <v>350.123160949507</v>
      </c>
      <c r="M269">
        <v>49.051109654211103</v>
      </c>
      <c r="N269">
        <v>1.3847452231177499</v>
      </c>
      <c r="O269">
        <v>7.57627699691463</v>
      </c>
      <c r="P269">
        <v>67.483253588516703</v>
      </c>
      <c r="Q269">
        <v>-5.8859850435326003E-2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286</v>
      </c>
      <c r="E270">
        <v>28002.195199999998</v>
      </c>
      <c r="F270">
        <v>2529.1</v>
      </c>
      <c r="G270">
        <v>-18.975256693335801</v>
      </c>
      <c r="H270">
        <v>-12.009510802001801</v>
      </c>
      <c r="I270">
        <v>-2.8058548680891899</v>
      </c>
      <c r="J270">
        <v>1.3077743481491699</v>
      </c>
      <c r="K270">
        <v>2595.1387098025798</v>
      </c>
      <c r="L270">
        <v>2338.6361767287899</v>
      </c>
      <c r="M270">
        <v>35.994727496288696</v>
      </c>
      <c r="N270">
        <v>0.75976632764957497</v>
      </c>
      <c r="O270">
        <v>17.037681388636202</v>
      </c>
      <c r="P270">
        <v>34.870947098976004</v>
      </c>
      <c r="Q270">
        <v>6.4340407259553006E-2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51</v>
      </c>
      <c r="E271">
        <v>27972.2661725</v>
      </c>
      <c r="F271">
        <v>362.5</v>
      </c>
      <c r="G271">
        <v>-33.779145854825899</v>
      </c>
      <c r="H271">
        <v>-17.408159525876901</v>
      </c>
      <c r="I271">
        <v>-35.597865824430698</v>
      </c>
      <c r="J271">
        <v>-2.27189784495945</v>
      </c>
      <c r="K271">
        <v>413.503962959175</v>
      </c>
      <c r="L271">
        <v>426.65706395670998</v>
      </c>
      <c r="M271">
        <v>28.707844427322101</v>
      </c>
      <c r="N271">
        <v>1.1964417228225801</v>
      </c>
      <c r="O271">
        <v>43.365517241379301</v>
      </c>
      <c r="P271">
        <v>7.7906630984240204</v>
      </c>
      <c r="Q271">
        <v>7.3445647320544996E-2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230</v>
      </c>
      <c r="E272">
        <v>27866.448611799999</v>
      </c>
      <c r="F272">
        <v>4353.3999999999996</v>
      </c>
      <c r="G272">
        <v>119.39751146864501</v>
      </c>
      <c r="H272">
        <v>7.4858744653007996</v>
      </c>
      <c r="I272">
        <v>36.638069445590503</v>
      </c>
      <c r="J272">
        <v>5.0007838422615603</v>
      </c>
      <c r="K272">
        <v>3859.8507049949699</v>
      </c>
      <c r="L272">
        <v>2996.0472772714402</v>
      </c>
      <c r="M272">
        <v>57.446159700806803</v>
      </c>
      <c r="N272">
        <v>0.98363964103336998</v>
      </c>
      <c r="O272">
        <v>8.6277392382965097</v>
      </c>
      <c r="P272">
        <v>158.36201780415399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136</v>
      </c>
      <c r="E273">
        <v>27702.781428855</v>
      </c>
      <c r="F273">
        <v>1198.55</v>
      </c>
      <c r="G273">
        <v>92.578677631242996</v>
      </c>
      <c r="H273">
        <v>-10.538845058543499</v>
      </c>
      <c r="I273">
        <v>3.02249852154306</v>
      </c>
      <c r="J273">
        <v>3.06842617047004</v>
      </c>
      <c r="K273">
        <v>1256.18300059783</v>
      </c>
      <c r="L273">
        <v>1034.55357376133</v>
      </c>
      <c r="M273">
        <v>31.858854041717201</v>
      </c>
      <c r="N273">
        <v>0.74383493776536302</v>
      </c>
      <c r="O273">
        <v>21.238162780025799</v>
      </c>
      <c r="P273">
        <v>116.85362764609999</v>
      </c>
      <c r="Q273">
        <v>0.148977975530482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170</v>
      </c>
      <c r="E274">
        <v>27692.007418599998</v>
      </c>
      <c r="F274">
        <v>1087</v>
      </c>
      <c r="G274">
        <v>-22.206364482395202</v>
      </c>
      <c r="H274">
        <v>-3.1309967585430099</v>
      </c>
      <c r="I274">
        <v>-4.1105301549630404</v>
      </c>
      <c r="J274">
        <v>5.26142469201291</v>
      </c>
      <c r="K274">
        <v>1082.8516498665599</v>
      </c>
      <c r="L274">
        <v>1060.10826939456</v>
      </c>
      <c r="M274">
        <v>51.4677848130233</v>
      </c>
      <c r="N274">
        <v>0.80389609785956995</v>
      </c>
      <c r="O274">
        <v>24.1030358785648</v>
      </c>
      <c r="P274">
        <v>16.5058949624866</v>
      </c>
      <c r="Q274">
        <v>5.7519053718819999E-3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626</v>
      </c>
      <c r="E275">
        <v>27646.5472118</v>
      </c>
      <c r="F275">
        <v>1138.25</v>
      </c>
      <c r="G275">
        <v>-37.981185540045999</v>
      </c>
      <c r="H275">
        <v>3.0217998416183498</v>
      </c>
      <c r="I275">
        <v>5.2594550214120597</v>
      </c>
      <c r="J275">
        <v>7.4282378960631101</v>
      </c>
      <c r="K275">
        <v>1072.6355175000199</v>
      </c>
      <c r="L275">
        <v>1095.4432569212199</v>
      </c>
      <c r="M275">
        <v>69.301694189429696</v>
      </c>
      <c r="N275">
        <v>0.68230361692282704</v>
      </c>
      <c r="O275">
        <v>30.718207775093301</v>
      </c>
      <c r="P275">
        <v>28.463404999717799</v>
      </c>
      <c r="Q275">
        <v>-4.1156146944949998E-3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286</v>
      </c>
      <c r="E276">
        <v>27520.383673395001</v>
      </c>
      <c r="F276">
        <v>5566.65</v>
      </c>
      <c r="G276">
        <v>-18.318203530493498</v>
      </c>
      <c r="H276">
        <v>-17.9830763055799</v>
      </c>
      <c r="I276">
        <v>9.25931123153015</v>
      </c>
      <c r="J276">
        <v>0.52630515460824401</v>
      </c>
      <c r="K276">
        <v>5833.2563504640402</v>
      </c>
      <c r="L276">
        <v>5250.4910067582396</v>
      </c>
      <c r="M276">
        <v>34.792460966450399</v>
      </c>
      <c r="N276">
        <v>0.63577342551803495</v>
      </c>
      <c r="O276">
        <v>32.036323462046298</v>
      </c>
      <c r="P276">
        <v>38.319045844204197</v>
      </c>
      <c r="Q276">
        <v>5.7616716421167002E-2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349</v>
      </c>
      <c r="E277">
        <v>27038.290050449999</v>
      </c>
      <c r="F277">
        <v>2131.15</v>
      </c>
      <c r="G277">
        <v>20.062084700943199</v>
      </c>
      <c r="H277">
        <v>6.3161915311100501</v>
      </c>
      <c r="I277">
        <v>45.133231014748098</v>
      </c>
      <c r="J277">
        <v>5.29055231650326</v>
      </c>
      <c r="K277">
        <v>1883.04931013441</v>
      </c>
      <c r="L277">
        <v>1602.4128799422001</v>
      </c>
      <c r="M277">
        <v>67.124592456585205</v>
      </c>
      <c r="N277">
        <v>1.4044498511414201</v>
      </c>
      <c r="O277">
        <v>3.2306501184806198</v>
      </c>
      <c r="P277">
        <v>79.677092993845406</v>
      </c>
      <c r="Q277">
        <v>-6.2455697144631998E-2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46</v>
      </c>
      <c r="E278">
        <v>26898.750164000001</v>
      </c>
      <c r="F278">
        <v>286</v>
      </c>
      <c r="G278">
        <v>175.74049596038901</v>
      </c>
      <c r="H278">
        <v>3.0824784708682098</v>
      </c>
      <c r="I278">
        <v>9.9059379648744805</v>
      </c>
      <c r="J278">
        <v>2.02786116135354</v>
      </c>
      <c r="K278">
        <v>283.71533464067397</v>
      </c>
      <c r="L278">
        <v>226.307753537965</v>
      </c>
      <c r="M278">
        <v>41.019278539585201</v>
      </c>
      <c r="N278">
        <v>0.96497886193812898</v>
      </c>
      <c r="O278">
        <v>22.937062937062901</v>
      </c>
      <c r="P278">
        <v>206.20985010706599</v>
      </c>
      <c r="Q278">
        <v>0.17735950454860799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551</v>
      </c>
      <c r="E279">
        <v>26768.271007920001</v>
      </c>
      <c r="F279">
        <v>738.4</v>
      </c>
      <c r="G279">
        <v>30.021489326440701</v>
      </c>
      <c r="H279">
        <v>1.64857103913632</v>
      </c>
      <c r="I279">
        <v>1.4290770092912299</v>
      </c>
      <c r="J279">
        <v>6.9555245866016699</v>
      </c>
      <c r="K279">
        <v>696.25286189650603</v>
      </c>
      <c r="L279">
        <v>648.371416244231</v>
      </c>
      <c r="M279">
        <v>66.038944833345397</v>
      </c>
      <c r="N279">
        <v>0.85809263189124196</v>
      </c>
      <c r="O279">
        <v>4.1779523293607701</v>
      </c>
      <c r="P279">
        <v>68.584474885844699</v>
      </c>
      <c r="Q279">
        <v>-7.1146296336692005E-2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267</v>
      </c>
      <c r="E280">
        <v>26651.668320000001</v>
      </c>
      <c r="F280">
        <v>2326.6</v>
      </c>
      <c r="G280">
        <v>260.05388423683098</v>
      </c>
      <c r="H280">
        <v>-4.16080458368313</v>
      </c>
      <c r="I280">
        <v>148.03217388436801</v>
      </c>
      <c r="J280">
        <v>4.7441207709522102</v>
      </c>
      <c r="K280">
        <v>2038.8846195906201</v>
      </c>
      <c r="L280">
        <v>1302.2086100777001</v>
      </c>
      <c r="M280">
        <v>44.633639543584998</v>
      </c>
      <c r="N280">
        <v>0.42897843592857698</v>
      </c>
      <c r="O280">
        <v>21.800051577409</v>
      </c>
      <c r="P280">
        <v>303.18863183432899</v>
      </c>
      <c r="Q280">
        <v>0.20696859428533501</v>
      </c>
    </row>
    <row r="281" spans="1:17" hidden="1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133</v>
      </c>
      <c r="E281">
        <v>26573.9166726</v>
      </c>
      <c r="F281">
        <v>437.25</v>
      </c>
      <c r="G281">
        <v>65.4860764363345</v>
      </c>
      <c r="H281">
        <v>-4.1435520125407699</v>
      </c>
      <c r="I281">
        <v>1.19396974932039</v>
      </c>
      <c r="J281">
        <v>-3.3611493148876499</v>
      </c>
      <c r="K281">
        <v>450.90842195917298</v>
      </c>
      <c r="L281">
        <v>402.57535447369298</v>
      </c>
      <c r="M281">
        <v>32.041973472263102</v>
      </c>
      <c r="N281">
        <v>0.46271282372538403</v>
      </c>
      <c r="O281">
        <v>32.041166380789001</v>
      </c>
      <c r="P281">
        <v>108.960573476702</v>
      </c>
      <c r="Q281">
        <v>2.7525094582669999E-2</v>
      </c>
    </row>
    <row r="282" spans="1:17" hidden="1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666</v>
      </c>
      <c r="E282">
        <v>26122.95392204</v>
      </c>
      <c r="F282">
        <v>1148.6500000000001</v>
      </c>
      <c r="G282">
        <v>137.958903510227</v>
      </c>
      <c r="H282">
        <v>-15.4826671053206</v>
      </c>
      <c r="I282">
        <v>82.877099625789597</v>
      </c>
      <c r="J282">
        <v>4.8889759434095597</v>
      </c>
      <c r="K282">
        <v>1128.4198804165301</v>
      </c>
      <c r="M282">
        <v>45.592927857263099</v>
      </c>
      <c r="N282">
        <v>1.7430614570787999</v>
      </c>
      <c r="O282">
        <v>26.2307926696556</v>
      </c>
      <c r="P282">
        <v>212.133152173913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Row],[Ticker]],[1]!Table2[[Symbol]:[Industry]],2,FALSE),"-")</f>
        <v>-</v>
      </c>
      <c r="D283" t="s">
        <v>307</v>
      </c>
      <c r="E283">
        <v>26115.20824032</v>
      </c>
      <c r="F283">
        <v>417.6</v>
      </c>
      <c r="G283">
        <v>73.750726510351498</v>
      </c>
      <c r="H283">
        <v>-3.7898179926687798</v>
      </c>
      <c r="I283">
        <v>10.081025984667001</v>
      </c>
      <c r="J283">
        <v>3.44189412711065</v>
      </c>
      <c r="K283">
        <v>430.19488357071202</v>
      </c>
      <c r="L283">
        <v>377.27879264523301</v>
      </c>
      <c r="M283">
        <v>42.490842094246801</v>
      </c>
      <c r="N283">
        <v>1.2089617419773899</v>
      </c>
      <c r="O283">
        <v>20.2586206896551</v>
      </c>
      <c r="P283">
        <v>103.65764447695599</v>
      </c>
      <c r="Q283">
        <v>0.147338094719764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Row],[Ticker]],[1]!Table2[[Symbol]:[Industry]],2,FALSE),"-")</f>
        <v>-</v>
      </c>
      <c r="D284" t="s">
        <v>181</v>
      </c>
      <c r="E284">
        <v>26009.194357229899</v>
      </c>
      <c r="F284">
        <v>7981.9</v>
      </c>
      <c r="G284">
        <v>13.3034509922478</v>
      </c>
      <c r="H284">
        <v>6.5413532998695896</v>
      </c>
      <c r="I284">
        <v>8.4444939201817508</v>
      </c>
      <c r="J284">
        <v>2.5556632321059198</v>
      </c>
      <c r="K284">
        <v>7471.0266656023496</v>
      </c>
      <c r="L284">
        <v>6760.9659479504899</v>
      </c>
      <c r="M284">
        <v>72.845917656930794</v>
      </c>
      <c r="N284">
        <v>0.50182724226675901</v>
      </c>
      <c r="O284">
        <v>2.6697904007817601</v>
      </c>
      <c r="P284">
        <v>47.744562702452498</v>
      </c>
      <c r="Q284">
        <v>-1.4641242581313999E-2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Row],[Ticker]],[1]!Table2[[Symbol]:[Industry]],2,FALSE),"-")</f>
        <v>-</v>
      </c>
      <c r="D285" t="s">
        <v>170</v>
      </c>
      <c r="E285">
        <v>26002.549660799999</v>
      </c>
      <c r="F285">
        <v>6007.2</v>
      </c>
      <c r="G285">
        <v>96.316584323853505</v>
      </c>
      <c r="H285">
        <v>15.148640855362199</v>
      </c>
      <c r="I285">
        <v>83.559178336236499</v>
      </c>
      <c r="J285">
        <v>-0.40961132240614501</v>
      </c>
      <c r="K285">
        <v>5252.0376681833204</v>
      </c>
      <c r="L285">
        <v>4023.2070474597999</v>
      </c>
      <c r="M285">
        <v>56.482403814125703</v>
      </c>
      <c r="N285">
        <v>0.86551829362879396</v>
      </c>
      <c r="O285">
        <v>7.3295378878678896</v>
      </c>
      <c r="P285">
        <v>147.20987654320899</v>
      </c>
      <c r="Q285">
        <v>4.3562701497971999E-2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Row],[Ticker]],[1]!Table2[[Symbol]:[Industry]],2,FALSE),"-")</f>
        <v>-</v>
      </c>
      <c r="D286" t="s">
        <v>675</v>
      </c>
      <c r="E286">
        <v>25949.565735370001</v>
      </c>
      <c r="F286">
        <v>611.29999999999995</v>
      </c>
      <c r="G286">
        <v>179.754177907561</v>
      </c>
      <c r="H286">
        <v>-16.061839489401802</v>
      </c>
      <c r="I286">
        <v>37.665933827695099</v>
      </c>
      <c r="J286">
        <v>-5.3538314602456101</v>
      </c>
      <c r="K286">
        <v>617.66264757061401</v>
      </c>
      <c r="L286">
        <v>460.06804573913598</v>
      </c>
      <c r="M286">
        <v>38.8324465559649</v>
      </c>
      <c r="N286">
        <v>0.42682800095279999</v>
      </c>
      <c r="O286">
        <v>22.378537542941199</v>
      </c>
      <c r="P286">
        <v>213.406818764419</v>
      </c>
      <c r="Q286">
        <v>0.24245141718955099</v>
      </c>
    </row>
    <row r="287" spans="1:17" hidden="1" x14ac:dyDescent="0.3">
      <c r="A287" t="s">
        <v>676</v>
      </c>
      <c r="B287" t="s">
        <v>677</v>
      </c>
      <c r="C287" t="str">
        <f>IFERROR(VLOOKUP(Table1[[#This Row],[Ticker]],[1]!Table2[[Symbol]:[Industry]],2,FALSE),"-")</f>
        <v>-</v>
      </c>
      <c r="D287" t="s">
        <v>54</v>
      </c>
      <c r="E287">
        <v>25885.439197560001</v>
      </c>
      <c r="F287">
        <v>5658.3</v>
      </c>
      <c r="G287">
        <v>14.4247084693946</v>
      </c>
      <c r="H287">
        <v>19.364705419945199</v>
      </c>
      <c r="I287">
        <v>8.3192348909686995</v>
      </c>
      <c r="J287">
        <v>6.9939069029194698</v>
      </c>
      <c r="K287">
        <v>4923.6967883554398</v>
      </c>
      <c r="L287">
        <v>4484.4869164329302</v>
      </c>
      <c r="M287">
        <v>84.210876883842801</v>
      </c>
      <c r="N287">
        <v>1.0414789815204</v>
      </c>
      <c r="O287">
        <v>0.29514165031898598</v>
      </c>
      <c r="P287">
        <v>48.898713191758098</v>
      </c>
      <c r="Q287">
        <v>-9.3819516283015006E-2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Row],[Ticker]],[1]!Table2[[Symbol]:[Industry]],2,FALSE),"-")</f>
        <v>-</v>
      </c>
      <c r="D288" t="s">
        <v>438</v>
      </c>
      <c r="E288">
        <v>25810.785</v>
      </c>
      <c r="F288">
        <v>735.35</v>
      </c>
      <c r="G288">
        <v>66.496180155168204</v>
      </c>
      <c r="H288">
        <v>-13.933886366154701</v>
      </c>
      <c r="I288">
        <v>83.329003895641904</v>
      </c>
      <c r="J288">
        <v>-11.436593298654699</v>
      </c>
      <c r="K288">
        <v>798.443769574101</v>
      </c>
      <c r="L288">
        <v>582.33764801274503</v>
      </c>
      <c r="M288">
        <v>20.395980519961999</v>
      </c>
      <c r="N288">
        <v>0.29693951703085802</v>
      </c>
      <c r="O288">
        <v>31.909974841912</v>
      </c>
      <c r="P288">
        <v>162.625</v>
      </c>
      <c r="Q288">
        <v>8.7061731075867996E-2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Row],[Ticker]],[1]!Table2[[Symbol]:[Industry]],2,FALSE),"-")</f>
        <v>-</v>
      </c>
      <c r="D289" t="s">
        <v>294</v>
      </c>
      <c r="E289">
        <v>25772.614724999999</v>
      </c>
      <c r="F289">
        <v>3096.6</v>
      </c>
      <c r="G289">
        <v>8.07604391643574</v>
      </c>
      <c r="H289">
        <v>7.6873574248879404</v>
      </c>
      <c r="I289">
        <v>13.1195814858128</v>
      </c>
      <c r="J289">
        <v>4.7596283918647799</v>
      </c>
      <c r="K289">
        <v>2848.2328232907298</v>
      </c>
      <c r="L289">
        <v>2562.2876285054899</v>
      </c>
      <c r="M289">
        <v>76.160803860185695</v>
      </c>
      <c r="N289">
        <v>0.86897138504016702</v>
      </c>
      <c r="O289">
        <v>1.7244720015500801</v>
      </c>
      <c r="P289">
        <v>59.314709060040101</v>
      </c>
      <c r="Q289">
        <v>-6.8293081312969003E-2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Row],[Ticker]],[1]!Table2[[Symbol]:[Industry]],2,FALSE),"-")</f>
        <v>-</v>
      </c>
      <c r="D290" t="s">
        <v>297</v>
      </c>
      <c r="E290">
        <v>25727.07320784</v>
      </c>
      <c r="F290">
        <v>260.10000000000002</v>
      </c>
      <c r="G290">
        <v>55.343054017193097</v>
      </c>
      <c r="H290">
        <v>14.698693357372701</v>
      </c>
      <c r="I290">
        <v>17.993975599283001</v>
      </c>
      <c r="J290">
        <v>-7.0441981949191703</v>
      </c>
      <c r="K290">
        <v>234.81016495262901</v>
      </c>
      <c r="L290">
        <v>196.22340821857799</v>
      </c>
      <c r="M290">
        <v>51.6510843024707</v>
      </c>
      <c r="N290">
        <v>1.1451175932556299</v>
      </c>
      <c r="O290">
        <v>7.5740099961553096</v>
      </c>
      <c r="P290">
        <v>96.450151057401797</v>
      </c>
      <c r="Q290">
        <v>4.7415082598547001E-2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Row],[Ticker]],[1]!Table2[[Symbol]:[Industry]],2,FALSE),"-")</f>
        <v>-</v>
      </c>
      <c r="D291" t="s">
        <v>565</v>
      </c>
      <c r="E291">
        <v>25635.94</v>
      </c>
      <c r="F291">
        <v>2453.1999999999998</v>
      </c>
      <c r="G291">
        <v>73.505200607639495</v>
      </c>
      <c r="H291">
        <v>-2.8165034029901199</v>
      </c>
      <c r="I291">
        <v>17.816308128660999</v>
      </c>
      <c r="J291">
        <v>0.99955120847908696</v>
      </c>
      <c r="K291">
        <v>2259.8697200041101</v>
      </c>
      <c r="L291">
        <v>1930.7138761537401</v>
      </c>
      <c r="M291">
        <v>61.152370230315597</v>
      </c>
      <c r="N291">
        <v>0.76708908891193495</v>
      </c>
      <c r="O291">
        <v>5.7475949779879301</v>
      </c>
      <c r="P291">
        <v>121.53790581117001</v>
      </c>
      <c r="Q291">
        <v>5.1990366855995E-2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Row],[Ticker]],[1]!Table2[[Symbol]:[Industry]],2,FALSE),"-")</f>
        <v>-</v>
      </c>
      <c r="D292" t="s">
        <v>297</v>
      </c>
      <c r="E292">
        <v>25488.8770088399</v>
      </c>
      <c r="F292">
        <v>510.65</v>
      </c>
      <c r="G292">
        <v>-1.0565701940544601</v>
      </c>
      <c r="H292">
        <v>4.5564934050694603</v>
      </c>
      <c r="I292">
        <v>14.541729458679599</v>
      </c>
      <c r="J292">
        <v>2.3965102833341101</v>
      </c>
      <c r="K292">
        <v>483.841260648439</v>
      </c>
      <c r="L292">
        <v>434.96300354243698</v>
      </c>
      <c r="M292">
        <v>50.9058262743428</v>
      </c>
      <c r="N292">
        <v>0.96353043219854895</v>
      </c>
      <c r="O292">
        <v>7.0987956525996303</v>
      </c>
      <c r="P292">
        <v>51.933948229693499</v>
      </c>
      <c r="Q292">
        <v>-2.8052600838751E-2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Row],[Ticker]],[1]!Table2[[Symbol]:[Industry]],2,FALSE),"-")</f>
        <v>-</v>
      </c>
      <c r="D293" t="s">
        <v>54</v>
      </c>
      <c r="E293">
        <v>25473.0423221399</v>
      </c>
      <c r="F293">
        <v>1000.65</v>
      </c>
      <c r="G293">
        <v>77.984065132351503</v>
      </c>
      <c r="H293">
        <v>20.0091037559427</v>
      </c>
      <c r="I293">
        <v>40.2280078326325</v>
      </c>
      <c r="J293">
        <v>8.4922400564735998</v>
      </c>
      <c r="K293">
        <v>806.34086619597201</v>
      </c>
      <c r="L293">
        <v>684.785712274601</v>
      </c>
      <c r="M293">
        <v>76.922591493845999</v>
      </c>
      <c r="N293">
        <v>2.41468518733683</v>
      </c>
      <c r="O293">
        <v>7.0004497076899996</v>
      </c>
      <c r="P293">
        <v>105.873881287933</v>
      </c>
      <c r="Q293">
        <v>4.1832785850717001E-2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Row],[Ticker]],[1]!Table2[[Symbol]:[Industry]],2,FALSE),"-")</f>
        <v>-</v>
      </c>
      <c r="D294" t="s">
        <v>417</v>
      </c>
      <c r="E294">
        <v>25256.60082</v>
      </c>
      <c r="F294">
        <v>3603.35</v>
      </c>
      <c r="G294">
        <v>11.795067793789499</v>
      </c>
      <c r="H294">
        <v>-3.6248864189631602</v>
      </c>
      <c r="I294">
        <v>-5.0372753228146996</v>
      </c>
      <c r="J294">
        <v>2.3948201537791198</v>
      </c>
      <c r="K294">
        <v>3496.91610772595</v>
      </c>
      <c r="L294">
        <v>3174.8029607026001</v>
      </c>
      <c r="M294">
        <v>51.599457183537801</v>
      </c>
      <c r="N294">
        <v>0.77213217941714996</v>
      </c>
      <c r="O294">
        <v>9.3093926485076501</v>
      </c>
      <c r="P294">
        <v>44.576403795614503</v>
      </c>
      <c r="Q294">
        <v>9.6966673241864004E-2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Row],[Ticker]],[1]!Table2[[Symbol]:[Industry]],2,FALSE),"-")</f>
        <v>-</v>
      </c>
      <c r="D295" t="s">
        <v>294</v>
      </c>
      <c r="E295">
        <v>24997.527691800002</v>
      </c>
      <c r="F295">
        <v>1230.8</v>
      </c>
      <c r="G295">
        <v>-5.2343336479243199</v>
      </c>
      <c r="H295">
        <v>-0.34297396478417302</v>
      </c>
      <c r="I295">
        <v>-21.397788421233599</v>
      </c>
      <c r="J295">
        <v>1.2723276793015299</v>
      </c>
      <c r="K295">
        <v>1241.5521573594899</v>
      </c>
      <c r="L295">
        <v>1198.5358181731201</v>
      </c>
      <c r="M295">
        <v>38.059523588265101</v>
      </c>
      <c r="N295">
        <v>0.64739197086371103</v>
      </c>
      <c r="O295">
        <v>17.395190120246902</v>
      </c>
      <c r="P295">
        <v>26.4433942880624</v>
      </c>
      <c r="Q295">
        <v>8.3547681726063999E-2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Row],[Ticker]],[1]!Table2[[Symbol]:[Industry]],2,FALSE),"-")</f>
        <v>-</v>
      </c>
      <c r="D296" t="s">
        <v>696</v>
      </c>
      <c r="E296">
        <v>24866.286479999999</v>
      </c>
      <c r="F296">
        <v>2251.5</v>
      </c>
      <c r="G296">
        <v>96.463440333729807</v>
      </c>
      <c r="H296">
        <v>-2.8302787392493598</v>
      </c>
      <c r="I296">
        <v>32.411423764341798</v>
      </c>
      <c r="J296">
        <v>-0.77774620865871702</v>
      </c>
      <c r="K296">
        <v>2187.62269942785</v>
      </c>
      <c r="L296">
        <v>1738.3021260896101</v>
      </c>
      <c r="M296">
        <v>44.170330337655599</v>
      </c>
      <c r="N296">
        <v>0.602579130191638</v>
      </c>
      <c r="O296">
        <v>7.4838996224739098</v>
      </c>
      <c r="P296">
        <v>133.71567965952099</v>
      </c>
      <c r="Q296">
        <v>0.113459118786677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Row],[Ticker]],[1]!Table2[[Symbol]:[Industry]],2,FALSE),"-")</f>
        <v>-</v>
      </c>
      <c r="D297" t="s">
        <v>532</v>
      </c>
      <c r="E297">
        <v>24681.6181300799</v>
      </c>
      <c r="F297">
        <v>762.1</v>
      </c>
      <c r="G297">
        <v>-5.4437724481525196</v>
      </c>
      <c r="H297">
        <v>-1.70203415617211</v>
      </c>
      <c r="I297">
        <v>-19.8473502103264</v>
      </c>
      <c r="J297">
        <v>1.8542046361953599</v>
      </c>
      <c r="K297">
        <v>758.76683023547105</v>
      </c>
      <c r="L297">
        <v>722.36639856544502</v>
      </c>
      <c r="M297">
        <v>37.456743396644399</v>
      </c>
      <c r="N297">
        <v>0.90790507311903501</v>
      </c>
      <c r="O297">
        <v>13.6924288151161</v>
      </c>
      <c r="P297">
        <v>25.376326396314798</v>
      </c>
      <c r="Q297">
        <v>-4.5251919680764002E-2</v>
      </c>
    </row>
    <row r="298" spans="1:17" hidden="1" x14ac:dyDescent="0.3">
      <c r="A298" t="s">
        <v>699</v>
      </c>
      <c r="B298" t="s">
        <v>700</v>
      </c>
      <c r="C298" t="str">
        <f>IFERROR(VLOOKUP(Table1[[#This Row],[Ticker]],[1]!Table2[[Symbol]:[Industry]],2,FALSE),"-")</f>
        <v>-</v>
      </c>
      <c r="D298" t="s">
        <v>54</v>
      </c>
      <c r="E298">
        <v>24550.638391010001</v>
      </c>
      <c r="F298">
        <v>1298.3</v>
      </c>
      <c r="G298">
        <v>-31.062148305135299</v>
      </c>
      <c r="H298">
        <v>-3.0005626518862898</v>
      </c>
      <c r="I298">
        <v>-17.581877593473699</v>
      </c>
      <c r="J298">
        <v>0.72267626948449304</v>
      </c>
      <c r="M298">
        <v>36.562745088306102</v>
      </c>
      <c r="O298">
        <v>8.5034275591157709</v>
      </c>
      <c r="P298">
        <v>2.9538876333214201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Row],[Ticker]],[1]!Table2[[Symbol]:[Industry]],2,FALSE),"-")</f>
        <v>-</v>
      </c>
      <c r="D299" t="s">
        <v>54</v>
      </c>
      <c r="E299">
        <v>24495.961370550001</v>
      </c>
      <c r="F299">
        <v>1367.65</v>
      </c>
      <c r="G299">
        <v>43.966105486602203</v>
      </c>
      <c r="H299">
        <v>10.7351838523205</v>
      </c>
      <c r="I299">
        <v>46.137194940788099</v>
      </c>
      <c r="J299">
        <v>3.11634425610624</v>
      </c>
      <c r="K299">
        <v>1198.62339616913</v>
      </c>
      <c r="L299">
        <v>1003.23420771728</v>
      </c>
      <c r="M299">
        <v>81.721737854704301</v>
      </c>
      <c r="N299">
        <v>0.80007598777637501</v>
      </c>
      <c r="O299">
        <v>1.19548130004021</v>
      </c>
      <c r="P299">
        <v>88.849765258215896</v>
      </c>
      <c r="Q299">
        <v>2.8363191272710001E-3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Row],[Ticker]],[1]!Table2[[Symbol]:[Industry]],2,FALSE),"-")</f>
        <v>-</v>
      </c>
      <c r="D300" t="s">
        <v>54</v>
      </c>
      <c r="E300">
        <v>24473.09175362</v>
      </c>
      <c r="F300">
        <v>1245.05</v>
      </c>
      <c r="G300">
        <v>35.078226906792501</v>
      </c>
      <c r="H300">
        <v>27.469753075243698</v>
      </c>
      <c r="I300">
        <v>16.9400985835752</v>
      </c>
      <c r="J300">
        <v>2.3581915151109198</v>
      </c>
      <c r="K300">
        <v>1033.8908656133799</v>
      </c>
      <c r="L300">
        <v>920.77109045294299</v>
      </c>
      <c r="M300">
        <v>73.488947907513904</v>
      </c>
      <c r="N300">
        <v>1.8500940549401601</v>
      </c>
      <c r="O300">
        <v>0.79916469218104202</v>
      </c>
      <c r="P300">
        <v>76.065898324259294</v>
      </c>
      <c r="Q300">
        <v>2.3221910177286999E-2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Row],[Ticker]],[1]!Table2[[Symbol]:[Industry]],2,FALSE),"-")</f>
        <v>-</v>
      </c>
      <c r="D301" t="s">
        <v>101</v>
      </c>
      <c r="E301">
        <v>24461.622525700001</v>
      </c>
      <c r="F301">
        <v>302.60000000000002</v>
      </c>
      <c r="G301">
        <v>-36.7928005684902</v>
      </c>
      <c r="H301">
        <v>9.0257834244285906</v>
      </c>
      <c r="I301">
        <v>-24.235504884824699</v>
      </c>
      <c r="J301">
        <v>11.075305063947299</v>
      </c>
      <c r="K301">
        <v>280.34714332253998</v>
      </c>
      <c r="L301">
        <v>291.27307402433399</v>
      </c>
      <c r="M301">
        <v>76.114528032811705</v>
      </c>
      <c r="N301">
        <v>2.41327880819513</v>
      </c>
      <c r="O301">
        <v>18.0766688697951</v>
      </c>
      <c r="P301">
        <v>20.150883462378399</v>
      </c>
      <c r="Q301">
        <v>-0.120836994493322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54</v>
      </c>
      <c r="E302">
        <v>24105.812928939999</v>
      </c>
      <c r="F302">
        <v>447.1</v>
      </c>
      <c r="G302">
        <v>-3.9575484080802998</v>
      </c>
      <c r="H302">
        <v>2.3148526495154398</v>
      </c>
      <c r="I302">
        <v>0.77699882739016601</v>
      </c>
      <c r="J302">
        <v>6.1195178407493298</v>
      </c>
      <c r="K302">
        <v>444.48578787026003</v>
      </c>
      <c r="L302">
        <v>420.58777633783399</v>
      </c>
      <c r="M302">
        <v>46.043136676745299</v>
      </c>
      <c r="N302">
        <v>1.6355899941552301</v>
      </c>
      <c r="O302">
        <v>8.3202862894206895</v>
      </c>
      <c r="P302">
        <v>27.962220950200301</v>
      </c>
      <c r="Q302">
        <v>-0.105763797446464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60</v>
      </c>
      <c r="E303">
        <v>23803.26821151</v>
      </c>
      <c r="F303">
        <v>179.57</v>
      </c>
      <c r="G303">
        <v>110.185747898374</v>
      </c>
      <c r="H303">
        <v>9.7664683594960593</v>
      </c>
      <c r="I303">
        <v>17.301866467697302</v>
      </c>
      <c r="J303">
        <v>9.4036037744969292</v>
      </c>
      <c r="K303">
        <v>162.756058563849</v>
      </c>
      <c r="L303">
        <v>135.21783017484799</v>
      </c>
      <c r="M303">
        <v>64.544535545043999</v>
      </c>
      <c r="N303">
        <v>1.11614167774131</v>
      </c>
      <c r="O303">
        <v>7.3119117892743697</v>
      </c>
      <c r="P303">
        <v>135.34731323722099</v>
      </c>
      <c r="Q303">
        <v>9.0016322256416995E-2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535</v>
      </c>
      <c r="E304">
        <v>23451.7191623</v>
      </c>
      <c r="F304">
        <v>1533.4</v>
      </c>
      <c r="G304">
        <v>26.632340624193599</v>
      </c>
      <c r="H304">
        <v>-10.058064649694</v>
      </c>
      <c r="I304">
        <v>30.916975452338701</v>
      </c>
      <c r="J304">
        <v>-0.80775386969587804</v>
      </c>
      <c r="K304">
        <v>1487.9461260987</v>
      </c>
      <c r="L304">
        <v>1200.28561339048</v>
      </c>
      <c r="M304">
        <v>42.515825115048699</v>
      </c>
      <c r="N304">
        <v>0.24487611382371499</v>
      </c>
      <c r="O304">
        <v>10.8647450110864</v>
      </c>
      <c r="P304">
        <v>84.469172932330807</v>
      </c>
      <c r="Q304">
        <v>0.11585715288836899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167</v>
      </c>
      <c r="E305">
        <v>23387.456484991999</v>
      </c>
      <c r="F305">
        <v>179.38</v>
      </c>
      <c r="G305">
        <v>221.134807950066</v>
      </c>
      <c r="H305">
        <v>21.300957356407501</v>
      </c>
      <c r="I305">
        <v>27.931057512574601</v>
      </c>
      <c r="J305">
        <v>8.3691644871345101</v>
      </c>
      <c r="K305">
        <v>156.464749953573</v>
      </c>
      <c r="L305">
        <v>125.105397787898</v>
      </c>
      <c r="M305">
        <v>68.338804091554906</v>
      </c>
      <c r="N305">
        <v>1.3808271137546899</v>
      </c>
      <c r="O305">
        <v>5.9203924629278504</v>
      </c>
      <c r="P305">
        <v>285.76344086021498</v>
      </c>
      <c r="Q305">
        <v>0.15117070945823399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433</v>
      </c>
      <c r="E306">
        <v>23281.757408129899</v>
      </c>
      <c r="F306">
        <v>1037.6500000000001</v>
      </c>
      <c r="G306">
        <v>-17.696896128069898</v>
      </c>
      <c r="H306">
        <v>7.7604703572779599</v>
      </c>
      <c r="I306">
        <v>-0.54311813491548999</v>
      </c>
      <c r="J306">
        <v>9.0925888610414098</v>
      </c>
      <c r="K306">
        <v>927.54828679864102</v>
      </c>
      <c r="L306">
        <v>913.27158492861702</v>
      </c>
      <c r="M306">
        <v>71.668805478897994</v>
      </c>
      <c r="N306">
        <v>1.14339269330983</v>
      </c>
      <c r="O306">
        <v>9.8588155929263106</v>
      </c>
      <c r="P306">
        <v>40.870214499049702</v>
      </c>
      <c r="Q306">
        <v>-9.0507661619817006E-2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Row],[Ticker]],[1]!Table2[[Symbol]:[Industry]],2,FALSE),"-")</f>
        <v>-</v>
      </c>
      <c r="D307" t="s">
        <v>719</v>
      </c>
      <c r="E307">
        <v>23261.267297999999</v>
      </c>
      <c r="F307">
        <v>1460.6</v>
      </c>
      <c r="G307">
        <v>-24.309334437129699</v>
      </c>
      <c r="H307">
        <v>-5.85942516688986</v>
      </c>
      <c r="I307">
        <v>-4.4938688577413402</v>
      </c>
      <c r="J307">
        <v>1.6007595870081801</v>
      </c>
      <c r="K307">
        <v>1382.62428225537</v>
      </c>
      <c r="L307">
        <v>1308.35505281321</v>
      </c>
      <c r="M307">
        <v>54.206826852746197</v>
      </c>
      <c r="N307">
        <v>0.666912603948419</v>
      </c>
      <c r="O307">
        <v>5.7784472134739104</v>
      </c>
      <c r="P307">
        <v>31.544107713783902</v>
      </c>
      <c r="Q307">
        <v>9.1029784171459995E-3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551</v>
      </c>
      <c r="E308">
        <v>23162.530485920001</v>
      </c>
      <c r="F308">
        <v>2234.35</v>
      </c>
      <c r="G308">
        <v>-7.3116108179730102</v>
      </c>
      <c r="H308">
        <v>11.9888110456939</v>
      </c>
      <c r="I308">
        <v>17.136215849987899</v>
      </c>
      <c r="J308">
        <v>6.7708335550707597</v>
      </c>
      <c r="K308">
        <v>1920.5027562832699</v>
      </c>
      <c r="L308">
        <v>1787.0081457075701</v>
      </c>
      <c r="M308">
        <v>80.198368256996503</v>
      </c>
      <c r="N308">
        <v>1.04146436873364</v>
      </c>
      <c r="O308">
        <v>0.25286996218139002</v>
      </c>
      <c r="P308">
        <v>52.807413486527103</v>
      </c>
      <c r="Q308">
        <v>-3.1970151893325E-2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297</v>
      </c>
      <c r="E309">
        <v>23059.494636150001</v>
      </c>
      <c r="F309">
        <v>467.25</v>
      </c>
      <c r="G309">
        <v>215.722606872733</v>
      </c>
      <c r="H309">
        <v>9.4781169025349694</v>
      </c>
      <c r="I309">
        <v>13.0936997939205</v>
      </c>
      <c r="J309">
        <v>11.3009240777247</v>
      </c>
      <c r="K309">
        <v>397.32361443228803</v>
      </c>
      <c r="L309">
        <v>332.65759554427399</v>
      </c>
      <c r="M309">
        <v>79.529939634747706</v>
      </c>
      <c r="N309">
        <v>1.5374528418440101</v>
      </c>
      <c r="O309">
        <v>0.56714820759764495</v>
      </c>
      <c r="P309">
        <v>250</v>
      </c>
      <c r="Q309">
        <v>0.20669318672564599</v>
      </c>
    </row>
    <row r="310" spans="1:17" hidden="1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726</v>
      </c>
      <c r="E310">
        <v>23025.673136879999</v>
      </c>
      <c r="F310">
        <v>104.51</v>
      </c>
      <c r="G310">
        <v>96.2982585616286</v>
      </c>
      <c r="H310">
        <v>10.1717936111858</v>
      </c>
      <c r="I310">
        <v>21.607740058862799</v>
      </c>
      <c r="J310">
        <v>5.0727013786075599</v>
      </c>
      <c r="K310">
        <v>96.647235277544098</v>
      </c>
      <c r="L310">
        <v>80.257728283606994</v>
      </c>
      <c r="M310">
        <v>50.681017208567297</v>
      </c>
      <c r="N310">
        <v>1.0119053138957299</v>
      </c>
      <c r="O310">
        <v>1.9998086307530101</v>
      </c>
      <c r="P310">
        <v>125.967567567567</v>
      </c>
      <c r="Q310">
        <v>2.0612820630179999E-2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Row],[Ticker]],[1]!Table2[[Symbol]:[Industry]],2,FALSE),"-")</f>
        <v>-</v>
      </c>
      <c r="D311" t="s">
        <v>201</v>
      </c>
      <c r="E311">
        <v>23023.899071719999</v>
      </c>
      <c r="F311">
        <v>1947.1</v>
      </c>
      <c r="G311">
        <v>16.541936029316101</v>
      </c>
      <c r="H311">
        <v>-11.117560934708401</v>
      </c>
      <c r="I311">
        <v>-13.184356970494299</v>
      </c>
      <c r="J311">
        <v>0.77901956948752205</v>
      </c>
      <c r="K311">
        <v>2039.95148540849</v>
      </c>
      <c r="L311">
        <v>1790.5323466791699</v>
      </c>
      <c r="M311">
        <v>33.840109790805897</v>
      </c>
      <c r="N311">
        <v>0.58115311142200399</v>
      </c>
      <c r="O311">
        <v>24.716244671562801</v>
      </c>
      <c r="P311">
        <v>74.886603493959598</v>
      </c>
      <c r="Q311">
        <v>0.206977686882268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54</v>
      </c>
      <c r="E312">
        <v>22994.648225664001</v>
      </c>
      <c r="F312">
        <v>174.27</v>
      </c>
      <c r="G312">
        <v>42.691262306662999</v>
      </c>
      <c r="H312">
        <v>6.61439933771792</v>
      </c>
      <c r="I312">
        <v>13.498890325739801</v>
      </c>
      <c r="J312">
        <v>3.69733063053858</v>
      </c>
      <c r="K312">
        <v>156.86563407015399</v>
      </c>
      <c r="L312">
        <v>138.677596939587</v>
      </c>
      <c r="M312">
        <v>75.1257290471045</v>
      </c>
      <c r="N312">
        <v>1.1661908717024201</v>
      </c>
      <c r="O312">
        <v>1.68129913352841</v>
      </c>
      <c r="P312">
        <v>99.165714285714301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170</v>
      </c>
      <c r="E313">
        <v>22937.924111724999</v>
      </c>
      <c r="F313">
        <v>7790.95</v>
      </c>
      <c r="G313">
        <v>-16.7574895061198</v>
      </c>
      <c r="H313">
        <v>15.564408435764699</v>
      </c>
      <c r="I313">
        <v>9.0573008226409204</v>
      </c>
      <c r="J313">
        <v>8.5240577547288297</v>
      </c>
      <c r="K313">
        <v>6819.8552622072002</v>
      </c>
      <c r="L313">
        <v>6551.7858981891204</v>
      </c>
      <c r="M313">
        <v>69.704175296324905</v>
      </c>
      <c r="N313">
        <v>2.0206852561755899</v>
      </c>
      <c r="O313">
        <v>2.97845577240258</v>
      </c>
      <c r="P313">
        <v>50.554122341710297</v>
      </c>
      <c r="Q313">
        <v>-9.6215510319083999E-2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264</v>
      </c>
      <c r="E314">
        <v>22820.6205781299</v>
      </c>
      <c r="F314">
        <v>1706.05</v>
      </c>
      <c r="G314">
        <v>-7.9528623628500403</v>
      </c>
      <c r="H314">
        <v>-6.72857712420931</v>
      </c>
      <c r="I314">
        <v>-11.8164839131927</v>
      </c>
      <c r="J314">
        <v>-2.1113727275260601</v>
      </c>
      <c r="K314">
        <v>1709.7779640971501</v>
      </c>
      <c r="L314">
        <v>1603.7757885020501</v>
      </c>
      <c r="M314">
        <v>44.752056908323397</v>
      </c>
      <c r="N314">
        <v>0.75285611349841197</v>
      </c>
      <c r="O314">
        <v>10.4950030772837</v>
      </c>
      <c r="P314">
        <v>49.489594742606698</v>
      </c>
      <c r="Q314">
        <v>6.0389985810365997E-2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51</v>
      </c>
      <c r="E315">
        <v>22740.426741575</v>
      </c>
      <c r="F315">
        <v>777.55</v>
      </c>
      <c r="G315">
        <v>-22.773336436294102</v>
      </c>
      <c r="H315">
        <v>-9.8118296761193804</v>
      </c>
      <c r="I315">
        <v>-12.8469332198483</v>
      </c>
      <c r="J315">
        <v>4.9197991150442997</v>
      </c>
      <c r="K315">
        <v>771.39903018229097</v>
      </c>
      <c r="L315">
        <v>734.60794060235298</v>
      </c>
      <c r="M315">
        <v>55.8299539090644</v>
      </c>
      <c r="N315">
        <v>0.748922936516355</v>
      </c>
      <c r="O315">
        <v>12.7323001736222</v>
      </c>
      <c r="P315">
        <v>29.5808682609782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433</v>
      </c>
      <c r="E316">
        <v>22707.53341136</v>
      </c>
      <c r="F316">
        <v>6414.4</v>
      </c>
      <c r="G316">
        <v>118.94218729231299</v>
      </c>
      <c r="H316">
        <v>32.037025525642697</v>
      </c>
      <c r="I316">
        <v>75.476357735101899</v>
      </c>
      <c r="J316">
        <v>21.4982258237177</v>
      </c>
      <c r="K316">
        <v>5214.53918783887</v>
      </c>
      <c r="L316">
        <v>4164.9490626159304</v>
      </c>
      <c r="M316">
        <v>77.054550551726393</v>
      </c>
      <c r="N316">
        <v>2.0647089178353499</v>
      </c>
      <c r="O316">
        <v>4.7486904464953898</v>
      </c>
      <c r="P316">
        <v>205.44761904761901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46</v>
      </c>
      <c r="E317">
        <v>22682.906885100001</v>
      </c>
      <c r="F317">
        <v>882.3</v>
      </c>
      <c r="G317">
        <v>12.6118854572078</v>
      </c>
      <c r="H317">
        <v>9.7467158651035293E-2</v>
      </c>
      <c r="I317">
        <v>19.332891671178501</v>
      </c>
      <c r="J317">
        <v>3.0565577858919601</v>
      </c>
      <c r="K317">
        <v>854.07640863583697</v>
      </c>
      <c r="L317">
        <v>736.614210626626</v>
      </c>
      <c r="M317">
        <v>46.523511781928597</v>
      </c>
      <c r="N317">
        <v>0.73020440017340604</v>
      </c>
      <c r="O317">
        <v>9.8039215686274606</v>
      </c>
      <c r="P317">
        <v>60.403599672756997</v>
      </c>
      <c r="Q317">
        <v>6.5692445234089E-2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626</v>
      </c>
      <c r="E318">
        <v>22575.164929719998</v>
      </c>
      <c r="F318">
        <v>720.2</v>
      </c>
      <c r="G318">
        <v>207.84723404495699</v>
      </c>
      <c r="H318">
        <v>14.2419939760217</v>
      </c>
      <c r="I318">
        <v>-8.2569474937153604</v>
      </c>
      <c r="J318">
        <v>-1.44515228535948</v>
      </c>
      <c r="K318">
        <v>669.48763664726698</v>
      </c>
      <c r="L318">
        <v>571.67063896225102</v>
      </c>
      <c r="M318">
        <v>52.150862512640998</v>
      </c>
      <c r="N318">
        <v>1.17087698911074</v>
      </c>
      <c r="O318">
        <v>8.6156623160233092</v>
      </c>
      <c r="P318">
        <v>236.14935822637099</v>
      </c>
      <c r="Q318">
        <v>0.142972782097634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565</v>
      </c>
      <c r="E319">
        <v>22042.95630672</v>
      </c>
      <c r="F319">
        <v>4330.3999999999996</v>
      </c>
      <c r="G319">
        <v>145.75855155758799</v>
      </c>
      <c r="H319">
        <v>9.8358604429598806</v>
      </c>
      <c r="I319">
        <v>5.3707399810880796</v>
      </c>
      <c r="J319">
        <v>5.12185113387911</v>
      </c>
      <c r="K319">
        <v>3935.2649503357302</v>
      </c>
      <c r="L319">
        <v>3391.3229825972999</v>
      </c>
      <c r="M319">
        <v>70.098622222057898</v>
      </c>
      <c r="N319">
        <v>1.48140480268358</v>
      </c>
      <c r="O319">
        <v>1.60724182523555</v>
      </c>
      <c r="P319">
        <v>181.560468140442</v>
      </c>
      <c r="Q319">
        <v>0.10046020834035101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191</v>
      </c>
      <c r="E320">
        <v>21945.66290444</v>
      </c>
      <c r="F320">
        <v>1350.95</v>
      </c>
      <c r="G320">
        <v>86.397730267389903</v>
      </c>
      <c r="H320">
        <v>13.2716452710123</v>
      </c>
      <c r="I320">
        <v>48.9476053570719</v>
      </c>
      <c r="J320">
        <v>3.2209608699236298</v>
      </c>
      <c r="K320">
        <v>1262.8756254646401</v>
      </c>
      <c r="L320">
        <v>1026.9680280698799</v>
      </c>
      <c r="M320">
        <v>55.789471306983501</v>
      </c>
      <c r="N320">
        <v>0.80555730400445202</v>
      </c>
      <c r="O320">
        <v>5.6922906103112396</v>
      </c>
      <c r="P320">
        <v>135.37764613642301</v>
      </c>
      <c r="Q320">
        <v>0.125935053190501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201</v>
      </c>
      <c r="E321">
        <v>21813.336677499999</v>
      </c>
      <c r="F321">
        <v>575</v>
      </c>
      <c r="G321">
        <v>-10.937458725385399</v>
      </c>
      <c r="H321">
        <v>-1.8218454600693299</v>
      </c>
      <c r="I321">
        <v>5.0256423902104004</v>
      </c>
      <c r="J321">
        <v>0.87168211727649303</v>
      </c>
      <c r="K321">
        <v>570.89024371476501</v>
      </c>
      <c r="L321">
        <v>511.512144287713</v>
      </c>
      <c r="M321">
        <v>38.262239557732002</v>
      </c>
      <c r="N321">
        <v>0.74318523336456499</v>
      </c>
      <c r="O321">
        <v>8.2434782608695496</v>
      </c>
      <c r="P321">
        <v>41.347099311701001</v>
      </c>
      <c r="Q321">
        <v>6.8081565256866997E-2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286</v>
      </c>
      <c r="E322">
        <v>21764.375304360001</v>
      </c>
      <c r="F322">
        <v>688.35</v>
      </c>
      <c r="G322">
        <v>2.7432377214523802</v>
      </c>
      <c r="H322">
        <v>-6.3588233820988798</v>
      </c>
      <c r="I322">
        <v>0.371940964140623</v>
      </c>
      <c r="J322">
        <v>1.02490764629438</v>
      </c>
      <c r="K322">
        <v>685.36566361821497</v>
      </c>
      <c r="L322">
        <v>619.05804269384703</v>
      </c>
      <c r="M322">
        <v>43.346757952278402</v>
      </c>
      <c r="N322">
        <v>1.1084112726222899</v>
      </c>
      <c r="O322">
        <v>16.067407568823999</v>
      </c>
      <c r="P322">
        <v>48.671706263498898</v>
      </c>
      <c r="Q322">
        <v>0.106867805818622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43</v>
      </c>
      <c r="E323">
        <v>21661.3630223</v>
      </c>
      <c r="F323">
        <v>4183.1499999999996</v>
      </c>
      <c r="G323">
        <v>79.227952695422204</v>
      </c>
      <c r="H323">
        <v>-2.8792092896418802</v>
      </c>
      <c r="I323">
        <v>51.320718864218598</v>
      </c>
      <c r="J323">
        <v>-1.6415201035729501</v>
      </c>
      <c r="K323">
        <v>4067.82008480492</v>
      </c>
      <c r="L323">
        <v>3210.14302728546</v>
      </c>
      <c r="M323">
        <v>44.037269760086701</v>
      </c>
      <c r="N323">
        <v>1.03595694991155</v>
      </c>
      <c r="O323">
        <v>15.2552502300897</v>
      </c>
      <c r="P323">
        <v>112.450482478415</v>
      </c>
      <c r="Q323">
        <v>0.13363519318759501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46</v>
      </c>
      <c r="E324">
        <v>21607.340326019999</v>
      </c>
      <c r="F324">
        <v>344.15</v>
      </c>
      <c r="G324">
        <v>99.754934295392701</v>
      </c>
      <c r="H324">
        <v>3.9815868081183101</v>
      </c>
      <c r="I324">
        <v>46.853353996200397</v>
      </c>
      <c r="J324">
        <v>3.21489527911536</v>
      </c>
      <c r="K324">
        <v>318.01847871073301</v>
      </c>
      <c r="L324">
        <v>249.16589405901399</v>
      </c>
      <c r="M324">
        <v>56.5510115950715</v>
      </c>
      <c r="N324">
        <v>1.4108090535365201</v>
      </c>
      <c r="O324">
        <v>5.9131192793840004</v>
      </c>
      <c r="P324">
        <v>152.032222629073</v>
      </c>
      <c r="Q324">
        <v>0.14967211886837001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433</v>
      </c>
      <c r="E325">
        <v>21502.0138678</v>
      </c>
      <c r="F325">
        <v>4368.5</v>
      </c>
      <c r="G325">
        <v>59.562338027974199</v>
      </c>
      <c r="H325">
        <v>15.359280449869001</v>
      </c>
      <c r="I325">
        <v>38.303208844850701</v>
      </c>
      <c r="J325">
        <v>9.5206292004109496</v>
      </c>
      <c r="K325">
        <v>3855.0964267286399</v>
      </c>
      <c r="L325">
        <v>3222.0152114139701</v>
      </c>
      <c r="M325">
        <v>58.758827967479903</v>
      </c>
      <c r="N325">
        <v>1.6377923880243299</v>
      </c>
      <c r="O325">
        <v>12.3955591164015</v>
      </c>
      <c r="P325">
        <v>95.896860986546997</v>
      </c>
      <c r="Q325">
        <v>-1.41951090187E-3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Row],[Ticker]],[1]!Table2[[Symbol]:[Industry]],2,FALSE),"-")</f>
        <v>-</v>
      </c>
      <c r="D326" t="s">
        <v>523</v>
      </c>
      <c r="E326">
        <v>21453.047370230001</v>
      </c>
      <c r="F326">
        <v>177.85</v>
      </c>
      <c r="G326">
        <v>-34.886193968086097</v>
      </c>
      <c r="H326">
        <v>1.7264281274052999</v>
      </c>
      <c r="I326">
        <v>-10.301346515204999</v>
      </c>
      <c r="J326">
        <v>-2.7467385401212199</v>
      </c>
      <c r="K326">
        <v>169.976335822663</v>
      </c>
      <c r="L326">
        <v>170.689353536391</v>
      </c>
      <c r="M326">
        <v>55.082144729134299</v>
      </c>
      <c r="N326">
        <v>1.02922876122217</v>
      </c>
      <c r="O326">
        <v>27.916783806578501</v>
      </c>
      <c r="P326">
        <v>25.026362038664299</v>
      </c>
      <c r="Q326">
        <v>2.5787784554449002E-2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Row],[Ticker]],[1]!Table2[[Symbol]:[Industry]],2,FALSE),"-")</f>
        <v>-</v>
      </c>
      <c r="D327" t="s">
        <v>116</v>
      </c>
      <c r="E327">
        <v>21410.537889792002</v>
      </c>
      <c r="F327">
        <v>81.92</v>
      </c>
      <c r="G327">
        <v>491.67906550843702</v>
      </c>
      <c r="H327">
        <v>34.721927855273101</v>
      </c>
      <c r="I327">
        <v>22.749248294944501</v>
      </c>
      <c r="J327">
        <v>-2.4820658423722999</v>
      </c>
      <c r="K327">
        <v>67.666675594234704</v>
      </c>
      <c r="L327">
        <v>48.446177649391103</v>
      </c>
      <c r="M327">
        <v>58.673175574246599</v>
      </c>
      <c r="N327">
        <v>1.79938854183076</v>
      </c>
      <c r="O327">
        <v>11.572265625</v>
      </c>
      <c r="P327">
        <v>527.73946360153195</v>
      </c>
      <c r="Q327">
        <v>0.147075710788313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Row],[Ticker]],[1]!Table2[[Symbol]:[Industry]],2,FALSE),"-")</f>
        <v>-</v>
      </c>
      <c r="D328" t="s">
        <v>504</v>
      </c>
      <c r="E328">
        <v>21052.275816455</v>
      </c>
      <c r="F328">
        <v>810.55</v>
      </c>
      <c r="G328">
        <v>6.7071362391076699</v>
      </c>
      <c r="H328">
        <v>-1.04000604925561</v>
      </c>
      <c r="I328">
        <v>-11.8999202296029</v>
      </c>
      <c r="J328">
        <v>2.3019048361779602</v>
      </c>
      <c r="K328">
        <v>784.73592578848695</v>
      </c>
      <c r="L328">
        <v>739.59259850438104</v>
      </c>
      <c r="M328">
        <v>61.357980410513001</v>
      </c>
      <c r="N328">
        <v>1.17391288204277</v>
      </c>
      <c r="O328">
        <v>12.725926839800101</v>
      </c>
      <c r="P328">
        <v>35.520815917070699</v>
      </c>
      <c r="Q328">
        <v>1.8000313156531E-2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Row],[Ticker]],[1]!Table2[[Symbol]:[Industry]],2,FALSE),"-")</f>
        <v>-</v>
      </c>
      <c r="D329" t="s">
        <v>379</v>
      </c>
      <c r="E329">
        <v>21052.274945865</v>
      </c>
      <c r="F329">
        <v>525.45000000000005</v>
      </c>
      <c r="G329">
        <v>63.922399048429</v>
      </c>
      <c r="H329">
        <v>-2.98317919952258</v>
      </c>
      <c r="I329">
        <v>33.056520464463198</v>
      </c>
      <c r="J329">
        <v>7.0920676076887101</v>
      </c>
      <c r="K329">
        <v>477.921047508985</v>
      </c>
      <c r="L329">
        <v>398.93340189562599</v>
      </c>
      <c r="M329">
        <v>65.273697548791105</v>
      </c>
      <c r="N329">
        <v>0.99994055197082699</v>
      </c>
      <c r="O329">
        <v>9.3063088781044794</v>
      </c>
      <c r="P329">
        <v>110.137972405518</v>
      </c>
      <c r="Q329">
        <v>3.5844708759573997E-2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Row],[Ticker]],[1]!Table2[[Symbol]:[Industry]],2,FALSE),"-")</f>
        <v>-</v>
      </c>
      <c r="D330" t="s">
        <v>40</v>
      </c>
      <c r="E330">
        <v>21011.68885925</v>
      </c>
      <c r="F330">
        <v>951.25</v>
      </c>
      <c r="G330">
        <v>-8.5416346328875896</v>
      </c>
      <c r="H330">
        <v>1.70460947528514</v>
      </c>
      <c r="I330">
        <v>-2.7253763385215</v>
      </c>
      <c r="J330">
        <v>-3.0785186333041699</v>
      </c>
      <c r="K330">
        <v>926.16272171499702</v>
      </c>
      <c r="M330">
        <v>48.418753921660098</v>
      </c>
      <c r="N330">
        <v>0.52135934953764596</v>
      </c>
      <c r="O330">
        <v>7.7529566360052504</v>
      </c>
      <c r="P330">
        <v>33.752812148481397</v>
      </c>
    </row>
    <row r="331" spans="1:17" hidden="1" x14ac:dyDescent="0.3">
      <c r="A331" t="s">
        <v>767</v>
      </c>
      <c r="B331" t="s">
        <v>768</v>
      </c>
      <c r="C331" t="str">
        <f>IFERROR(VLOOKUP(Table1[[#This Row],[Ticker]],[1]!Table2[[Symbol]:[Industry]],2,FALSE),"-")</f>
        <v>-</v>
      </c>
      <c r="D331" t="s">
        <v>548</v>
      </c>
      <c r="E331">
        <v>21001.70380789</v>
      </c>
      <c r="F331">
        <v>843.65</v>
      </c>
      <c r="G331">
        <v>-35.581363952838302</v>
      </c>
      <c r="H331">
        <v>-1.28212387364952</v>
      </c>
      <c r="I331">
        <v>-12.5326027664518</v>
      </c>
      <c r="J331">
        <v>-2.0455252223776501</v>
      </c>
      <c r="K331">
        <v>836.65666360508101</v>
      </c>
      <c r="L331">
        <v>852.26331380707995</v>
      </c>
      <c r="M331">
        <v>44.494890255811001</v>
      </c>
      <c r="N331">
        <v>2.0101358498561499</v>
      </c>
      <c r="O331">
        <v>15.4507200853434</v>
      </c>
      <c r="P331">
        <v>11.2627761292449</v>
      </c>
      <c r="Q331">
        <v>-0.15142722021964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Row],[Ticker]],[1]!Table2[[Symbol]:[Industry]],2,FALSE),"-")</f>
        <v>-</v>
      </c>
      <c r="D332" t="s">
        <v>51</v>
      </c>
      <c r="E332">
        <v>20915.7630425799</v>
      </c>
      <c r="F332">
        <v>1311.8</v>
      </c>
      <c r="G332">
        <v>-36.6248605001079</v>
      </c>
      <c r="H332">
        <v>-7.9486132565407797</v>
      </c>
      <c r="I332">
        <v>-31.527749333539699</v>
      </c>
      <c r="J332">
        <v>3.4059108100050302</v>
      </c>
      <c r="K332">
        <v>1350.2594934323399</v>
      </c>
      <c r="L332">
        <v>1409.0587955019</v>
      </c>
      <c r="M332">
        <v>50.832432484009097</v>
      </c>
      <c r="N332">
        <v>1.16092684657921</v>
      </c>
      <c r="O332">
        <v>36.9111144991614</v>
      </c>
      <c r="P332">
        <v>10.226031425930501</v>
      </c>
      <c r="Q332">
        <v>5.9150440049769E-2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Row],[Ticker]],[1]!Table2[[Symbol]:[Industry]],2,FALSE),"-")</f>
        <v>-</v>
      </c>
      <c r="D333" t="s">
        <v>548</v>
      </c>
      <c r="E333">
        <v>20811.179276800001</v>
      </c>
      <c r="F333">
        <v>1619.2</v>
      </c>
      <c r="G333">
        <v>-34.4279994930125</v>
      </c>
      <c r="H333">
        <v>5.4324283672325597</v>
      </c>
      <c r="I333">
        <v>-1.62037517496376</v>
      </c>
      <c r="J333">
        <v>2.1696102660875001</v>
      </c>
      <c r="K333">
        <v>1505.13139101925</v>
      </c>
      <c r="L333">
        <v>1490.9722617621501</v>
      </c>
      <c r="M333">
        <v>71.283885924782794</v>
      </c>
      <c r="N333">
        <v>1.0343619495113301</v>
      </c>
      <c r="O333">
        <v>9.4027915019762904</v>
      </c>
      <c r="P333">
        <v>27.596532702915599</v>
      </c>
      <c r="Q333">
        <v>-8.5603932254791001E-2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Row],[Ticker]],[1]!Table2[[Symbol]:[Industry]],2,FALSE),"-")</f>
        <v>-</v>
      </c>
      <c r="D334" t="s">
        <v>775</v>
      </c>
      <c r="E334">
        <v>20787.838131724999</v>
      </c>
      <c r="F334">
        <v>1482.95</v>
      </c>
      <c r="G334">
        <v>5.9276480115604597</v>
      </c>
      <c r="H334">
        <v>4.0844387824845896</v>
      </c>
      <c r="I334">
        <v>7.4014423870551296</v>
      </c>
      <c r="J334">
        <v>2.8738140590305798</v>
      </c>
      <c r="K334">
        <v>1335.7366308753899</v>
      </c>
      <c r="L334">
        <v>1197.69598706529</v>
      </c>
      <c r="M334">
        <v>62.703938187691897</v>
      </c>
      <c r="N334">
        <v>0.90962894082092904</v>
      </c>
      <c r="O334">
        <v>4.3157220405273202</v>
      </c>
      <c r="P334">
        <v>50.073369427718397</v>
      </c>
      <c r="Q334">
        <v>4.8700690331979997E-2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417</v>
      </c>
      <c r="E335">
        <v>20700.62024376</v>
      </c>
      <c r="F335">
        <v>650.4</v>
      </c>
      <c r="G335">
        <v>83.086094448986699</v>
      </c>
      <c r="H335">
        <v>15.667061455212</v>
      </c>
      <c r="I335">
        <v>18.222797593713999</v>
      </c>
      <c r="J335">
        <v>16.248480310407299</v>
      </c>
      <c r="K335">
        <v>564.70049273657901</v>
      </c>
      <c r="L335">
        <v>485.72013609266901</v>
      </c>
      <c r="M335">
        <v>86.676387705817206</v>
      </c>
      <c r="N335">
        <v>1.6825716038265099</v>
      </c>
      <c r="O335">
        <v>2.0910209102090902</v>
      </c>
      <c r="P335">
        <v>115.043808894032</v>
      </c>
      <c r="Q335">
        <v>0.144845604529171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633</v>
      </c>
      <c r="E336">
        <v>20574.851526145001</v>
      </c>
      <c r="F336">
        <v>1202.95</v>
      </c>
      <c r="G336">
        <v>21.524985976023402</v>
      </c>
      <c r="H336">
        <v>-16.315709961403101</v>
      </c>
      <c r="I336">
        <v>43.386664397295597</v>
      </c>
      <c r="J336">
        <v>-4.9944847566598796</v>
      </c>
      <c r="K336">
        <v>1283.2053119802999</v>
      </c>
      <c r="L336">
        <v>1028.6628147905601</v>
      </c>
      <c r="M336">
        <v>20.324764473667599</v>
      </c>
      <c r="N336">
        <v>0.73625964543286604</v>
      </c>
      <c r="O336">
        <v>24.277817033126901</v>
      </c>
      <c r="P336">
        <v>84.714011516314798</v>
      </c>
      <c r="Q336">
        <v>0.114394016706171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782</v>
      </c>
      <c r="E337">
        <v>20486.57760293</v>
      </c>
      <c r="F337">
        <v>297.35000000000002</v>
      </c>
      <c r="G337">
        <v>81.2878427418364</v>
      </c>
      <c r="H337">
        <v>36.420743117028501</v>
      </c>
      <c r="I337">
        <v>35.9428043243215</v>
      </c>
      <c r="J337">
        <v>21.190413517965801</v>
      </c>
      <c r="K337">
        <v>233.77823126051399</v>
      </c>
      <c r="L337">
        <v>199.10333810738899</v>
      </c>
      <c r="M337">
        <v>84.332620746433605</v>
      </c>
      <c r="N337">
        <v>2.3404699153681401</v>
      </c>
      <c r="O337">
        <v>4.0188330250546302</v>
      </c>
      <c r="P337">
        <v>111.486486486486</v>
      </c>
      <c r="Q337">
        <v>2.2771659972785002E-2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532</v>
      </c>
      <c r="E338">
        <v>20227.850794499998</v>
      </c>
      <c r="F338">
        <v>2244.75</v>
      </c>
      <c r="G338">
        <v>25.225687905588</v>
      </c>
      <c r="H338">
        <v>-9.8278308417001305</v>
      </c>
      <c r="I338">
        <v>-45.863512882567797</v>
      </c>
      <c r="J338">
        <v>5.1795805367440897</v>
      </c>
      <c r="K338">
        <v>2380.11746257301</v>
      </c>
      <c r="L338">
        <v>2525.9311093838901</v>
      </c>
      <c r="M338">
        <v>58.896364406743203</v>
      </c>
      <c r="N338">
        <v>1.6173802441369101</v>
      </c>
      <c r="O338">
        <v>73.560530125849198</v>
      </c>
      <c r="P338">
        <v>53.539671682626498</v>
      </c>
      <c r="Q338">
        <v>5.0464816341296001E-2</v>
      </c>
    </row>
    <row r="339" spans="1:17" x14ac:dyDescent="0.3">
      <c r="A339" t="s">
        <v>785</v>
      </c>
      <c r="B339" t="s">
        <v>786</v>
      </c>
      <c r="C339" t="str">
        <f>IFERROR(VLOOKUP(Table1[[#This Row],[Ticker]],[1]!Table2[[Symbol]:[Industry]],2,FALSE),"-")</f>
        <v>-</v>
      </c>
      <c r="D339" t="s">
        <v>133</v>
      </c>
      <c r="E339">
        <v>20210.6234352299</v>
      </c>
      <c r="F339">
        <v>726.9</v>
      </c>
      <c r="G339">
        <v>58.188681723149699</v>
      </c>
      <c r="H339">
        <v>0.26995293627600803</v>
      </c>
      <c r="I339">
        <v>-10.049593910934901</v>
      </c>
      <c r="J339">
        <v>8.7806473428770495</v>
      </c>
      <c r="K339">
        <v>676.183318151408</v>
      </c>
      <c r="L339">
        <v>598.69412722296295</v>
      </c>
      <c r="M339">
        <v>63.682079302699698</v>
      </c>
      <c r="N339">
        <v>1.2128697798257599</v>
      </c>
      <c r="O339">
        <v>5.9224102352455699</v>
      </c>
      <c r="P339">
        <v>88.267288267288194</v>
      </c>
      <c r="Q339">
        <v>4.1019253082656998E-2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675</v>
      </c>
      <c r="E340">
        <v>20178.84402828</v>
      </c>
      <c r="F340">
        <v>1498.35</v>
      </c>
      <c r="G340">
        <v>102.783456470896</v>
      </c>
      <c r="H340">
        <v>-16.9393919185088</v>
      </c>
      <c r="I340">
        <v>31.099025322898399</v>
      </c>
      <c r="J340">
        <v>-1.29085350057152</v>
      </c>
      <c r="K340">
        <v>1537.69095267896</v>
      </c>
      <c r="L340">
        <v>1154.55150017747</v>
      </c>
      <c r="M340">
        <v>29.064625230411199</v>
      </c>
      <c r="N340">
        <v>0.54195893823133201</v>
      </c>
      <c r="O340">
        <v>26.602596189141401</v>
      </c>
      <c r="P340">
        <v>145.59088673987799</v>
      </c>
      <c r="Q340">
        <v>0.246873546222244</v>
      </c>
    </row>
    <row r="341" spans="1:17" hidden="1" x14ac:dyDescent="0.3">
      <c r="A341" t="s">
        <v>789</v>
      </c>
      <c r="B341" t="s">
        <v>790</v>
      </c>
      <c r="C341" t="str">
        <f>IFERROR(VLOOKUP(Table1[[#This Row],[Ticker]],[1]!Table2[[Symbol]:[Industry]],2,FALSE),"-")</f>
        <v>-</v>
      </c>
      <c r="D341" t="s">
        <v>136</v>
      </c>
      <c r="E341">
        <v>20173.740000000002</v>
      </c>
      <c r="F341">
        <v>150.37</v>
      </c>
      <c r="G341">
        <v>5.4458215805822396</v>
      </c>
      <c r="H341">
        <v>2.5039359224619999</v>
      </c>
      <c r="I341">
        <v>3.6783477495200998</v>
      </c>
      <c r="J341">
        <v>-0.36216434208241899</v>
      </c>
      <c r="K341">
        <v>142.914236783701</v>
      </c>
      <c r="L341">
        <v>131.90274706673199</v>
      </c>
      <c r="M341">
        <v>53.328059728626101</v>
      </c>
      <c r="N341">
        <v>0.37631883615254402</v>
      </c>
      <c r="O341">
        <v>2.97931768304846</v>
      </c>
      <c r="P341">
        <v>32.484581497797301</v>
      </c>
    </row>
    <row r="342" spans="1:17" hidden="1" x14ac:dyDescent="0.3">
      <c r="A342" t="s">
        <v>791</v>
      </c>
      <c r="B342" t="s">
        <v>792</v>
      </c>
      <c r="C342" t="str">
        <f>IFERROR(VLOOKUP(Table1[[#This Row],[Ticker]],[1]!Table2[[Symbol]:[Industry]],2,FALSE),"-")</f>
        <v>-</v>
      </c>
      <c r="D342" t="s">
        <v>136</v>
      </c>
      <c r="E342">
        <v>20155.501969815999</v>
      </c>
      <c r="F342">
        <v>342.05</v>
      </c>
      <c r="G342">
        <v>-14.7930796827611</v>
      </c>
      <c r="H342">
        <v>0.90387526802126195</v>
      </c>
      <c r="I342">
        <v>-7.9039781605861004</v>
      </c>
      <c r="J342">
        <v>1.7815678828894399</v>
      </c>
      <c r="K342">
        <v>340.80926752376899</v>
      </c>
      <c r="L342">
        <v>335.51330070897001</v>
      </c>
      <c r="M342">
        <v>42.778347382377802</v>
      </c>
      <c r="N342">
        <v>0.74600255482226296</v>
      </c>
      <c r="O342">
        <v>6.7095453881011498</v>
      </c>
      <c r="P342">
        <v>15.5574324324324</v>
      </c>
      <c r="Q342">
        <v>-0.10379904096142301</v>
      </c>
    </row>
    <row r="343" spans="1:17" x14ac:dyDescent="0.3">
      <c r="A343" t="s">
        <v>793</v>
      </c>
      <c r="B343" t="s">
        <v>794</v>
      </c>
      <c r="C343" t="str">
        <f>IFERROR(VLOOKUP(Table1[[#This Row],[Ticker]],[1]!Table2[[Symbol]:[Industry]],2,FALSE),"-")</f>
        <v>-</v>
      </c>
      <c r="D343" t="s">
        <v>136</v>
      </c>
      <c r="E343">
        <v>20120.428397745</v>
      </c>
      <c r="F343">
        <v>1431.95</v>
      </c>
      <c r="G343">
        <v>185.6927468625</v>
      </c>
      <c r="H343">
        <v>-0.72399102222619205</v>
      </c>
      <c r="I343">
        <v>7.0756300941594299</v>
      </c>
      <c r="J343">
        <v>-2.1304893298881802</v>
      </c>
      <c r="K343">
        <v>1417.49905360958</v>
      </c>
      <c r="L343">
        <v>1128.6505692635601</v>
      </c>
      <c r="M343">
        <v>33.744188336089998</v>
      </c>
      <c r="N343">
        <v>0.85477721495438896</v>
      </c>
      <c r="O343">
        <v>9.9898739481127006</v>
      </c>
      <c r="P343">
        <v>222.51126126126101</v>
      </c>
    </row>
    <row r="344" spans="1:17" hidden="1" x14ac:dyDescent="0.3">
      <c r="A344" t="s">
        <v>795</v>
      </c>
      <c r="B344" t="s">
        <v>796</v>
      </c>
      <c r="C344" t="str">
        <f>IFERROR(VLOOKUP(Table1[[#This Row],[Ticker]],[1]!Table2[[Symbol]:[Industry]],2,FALSE),"-")</f>
        <v>-</v>
      </c>
      <c r="D344" t="s">
        <v>133</v>
      </c>
      <c r="E344">
        <v>20041.043549400001</v>
      </c>
      <c r="F344">
        <v>13928.6</v>
      </c>
      <c r="G344">
        <v>186.04130755324601</v>
      </c>
      <c r="H344">
        <v>-4.6496033105993497</v>
      </c>
      <c r="I344">
        <v>57.933614462990903</v>
      </c>
      <c r="J344">
        <v>-0.307467487359255</v>
      </c>
      <c r="K344">
        <v>12700.422055483001</v>
      </c>
      <c r="L344">
        <v>9040.0151221349497</v>
      </c>
      <c r="M344">
        <v>41.723686319208099</v>
      </c>
      <c r="N344">
        <v>0.241496314906989</v>
      </c>
      <c r="O344">
        <v>12.7327943942679</v>
      </c>
      <c r="P344">
        <v>221.858788459983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Row],[Ticker]],[1]!Table2[[Symbol]:[Industry]],2,FALSE),"-")</f>
        <v>-</v>
      </c>
      <c r="D345" t="s">
        <v>230</v>
      </c>
      <c r="E345">
        <v>20020.792207260001</v>
      </c>
      <c r="F345">
        <v>460.2</v>
      </c>
      <c r="G345">
        <v>34.577583099448098</v>
      </c>
      <c r="H345">
        <v>3.57427724351738</v>
      </c>
      <c r="I345">
        <v>35.322858232677198</v>
      </c>
      <c r="J345">
        <v>0.22290611798851301</v>
      </c>
      <c r="K345">
        <v>429.46298458356699</v>
      </c>
      <c r="L345">
        <v>358.52014421835798</v>
      </c>
      <c r="M345">
        <v>53.651826128083499</v>
      </c>
      <c r="N345">
        <v>0.65364728710408804</v>
      </c>
      <c r="O345">
        <v>14.634941329856501</v>
      </c>
      <c r="P345">
        <v>66.588235294117595</v>
      </c>
      <c r="Q345">
        <v>5.4505706714790998E-2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Row],[Ticker]],[1]!Table2[[Symbol]:[Industry]],2,FALSE),"-")</f>
        <v>-</v>
      </c>
      <c r="D346" t="s">
        <v>46</v>
      </c>
      <c r="E346">
        <v>19892.46063483</v>
      </c>
      <c r="F346">
        <v>1710.45</v>
      </c>
      <c r="G346">
        <v>240.464270788216</v>
      </c>
      <c r="H346">
        <v>6.8122847545078304</v>
      </c>
      <c r="I346">
        <v>110.16238277050201</v>
      </c>
      <c r="J346">
        <v>1.35654183745476</v>
      </c>
      <c r="K346">
        <v>1447.1423137699901</v>
      </c>
      <c r="L346">
        <v>1022.73102454466</v>
      </c>
      <c r="M346">
        <v>72.571071566333998</v>
      </c>
      <c r="N346">
        <v>0.691200827821154</v>
      </c>
      <c r="O346">
        <v>3.8907889736619001</v>
      </c>
      <c r="P346">
        <v>295.9375</v>
      </c>
      <c r="Q346">
        <v>0.17844465927074801</v>
      </c>
    </row>
    <row r="347" spans="1:17" hidden="1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257</v>
      </c>
      <c r="E347">
        <v>19764.108575400001</v>
      </c>
      <c r="F347">
        <v>686</v>
      </c>
      <c r="G347">
        <v>41.3669282754093</v>
      </c>
      <c r="H347">
        <v>4.8965264584843302</v>
      </c>
      <c r="I347">
        <v>29.886326496087499</v>
      </c>
      <c r="J347">
        <v>-1.82405849095462</v>
      </c>
      <c r="K347">
        <v>645.02892985211099</v>
      </c>
      <c r="L347">
        <v>541.18795278957498</v>
      </c>
      <c r="M347">
        <v>44.950774799031699</v>
      </c>
      <c r="N347">
        <v>0.76564599848355197</v>
      </c>
      <c r="O347">
        <v>6.7638483965014498</v>
      </c>
      <c r="P347">
        <v>79.557649522313795</v>
      </c>
      <c r="Q347">
        <v>-4.1007940704291999E-2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136</v>
      </c>
      <c r="E348">
        <v>19622.234686014999</v>
      </c>
      <c r="F348">
        <v>1731.7</v>
      </c>
      <c r="G348">
        <v>170.532654221196</v>
      </c>
      <c r="H348">
        <v>-9.0502337032479403</v>
      </c>
      <c r="I348">
        <v>12.682870872082599</v>
      </c>
      <c r="J348">
        <v>-1.06454285964128</v>
      </c>
      <c r="K348">
        <v>1863.9627260411</v>
      </c>
      <c r="L348">
        <v>1486.41962590868</v>
      </c>
      <c r="M348">
        <v>30.1433636877045</v>
      </c>
      <c r="N348">
        <v>1.27959672439239</v>
      </c>
      <c r="O348">
        <v>24.779315901830401</v>
      </c>
      <c r="P348">
        <v>220.91288330827101</v>
      </c>
      <c r="Q348">
        <v>9.9114991329522006E-2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78</v>
      </c>
      <c r="E349">
        <v>19559.1017545</v>
      </c>
      <c r="F349">
        <v>827.75</v>
      </c>
      <c r="G349">
        <v>-32.900517498792397</v>
      </c>
      <c r="H349">
        <v>-6.1365833218292298</v>
      </c>
      <c r="I349">
        <v>-29.750502251619299</v>
      </c>
      <c r="J349">
        <v>5.2263660648867303</v>
      </c>
      <c r="K349">
        <v>813.61811076331196</v>
      </c>
      <c r="L349">
        <v>847.76939253648595</v>
      </c>
      <c r="M349">
        <v>64.466166101507</v>
      </c>
      <c r="N349">
        <v>1.0104788633511299</v>
      </c>
      <c r="O349">
        <v>27.840531561461798</v>
      </c>
      <c r="P349">
        <v>18.25</v>
      </c>
      <c r="Q349">
        <v>-0.101252279076713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304</v>
      </c>
      <c r="E350">
        <v>19468.164863999998</v>
      </c>
      <c r="F350">
        <v>1770</v>
      </c>
      <c r="G350">
        <v>-9.99197562664604</v>
      </c>
      <c r="H350">
        <v>-7.6083422122437199</v>
      </c>
      <c r="I350">
        <v>-29.2086184915165</v>
      </c>
      <c r="J350">
        <v>1.1620992910438801</v>
      </c>
      <c r="K350">
        <v>1830.74880969734</v>
      </c>
      <c r="L350">
        <v>1830.2671181225101</v>
      </c>
      <c r="M350">
        <v>39.063990197671501</v>
      </c>
      <c r="N350">
        <v>1.8390876254111399</v>
      </c>
      <c r="O350">
        <v>38.9237288135593</v>
      </c>
      <c r="P350">
        <v>21.900826446280899</v>
      </c>
      <c r="Q350">
        <v>4.9373587824545997E-2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173</v>
      </c>
      <c r="E351">
        <v>19321.418571120001</v>
      </c>
      <c r="F351">
        <v>342.45</v>
      </c>
      <c r="G351">
        <v>-7.5548456017995296</v>
      </c>
      <c r="H351">
        <v>9.69930099143318</v>
      </c>
      <c r="I351">
        <v>-15.373650339735899</v>
      </c>
      <c r="J351">
        <v>3.2981974144901098</v>
      </c>
      <c r="K351">
        <v>317.28974469594999</v>
      </c>
      <c r="L351">
        <v>314.005237335152</v>
      </c>
      <c r="M351">
        <v>71.096483797370396</v>
      </c>
      <c r="N351">
        <v>0.82828796092595502</v>
      </c>
      <c r="O351">
        <v>18.776463717330898</v>
      </c>
      <c r="P351">
        <v>34.557956777995997</v>
      </c>
      <c r="Q351">
        <v>-4.1006308372616998E-2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167</v>
      </c>
      <c r="E352">
        <v>19317.380003009999</v>
      </c>
      <c r="F352">
        <v>607.70000000000005</v>
      </c>
      <c r="G352">
        <v>25.9500551272899</v>
      </c>
      <c r="H352">
        <v>-3.3572251185931501</v>
      </c>
      <c r="I352">
        <v>52.390827978227499</v>
      </c>
      <c r="J352">
        <v>-0.44691901367098902</v>
      </c>
      <c r="K352">
        <v>596.339286418337</v>
      </c>
      <c r="L352">
        <v>511.04041760250698</v>
      </c>
      <c r="M352">
        <v>49.711792047945799</v>
      </c>
      <c r="N352">
        <v>0.40455461451964903</v>
      </c>
      <c r="O352">
        <v>11.255553727168</v>
      </c>
      <c r="P352">
        <v>94.775641025640994</v>
      </c>
      <c r="Q352">
        <v>0.15967673693416201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535</v>
      </c>
      <c r="E353">
        <v>19304.982288514999</v>
      </c>
      <c r="F353">
        <v>1711.15</v>
      </c>
      <c r="G353">
        <v>16.2428432825402</v>
      </c>
      <c r="H353">
        <v>-3.93714228093231</v>
      </c>
      <c r="I353">
        <v>5.1052643758700098</v>
      </c>
      <c r="J353">
        <v>1.3119549006308899</v>
      </c>
      <c r="K353">
        <v>1742.07655745634</v>
      </c>
      <c r="L353">
        <v>1593.7829847612099</v>
      </c>
      <c r="M353">
        <v>31.606046270607202</v>
      </c>
      <c r="N353">
        <v>0.84206168292387895</v>
      </c>
      <c r="O353">
        <v>11.150395932559899</v>
      </c>
      <c r="P353">
        <v>50.523399014778299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391</v>
      </c>
      <c r="E354">
        <v>19254.862521989999</v>
      </c>
      <c r="F354">
        <v>8114.85</v>
      </c>
      <c r="G354">
        <v>-0.66837983016700797</v>
      </c>
      <c r="H354">
        <v>-1.95767453154523</v>
      </c>
      <c r="I354">
        <v>13.69466963156</v>
      </c>
      <c r="J354">
        <v>5.6402972315209201</v>
      </c>
      <c r="K354">
        <v>7813.0713808570999</v>
      </c>
      <c r="L354">
        <v>7106.90585930013</v>
      </c>
      <c r="M354">
        <v>52.348719121783297</v>
      </c>
      <c r="N354">
        <v>1.1052459814920601</v>
      </c>
      <c r="O354">
        <v>10.6613184470446</v>
      </c>
      <c r="P354">
        <v>47.903072941348</v>
      </c>
      <c r="Q354">
        <v>1.0712248990218999E-2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167</v>
      </c>
      <c r="E355">
        <v>19241.897216624999</v>
      </c>
      <c r="F355">
        <v>804.75</v>
      </c>
      <c r="G355">
        <v>161.28828247775701</v>
      </c>
      <c r="H355">
        <v>-15.076422270623601</v>
      </c>
      <c r="I355">
        <v>60.763609172132902</v>
      </c>
      <c r="J355">
        <v>4.3156337226668997</v>
      </c>
      <c r="K355">
        <v>811.711022901609</v>
      </c>
      <c r="L355">
        <v>645.84723528955999</v>
      </c>
      <c r="M355">
        <v>51.537318888500799</v>
      </c>
      <c r="N355">
        <v>1.0692006136243499</v>
      </c>
      <c r="O355">
        <v>21.776949363156199</v>
      </c>
      <c r="P355">
        <v>195.75523704520299</v>
      </c>
      <c r="Q355">
        <v>0.16872621138097799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626</v>
      </c>
      <c r="E356">
        <v>19227.91709943</v>
      </c>
      <c r="F356">
        <v>38.21</v>
      </c>
      <c r="G356">
        <v>-7.3651166362071097</v>
      </c>
      <c r="H356">
        <v>-4.1510550436381601</v>
      </c>
      <c r="I356">
        <v>-31.806942382871998</v>
      </c>
      <c r="J356">
        <v>3.17152904118824</v>
      </c>
      <c r="K356">
        <v>38.284670676367597</v>
      </c>
      <c r="L356">
        <v>38.502844176788003</v>
      </c>
      <c r="M356">
        <v>49.1742513281391</v>
      </c>
      <c r="N356">
        <v>1.79627813163615</v>
      </c>
      <c r="O356">
        <v>38.445433132687697</v>
      </c>
      <c r="P356">
        <v>20.7266982622432</v>
      </c>
      <c r="Q356">
        <v>5.3092033354573E-2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417</v>
      </c>
      <c r="E357">
        <v>19195.555180725001</v>
      </c>
      <c r="F357">
        <v>310.45</v>
      </c>
      <c r="G357">
        <v>25.745630953657201</v>
      </c>
      <c r="H357">
        <v>-6.0034193037183403</v>
      </c>
      <c r="I357">
        <v>29.4996868844194</v>
      </c>
      <c r="J357">
        <v>-1.23327367569674</v>
      </c>
      <c r="K357">
        <v>315.20505736988599</v>
      </c>
      <c r="L357">
        <v>266.08375957585901</v>
      </c>
      <c r="M357">
        <v>35.022660347872602</v>
      </c>
      <c r="N357">
        <v>0.61667792214819095</v>
      </c>
      <c r="O357">
        <v>14.6400386535674</v>
      </c>
      <c r="P357">
        <v>67.0882669537136</v>
      </c>
      <c r="Q357">
        <v>5.1704677783165003E-2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27</v>
      </c>
      <c r="E358">
        <v>19156.336796873002</v>
      </c>
      <c r="F358">
        <v>97.99</v>
      </c>
      <c r="G358">
        <v>-0.63392862261974503</v>
      </c>
      <c r="H358">
        <v>16.702991914523899</v>
      </c>
      <c r="I358">
        <v>-6.9976138570279298</v>
      </c>
      <c r="J358">
        <v>-13.2042905233419</v>
      </c>
      <c r="K358">
        <v>86.030606866797598</v>
      </c>
      <c r="L358">
        <v>84.200928669723694</v>
      </c>
      <c r="M358">
        <v>57.068073601904501</v>
      </c>
      <c r="N358">
        <v>3.9864281650409099</v>
      </c>
      <c r="O358">
        <v>13.6850699050923</v>
      </c>
      <c r="P358">
        <v>50.637970791698599</v>
      </c>
      <c r="Q358">
        <v>7.7772204038334999E-2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633</v>
      </c>
      <c r="E359">
        <v>19142.586242824</v>
      </c>
      <c r="F359">
        <v>132.77000000000001</v>
      </c>
      <c r="G359">
        <v>77.206165524365503</v>
      </c>
      <c r="H359">
        <v>14.1532505296917</v>
      </c>
      <c r="I359">
        <v>24.054276185793299</v>
      </c>
      <c r="J359">
        <v>12.9811359007156</v>
      </c>
      <c r="K359">
        <v>117.035120272386</v>
      </c>
      <c r="L359">
        <v>98.753579808090095</v>
      </c>
      <c r="M359">
        <v>66.664743261106693</v>
      </c>
      <c r="N359">
        <v>1.2401244057629599</v>
      </c>
      <c r="O359">
        <v>5.8220983655946101</v>
      </c>
      <c r="P359">
        <v>115.886178861788</v>
      </c>
      <c r="Q359">
        <v>5.2573359291369998E-2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532</v>
      </c>
      <c r="E360">
        <v>19111.924198404999</v>
      </c>
      <c r="F360">
        <v>450.55</v>
      </c>
      <c r="G360">
        <v>-47.9387410168166</v>
      </c>
      <c r="H360">
        <v>-13.9173308445205</v>
      </c>
      <c r="I360">
        <v>-35.7730769815971</v>
      </c>
      <c r="J360">
        <v>1.2994393662914701</v>
      </c>
      <c r="K360">
        <v>460.88141992905997</v>
      </c>
      <c r="L360">
        <v>481.047573702428</v>
      </c>
      <c r="M360">
        <v>41.919333934917503</v>
      </c>
      <c r="N360">
        <v>0.63695109174316</v>
      </c>
      <c r="O360">
        <v>52.041409565058302</v>
      </c>
      <c r="P360">
        <v>48.070855790719101</v>
      </c>
      <c r="Q360">
        <v>3.7254408125513998E-2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40</v>
      </c>
      <c r="E361">
        <v>19045.276321059999</v>
      </c>
      <c r="F361">
        <v>518.65</v>
      </c>
      <c r="G361">
        <v>44.501835231377697</v>
      </c>
      <c r="H361">
        <v>12.689914826057599</v>
      </c>
      <c r="I361">
        <v>-11.3488798596522</v>
      </c>
      <c r="J361">
        <v>-5.2601344894826303</v>
      </c>
      <c r="K361">
        <v>479.570633401875</v>
      </c>
      <c r="L361">
        <v>431.81565526613599</v>
      </c>
      <c r="M361">
        <v>52.958905661118997</v>
      </c>
      <c r="N361">
        <v>1.5199206235798</v>
      </c>
      <c r="O361">
        <v>10.643015521064299</v>
      </c>
      <c r="P361">
        <v>74.043624161073794</v>
      </c>
      <c r="Q361">
        <v>0.11625008336079</v>
      </c>
    </row>
    <row r="362" spans="1:17" x14ac:dyDescent="0.3">
      <c r="A362" t="s">
        <v>831</v>
      </c>
      <c r="B362" t="s">
        <v>832</v>
      </c>
      <c r="C362" t="str">
        <f>IFERROR(VLOOKUP(Table1[[#This Row],[Ticker]],[1]!Table2[[Symbol]:[Industry]],2,FALSE),"-")</f>
        <v>-</v>
      </c>
      <c r="D362" t="s">
        <v>438</v>
      </c>
      <c r="E362">
        <v>19035.859411934998</v>
      </c>
      <c r="F362">
        <v>1333.35</v>
      </c>
      <c r="G362">
        <v>42.268203997067701</v>
      </c>
      <c r="H362">
        <v>8.4243064413726607</v>
      </c>
      <c r="I362">
        <v>25.101974600361402</v>
      </c>
      <c r="J362">
        <v>2.4551748598255401</v>
      </c>
      <c r="K362">
        <v>1250.2704096288001</v>
      </c>
      <c r="L362">
        <v>1042.4159492080501</v>
      </c>
      <c r="M362">
        <v>45.226525514438499</v>
      </c>
      <c r="N362">
        <v>0.86322671106715598</v>
      </c>
      <c r="O362">
        <v>15.77605279934</v>
      </c>
      <c r="P362">
        <v>83.910344827586101</v>
      </c>
      <c r="Q362">
        <v>0.16544111679641599</v>
      </c>
    </row>
    <row r="363" spans="1:17" hidden="1" x14ac:dyDescent="0.3">
      <c r="A363" t="s">
        <v>833</v>
      </c>
      <c r="B363" t="s">
        <v>834</v>
      </c>
      <c r="C363" t="str">
        <f>IFERROR(VLOOKUP(Table1[[#This Row],[Ticker]],[1]!Table2[[Symbol]:[Industry]],2,FALSE),"-")</f>
        <v>-</v>
      </c>
      <c r="D363" t="s">
        <v>835</v>
      </c>
      <c r="E363">
        <v>18869.29974699</v>
      </c>
      <c r="F363">
        <v>1737.7</v>
      </c>
      <c r="G363">
        <v>-3.019701093069</v>
      </c>
      <c r="H363">
        <v>-9.8162025912155695</v>
      </c>
      <c r="I363">
        <v>10.460569618592499</v>
      </c>
      <c r="J363">
        <v>3.26079227546842</v>
      </c>
      <c r="K363">
        <v>1657.1378857284999</v>
      </c>
      <c r="M363">
        <v>45.086154876332003</v>
      </c>
      <c r="O363">
        <v>11.552627035736799</v>
      </c>
      <c r="P363">
        <v>41.0871595014817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294</v>
      </c>
      <c r="E364">
        <v>18530.788422779999</v>
      </c>
      <c r="F364">
        <v>372.15</v>
      </c>
      <c r="G364">
        <v>-9.5935733318468603</v>
      </c>
      <c r="H364">
        <v>1.83335084489221</v>
      </c>
      <c r="I364">
        <v>-26.2350668241378</v>
      </c>
      <c r="J364">
        <v>13.9036323614921</v>
      </c>
      <c r="K364">
        <v>352.42277720502801</v>
      </c>
      <c r="L364">
        <v>367.84686023532799</v>
      </c>
      <c r="M364">
        <v>82.390670067845406</v>
      </c>
      <c r="N364">
        <v>1.2844440780719399</v>
      </c>
      <c r="O364">
        <v>49.939540507859697</v>
      </c>
      <c r="P364">
        <v>26.431119415661598</v>
      </c>
      <c r="Q364">
        <v>0.10756507519715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124</v>
      </c>
      <c r="E365">
        <v>18509.502656500001</v>
      </c>
      <c r="F365">
        <v>739.25</v>
      </c>
      <c r="G365">
        <v>24.7167773931527</v>
      </c>
      <c r="H365">
        <v>-3.4091931561967899</v>
      </c>
      <c r="I365">
        <v>21.905686600782399</v>
      </c>
      <c r="J365">
        <v>1.14073024143973</v>
      </c>
      <c r="K365">
        <v>677.93584210530696</v>
      </c>
      <c r="L365">
        <v>578.16928393992396</v>
      </c>
      <c r="M365">
        <v>70.100444592833995</v>
      </c>
      <c r="N365">
        <v>1.24523859773557</v>
      </c>
      <c r="O365">
        <v>5.1065268853567698</v>
      </c>
      <c r="P365">
        <v>64.204797867614303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675</v>
      </c>
      <c r="E366">
        <v>18486.618217499999</v>
      </c>
      <c r="F366">
        <v>4439.1499999999996</v>
      </c>
      <c r="G366">
        <v>95.225263589039301</v>
      </c>
      <c r="H366">
        <v>-2.03766380621345</v>
      </c>
      <c r="I366">
        <v>2.9195446029004599</v>
      </c>
      <c r="J366">
        <v>1.28255686489728</v>
      </c>
      <c r="K366">
        <v>4453.7366355710601</v>
      </c>
      <c r="L366">
        <v>3519.4763636515499</v>
      </c>
      <c r="M366">
        <v>33.860190045283403</v>
      </c>
      <c r="N366">
        <v>0.42415240838253498</v>
      </c>
      <c r="O366">
        <v>23.627270986562699</v>
      </c>
      <c r="P366">
        <v>133.02013070523</v>
      </c>
      <c r="Q366">
        <v>0.13572392386378601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21</v>
      </c>
      <c r="E367">
        <v>18248.85610986</v>
      </c>
      <c r="F367">
        <v>657.35</v>
      </c>
      <c r="G367">
        <v>-1.0167950815684299</v>
      </c>
      <c r="H367">
        <v>3.7936304904854801</v>
      </c>
      <c r="I367">
        <v>-27.556923000236601</v>
      </c>
      <c r="J367">
        <v>-7.2852282875117496</v>
      </c>
      <c r="K367">
        <v>648.72157764388896</v>
      </c>
      <c r="L367">
        <v>637.12209544878897</v>
      </c>
      <c r="M367">
        <v>39.414258163266801</v>
      </c>
      <c r="N367">
        <v>1.2703304125997901</v>
      </c>
      <c r="O367">
        <v>32.349585456758099</v>
      </c>
      <c r="P367">
        <v>39.980834752981202</v>
      </c>
      <c r="Q367">
        <v>6.9845511894928006E-2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173</v>
      </c>
      <c r="E368">
        <v>18232.896152129899</v>
      </c>
      <c r="F368">
        <v>1845.85</v>
      </c>
      <c r="G368">
        <v>41.5634001036426</v>
      </c>
      <c r="H368">
        <v>1.8688749954885</v>
      </c>
      <c r="I368">
        <v>11.8723341307597</v>
      </c>
      <c r="J368">
        <v>3.4200845765060301</v>
      </c>
      <c r="K368">
        <v>1626.60673129564</v>
      </c>
      <c r="L368">
        <v>1388.01750082943</v>
      </c>
      <c r="M368">
        <v>63.967594792554799</v>
      </c>
      <c r="N368">
        <v>0.82496062126661196</v>
      </c>
      <c r="O368">
        <v>3.5918411571904598</v>
      </c>
      <c r="P368">
        <v>90.185977023337202</v>
      </c>
      <c r="Q368">
        <v>2.6020926326267999E-2</v>
      </c>
    </row>
    <row r="369" spans="1:17" hidden="1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51</v>
      </c>
      <c r="E369">
        <v>18218.737941075</v>
      </c>
      <c r="F369">
        <v>427.15</v>
      </c>
      <c r="G369">
        <v>3.07040098179611</v>
      </c>
      <c r="H369">
        <v>2.6537063522646802</v>
      </c>
      <c r="I369">
        <v>16.550671693457598</v>
      </c>
      <c r="J369">
        <v>-1.7411160458917201</v>
      </c>
      <c r="K369">
        <v>405.29749217505002</v>
      </c>
      <c r="M369">
        <v>36.3889216693997</v>
      </c>
      <c r="O369">
        <v>13.9997658902025</v>
      </c>
      <c r="P369">
        <v>46.284246575342401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307</v>
      </c>
      <c r="E370">
        <v>17943.109295170001</v>
      </c>
      <c r="F370">
        <v>822.7</v>
      </c>
      <c r="G370">
        <v>46.354503520822497</v>
      </c>
      <c r="H370">
        <v>-6.2848428247386199</v>
      </c>
      <c r="I370">
        <v>-8.5154427426212198</v>
      </c>
      <c r="J370">
        <v>1.8050494902660199</v>
      </c>
      <c r="K370">
        <v>821.62643666887504</v>
      </c>
      <c r="L370">
        <v>745.96005727250497</v>
      </c>
      <c r="M370">
        <v>47.7262052153635</v>
      </c>
      <c r="N370">
        <v>0.82350470048601099</v>
      </c>
      <c r="O370">
        <v>16.445849033669599</v>
      </c>
      <c r="P370">
        <v>75.865754595981201</v>
      </c>
      <c r="Q370">
        <v>0.18821532035636401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551</v>
      </c>
      <c r="E371">
        <v>17880.765707999999</v>
      </c>
      <c r="F371">
        <v>3606.2</v>
      </c>
      <c r="G371">
        <v>-47.990383635837397</v>
      </c>
      <c r="H371">
        <v>-0.91118268193679497</v>
      </c>
      <c r="I371">
        <v>-4.6541952116892302</v>
      </c>
      <c r="J371">
        <v>5.15910522016486</v>
      </c>
      <c r="K371">
        <v>3549.9993520704802</v>
      </c>
      <c r="L371">
        <v>3562.5720370383601</v>
      </c>
      <c r="M371">
        <v>46.292055919495503</v>
      </c>
      <c r="N371">
        <v>1.1883525903459899</v>
      </c>
      <c r="O371">
        <v>31.0035494426266</v>
      </c>
      <c r="P371">
        <v>25.3916097289591</v>
      </c>
      <c r="Q371">
        <v>-5.6301241652935999E-2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286</v>
      </c>
      <c r="E372">
        <v>17829.68615478</v>
      </c>
      <c r="F372">
        <v>2245.3000000000002</v>
      </c>
      <c r="G372">
        <v>141.222643572674</v>
      </c>
      <c r="H372">
        <v>2.5104468804542699</v>
      </c>
      <c r="I372">
        <v>132.17593686070899</v>
      </c>
      <c r="J372">
        <v>10.5036796272523</v>
      </c>
      <c r="K372">
        <v>2088.6366571574299</v>
      </c>
      <c r="L372">
        <v>1446.7722844254299</v>
      </c>
      <c r="M372">
        <v>44.674862646174901</v>
      </c>
      <c r="N372">
        <v>0.50450000936589101</v>
      </c>
      <c r="O372">
        <v>19.538591724936499</v>
      </c>
      <c r="P372">
        <v>194.62012859204799</v>
      </c>
      <c r="Q372">
        <v>0.15521592514371901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136</v>
      </c>
      <c r="E373">
        <v>17829.602768950001</v>
      </c>
      <c r="F373">
        <v>521.5</v>
      </c>
      <c r="G373">
        <v>135.54107691739</v>
      </c>
      <c r="H373">
        <v>12.9363726884751</v>
      </c>
      <c r="I373">
        <v>48.375290556157402</v>
      </c>
      <c r="J373">
        <v>3.8350969846926999</v>
      </c>
      <c r="K373">
        <v>468.09099945716298</v>
      </c>
      <c r="L373">
        <v>358.751351950784</v>
      </c>
      <c r="M373">
        <v>48.939380890109099</v>
      </c>
      <c r="N373">
        <v>1.22258857421528</v>
      </c>
      <c r="O373">
        <v>8.3413231064237703</v>
      </c>
      <c r="P373">
        <v>187.64478764478699</v>
      </c>
      <c r="Q373">
        <v>0.202178452944246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626</v>
      </c>
      <c r="E374">
        <v>17804.472762426001</v>
      </c>
      <c r="F374">
        <v>185.07</v>
      </c>
      <c r="G374">
        <v>42.351473214059602</v>
      </c>
      <c r="H374">
        <v>17.564039411439801</v>
      </c>
      <c r="I374">
        <v>5.3399852767024303</v>
      </c>
      <c r="J374">
        <v>3.9964335145030798</v>
      </c>
      <c r="K374">
        <v>162.64415600882899</v>
      </c>
      <c r="L374">
        <v>145.91802118684501</v>
      </c>
      <c r="M374">
        <v>64.050529806456794</v>
      </c>
      <c r="N374">
        <v>1.8676538793014299</v>
      </c>
      <c r="O374">
        <v>3.2041930080510101</v>
      </c>
      <c r="P374">
        <v>70.650069156293199</v>
      </c>
      <c r="Q374">
        <v>1.4025942025247999E-2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Row],[Ticker]],[1]!Table2[[Symbol]:[Industry]],2,FALSE),"-")</f>
        <v>-</v>
      </c>
      <c r="D375" t="s">
        <v>51</v>
      </c>
      <c r="E375">
        <v>17749.73626713</v>
      </c>
      <c r="F375">
        <v>209.7</v>
      </c>
      <c r="G375">
        <v>30.317271467397799</v>
      </c>
      <c r="H375">
        <v>-0.93326582528186097</v>
      </c>
      <c r="I375">
        <v>-0.33256411829621102</v>
      </c>
      <c r="J375">
        <v>3.4500294099447402</v>
      </c>
      <c r="K375">
        <v>202.22976366093999</v>
      </c>
      <c r="L375">
        <v>179.08326107721101</v>
      </c>
      <c r="M375">
        <v>45.0483640734437</v>
      </c>
      <c r="N375">
        <v>0.89747353367493998</v>
      </c>
      <c r="O375">
        <v>9.8712446351931291</v>
      </c>
      <c r="P375">
        <v>67.291583566015106</v>
      </c>
      <c r="Q375">
        <v>-2.6017590572228001E-2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Row],[Ticker]],[1]!Table2[[Symbol]:[Industry]],2,FALSE),"-")</f>
        <v>-</v>
      </c>
      <c r="D376" t="s">
        <v>862</v>
      </c>
      <c r="E376">
        <v>17744.1552891299</v>
      </c>
      <c r="F376">
        <v>1848.9</v>
      </c>
      <c r="G376">
        <v>19.636591974191099</v>
      </c>
      <c r="H376">
        <v>-10.427535575026299</v>
      </c>
      <c r="I376">
        <v>8.5253411874977907</v>
      </c>
      <c r="J376">
        <v>-8.5787509480052702</v>
      </c>
      <c r="K376">
        <v>1932.0553103764701</v>
      </c>
      <c r="L376">
        <v>1657.7413133923701</v>
      </c>
      <c r="M376">
        <v>14.980682080838699</v>
      </c>
      <c r="N376">
        <v>0.678793559331343</v>
      </c>
      <c r="O376">
        <v>20.969224944561599</v>
      </c>
      <c r="P376">
        <v>53.863437773062003</v>
      </c>
      <c r="Q376">
        <v>5.1560950039520999E-2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92</v>
      </c>
      <c r="E377">
        <v>17705.210116095001</v>
      </c>
      <c r="F377">
        <v>3162.55</v>
      </c>
      <c r="G377">
        <v>32.002318035104103</v>
      </c>
      <c r="H377">
        <v>0.979492605890943</v>
      </c>
      <c r="I377">
        <v>52.045711400099897</v>
      </c>
      <c r="J377">
        <v>-6.9838601816223704</v>
      </c>
      <c r="K377">
        <v>3081.81617185184</v>
      </c>
      <c r="L377">
        <v>2574.97267166444</v>
      </c>
      <c r="M377">
        <v>43.722124234682902</v>
      </c>
      <c r="N377">
        <v>0.89316430877837105</v>
      </c>
      <c r="O377">
        <v>15.571295315488999</v>
      </c>
      <c r="P377">
        <v>82.279538904899098</v>
      </c>
      <c r="Q377">
        <v>0.158943519372021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51</v>
      </c>
      <c r="E378">
        <v>17656.190220715998</v>
      </c>
      <c r="F378">
        <v>214.03</v>
      </c>
      <c r="G378">
        <v>-12.5052978646233</v>
      </c>
      <c r="H378">
        <v>1.1185051805874899</v>
      </c>
      <c r="I378">
        <v>-24.5024861333881</v>
      </c>
      <c r="J378">
        <v>7.5704815890314601</v>
      </c>
      <c r="K378">
        <v>216.28143656389599</v>
      </c>
      <c r="L378">
        <v>212.75495592926899</v>
      </c>
      <c r="M378">
        <v>49.970277396825601</v>
      </c>
      <c r="N378">
        <v>0.79136642535052804</v>
      </c>
      <c r="O378">
        <v>35.144605896369598</v>
      </c>
      <c r="P378">
        <v>16.9403087009971</v>
      </c>
      <c r="Q378">
        <v>3.5408158805381E-2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24</v>
      </c>
      <c r="E379">
        <v>17645.2217175929</v>
      </c>
      <c r="F379">
        <v>219.27</v>
      </c>
      <c r="G379">
        <v>49.889763659608299</v>
      </c>
      <c r="H379">
        <v>5.7392902787209499</v>
      </c>
      <c r="I379">
        <v>0.213014734066788</v>
      </c>
      <c r="J379">
        <v>4.5039742214488099</v>
      </c>
      <c r="K379">
        <v>207.30444883694599</v>
      </c>
      <c r="L379">
        <v>181.55172916839899</v>
      </c>
      <c r="M379">
        <v>52.338209647391601</v>
      </c>
      <c r="N379">
        <v>1.29262151575233</v>
      </c>
      <c r="O379">
        <v>6.1476718201304204</v>
      </c>
      <c r="P379">
        <v>89.679930795847696</v>
      </c>
      <c r="Q379">
        <v>0.173382838246844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54</v>
      </c>
      <c r="E380">
        <v>17599.5</v>
      </c>
      <c r="F380">
        <v>7039.8</v>
      </c>
      <c r="G380">
        <v>58.356461918252499</v>
      </c>
      <c r="H380">
        <v>8.1512554208476793</v>
      </c>
      <c r="I380">
        <v>-4.3887508507954598</v>
      </c>
      <c r="J380">
        <v>1.8305536039480299</v>
      </c>
      <c r="K380">
        <v>6501.2658713508799</v>
      </c>
      <c r="L380">
        <v>5628.8855194839798</v>
      </c>
      <c r="M380">
        <v>59.301353844214098</v>
      </c>
      <c r="N380">
        <v>1.74756382678892</v>
      </c>
      <c r="O380">
        <v>7.5627148498536902</v>
      </c>
      <c r="P380">
        <v>87.727999999999994</v>
      </c>
      <c r="Q380">
        <v>6.7195400674571998E-2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-</v>
      </c>
      <c r="D381" t="s">
        <v>551</v>
      </c>
      <c r="E381">
        <v>17529.455619920001</v>
      </c>
      <c r="F381">
        <v>1649.8</v>
      </c>
      <c r="G381">
        <v>-0.308774681036386</v>
      </c>
      <c r="H381">
        <v>2.7720594919559001</v>
      </c>
      <c r="I381">
        <v>-0.216929403922968</v>
      </c>
      <c r="J381">
        <v>2.54980797199558</v>
      </c>
      <c r="K381">
        <v>1459.2819992130201</v>
      </c>
      <c r="L381">
        <v>1414.0696219441099</v>
      </c>
      <c r="M381">
        <v>72.230049417132307</v>
      </c>
      <c r="N381">
        <v>2.3238762538397402</v>
      </c>
      <c r="O381">
        <v>2.4366589889683601</v>
      </c>
      <c r="P381">
        <v>32.727272727272698</v>
      </c>
      <c r="Q381">
        <v>-4.2372859239147999E-2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433</v>
      </c>
      <c r="E382">
        <v>17431.830430220001</v>
      </c>
      <c r="F382">
        <v>108.95</v>
      </c>
      <c r="G382">
        <v>-34.137058281798197</v>
      </c>
      <c r="H382">
        <v>-10.354594387320599</v>
      </c>
      <c r="I382">
        <v>-20.5782754451659</v>
      </c>
      <c r="J382">
        <v>0.57992174755486203</v>
      </c>
      <c r="K382">
        <v>115.910657163837</v>
      </c>
      <c r="L382">
        <v>115.38295052059399</v>
      </c>
      <c r="M382">
        <v>23.136927994282399</v>
      </c>
      <c r="N382">
        <v>1.0627016765495401</v>
      </c>
      <c r="O382">
        <v>25.7457549334557</v>
      </c>
      <c r="P382">
        <v>3.7619047619047601</v>
      </c>
      <c r="Q382">
        <v>9.0736283242858998E-2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877</v>
      </c>
      <c r="E383">
        <v>17368.3900651</v>
      </c>
      <c r="F383">
        <v>195.32</v>
      </c>
      <c r="G383">
        <v>27.3313842261914</v>
      </c>
      <c r="H383">
        <v>-2.733576670413</v>
      </c>
      <c r="I383">
        <v>20.630207529355602</v>
      </c>
      <c r="J383">
        <v>7.7018529889615204</v>
      </c>
      <c r="K383">
        <v>174.45006679186201</v>
      </c>
      <c r="L383">
        <v>157.019174342214</v>
      </c>
      <c r="M383">
        <v>76.631942376865993</v>
      </c>
      <c r="N383">
        <v>1.0874770121241899</v>
      </c>
      <c r="O383">
        <v>1.26971124308827</v>
      </c>
      <c r="P383">
        <v>60.955912649361302</v>
      </c>
      <c r="Q383">
        <v>1.8082278535004E-2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584</v>
      </c>
      <c r="E384">
        <v>17364.214354619999</v>
      </c>
      <c r="F384">
        <v>722.6</v>
      </c>
      <c r="G384">
        <v>30.059180769246399</v>
      </c>
      <c r="H384">
        <v>1.3170124408747901</v>
      </c>
      <c r="I384">
        <v>-9.9867269601865996</v>
      </c>
      <c r="J384">
        <v>5.6911358974196498</v>
      </c>
      <c r="K384">
        <v>710.38310024198597</v>
      </c>
      <c r="L384">
        <v>635.82260699263304</v>
      </c>
      <c r="M384">
        <v>50.598096840090797</v>
      </c>
      <c r="N384">
        <v>1.7718555069816899</v>
      </c>
      <c r="O384">
        <v>14.302518682535201</v>
      </c>
      <c r="P384">
        <v>67.152440434883104</v>
      </c>
      <c r="Q384">
        <v>9.7343231973698E-2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21</v>
      </c>
      <c r="E385">
        <v>17281.438209600001</v>
      </c>
      <c r="F385">
        <v>762.4</v>
      </c>
      <c r="G385">
        <v>31.769883928422299</v>
      </c>
      <c r="H385">
        <v>0.82195903917058</v>
      </c>
      <c r="I385">
        <v>22.807476924799399</v>
      </c>
      <c r="J385">
        <v>1.55101558173718</v>
      </c>
      <c r="K385">
        <v>724.43874097924902</v>
      </c>
      <c r="L385">
        <v>608.17966560775506</v>
      </c>
      <c r="M385">
        <v>42.411258517218698</v>
      </c>
      <c r="N385">
        <v>1.1245545761728799</v>
      </c>
      <c r="O385">
        <v>10.112801678908699</v>
      </c>
      <c r="P385">
        <v>67.0830593907517</v>
      </c>
      <c r="Q385">
        <v>4.6077538356488999E-2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133</v>
      </c>
      <c r="E386">
        <v>17106.9956145</v>
      </c>
      <c r="F386">
        <v>652.5</v>
      </c>
      <c r="G386">
        <v>73.998990802360296</v>
      </c>
      <c r="H386">
        <v>12.951907754085401</v>
      </c>
      <c r="I386">
        <v>-2.6613482371770298</v>
      </c>
      <c r="J386">
        <v>1.9872227579794799</v>
      </c>
      <c r="K386">
        <v>606.88453292199301</v>
      </c>
      <c r="L386">
        <v>531.61402069343103</v>
      </c>
      <c r="M386">
        <v>58.346094977900897</v>
      </c>
      <c r="N386">
        <v>0.53123337344170496</v>
      </c>
      <c r="O386">
        <v>3.9846743295019098</v>
      </c>
      <c r="P386">
        <v>110.483870967741</v>
      </c>
      <c r="Q386">
        <v>0.14604235902805299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286</v>
      </c>
      <c r="E387">
        <v>17099.386088379899</v>
      </c>
      <c r="F387">
        <v>1178.5999999999999</v>
      </c>
      <c r="G387">
        <v>141.73591627249601</v>
      </c>
      <c r="H387">
        <v>-18.5937239543033</v>
      </c>
      <c r="I387">
        <v>52.394026812895603</v>
      </c>
      <c r="J387">
        <v>-0.84104104471340502</v>
      </c>
      <c r="K387">
        <v>1248.2252438133601</v>
      </c>
      <c r="L387">
        <v>962.70348388822003</v>
      </c>
      <c r="M387">
        <v>17.152057184879499</v>
      </c>
      <c r="N387">
        <v>0.55846518318636995</v>
      </c>
      <c r="O387">
        <v>23.027320549804799</v>
      </c>
      <c r="P387">
        <v>174.69991842442599</v>
      </c>
      <c r="Q387">
        <v>0.158809134552826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294</v>
      </c>
      <c r="E388">
        <v>17012.707099395</v>
      </c>
      <c r="F388">
        <v>2125.85</v>
      </c>
      <c r="G388">
        <v>-11.8293499423814</v>
      </c>
      <c r="H388">
        <v>-2.5435489858030298</v>
      </c>
      <c r="I388">
        <v>-14.124486472802801</v>
      </c>
      <c r="J388">
        <v>0.15888055904317</v>
      </c>
      <c r="K388">
        <v>2080.25862540856</v>
      </c>
      <c r="L388">
        <v>1993.8007845222901</v>
      </c>
      <c r="M388">
        <v>45.339918846030997</v>
      </c>
      <c r="N388">
        <v>1.0694629923319601</v>
      </c>
      <c r="O388">
        <v>10.845073735211701</v>
      </c>
      <c r="P388">
        <v>21.477142857142798</v>
      </c>
      <c r="Q388">
        <v>3.6840499337788997E-2</v>
      </c>
    </row>
    <row r="389" spans="1:17" hidden="1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433</v>
      </c>
      <c r="E389">
        <v>17004.042186499999</v>
      </c>
      <c r="F389">
        <v>1049.9000000000001</v>
      </c>
      <c r="G389">
        <v>138.67514700566699</v>
      </c>
      <c r="H389">
        <v>-10.3958940233808</v>
      </c>
      <c r="I389">
        <v>1.7450458028743101</v>
      </c>
      <c r="J389">
        <v>2.70039832747532</v>
      </c>
      <c r="K389">
        <v>1024.8486865791499</v>
      </c>
      <c r="L389">
        <v>843.85360794009603</v>
      </c>
      <c r="M389">
        <v>18.5546084753075</v>
      </c>
      <c r="N389">
        <v>0.53467042121006403</v>
      </c>
      <c r="O389">
        <v>12.3916563482236</v>
      </c>
      <c r="P389">
        <v>176.25312458886901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551</v>
      </c>
      <c r="E390">
        <v>16743.412893600002</v>
      </c>
      <c r="F390">
        <v>5461</v>
      </c>
      <c r="G390">
        <v>-5.7985685810264798</v>
      </c>
      <c r="H390">
        <v>4.893103904717</v>
      </c>
      <c r="I390">
        <v>3.8907076967380099</v>
      </c>
      <c r="J390">
        <v>7.4540089015572697</v>
      </c>
      <c r="K390">
        <v>5036.2336266375896</v>
      </c>
      <c r="L390">
        <v>4690.7262227190204</v>
      </c>
      <c r="M390">
        <v>54.788622437846598</v>
      </c>
      <c r="N390">
        <v>1.9497736918105899</v>
      </c>
      <c r="O390">
        <v>9.1164621864127504</v>
      </c>
      <c r="P390">
        <v>35.811987067893497</v>
      </c>
      <c r="Q390">
        <v>4.5127090199626997E-2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489</v>
      </c>
      <c r="E391">
        <v>16734.258890019999</v>
      </c>
      <c r="F391">
        <v>603.70000000000005</v>
      </c>
      <c r="G391">
        <v>189.66850183349899</v>
      </c>
      <c r="H391">
        <v>17.8183023855869</v>
      </c>
      <c r="I391">
        <v>0.63988617166241402</v>
      </c>
      <c r="J391">
        <v>-4.23703315522829</v>
      </c>
      <c r="K391">
        <v>560.69681450658095</v>
      </c>
      <c r="L391">
        <v>460.11242625192301</v>
      </c>
      <c r="M391">
        <v>47.689444986141503</v>
      </c>
      <c r="N391">
        <v>1.1703882447089999</v>
      </c>
      <c r="O391">
        <v>13.4089779691899</v>
      </c>
      <c r="P391">
        <v>224.22126745435</v>
      </c>
      <c r="Q391">
        <v>0.23002877138553299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21</v>
      </c>
      <c r="E392">
        <v>16723.45019154</v>
      </c>
      <c r="F392">
        <v>605.35</v>
      </c>
      <c r="G392">
        <v>24.4602516568896</v>
      </c>
      <c r="H392">
        <v>-13.3551316092048</v>
      </c>
      <c r="I392">
        <v>-41.571579863622503</v>
      </c>
      <c r="J392">
        <v>-8.8371695976512292</v>
      </c>
      <c r="K392">
        <v>689.67173175424</v>
      </c>
      <c r="L392">
        <v>654.64689591382705</v>
      </c>
      <c r="M392">
        <v>19.045402248321299</v>
      </c>
      <c r="N392">
        <v>1.2643813250485401</v>
      </c>
      <c r="O392">
        <v>42.372181382671101</v>
      </c>
      <c r="P392">
        <v>44.682122370936902</v>
      </c>
      <c r="Q392">
        <v>2.4900290065490001E-2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127</v>
      </c>
      <c r="E393">
        <v>16710.416446499999</v>
      </c>
      <c r="F393">
        <v>2788.75</v>
      </c>
      <c r="G393">
        <v>-34.639683941412898</v>
      </c>
      <c r="H393">
        <v>3.2385247835616102</v>
      </c>
      <c r="I393">
        <v>-4.25643159260144</v>
      </c>
      <c r="J393">
        <v>-4.5946971890666699</v>
      </c>
      <c r="K393">
        <v>2767.4087629187102</v>
      </c>
      <c r="L393">
        <v>2693.77469629504</v>
      </c>
      <c r="M393">
        <v>38.153813521428603</v>
      </c>
      <c r="N393">
        <v>1.5949274801669899</v>
      </c>
      <c r="O393">
        <v>18.045719408337</v>
      </c>
      <c r="P393">
        <v>25.056053811659101</v>
      </c>
      <c r="Q393">
        <v>-8.1454681765281006E-2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133</v>
      </c>
      <c r="E394">
        <v>16707.383950849999</v>
      </c>
      <c r="F394">
        <v>57.01</v>
      </c>
      <c r="G394">
        <v>-2.9191418340914002</v>
      </c>
      <c r="H394">
        <v>-2.6944138077823498</v>
      </c>
      <c r="I394">
        <v>-32.69578792499</v>
      </c>
      <c r="J394">
        <v>1.9988356935309</v>
      </c>
      <c r="K394">
        <v>58.661979451813103</v>
      </c>
      <c r="L394">
        <v>56.060072664254101</v>
      </c>
      <c r="M394">
        <v>42.675724596488898</v>
      </c>
      <c r="N394">
        <v>0.587024712260099</v>
      </c>
      <c r="O394">
        <v>29.275565690229701</v>
      </c>
      <c r="P394">
        <v>45.6194125159642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133</v>
      </c>
      <c r="E395">
        <v>16624.870060320001</v>
      </c>
      <c r="F395">
        <v>911.2</v>
      </c>
      <c r="G395">
        <v>400.27238782320802</v>
      </c>
      <c r="H395">
        <v>-3.4509719007150901</v>
      </c>
      <c r="I395">
        <v>-28.156322670903901</v>
      </c>
      <c r="J395">
        <v>4.1145651012344103E-2</v>
      </c>
      <c r="K395">
        <v>904.50319565367204</v>
      </c>
      <c r="L395">
        <v>816.35750584601999</v>
      </c>
      <c r="M395">
        <v>57.5974434843979</v>
      </c>
      <c r="N395">
        <v>1.5508247073258801</v>
      </c>
      <c r="O395">
        <v>44.205443371378301</v>
      </c>
      <c r="P395">
        <v>468.966593818295</v>
      </c>
      <c r="Q395">
        <v>0.20531216230670701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54</v>
      </c>
      <c r="E396">
        <v>16522.03709772</v>
      </c>
      <c r="F396">
        <v>1579.3</v>
      </c>
      <c r="G396">
        <v>40.926581938821101</v>
      </c>
      <c r="H396">
        <v>1.6420062852805699</v>
      </c>
      <c r="I396">
        <v>-5.2438667653683098</v>
      </c>
      <c r="J396">
        <v>-5.6783850249894696</v>
      </c>
      <c r="K396">
        <v>1603.8329848589501</v>
      </c>
      <c r="L396">
        <v>1429.4066069958401</v>
      </c>
      <c r="M396">
        <v>24.996351213656201</v>
      </c>
      <c r="N396">
        <v>0.39747589207103201</v>
      </c>
      <c r="O396">
        <v>13.911226492749901</v>
      </c>
      <c r="P396">
        <v>75.468029553913595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286</v>
      </c>
      <c r="E397">
        <v>16491.956487200001</v>
      </c>
      <c r="F397">
        <v>947.6</v>
      </c>
      <c r="G397">
        <v>79.244881114413104</v>
      </c>
      <c r="H397">
        <v>-3.4297604201904401</v>
      </c>
      <c r="I397">
        <v>17.438380526671398</v>
      </c>
      <c r="J397">
        <v>-1.9446407203907199</v>
      </c>
      <c r="K397">
        <v>949.767352954854</v>
      </c>
      <c r="L397">
        <v>806.66238039036102</v>
      </c>
      <c r="M397">
        <v>38.738206105255898</v>
      </c>
      <c r="N397">
        <v>0.88585811871313402</v>
      </c>
      <c r="O397">
        <v>11.8615449556775</v>
      </c>
      <c r="P397">
        <v>111.267919648629</v>
      </c>
      <c r="Q397">
        <v>0.15455973554136099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170</v>
      </c>
      <c r="E398">
        <v>16367.474482514999</v>
      </c>
      <c r="F398">
        <v>1058.8499999999999</v>
      </c>
      <c r="G398">
        <v>-1.27739312726677</v>
      </c>
      <c r="H398">
        <v>1.7345083810637301</v>
      </c>
      <c r="I398">
        <v>-8.8770363986593104</v>
      </c>
      <c r="J398">
        <v>2.09531112282757</v>
      </c>
      <c r="K398">
        <v>1007.81825943889</v>
      </c>
      <c r="L398">
        <v>975.76882845487398</v>
      </c>
      <c r="M398">
        <v>69.012868371109406</v>
      </c>
      <c r="N398">
        <v>0.89267881086627898</v>
      </c>
      <c r="O398">
        <v>10.9694479860225</v>
      </c>
      <c r="P398">
        <v>27.204469005285901</v>
      </c>
      <c r="Q398">
        <v>-2.4380726532673001E-2</v>
      </c>
    </row>
    <row r="399" spans="1:17" hidden="1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286</v>
      </c>
      <c r="E399">
        <v>16281.479565</v>
      </c>
      <c r="F399">
        <v>15240.55</v>
      </c>
      <c r="G399">
        <v>-15.699964531612601</v>
      </c>
      <c r="H399">
        <v>-12.214381526783701</v>
      </c>
      <c r="I399">
        <v>-2.2277608618379499</v>
      </c>
      <c r="J399">
        <v>-2.5599016097574698</v>
      </c>
      <c r="K399">
        <v>15992.310380421</v>
      </c>
      <c r="L399">
        <v>15110.4991867135</v>
      </c>
      <c r="M399">
        <v>33.384493253556101</v>
      </c>
      <c r="N399">
        <v>1.18711564834922</v>
      </c>
      <c r="O399">
        <v>16.755300825757601</v>
      </c>
      <c r="P399">
        <v>19.793983792238802</v>
      </c>
      <c r="Q399">
        <v>5.0220983271923002E-2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46</v>
      </c>
      <c r="E400">
        <v>16249.07157555</v>
      </c>
      <c r="F400">
        <v>1680.55</v>
      </c>
      <c r="G400">
        <v>3.4783771453365699</v>
      </c>
      <c r="H400">
        <v>-9.8503255338743906E-2</v>
      </c>
      <c r="I400">
        <v>19.702993084510201</v>
      </c>
      <c r="J400">
        <v>5.5220114003972798</v>
      </c>
      <c r="K400">
        <v>1669.7772003968901</v>
      </c>
      <c r="L400">
        <v>1433.6347220059899</v>
      </c>
      <c r="M400">
        <v>38.863453014483902</v>
      </c>
      <c r="N400">
        <v>0.60295271805761996</v>
      </c>
      <c r="O400">
        <v>10.678051828270499</v>
      </c>
      <c r="P400">
        <v>63.964095809551601</v>
      </c>
      <c r="Q400">
        <v>-3.6634625008862998E-2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914</v>
      </c>
      <c r="E401">
        <v>16098.270495119999</v>
      </c>
      <c r="F401">
        <v>501.6</v>
      </c>
      <c r="G401">
        <v>169.256849097627</v>
      </c>
      <c r="H401">
        <v>3.28718338181192</v>
      </c>
      <c r="I401">
        <v>6.6087890953181896</v>
      </c>
      <c r="J401">
        <v>0.51202248502619696</v>
      </c>
      <c r="K401">
        <v>475.58551211952101</v>
      </c>
      <c r="L401">
        <v>379.57262010568797</v>
      </c>
      <c r="M401">
        <v>47.385496385540002</v>
      </c>
      <c r="N401">
        <v>1.0710238689379601</v>
      </c>
      <c r="O401">
        <v>23.165869218500699</v>
      </c>
      <c r="P401">
        <v>207.258805513016</v>
      </c>
      <c r="Q401">
        <v>0.114384773450565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68</v>
      </c>
      <c r="E402">
        <v>16084.5</v>
      </c>
      <c r="F402">
        <v>107.23</v>
      </c>
      <c r="G402">
        <v>167.598728008113</v>
      </c>
      <c r="H402">
        <v>36.678016035051598</v>
      </c>
      <c r="I402">
        <v>14.3223985862686</v>
      </c>
      <c r="J402">
        <v>-12.870623321770401</v>
      </c>
      <c r="K402">
        <v>88.466673562711605</v>
      </c>
      <c r="L402">
        <v>72.632186683894602</v>
      </c>
      <c r="M402">
        <v>58.5233807166465</v>
      </c>
      <c r="N402">
        <v>3.1224346815229098</v>
      </c>
      <c r="O402">
        <v>22.913363797444699</v>
      </c>
      <c r="P402">
        <v>201.207865168539</v>
      </c>
      <c r="Q402">
        <v>6.9424103915825999E-2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551</v>
      </c>
      <c r="E403">
        <v>16067.19246719</v>
      </c>
      <c r="F403">
        <v>854.45</v>
      </c>
      <c r="G403">
        <v>58.561176753556602</v>
      </c>
      <c r="H403">
        <v>10.1836781612707</v>
      </c>
      <c r="I403">
        <v>24.343910443597</v>
      </c>
      <c r="J403">
        <v>-2.4035744912837198</v>
      </c>
      <c r="K403">
        <v>804.43338455760102</v>
      </c>
      <c r="L403">
        <v>669.911998366842</v>
      </c>
      <c r="M403">
        <v>42.570271979681998</v>
      </c>
      <c r="N403">
        <v>0.67001883032624299</v>
      </c>
      <c r="O403">
        <v>8.4440283223125903</v>
      </c>
      <c r="P403">
        <v>102.95724465558099</v>
      </c>
      <c r="Q403">
        <v>0.110816059866153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675</v>
      </c>
      <c r="E404">
        <v>16025.6953492799</v>
      </c>
      <c r="F404">
        <v>887.2</v>
      </c>
      <c r="G404">
        <v>35.047270185372497</v>
      </c>
      <c r="H404">
        <v>-9.9832828172804202</v>
      </c>
      <c r="I404">
        <v>1.95905921483876</v>
      </c>
      <c r="J404">
        <v>-2.4037564057892702</v>
      </c>
      <c r="K404">
        <v>842.28545833602197</v>
      </c>
      <c r="L404">
        <v>732.84141560191597</v>
      </c>
      <c r="M404">
        <v>56.3864943022323</v>
      </c>
      <c r="N404">
        <v>0.97618184420075804</v>
      </c>
      <c r="O404">
        <v>12.5394499549143</v>
      </c>
      <c r="P404">
        <v>65.522388059701498</v>
      </c>
      <c r="Q404">
        <v>0.17073216547298101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923</v>
      </c>
      <c r="E405">
        <v>15990.358269795001</v>
      </c>
      <c r="F405">
        <v>1343.55</v>
      </c>
      <c r="G405">
        <v>61.324005474131802</v>
      </c>
      <c r="H405">
        <v>-9.7193711969858292</v>
      </c>
      <c r="I405">
        <v>28.105968817613601</v>
      </c>
      <c r="J405">
        <v>-1.9492005635321199</v>
      </c>
      <c r="K405">
        <v>1424.8668977237601</v>
      </c>
      <c r="L405">
        <v>1207.0799493612999</v>
      </c>
      <c r="M405">
        <v>34.299930693454698</v>
      </c>
      <c r="N405">
        <v>0.68025731029490699</v>
      </c>
      <c r="O405">
        <v>26.158311934799599</v>
      </c>
      <c r="P405">
        <v>108.512454411422</v>
      </c>
      <c r="Q405">
        <v>0.17958503927859501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Row],[Ticker]],[1]!Table2[[Symbol]:[Industry]],2,FALSE),"-")</f>
        <v>-</v>
      </c>
      <c r="D406" t="s">
        <v>926</v>
      </c>
      <c r="E406">
        <v>15884.578042560001</v>
      </c>
      <c r="F406">
        <v>826.2</v>
      </c>
      <c r="G406">
        <v>43.660123714020898</v>
      </c>
      <c r="H406">
        <v>4.4729549199276901</v>
      </c>
      <c r="I406">
        <v>39.4854521526836</v>
      </c>
      <c r="J406">
        <v>-1.31067596933509</v>
      </c>
      <c r="K406">
        <v>732.47777797488197</v>
      </c>
      <c r="L406">
        <v>594.77966337371595</v>
      </c>
      <c r="M406">
        <v>48.983827586744702</v>
      </c>
      <c r="N406">
        <v>0.80195167582776095</v>
      </c>
      <c r="O406">
        <v>6.1123214717985803</v>
      </c>
      <c r="P406">
        <v>85.101377842500199</v>
      </c>
      <c r="Q406">
        <v>-3.3068182993524001E-2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Row],[Ticker]],[1]!Table2[[Symbol]:[Industry]],2,FALSE),"-")</f>
        <v>-</v>
      </c>
      <c r="D407" t="s">
        <v>929</v>
      </c>
      <c r="E407">
        <v>15845.3776468</v>
      </c>
      <c r="F407">
        <v>713.2</v>
      </c>
      <c r="G407">
        <v>-20.333664657509601</v>
      </c>
      <c r="H407">
        <v>-9.0695521625648805</v>
      </c>
      <c r="I407">
        <v>-22.019246396349899</v>
      </c>
      <c r="J407">
        <v>1.2303220397066099</v>
      </c>
      <c r="K407">
        <v>698.255797577865</v>
      </c>
      <c r="L407">
        <v>681.42041995685804</v>
      </c>
      <c r="M407">
        <v>57.477319712944798</v>
      </c>
      <c r="N407">
        <v>0.80438319996798102</v>
      </c>
      <c r="O407">
        <v>19.1110487941671</v>
      </c>
      <c r="P407">
        <v>20.067340067340002</v>
      </c>
      <c r="Q407">
        <v>4.2526695423327002E-2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Row],[Ticker]],[1]!Table2[[Symbol]:[Industry]],2,FALSE),"-")</f>
        <v>-</v>
      </c>
      <c r="D408" t="s">
        <v>932</v>
      </c>
      <c r="E408">
        <v>15833.277551043</v>
      </c>
      <c r="F408">
        <v>202.53</v>
      </c>
      <c r="G408">
        <v>-3.2416018783208198</v>
      </c>
      <c r="H408">
        <v>-11.84091883054</v>
      </c>
      <c r="I408">
        <v>-5.6903358052386901</v>
      </c>
      <c r="J408">
        <v>-2.7092362240196901</v>
      </c>
      <c r="K408">
        <v>210.229063131873</v>
      </c>
      <c r="L408">
        <v>197.905318394273</v>
      </c>
      <c r="M408">
        <v>33.968543539698501</v>
      </c>
      <c r="N408">
        <v>0.76406988976395795</v>
      </c>
      <c r="O408">
        <v>17.291265491532101</v>
      </c>
      <c r="P408">
        <v>48.700440528634303</v>
      </c>
      <c r="Q408">
        <v>-1.0867920641637999E-2</v>
      </c>
    </row>
    <row r="409" spans="1:17" x14ac:dyDescent="0.3">
      <c r="A409" t="s">
        <v>933</v>
      </c>
      <c r="B409" t="s">
        <v>934</v>
      </c>
      <c r="C409" t="str">
        <f>IFERROR(VLOOKUP(Table1[[#This Row],[Ticker]],[1]!Table2[[Symbol]:[Industry]],2,FALSE),"-")</f>
        <v>-</v>
      </c>
      <c r="D409" t="s">
        <v>504</v>
      </c>
      <c r="E409">
        <v>15797.51687166</v>
      </c>
      <c r="F409">
        <v>316.60000000000002</v>
      </c>
      <c r="G409">
        <v>-6.2734760866786097</v>
      </c>
      <c r="H409">
        <v>-11.1339910116616</v>
      </c>
      <c r="I409">
        <v>-27.548808778154999</v>
      </c>
      <c r="J409">
        <v>-1.6355041715457701</v>
      </c>
      <c r="K409">
        <v>324.75842276979103</v>
      </c>
      <c r="L409">
        <v>319.08122883627698</v>
      </c>
      <c r="M409">
        <v>36.240024946990303</v>
      </c>
      <c r="N409">
        <v>0.48039084253054198</v>
      </c>
      <c r="O409">
        <v>23.815540113708099</v>
      </c>
      <c r="P409">
        <v>23.1906614785992</v>
      </c>
      <c r="Q409">
        <v>-5.2138166349470001E-2</v>
      </c>
    </row>
    <row r="410" spans="1:17" hidden="1" x14ac:dyDescent="0.3">
      <c r="A410" t="s">
        <v>935</v>
      </c>
      <c r="B410" t="s">
        <v>936</v>
      </c>
      <c r="C410" t="str">
        <f>IFERROR(VLOOKUP(Table1[[#This Row],[Ticker]],[1]!Table2[[Symbol]:[Industry]],2,FALSE),"-")</f>
        <v>-</v>
      </c>
      <c r="D410" t="s">
        <v>46</v>
      </c>
      <c r="E410">
        <v>15727.059761324999</v>
      </c>
      <c r="F410">
        <v>1510.05</v>
      </c>
      <c r="G410">
        <v>411.16285801434799</v>
      </c>
      <c r="H410">
        <v>-26.453881647341699</v>
      </c>
      <c r="I410">
        <v>65.257378468453098</v>
      </c>
      <c r="J410">
        <v>-8.5666353027124202</v>
      </c>
      <c r="K410">
        <v>1918.90874634038</v>
      </c>
      <c r="L410">
        <v>1442.77370277162</v>
      </c>
      <c r="M410">
        <v>19.437512499576499</v>
      </c>
      <c r="N410">
        <v>1.2730969408294199</v>
      </c>
      <c r="O410">
        <v>101.168835469024</v>
      </c>
      <c r="P410">
        <v>567.21898197242797</v>
      </c>
      <c r="Q410">
        <v>0.28985882501795601</v>
      </c>
    </row>
    <row r="411" spans="1:17" x14ac:dyDescent="0.3">
      <c r="A411" t="s">
        <v>937</v>
      </c>
      <c r="B411" t="s">
        <v>938</v>
      </c>
      <c r="C411" t="str">
        <f>IFERROR(VLOOKUP(Table1[[#This Row],[Ticker]],[1]!Table2[[Symbol]:[Industry]],2,FALSE),"-")</f>
        <v>-</v>
      </c>
      <c r="D411" t="s">
        <v>54</v>
      </c>
      <c r="E411">
        <v>15659.44274076</v>
      </c>
      <c r="F411">
        <v>646.1</v>
      </c>
      <c r="G411">
        <v>77.135551487632796</v>
      </c>
      <c r="H411">
        <v>25.139949701074102</v>
      </c>
      <c r="I411">
        <v>40.7285186100357</v>
      </c>
      <c r="J411">
        <v>14.822100946430099</v>
      </c>
      <c r="K411">
        <v>511.303613906338</v>
      </c>
      <c r="L411">
        <v>436.48575489275999</v>
      </c>
      <c r="M411">
        <v>93.425213133534797</v>
      </c>
      <c r="N411">
        <v>1.6458457796832999</v>
      </c>
      <c r="O411">
        <v>0.58814425011608495</v>
      </c>
      <c r="P411">
        <v>124.574209245742</v>
      </c>
      <c r="Q411">
        <v>4.0552741169110999E-2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Row],[Ticker]],[1]!Table2[[Symbol]:[Industry]],2,FALSE),"-")</f>
        <v>-</v>
      </c>
      <c r="D412" t="s">
        <v>201</v>
      </c>
      <c r="E412">
        <v>15588.141825375</v>
      </c>
      <c r="F412">
        <v>641.25</v>
      </c>
      <c r="G412">
        <v>-7.0715265867622499</v>
      </c>
      <c r="H412">
        <v>-7.5054511152829404</v>
      </c>
      <c r="I412">
        <v>9.4699726225879495</v>
      </c>
      <c r="J412">
        <v>-1.88463558617294</v>
      </c>
      <c r="K412">
        <v>648.38934893948397</v>
      </c>
      <c r="L412">
        <v>595.03763313833997</v>
      </c>
      <c r="M412">
        <v>34.908252696160901</v>
      </c>
      <c r="N412">
        <v>1.33972227023025</v>
      </c>
      <c r="O412">
        <v>12.592592592592499</v>
      </c>
      <c r="P412">
        <v>30.4414157851912</v>
      </c>
      <c r="Q412">
        <v>4.4048560189951999E-2</v>
      </c>
    </row>
    <row r="413" spans="1:17" hidden="1" x14ac:dyDescent="0.3">
      <c r="A413" t="s">
        <v>941</v>
      </c>
      <c r="B413" t="s">
        <v>942</v>
      </c>
      <c r="C413" t="str">
        <f>IFERROR(VLOOKUP(Table1[[#This Row],[Ticker]],[1]!Table2[[Symbol]:[Industry]],2,FALSE),"-")</f>
        <v>-</v>
      </c>
      <c r="D413" t="s">
        <v>726</v>
      </c>
      <c r="E413">
        <v>15502.9956089399</v>
      </c>
      <c r="F413">
        <v>879.71</v>
      </c>
      <c r="G413">
        <v>-2.0737412599063401</v>
      </c>
      <c r="H413">
        <v>-1.0715344739738399</v>
      </c>
      <c r="I413">
        <v>0.17958422074984301</v>
      </c>
      <c r="J413">
        <v>2.8231612436378901</v>
      </c>
      <c r="K413">
        <v>851.86543263665499</v>
      </c>
      <c r="L413">
        <v>791.42161698175005</v>
      </c>
      <c r="M413">
        <v>63.673105172010501</v>
      </c>
      <c r="N413">
        <v>0.28129247165024202</v>
      </c>
      <c r="O413">
        <v>2.0790942469677498</v>
      </c>
      <c r="P413">
        <v>30.7108258298416</v>
      </c>
      <c r="Q413">
        <v>-2.790653939747E-3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Row],[Ticker]],[1]!Table2[[Symbol]:[Industry]],2,FALSE),"-")</f>
        <v>-</v>
      </c>
      <c r="D414" t="s">
        <v>257</v>
      </c>
      <c r="E414">
        <v>15409.667428324999</v>
      </c>
      <c r="F414">
        <v>3712.25</v>
      </c>
      <c r="G414">
        <v>173.97762203811999</v>
      </c>
      <c r="H414">
        <v>-7.0572842020716102</v>
      </c>
      <c r="I414">
        <v>-0.122801758023788</v>
      </c>
      <c r="J414">
        <v>0.13111487498456101</v>
      </c>
      <c r="K414">
        <v>3873.7088971698799</v>
      </c>
      <c r="L414">
        <v>3286.9564436785299</v>
      </c>
      <c r="M414">
        <v>33.332121185004397</v>
      </c>
      <c r="N414">
        <v>1.0081928782151699</v>
      </c>
      <c r="O414">
        <v>15.8313691157653</v>
      </c>
      <c r="P414">
        <v>206.190201253711</v>
      </c>
      <c r="Q414">
        <v>0.268556602939306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Row],[Ticker]],[1]!Table2[[Symbol]:[Industry]],2,FALSE),"-")</f>
        <v>-</v>
      </c>
      <c r="D415" t="s">
        <v>289</v>
      </c>
      <c r="E415">
        <v>15367.899180500001</v>
      </c>
      <c r="F415">
        <v>658.6</v>
      </c>
      <c r="G415">
        <v>43.6397788710631</v>
      </c>
      <c r="H415">
        <v>-7.52243758391272</v>
      </c>
      <c r="I415">
        <v>2.5912766249676999</v>
      </c>
      <c r="J415">
        <v>3.1170583838712198</v>
      </c>
      <c r="K415">
        <v>688.98603654937097</v>
      </c>
      <c r="L415">
        <v>578.62573162041895</v>
      </c>
      <c r="M415">
        <v>38.341832422095301</v>
      </c>
      <c r="N415">
        <v>0.85637152845929698</v>
      </c>
      <c r="O415">
        <v>25.721226844822301</v>
      </c>
      <c r="P415">
        <v>160.31620553359599</v>
      </c>
      <c r="Q415">
        <v>7.3284634535826995E-2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Row],[Ticker]],[1]!Table2[[Symbol]:[Industry]],2,FALSE),"-")</f>
        <v>-</v>
      </c>
      <c r="D416" t="s">
        <v>223</v>
      </c>
      <c r="E416">
        <v>15325.7466945</v>
      </c>
      <c r="F416">
        <v>2196.5500000000002</v>
      </c>
      <c r="G416">
        <v>78.460422149638305</v>
      </c>
      <c r="H416">
        <v>5.4306978188483903</v>
      </c>
      <c r="I416">
        <v>15.593002766082799</v>
      </c>
      <c r="J416">
        <v>-1.19260845223645</v>
      </c>
      <c r="K416">
        <v>1998.00374553134</v>
      </c>
      <c r="L416">
        <v>1648.4904894465601</v>
      </c>
      <c r="M416">
        <v>44.990931991617003</v>
      </c>
      <c r="N416">
        <v>0.25253450665581401</v>
      </c>
      <c r="O416">
        <v>9.6264596754000493</v>
      </c>
      <c r="P416">
        <v>126.43678160919499</v>
      </c>
      <c r="Q416">
        <v>4.7555188405915001E-2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Row],[Ticker]],[1]!Table2[[Symbol]:[Industry]],2,FALSE),"-")</f>
        <v>-</v>
      </c>
      <c r="D417" t="s">
        <v>54</v>
      </c>
      <c r="E417">
        <v>15254.0083968</v>
      </c>
      <c r="F417">
        <v>1121</v>
      </c>
      <c r="G417">
        <v>13.627547460600599</v>
      </c>
      <c r="H417">
        <v>4.2417040831299504</v>
      </c>
      <c r="I417">
        <v>12.560786980642799</v>
      </c>
      <c r="J417">
        <v>4.9078937900412702</v>
      </c>
      <c r="K417">
        <v>1018.59991583468</v>
      </c>
      <c r="L417">
        <v>915.89287375343895</v>
      </c>
      <c r="M417">
        <v>74.190628415951707</v>
      </c>
      <c r="N417">
        <v>0.87870488163220195</v>
      </c>
      <c r="O417">
        <v>1.9446922390722501</v>
      </c>
      <c r="P417">
        <v>42.602722299961798</v>
      </c>
      <c r="Q417">
        <v>8.3659289568500002E-3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626</v>
      </c>
      <c r="E418">
        <v>15223.607346000001</v>
      </c>
      <c r="F418">
        <v>526.45000000000005</v>
      </c>
      <c r="G418">
        <v>22.3399499257198</v>
      </c>
      <c r="H418">
        <v>6.0898202824667296</v>
      </c>
      <c r="I418">
        <v>11.587274334021201</v>
      </c>
      <c r="J418">
        <v>-3.1556909187502402</v>
      </c>
      <c r="K418">
        <v>505.54111256261501</v>
      </c>
      <c r="L418">
        <v>445.13309394420497</v>
      </c>
      <c r="M418">
        <v>41.875886551687998</v>
      </c>
      <c r="N418">
        <v>0.83796432673990795</v>
      </c>
      <c r="O418">
        <v>12.4513249121473</v>
      </c>
      <c r="P418">
        <v>57.431220095693803</v>
      </c>
      <c r="Q418">
        <v>1.6410454412115999E-2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54</v>
      </c>
      <c r="E419">
        <v>15124.2094674</v>
      </c>
      <c r="F419">
        <v>6567</v>
      </c>
      <c r="G419">
        <v>25.347634352615099</v>
      </c>
      <c r="H419">
        <v>-2.1993805493355998</v>
      </c>
      <c r="I419">
        <v>4.5812467115267204</v>
      </c>
      <c r="J419">
        <v>-2.62953711942686</v>
      </c>
      <c r="K419">
        <v>6294.8891614057002</v>
      </c>
      <c r="L419">
        <v>5522.05909206039</v>
      </c>
      <c r="M419">
        <v>53.235990628836397</v>
      </c>
      <c r="N419">
        <v>0.67068029541885099</v>
      </c>
      <c r="O419">
        <v>14.8104157149383</v>
      </c>
      <c r="P419">
        <v>53.142676905798503</v>
      </c>
      <c r="Q419">
        <v>-1.2741026544526E-2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133</v>
      </c>
      <c r="E420">
        <v>14949.5829841799</v>
      </c>
      <c r="F420">
        <v>1117.3499999999999</v>
      </c>
      <c r="G420">
        <v>66.0946869395882</v>
      </c>
      <c r="H420">
        <v>0.16688426261557099</v>
      </c>
      <c r="I420">
        <v>35.271787095970701</v>
      </c>
      <c r="J420">
        <v>6.5142411368067403</v>
      </c>
      <c r="K420">
        <v>1051.78075645076</v>
      </c>
      <c r="L420">
        <v>849.58063734826499</v>
      </c>
      <c r="M420">
        <v>58.875147227048402</v>
      </c>
      <c r="N420">
        <v>0.79536028598802799</v>
      </c>
      <c r="O420">
        <v>9.54043048283887</v>
      </c>
      <c r="P420">
        <v>101.815226225955</v>
      </c>
      <c r="Q420">
        <v>0.101014314341802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18</v>
      </c>
      <c r="E421">
        <v>14930.601521000001</v>
      </c>
      <c r="F421">
        <v>1002.65</v>
      </c>
      <c r="G421">
        <v>121.258807602863</v>
      </c>
      <c r="H421">
        <v>2.54044442612379</v>
      </c>
      <c r="I421">
        <v>-0.80711634171050695</v>
      </c>
      <c r="J421">
        <v>3.6302441826019902</v>
      </c>
      <c r="K421">
        <v>995.07132107458494</v>
      </c>
      <c r="L421">
        <v>840.65244143384996</v>
      </c>
      <c r="M421">
        <v>44.746634483864497</v>
      </c>
      <c r="N421">
        <v>0.99670507541511399</v>
      </c>
      <c r="O421">
        <v>27.163018002293899</v>
      </c>
      <c r="P421">
        <v>188.200632365622</v>
      </c>
      <c r="Q421">
        <v>0.19112154034929699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349</v>
      </c>
      <c r="E422">
        <v>14809.87934245</v>
      </c>
      <c r="F422">
        <v>4389.5</v>
      </c>
      <c r="G422">
        <v>59.461919036611398</v>
      </c>
      <c r="H422">
        <v>-7.5916536467644304</v>
      </c>
      <c r="I422">
        <v>-14.3067323896866</v>
      </c>
      <c r="J422">
        <v>-3.3397962584171998</v>
      </c>
      <c r="K422">
        <v>4209.6456481634796</v>
      </c>
      <c r="L422">
        <v>3689.18012385987</v>
      </c>
      <c r="M422">
        <v>53.289501181085498</v>
      </c>
      <c r="N422">
        <v>1.0210546404417</v>
      </c>
      <c r="O422">
        <v>11.3566465428864</v>
      </c>
      <c r="P422">
        <v>87.8343104112285</v>
      </c>
      <c r="Q422">
        <v>1.9781805757121001E-2</v>
      </c>
    </row>
    <row r="423" spans="1:17" hidden="1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181</v>
      </c>
      <c r="E423">
        <v>14757.972805854901</v>
      </c>
      <c r="F423">
        <v>455.15</v>
      </c>
      <c r="G423">
        <v>8.4341966771737997</v>
      </c>
      <c r="H423">
        <v>1.3328502487928799</v>
      </c>
      <c r="I423">
        <v>-8.8680117918879606</v>
      </c>
      <c r="J423">
        <v>-0.17344513338989101</v>
      </c>
      <c r="K423">
        <v>451.940181518374</v>
      </c>
      <c r="M423">
        <v>39.008156575366897</v>
      </c>
      <c r="N423">
        <v>0.21880044986725</v>
      </c>
      <c r="O423">
        <v>12.2706799956058</v>
      </c>
      <c r="P423">
        <v>77.584861490440801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782</v>
      </c>
      <c r="E424">
        <v>14712.834782399999</v>
      </c>
      <c r="F424">
        <v>357.6</v>
      </c>
      <c r="G424">
        <v>23.6934373626476</v>
      </c>
      <c r="H424">
        <v>-5.4320780012875902</v>
      </c>
      <c r="I424">
        <v>-26.192674730588799</v>
      </c>
      <c r="J424">
        <v>8.6071080809231795</v>
      </c>
      <c r="K424">
        <v>350.73232565960501</v>
      </c>
      <c r="L424">
        <v>323.16963806382302</v>
      </c>
      <c r="M424">
        <v>52.407129465678999</v>
      </c>
      <c r="N424">
        <v>0.69672503788045503</v>
      </c>
      <c r="O424">
        <v>20.232102908277302</v>
      </c>
      <c r="P424">
        <v>55.6135770234986</v>
      </c>
      <c r="Q424">
        <v>0.19661258430061401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584</v>
      </c>
      <c r="E425">
        <v>14702.904952114999</v>
      </c>
      <c r="F425">
        <v>858.05</v>
      </c>
      <c r="G425">
        <v>97.829717755834594</v>
      </c>
      <c r="H425">
        <v>17.892191545608998</v>
      </c>
      <c r="I425">
        <v>21.7556960822034</v>
      </c>
      <c r="J425">
        <v>14.9931683021472</v>
      </c>
      <c r="K425">
        <v>750.29961007763802</v>
      </c>
      <c r="L425">
        <v>633.51279336060395</v>
      </c>
      <c r="M425">
        <v>71.423307976871399</v>
      </c>
      <c r="N425">
        <v>1.48053133369297</v>
      </c>
      <c r="O425">
        <v>4.6559058329934198</v>
      </c>
      <c r="P425">
        <v>133.07075920141199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969</v>
      </c>
      <c r="E426">
        <v>14434.28884616</v>
      </c>
      <c r="F426">
        <v>1470.85</v>
      </c>
      <c r="G426">
        <v>-35.179685068305801</v>
      </c>
      <c r="H426">
        <v>-3.4807629549755101</v>
      </c>
      <c r="I426">
        <v>-10.570830756758699</v>
      </c>
      <c r="J426">
        <v>0.602760140669797</v>
      </c>
      <c r="K426">
        <v>1434.5845483445801</v>
      </c>
      <c r="L426">
        <v>1463.3979603113501</v>
      </c>
      <c r="M426">
        <v>46.945603728871703</v>
      </c>
      <c r="N426">
        <v>0.94974130542545798</v>
      </c>
      <c r="O426">
        <v>27.5079035931604</v>
      </c>
      <c r="P426">
        <v>22.143331672479601</v>
      </c>
      <c r="Q426">
        <v>-3.0828115851863E-2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124</v>
      </c>
      <c r="E427">
        <v>14387.864079839999</v>
      </c>
      <c r="F427">
        <v>2261.1</v>
      </c>
      <c r="G427">
        <v>26.637114199112801</v>
      </c>
      <c r="H427">
        <v>19.077551059375001</v>
      </c>
      <c r="I427">
        <v>28.333273663779</v>
      </c>
      <c r="J427">
        <v>-1.6831560492258999</v>
      </c>
      <c r="K427">
        <v>2050.3059598864202</v>
      </c>
      <c r="L427">
        <v>1760.7623827759501</v>
      </c>
      <c r="M427">
        <v>45.499303849604701</v>
      </c>
      <c r="N427">
        <v>1.4641264684341899</v>
      </c>
      <c r="O427">
        <v>9.8580337004113101</v>
      </c>
      <c r="P427">
        <v>58.668116908178597</v>
      </c>
      <c r="Q427">
        <v>-6.3086465360731994E-2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130</v>
      </c>
      <c r="E428">
        <v>14291.915755</v>
      </c>
      <c r="F428">
        <v>1709.5</v>
      </c>
      <c r="G428">
        <v>155.27806378185801</v>
      </c>
      <c r="H428">
        <v>27.944572744667902</v>
      </c>
      <c r="I428">
        <v>88.154898015105999</v>
      </c>
      <c r="J428">
        <v>15.964243330845701</v>
      </c>
      <c r="K428">
        <v>1304.4256690903701</v>
      </c>
      <c r="L428">
        <v>977.32899510677396</v>
      </c>
      <c r="M428">
        <v>88.055464042692506</v>
      </c>
      <c r="N428">
        <v>1.1860567040716901</v>
      </c>
      <c r="O428">
        <v>3.4220532319391501</v>
      </c>
      <c r="P428">
        <v>194.81762524790801</v>
      </c>
      <c r="Q428">
        <v>0.23285748451840299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304</v>
      </c>
      <c r="E429">
        <v>14284.452407875</v>
      </c>
      <c r="F429">
        <v>1021.25</v>
      </c>
      <c r="G429">
        <v>114.83090652769</v>
      </c>
      <c r="H429">
        <v>0.79556500813981701</v>
      </c>
      <c r="I429">
        <v>7.8820351760034599</v>
      </c>
      <c r="J429">
        <v>-0.14969425639938</v>
      </c>
      <c r="K429">
        <v>981.42118059565098</v>
      </c>
      <c r="L429">
        <v>806.43275006209706</v>
      </c>
      <c r="M429">
        <v>45.698313758993599</v>
      </c>
      <c r="N429">
        <v>1.05004205993666</v>
      </c>
      <c r="O429">
        <v>13.287637698898401</v>
      </c>
      <c r="P429">
        <v>153.39619130326901</v>
      </c>
      <c r="Q429">
        <v>0.130247389205533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-</v>
      </c>
      <c r="D430" t="s">
        <v>46</v>
      </c>
      <c r="E430">
        <v>14253.3945792799</v>
      </c>
      <c r="F430">
        <v>253.6</v>
      </c>
      <c r="G430">
        <v>44.189325339451599</v>
      </c>
      <c r="H430">
        <v>-1.7090129213687599</v>
      </c>
      <c r="I430">
        <v>-16.070186829668302</v>
      </c>
      <c r="J430">
        <v>1.15212051152055</v>
      </c>
      <c r="K430">
        <v>256.82908770128603</v>
      </c>
      <c r="L430">
        <v>215.71625451364599</v>
      </c>
      <c r="M430">
        <v>36.885395394769098</v>
      </c>
      <c r="N430">
        <v>0.59462733939620405</v>
      </c>
      <c r="O430">
        <v>19.8343848580441</v>
      </c>
      <c r="P430">
        <v>117.77586947187601</v>
      </c>
      <c r="Q430">
        <v>0.123403906797857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Row],[Ticker]],[1]!Table2[[Symbol]:[Industry]],2,FALSE),"-")</f>
        <v>-</v>
      </c>
      <c r="D431" t="s">
        <v>297</v>
      </c>
      <c r="E431">
        <v>14226.56554476</v>
      </c>
      <c r="F431">
        <v>376.9</v>
      </c>
      <c r="G431">
        <v>114.553750137657</v>
      </c>
      <c r="H431">
        <v>32.002737976376501</v>
      </c>
      <c r="I431">
        <v>4.6764352767024304</v>
      </c>
      <c r="J431">
        <v>20.3231328811897</v>
      </c>
      <c r="K431">
        <v>279.82377776696501</v>
      </c>
      <c r="L431">
        <v>252.97446869525101</v>
      </c>
      <c r="M431">
        <v>86.825818830703497</v>
      </c>
      <c r="N431">
        <v>3.0722787710513</v>
      </c>
      <c r="O431">
        <v>0.82249933669409303</v>
      </c>
      <c r="P431">
        <v>148.61477572559301</v>
      </c>
      <c r="Q431">
        <v>0.104382795853642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Row],[Ticker]],[1]!Table2[[Symbol]:[Industry]],2,FALSE),"-")</f>
        <v>-</v>
      </c>
      <c r="D432" t="s">
        <v>54</v>
      </c>
      <c r="E432">
        <v>14212.630286975</v>
      </c>
      <c r="F432">
        <v>11077.75</v>
      </c>
      <c r="G432">
        <v>194.83053308210799</v>
      </c>
      <c r="H432">
        <v>17.773489521487601</v>
      </c>
      <c r="I432">
        <v>67.153097570250495</v>
      </c>
      <c r="J432">
        <v>12.579240340314101</v>
      </c>
      <c r="K432">
        <v>7764.5500190467101</v>
      </c>
      <c r="L432">
        <v>6275.5584049237896</v>
      </c>
      <c r="M432">
        <v>89.248927239932399</v>
      </c>
      <c r="N432">
        <v>1.7461399004162199</v>
      </c>
      <c r="O432">
        <v>1.61810837038207</v>
      </c>
      <c r="P432">
        <v>235.455591557399</v>
      </c>
      <c r="Q432">
        <v>0.157028339772395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Row],[Ticker]],[1]!Table2[[Symbol]:[Industry]],2,FALSE),"-")</f>
        <v>-</v>
      </c>
      <c r="D433" t="s">
        <v>551</v>
      </c>
      <c r="E433">
        <v>14197.1928895</v>
      </c>
      <c r="F433">
        <v>3117.5</v>
      </c>
      <c r="G433">
        <v>-14.487136818429301</v>
      </c>
      <c r="H433">
        <v>5.2993901082262003</v>
      </c>
      <c r="I433">
        <v>3.11140149291866</v>
      </c>
      <c r="J433">
        <v>11.5243383442598</v>
      </c>
      <c r="K433">
        <v>2823.32713615288</v>
      </c>
      <c r="L433">
        <v>2640.71252408686</v>
      </c>
      <c r="M433">
        <v>78.209834222932201</v>
      </c>
      <c r="N433">
        <v>1.44580747382797</v>
      </c>
      <c r="O433">
        <v>2.61427425821971</v>
      </c>
      <c r="P433">
        <v>37.516541685046299</v>
      </c>
      <c r="Q433">
        <v>-7.4951135474909999E-3</v>
      </c>
    </row>
    <row r="434" spans="1:17" hidden="1" x14ac:dyDescent="0.3">
      <c r="A434" t="s">
        <v>984</v>
      </c>
      <c r="B434" t="s">
        <v>985</v>
      </c>
      <c r="C434" t="str">
        <f>IFERROR(VLOOKUP(Table1[[#This Row],[Ticker]],[1]!Table2[[Symbol]:[Industry]],2,FALSE),"-")</f>
        <v>-</v>
      </c>
      <c r="D434" t="s">
        <v>986</v>
      </c>
      <c r="E434">
        <v>14009.9518667799</v>
      </c>
      <c r="F434">
        <v>2308.5500000000002</v>
      </c>
      <c r="G434">
        <v>47.5071433648599</v>
      </c>
      <c r="H434">
        <v>4.9623213649748497</v>
      </c>
      <c r="I434">
        <v>50.141658423115402</v>
      </c>
      <c r="J434">
        <v>-5.6103321886029196</v>
      </c>
      <c r="K434">
        <v>2139.9352914239998</v>
      </c>
      <c r="M434">
        <v>45.536028983663599</v>
      </c>
      <c r="N434">
        <v>0.76654834170823205</v>
      </c>
      <c r="O434">
        <v>10.0019492755192</v>
      </c>
      <c r="P434">
        <v>88.360802872062607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60</v>
      </c>
      <c r="E435">
        <v>13874.617716564</v>
      </c>
      <c r="F435">
        <v>34.54</v>
      </c>
      <c r="G435">
        <v>63.7179448680712</v>
      </c>
      <c r="H435">
        <v>10.648801595716501</v>
      </c>
      <c r="I435">
        <v>6.8257408322579902</v>
      </c>
      <c r="J435">
        <v>9.0167507989650204</v>
      </c>
      <c r="K435">
        <v>28.770895403608101</v>
      </c>
      <c r="L435">
        <v>25.4490219393609</v>
      </c>
      <c r="M435">
        <v>88.439513978564705</v>
      </c>
      <c r="N435">
        <v>1.6298217384448499</v>
      </c>
      <c r="O435">
        <v>0</v>
      </c>
      <c r="P435">
        <v>122.122186495176</v>
      </c>
      <c r="Q435">
        <v>8.6363310755913997E-2</v>
      </c>
    </row>
    <row r="436" spans="1:17" hidden="1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584</v>
      </c>
      <c r="E436">
        <v>13855.979658</v>
      </c>
      <c r="F436">
        <v>580</v>
      </c>
      <c r="G436">
        <v>-24.991111008614698</v>
      </c>
      <c r="H436">
        <v>4.15233801846085</v>
      </c>
      <c r="I436">
        <v>-11.5108402969531</v>
      </c>
      <c r="J436">
        <v>-4.2714620132117602</v>
      </c>
      <c r="K436">
        <v>569.40477273922795</v>
      </c>
      <c r="M436">
        <v>41.213363117040203</v>
      </c>
      <c r="O436">
        <v>13.793103448275801</v>
      </c>
      <c r="P436">
        <v>23.378004679855302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54</v>
      </c>
      <c r="E437">
        <v>13797.647188520001</v>
      </c>
      <c r="F437">
        <v>899.45</v>
      </c>
      <c r="G437">
        <v>234.85755069122101</v>
      </c>
      <c r="H437">
        <v>3.9655888692049501</v>
      </c>
      <c r="I437">
        <v>89.725267585869204</v>
      </c>
      <c r="J437">
        <v>3.8819293678779001</v>
      </c>
      <c r="K437">
        <v>750.825380010054</v>
      </c>
      <c r="L437">
        <v>548.21407450138497</v>
      </c>
      <c r="M437">
        <v>62.406596594369503</v>
      </c>
      <c r="N437">
        <v>0.43117221296035202</v>
      </c>
      <c r="O437">
        <v>10.6231585969203</v>
      </c>
      <c r="P437">
        <v>321.78194607268398</v>
      </c>
      <c r="Q437">
        <v>5.6045793236101003E-2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167</v>
      </c>
      <c r="E438">
        <v>13786.599424</v>
      </c>
      <c r="F438">
        <v>13627</v>
      </c>
      <c r="G438">
        <v>169.02747489911499</v>
      </c>
      <c r="H438">
        <v>9.3159594242868007</v>
      </c>
      <c r="I438">
        <v>57.342410678054499</v>
      </c>
      <c r="J438">
        <v>14.8967329693065</v>
      </c>
      <c r="K438">
        <v>11826.7065466527</v>
      </c>
      <c r="L438">
        <v>9075.47955967091</v>
      </c>
      <c r="M438">
        <v>66.4162781139609</v>
      </c>
      <c r="N438">
        <v>1.2769077538682101</v>
      </c>
      <c r="O438">
        <v>6.8980700080722102</v>
      </c>
      <c r="P438">
        <v>223.524174689284</v>
      </c>
      <c r="Q438">
        <v>0.210440980925163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Row],[Ticker]],[1]!Table2[[Symbol]:[Industry]],2,FALSE),"-")</f>
        <v>-</v>
      </c>
      <c r="D439" t="s">
        <v>230</v>
      </c>
      <c r="E439">
        <v>13769.454035434999</v>
      </c>
      <c r="F439">
        <v>1677.55</v>
      </c>
      <c r="G439">
        <v>21.772199552880799</v>
      </c>
      <c r="H439">
        <v>-10.6306263530627</v>
      </c>
      <c r="I439">
        <v>-19.211214969568498</v>
      </c>
      <c r="J439">
        <v>-0.29503830604652698</v>
      </c>
      <c r="K439">
        <v>1759.7248223532599</v>
      </c>
      <c r="L439">
        <v>1607.22978390863</v>
      </c>
      <c r="M439">
        <v>24.0988006269084</v>
      </c>
      <c r="N439">
        <v>0.49816029706466902</v>
      </c>
      <c r="O439">
        <v>32.452087866233398</v>
      </c>
      <c r="P439">
        <v>65.602171767028594</v>
      </c>
      <c r="Q439">
        <v>0.14969593715211099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Row],[Ticker]],[1]!Table2[[Symbol]:[Industry]],2,FALSE),"-")</f>
        <v>-</v>
      </c>
      <c r="D440" t="s">
        <v>24</v>
      </c>
      <c r="E440">
        <v>13759.6249191799</v>
      </c>
      <c r="F440">
        <v>226.9</v>
      </c>
      <c r="G440">
        <v>-23.635902131873699</v>
      </c>
      <c r="H440">
        <v>-15.2228851367232</v>
      </c>
      <c r="I440">
        <v>-27.417503545049801</v>
      </c>
      <c r="J440">
        <v>1.0680164833744701</v>
      </c>
      <c r="K440">
        <v>246.87669325288701</v>
      </c>
      <c r="L440">
        <v>244.01319380997501</v>
      </c>
      <c r="M440">
        <v>26.6648188800642</v>
      </c>
      <c r="N440">
        <v>1.40647267683109</v>
      </c>
      <c r="O440">
        <v>32.525341560158601</v>
      </c>
      <c r="P440">
        <v>8.5386271226978998</v>
      </c>
      <c r="Q440">
        <v>1.7844408147314E-2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Row],[Ticker]],[1]!Table2[[Symbol]:[Industry]],2,FALSE),"-")</f>
        <v>-</v>
      </c>
      <c r="D441" t="s">
        <v>560</v>
      </c>
      <c r="E441">
        <v>13702.770045719901</v>
      </c>
      <c r="F441">
        <v>142.66</v>
      </c>
      <c r="G441">
        <v>-63.669980694054999</v>
      </c>
      <c r="H441">
        <v>-10.339178175215601</v>
      </c>
      <c r="I441">
        <v>-30.594693265807599</v>
      </c>
      <c r="J441">
        <v>1.26085308285335</v>
      </c>
      <c r="K441">
        <v>148.078708780265</v>
      </c>
      <c r="L441">
        <v>177.395579658597</v>
      </c>
      <c r="M441">
        <v>46.508449100303203</v>
      </c>
      <c r="N441">
        <v>1.0364092873271</v>
      </c>
      <c r="O441">
        <v>110.079910276181</v>
      </c>
      <c r="P441">
        <v>13.673306772908299</v>
      </c>
      <c r="Q441">
        <v>-3.7352826499527002E-2</v>
      </c>
    </row>
    <row r="442" spans="1:17" x14ac:dyDescent="0.3">
      <c r="A442" t="s">
        <v>1001</v>
      </c>
      <c r="B442" t="s">
        <v>1002</v>
      </c>
      <c r="C442" t="str">
        <f>IFERROR(VLOOKUP(Table1[[#This Row],[Ticker]],[1]!Table2[[Symbol]:[Industry]],2,FALSE),"-")</f>
        <v>-</v>
      </c>
      <c r="D442" t="s">
        <v>167</v>
      </c>
      <c r="E442">
        <v>13652.4917412</v>
      </c>
      <c r="F442">
        <v>608.4</v>
      </c>
      <c r="G442">
        <v>33.863616354806403</v>
      </c>
      <c r="H442">
        <v>-7.3005284314442704</v>
      </c>
      <c r="I442">
        <v>0.90249343748198096</v>
      </c>
      <c r="J442">
        <v>5.1396977479911996</v>
      </c>
      <c r="K442">
        <v>617.95670067352</v>
      </c>
      <c r="L442">
        <v>523.01492488023598</v>
      </c>
      <c r="M442">
        <v>35.515496840952601</v>
      </c>
      <c r="N442">
        <v>0.94718696543308001</v>
      </c>
      <c r="O442">
        <v>17.809007232084099</v>
      </c>
      <c r="P442">
        <v>75.8000433432059</v>
      </c>
      <c r="Q442">
        <v>0.20377276195699301</v>
      </c>
    </row>
    <row r="443" spans="1:17" x14ac:dyDescent="0.3">
      <c r="A443" t="s">
        <v>1003</v>
      </c>
      <c r="B443" t="s">
        <v>1004</v>
      </c>
      <c r="C443" t="str">
        <f>IFERROR(VLOOKUP(Table1[[#This Row],[Ticker]],[1]!Table2[[Symbol]:[Industry]],2,FALSE),"-")</f>
        <v>-</v>
      </c>
      <c r="D443" t="s">
        <v>1005</v>
      </c>
      <c r="E443">
        <v>13620.924757430001</v>
      </c>
      <c r="F443">
        <v>767.3</v>
      </c>
      <c r="G443">
        <v>30.712987545770702</v>
      </c>
      <c r="H443">
        <v>1.2788592959255201</v>
      </c>
      <c r="I443">
        <v>6.4868311619892101</v>
      </c>
      <c r="J443">
        <v>4.1840733739628</v>
      </c>
      <c r="K443">
        <v>747.65197812567203</v>
      </c>
      <c r="L443">
        <v>641.10068662872698</v>
      </c>
      <c r="M443">
        <v>40.986142277599399</v>
      </c>
      <c r="N443">
        <v>0.71657492571438597</v>
      </c>
      <c r="O443">
        <v>12.074807767496401</v>
      </c>
      <c r="P443">
        <v>69.494146233708804</v>
      </c>
      <c r="Q443">
        <v>5.2143640043830999E-2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349</v>
      </c>
      <c r="E444">
        <v>13572.3917683</v>
      </c>
      <c r="F444">
        <v>979.15</v>
      </c>
      <c r="G444">
        <v>-1.01278662123673</v>
      </c>
      <c r="H444">
        <v>12.784036868654299</v>
      </c>
      <c r="I444">
        <v>12.806585006658</v>
      </c>
      <c r="J444">
        <v>5.3041444384312397</v>
      </c>
      <c r="K444">
        <v>838.50184804134699</v>
      </c>
      <c r="L444">
        <v>775.52776943218805</v>
      </c>
      <c r="M444">
        <v>77.337443284478994</v>
      </c>
      <c r="N444">
        <v>1.72599545403779</v>
      </c>
      <c r="O444">
        <v>3.5081448194862901</v>
      </c>
      <c r="P444">
        <v>51.301862010352998</v>
      </c>
      <c r="Q444">
        <v>-3.7931435389831E-2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98</v>
      </c>
      <c r="E445">
        <v>13562.995018633001</v>
      </c>
      <c r="F445">
        <v>19.79</v>
      </c>
      <c r="G445">
        <v>180.23661999139699</v>
      </c>
      <c r="H445">
        <v>-6.6873744703082396</v>
      </c>
      <c r="I445">
        <v>-8.9469199864554501</v>
      </c>
      <c r="J445">
        <v>1.0491439784549901</v>
      </c>
      <c r="K445">
        <v>18.949306993235101</v>
      </c>
      <c r="L445">
        <v>16.527513171526401</v>
      </c>
      <c r="M445">
        <v>61.886629538977402</v>
      </c>
      <c r="N445">
        <v>1.10735618894315</v>
      </c>
      <c r="O445">
        <v>21.2733703890854</v>
      </c>
      <c r="P445">
        <v>216.64</v>
      </c>
      <c r="Q445">
        <v>0.115793371611282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286</v>
      </c>
      <c r="E446">
        <v>13542.514160000001</v>
      </c>
      <c r="F446">
        <v>4289.95</v>
      </c>
      <c r="G446">
        <v>23.062593080407002</v>
      </c>
      <c r="H446">
        <v>-7.5853208767885096</v>
      </c>
      <c r="I446">
        <v>18.688859721027399</v>
      </c>
      <c r="J446">
        <v>5.1217754689137003</v>
      </c>
      <c r="K446">
        <v>4370.9704454005896</v>
      </c>
      <c r="L446">
        <v>3809.1577956423498</v>
      </c>
      <c r="M446">
        <v>43.892218852046298</v>
      </c>
      <c r="N446">
        <v>0.605651173159518</v>
      </c>
      <c r="O446">
        <v>16.551474958915598</v>
      </c>
      <c r="P446">
        <v>55.432971014492701</v>
      </c>
      <c r="Q446">
        <v>0.176810394599862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54</v>
      </c>
      <c r="E447">
        <v>13481.98174818</v>
      </c>
      <c r="F447">
        <v>851.4</v>
      </c>
      <c r="G447">
        <v>101.702888824325</v>
      </c>
      <c r="H447">
        <v>14.8679974305182</v>
      </c>
      <c r="I447">
        <v>30.652044711062899</v>
      </c>
      <c r="J447">
        <v>18.498695309405701</v>
      </c>
      <c r="K447">
        <v>730.79465066408795</v>
      </c>
      <c r="L447">
        <v>618.62203430976103</v>
      </c>
      <c r="M447">
        <v>79.854905211850195</v>
      </c>
      <c r="N447">
        <v>3.3314020390408601</v>
      </c>
      <c r="O447">
        <v>2.9833215879727399</v>
      </c>
      <c r="P447">
        <v>167.10588235294099</v>
      </c>
      <c r="Q447">
        <v>-5.5258555428500003E-4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133</v>
      </c>
      <c r="E448">
        <v>13394.965396969999</v>
      </c>
      <c r="F448">
        <v>923.15</v>
      </c>
      <c r="G448">
        <v>120.213470907775</v>
      </c>
      <c r="H448">
        <v>18.3034503613247</v>
      </c>
      <c r="I448">
        <v>70.899570367394105</v>
      </c>
      <c r="J448">
        <v>6.8303352269185904</v>
      </c>
      <c r="K448">
        <v>735.67236093965198</v>
      </c>
      <c r="L448">
        <v>554.00945008685005</v>
      </c>
      <c r="M448">
        <v>76.883308173826407</v>
      </c>
      <c r="N448">
        <v>0.76308159973327905</v>
      </c>
      <c r="O448">
        <v>1.2673996641932399</v>
      </c>
      <c r="P448">
        <v>163.75714285714199</v>
      </c>
      <c r="Q448">
        <v>0.184972702956231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417</v>
      </c>
      <c r="E449">
        <v>13292.823260273</v>
      </c>
      <c r="F449">
        <v>215.03</v>
      </c>
      <c r="G449">
        <v>247.57280930188301</v>
      </c>
      <c r="H449">
        <v>8.5387070539772498</v>
      </c>
      <c r="I449">
        <v>4.2056053530799602</v>
      </c>
      <c r="J449">
        <v>0.73969923168587204</v>
      </c>
      <c r="K449">
        <v>189.91101981419601</v>
      </c>
      <c r="L449">
        <v>154.40290705387099</v>
      </c>
      <c r="M449">
        <v>67.059854101223195</v>
      </c>
      <c r="N449">
        <v>1.99509760570623</v>
      </c>
      <c r="O449">
        <v>4.3575315072315401</v>
      </c>
      <c r="P449">
        <v>283.29768270944697</v>
      </c>
      <c r="Q449">
        <v>0.180044844490137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Row],[Ticker]],[1]!Table2[[Symbol]:[Industry]],2,FALSE),"-")</f>
        <v>-</v>
      </c>
      <c r="D450" t="s">
        <v>504</v>
      </c>
      <c r="E450">
        <v>13243.2382347</v>
      </c>
      <c r="F450">
        <v>1673.4</v>
      </c>
      <c r="G450">
        <v>-19.291782450315001</v>
      </c>
      <c r="H450">
        <v>-13.249922732856501</v>
      </c>
      <c r="I450">
        <v>-0.34581064661549299</v>
      </c>
      <c r="J450">
        <v>-4.7887449873884096</v>
      </c>
      <c r="K450">
        <v>1733.9242806592699</v>
      </c>
      <c r="L450">
        <v>1630.2271492914499</v>
      </c>
      <c r="M450">
        <v>26.839544213678401</v>
      </c>
      <c r="N450">
        <v>0.80191194405715505</v>
      </c>
      <c r="O450">
        <v>18.259232699892401</v>
      </c>
      <c r="P450">
        <v>28.033664881407802</v>
      </c>
      <c r="Q450">
        <v>-0.10298611627309801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Row],[Ticker]],[1]!Table2[[Symbol]:[Industry]],2,FALSE),"-")</f>
        <v>-</v>
      </c>
      <c r="D451" t="s">
        <v>21</v>
      </c>
      <c r="E451">
        <v>13223.93405242</v>
      </c>
      <c r="F451">
        <v>2346.0500000000002</v>
      </c>
      <c r="G451">
        <v>147.27821929859601</v>
      </c>
      <c r="H451">
        <v>-17.825211043853798</v>
      </c>
      <c r="I451">
        <v>57.628756341399303</v>
      </c>
      <c r="J451">
        <v>-4.7126928958753496</v>
      </c>
      <c r="K451">
        <v>2359.4763295058001</v>
      </c>
      <c r="L451">
        <v>1717.3390306367801</v>
      </c>
      <c r="M451">
        <v>44.039988049411598</v>
      </c>
      <c r="N451">
        <v>0.718882035092411</v>
      </c>
      <c r="O451">
        <v>18.1539182881865</v>
      </c>
      <c r="P451">
        <v>217.63471432439701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Row],[Ticker]],[1]!Table2[[Symbol]:[Industry]],2,FALSE),"-")</f>
        <v>-</v>
      </c>
      <c r="D452" t="s">
        <v>391</v>
      </c>
      <c r="E452">
        <v>13217.046908750001</v>
      </c>
      <c r="F452">
        <v>283.75</v>
      </c>
      <c r="G452">
        <v>155.05263168662901</v>
      </c>
      <c r="H452">
        <v>8.7744979855940599</v>
      </c>
      <c r="I452">
        <v>-6.1100937579883503</v>
      </c>
      <c r="J452">
        <v>1.1734705428976</v>
      </c>
      <c r="K452">
        <v>272.74774198296598</v>
      </c>
      <c r="L452">
        <v>218.41508196898701</v>
      </c>
      <c r="M452">
        <v>43.154519632085801</v>
      </c>
      <c r="N452">
        <v>1.25916580818018</v>
      </c>
      <c r="O452">
        <v>35.400881057268698</v>
      </c>
      <c r="P452">
        <v>186.47147905098399</v>
      </c>
      <c r="Q452">
        <v>0.110167470031796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Row],[Ticker]],[1]!Table2[[Symbol]:[Industry]],2,FALSE),"-")</f>
        <v>-</v>
      </c>
      <c r="D453" t="s">
        <v>257</v>
      </c>
      <c r="E453">
        <v>13190.19613721</v>
      </c>
      <c r="F453">
        <v>1035.55</v>
      </c>
      <c r="G453">
        <v>5.6859581210506196</v>
      </c>
      <c r="H453">
        <v>-3.9289453515342898</v>
      </c>
      <c r="I453">
        <v>-1.28039919497835</v>
      </c>
      <c r="J453">
        <v>-0.23753792007203101</v>
      </c>
      <c r="K453">
        <v>1002.57854270424</v>
      </c>
      <c r="L453">
        <v>910.310548408675</v>
      </c>
      <c r="M453">
        <v>54.144460586819001</v>
      </c>
      <c r="N453">
        <v>1.3327365121853401</v>
      </c>
      <c r="O453">
        <v>7.3825503355704702</v>
      </c>
      <c r="P453">
        <v>41.6233588621444</v>
      </c>
      <c r="Q453">
        <v>-3.2097923443126002E-2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Row],[Ticker]],[1]!Table2[[Symbol]:[Industry]],2,FALSE),"-")</f>
        <v>-</v>
      </c>
      <c r="D454" t="s">
        <v>304</v>
      </c>
      <c r="E454">
        <v>13182.4446744</v>
      </c>
      <c r="F454">
        <v>980.4</v>
      </c>
      <c r="G454">
        <v>-42.024105617812197</v>
      </c>
      <c r="H454">
        <v>-2.2463859044465702</v>
      </c>
      <c r="I454">
        <v>-15.8139543481859</v>
      </c>
      <c r="J454">
        <v>3.5835305029242401</v>
      </c>
      <c r="K454">
        <v>950.01017444286299</v>
      </c>
      <c r="L454">
        <v>949.72812740094002</v>
      </c>
      <c r="M454">
        <v>58.323201019863099</v>
      </c>
      <c r="N454">
        <v>1.2648484746164099</v>
      </c>
      <c r="O454">
        <v>27.294981640146801</v>
      </c>
      <c r="P454">
        <v>25.362828463653202</v>
      </c>
      <c r="Q454">
        <v>-5.4752999338699999E-4</v>
      </c>
    </row>
    <row r="455" spans="1:17" x14ac:dyDescent="0.3">
      <c r="A455" t="s">
        <v>1028</v>
      </c>
      <c r="B455" t="s">
        <v>1029</v>
      </c>
      <c r="C455" t="str">
        <f>IFERROR(VLOOKUP(Table1[[#This Row],[Ticker]],[1]!Table2[[Symbol]:[Industry]],2,FALSE),"-")</f>
        <v>-</v>
      </c>
      <c r="D455" t="s">
        <v>463</v>
      </c>
      <c r="E455">
        <v>13176.517823689999</v>
      </c>
      <c r="F455">
        <v>1979.9</v>
      </c>
      <c r="G455">
        <v>49.904430593123898</v>
      </c>
      <c r="H455">
        <v>4.9704246734054403</v>
      </c>
      <c r="I455">
        <v>71.115074004130307</v>
      </c>
      <c r="J455">
        <v>-6.4569918208730597</v>
      </c>
      <c r="K455">
        <v>1778.0056768008701</v>
      </c>
      <c r="L455">
        <v>1360.58286533814</v>
      </c>
      <c r="M455">
        <v>46.694891394076699</v>
      </c>
      <c r="N455">
        <v>0.26492106821109601</v>
      </c>
      <c r="O455">
        <v>20.2080913177433</v>
      </c>
      <c r="P455">
        <v>120.38647820231699</v>
      </c>
      <c r="Q455">
        <v>0.20698597703027199</v>
      </c>
    </row>
    <row r="456" spans="1:17" x14ac:dyDescent="0.3">
      <c r="A456" t="s">
        <v>1030</v>
      </c>
      <c r="B456" t="s">
        <v>1031</v>
      </c>
      <c r="C456" t="str">
        <f>IFERROR(VLOOKUP(Table1[[#This Row],[Ticker]],[1]!Table2[[Symbol]:[Industry]],2,FALSE),"-")</f>
        <v>-</v>
      </c>
      <c r="D456" t="s">
        <v>304</v>
      </c>
      <c r="E456">
        <v>13045.22516426</v>
      </c>
      <c r="F456">
        <v>946.15</v>
      </c>
      <c r="G456">
        <v>16.5108008324335</v>
      </c>
      <c r="H456">
        <v>-14.722711814725599</v>
      </c>
      <c r="I456">
        <v>-7.3838247238562502</v>
      </c>
      <c r="J456">
        <v>-3.8637031171599201</v>
      </c>
      <c r="K456">
        <v>1016.36338144039</v>
      </c>
      <c r="L456">
        <v>922.50250244627898</v>
      </c>
      <c r="M456">
        <v>14.7353491781969</v>
      </c>
      <c r="N456">
        <v>0.76982418331105895</v>
      </c>
      <c r="O456">
        <v>26.724092374359198</v>
      </c>
      <c r="P456">
        <v>51.384</v>
      </c>
      <c r="Q456">
        <v>9.1547244365879996E-3</v>
      </c>
    </row>
    <row r="457" spans="1:17" x14ac:dyDescent="0.3">
      <c r="A457" t="s">
        <v>1032</v>
      </c>
      <c r="B457" t="s">
        <v>1033</v>
      </c>
      <c r="C457" t="str">
        <f>IFERROR(VLOOKUP(Table1[[#This Row],[Ticker]],[1]!Table2[[Symbol]:[Industry]],2,FALSE),"-")</f>
        <v>-</v>
      </c>
      <c r="D457" t="s">
        <v>626</v>
      </c>
      <c r="E457">
        <v>13003.964610219</v>
      </c>
      <c r="F457">
        <v>26.19</v>
      </c>
      <c r="G457">
        <v>42.929477671836999</v>
      </c>
      <c r="H457">
        <v>-12.6092431229825</v>
      </c>
      <c r="I457">
        <v>-29.0277681743408</v>
      </c>
      <c r="J457">
        <v>-0.350099308140149</v>
      </c>
      <c r="K457">
        <v>27.0504930103139</v>
      </c>
      <c r="L457">
        <v>25.508491799279199</v>
      </c>
      <c r="M457">
        <v>41.0921429500318</v>
      </c>
      <c r="N457">
        <v>1.19075787250098</v>
      </c>
      <c r="O457">
        <v>49.102710958381003</v>
      </c>
      <c r="P457">
        <v>73.443708609271496</v>
      </c>
      <c r="Q457">
        <v>1.84452818632E-3</v>
      </c>
    </row>
    <row r="458" spans="1:17" hidden="1" x14ac:dyDescent="0.3">
      <c r="A458" t="s">
        <v>1034</v>
      </c>
      <c r="B458" t="s">
        <v>1035</v>
      </c>
      <c r="C458" t="str">
        <f>IFERROR(VLOOKUP(Table1[[#This Row],[Ticker]],[1]!Table2[[Symbol]:[Industry]],2,FALSE),"-")</f>
        <v>-</v>
      </c>
      <c r="D458" t="s">
        <v>1036</v>
      </c>
      <c r="E458">
        <v>12906.893384999599</v>
      </c>
      <c r="F458">
        <v>100</v>
      </c>
      <c r="G458">
        <v>-26.585085434959002</v>
      </c>
      <c r="I458">
        <v>-13.104814723297499</v>
      </c>
      <c r="M458">
        <v>50</v>
      </c>
      <c r="N458">
        <v>1.8823529411764699</v>
      </c>
      <c r="O458">
        <v>0</v>
      </c>
      <c r="P458">
        <v>0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24</v>
      </c>
      <c r="E459">
        <v>12879.430087248</v>
      </c>
      <c r="F459">
        <v>116.96</v>
      </c>
      <c r="G459">
        <v>45.541478214783297</v>
      </c>
      <c r="H459">
        <v>-9.3666261709884999</v>
      </c>
      <c r="I459">
        <v>-28.839685040300399</v>
      </c>
      <c r="J459">
        <v>1.26324860055901</v>
      </c>
      <c r="K459">
        <v>116.387735604751</v>
      </c>
      <c r="L459">
        <v>116.7039531157</v>
      </c>
      <c r="M459">
        <v>68.7675130093306</v>
      </c>
      <c r="N459">
        <v>1.7884805558085599</v>
      </c>
      <c r="O459">
        <v>30.386456908344702</v>
      </c>
      <c r="P459">
        <v>76.012039127163206</v>
      </c>
      <c r="Q459">
        <v>0.113367203458638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286</v>
      </c>
      <c r="E460">
        <v>12759.39712338</v>
      </c>
      <c r="F460">
        <v>5348.6</v>
      </c>
      <c r="G460">
        <v>-10.7731612629062</v>
      </c>
      <c r="H460">
        <v>-3.1538619736675502</v>
      </c>
      <c r="I460">
        <v>12.6528679081947</v>
      </c>
      <c r="J460">
        <v>6.8974151136563897</v>
      </c>
      <c r="K460">
        <v>5089.39127880257</v>
      </c>
      <c r="L460">
        <v>4649.8702763644096</v>
      </c>
      <c r="M460">
        <v>47.8848609262728</v>
      </c>
      <c r="N460">
        <v>0.48042426609078398</v>
      </c>
      <c r="O460">
        <v>9.1874509217365095</v>
      </c>
      <c r="P460">
        <v>41.420658108697602</v>
      </c>
      <c r="Q460">
        <v>0.11128941076444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46</v>
      </c>
      <c r="E461">
        <v>12704.241577119999</v>
      </c>
      <c r="F461">
        <v>691.15</v>
      </c>
      <c r="G461">
        <v>37.427728993137698</v>
      </c>
      <c r="H461">
        <v>-9.0155246043565</v>
      </c>
      <c r="I461">
        <v>31.714462385136098</v>
      </c>
      <c r="J461">
        <v>-1.17849540865264</v>
      </c>
      <c r="K461">
        <v>666.24685539267705</v>
      </c>
      <c r="L461">
        <v>571.00138269549598</v>
      </c>
      <c r="M461">
        <v>36.965125263824099</v>
      </c>
      <c r="N461">
        <v>0.46350241604661102</v>
      </c>
      <c r="O461">
        <v>9.6650510019532696</v>
      </c>
      <c r="P461">
        <v>66.002161642848506</v>
      </c>
      <c r="Q461">
        <v>5.1973495123619998E-2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286</v>
      </c>
      <c r="E462">
        <v>12652.38915872</v>
      </c>
      <c r="F462">
        <v>1901.6</v>
      </c>
      <c r="G462">
        <v>63.870120133672202</v>
      </c>
      <c r="H462">
        <v>11.817499489517401</v>
      </c>
      <c r="I462">
        <v>47.232453404864302</v>
      </c>
      <c r="J462">
        <v>5.2612986752359303</v>
      </c>
      <c r="K462">
        <v>1689.9926946469</v>
      </c>
      <c r="L462">
        <v>1369.4654378667699</v>
      </c>
      <c r="M462">
        <v>67.101086744258794</v>
      </c>
      <c r="N462">
        <v>0.62982271944642898</v>
      </c>
      <c r="O462">
        <v>3.60748843079512</v>
      </c>
      <c r="P462">
        <v>125.92372579303699</v>
      </c>
      <c r="Q462">
        <v>0.14289450813308799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523</v>
      </c>
      <c r="E463">
        <v>12594.25273661</v>
      </c>
      <c r="F463">
        <v>810.35</v>
      </c>
      <c r="G463">
        <v>-39.309910421496497</v>
      </c>
      <c r="H463">
        <v>-3.7550311164509398</v>
      </c>
      <c r="I463">
        <v>-17.392300697430901</v>
      </c>
      <c r="J463">
        <v>-1.8455318124892</v>
      </c>
      <c r="K463">
        <v>834.14173024143895</v>
      </c>
      <c r="L463">
        <v>827.26132515452298</v>
      </c>
      <c r="M463">
        <v>28.654061954812398</v>
      </c>
      <c r="N463">
        <v>0.74717926569205795</v>
      </c>
      <c r="O463">
        <v>26.482384154994701</v>
      </c>
      <c r="P463">
        <v>14.302842231469</v>
      </c>
      <c r="Q463">
        <v>1.4719292281292E-2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106</v>
      </c>
      <c r="E464">
        <v>12572.13</v>
      </c>
      <c r="F464">
        <v>395.35</v>
      </c>
      <c r="G464">
        <v>107.974392464773</v>
      </c>
      <c r="H464">
        <v>-1.2871217855324999</v>
      </c>
      <c r="I464">
        <v>-29.4682587681462</v>
      </c>
      <c r="J464">
        <v>-1.9643374362463599</v>
      </c>
      <c r="K464">
        <v>401.85247133894097</v>
      </c>
      <c r="L464">
        <v>375.33872984317401</v>
      </c>
      <c r="M464">
        <v>38.607359982852699</v>
      </c>
      <c r="N464">
        <v>0.79861139354117705</v>
      </c>
      <c r="O464">
        <v>27.9878588592386</v>
      </c>
      <c r="P464">
        <v>136.73652694610701</v>
      </c>
      <c r="Q464">
        <v>0.146391031440993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54</v>
      </c>
      <c r="E465">
        <v>12460.977383760001</v>
      </c>
      <c r="F465">
        <v>1639.35</v>
      </c>
      <c r="G465">
        <v>46.949482331010003</v>
      </c>
      <c r="H465">
        <v>5.8545093794762701</v>
      </c>
      <c r="I465">
        <v>3.90385734408048</v>
      </c>
      <c r="J465">
        <v>5.3485536618989</v>
      </c>
      <c r="K465">
        <v>1461.2839589257801</v>
      </c>
      <c r="L465">
        <v>1317.03483468424</v>
      </c>
      <c r="M465">
        <v>81.746096511613104</v>
      </c>
      <c r="N465">
        <v>0.83666425232226105</v>
      </c>
      <c r="O465">
        <v>0.95464665873670196</v>
      </c>
      <c r="P465">
        <v>87.183146837177404</v>
      </c>
      <c r="Q465">
        <v>4.9201476621947002E-2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46</v>
      </c>
      <c r="E466">
        <v>12435.736023375001</v>
      </c>
      <c r="F466">
        <v>484.75</v>
      </c>
      <c r="G466">
        <v>12.891248905423501</v>
      </c>
      <c r="H466">
        <v>0.32382884919383398</v>
      </c>
      <c r="I466">
        <v>-4.2456186756892</v>
      </c>
      <c r="J466">
        <v>-2.7128105598788701</v>
      </c>
      <c r="K466">
        <v>494.74167568239397</v>
      </c>
      <c r="L466">
        <v>435.11127614058103</v>
      </c>
      <c r="M466">
        <v>23.4091400125467</v>
      </c>
      <c r="N466">
        <v>0.289057558087771</v>
      </c>
      <c r="O466">
        <v>18.5765858690046</v>
      </c>
      <c r="P466">
        <v>56.3205417607223</v>
      </c>
      <c r="Q466">
        <v>3.1744577561483002E-2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78</v>
      </c>
      <c r="E467">
        <v>12371.500431660001</v>
      </c>
      <c r="F467">
        <v>599.1</v>
      </c>
      <c r="G467">
        <v>-38.1374586541219</v>
      </c>
      <c r="H467">
        <v>-8.7271755426526401</v>
      </c>
      <c r="I467">
        <v>-31.650022065241799</v>
      </c>
      <c r="J467">
        <v>2.1315021540680599</v>
      </c>
      <c r="K467">
        <v>623.08933609563098</v>
      </c>
      <c r="L467">
        <v>652.17385343548699</v>
      </c>
      <c r="M467">
        <v>45.679063884329103</v>
      </c>
      <c r="N467">
        <v>0.75927458521700597</v>
      </c>
      <c r="O467">
        <v>37.539642797529602</v>
      </c>
      <c r="P467">
        <v>18.810114030738699</v>
      </c>
      <c r="Q467">
        <v>3.0088407581416999E-2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24</v>
      </c>
      <c r="E468">
        <v>12363.295421568</v>
      </c>
      <c r="F468">
        <v>166.92</v>
      </c>
      <c r="G468">
        <v>0.88341399230323903</v>
      </c>
      <c r="H468">
        <v>0.221469636610372</v>
      </c>
      <c r="I468">
        <v>8.5126716155002402</v>
      </c>
      <c r="J468">
        <v>9.3666632183667797</v>
      </c>
      <c r="K468">
        <v>159.969806898466</v>
      </c>
      <c r="L468">
        <v>149.804281549292</v>
      </c>
      <c r="M468">
        <v>53.943363497620403</v>
      </c>
      <c r="N468">
        <v>1.0883927190853</v>
      </c>
      <c r="O468">
        <v>5.9309849029475199</v>
      </c>
      <c r="P468">
        <v>39.042065805914199</v>
      </c>
      <c r="Q468">
        <v>-3.0516474341552999E-2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304</v>
      </c>
      <c r="E469">
        <v>12308.67653311</v>
      </c>
      <c r="F469">
        <v>2276.35</v>
      </c>
      <c r="G469">
        <v>24.8686737134108</v>
      </c>
      <c r="H469">
        <v>-5.0780808921327303</v>
      </c>
      <c r="I469">
        <v>9.8281657811037899</v>
      </c>
      <c r="J469">
        <v>-5.1213861614092497</v>
      </c>
      <c r="K469">
        <v>2253.4469478826099</v>
      </c>
      <c r="L469">
        <v>1991.6630431916601</v>
      </c>
      <c r="M469">
        <v>35.7370508412642</v>
      </c>
      <c r="N469">
        <v>0.84502918754422895</v>
      </c>
      <c r="O469">
        <v>20.712983504294101</v>
      </c>
      <c r="P469">
        <v>54.313120699589803</v>
      </c>
      <c r="Q469">
        <v>3.9458657027845997E-2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201</v>
      </c>
      <c r="E470">
        <v>12304.015240745</v>
      </c>
      <c r="F470">
        <v>522.95000000000005</v>
      </c>
      <c r="G470">
        <v>52.262383785287099</v>
      </c>
      <c r="H470">
        <v>-0.61793826852781797</v>
      </c>
      <c r="I470">
        <v>16.034585202619201</v>
      </c>
      <c r="J470">
        <v>7.7976853107467798</v>
      </c>
      <c r="K470">
        <v>471.066816599329</v>
      </c>
      <c r="L470">
        <v>412.217458388311</v>
      </c>
      <c r="M470">
        <v>79.670460731735105</v>
      </c>
      <c r="N470">
        <v>0.80827787501704995</v>
      </c>
      <c r="O470">
        <v>0.71708576345730302</v>
      </c>
      <c r="P470">
        <v>86.767857142857096</v>
      </c>
      <c r="Q470">
        <v>0.140415067613683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Row],[Ticker]],[1]!Table2[[Symbol]:[Industry]],2,FALSE),"-")</f>
        <v>-</v>
      </c>
      <c r="D471" t="s">
        <v>98</v>
      </c>
      <c r="E471">
        <v>12178.29246816</v>
      </c>
      <c r="F471">
        <v>1010.1</v>
      </c>
      <c r="G471">
        <v>253.27075912787399</v>
      </c>
      <c r="H471">
        <v>3.4197293548283598</v>
      </c>
      <c r="I471">
        <v>31.982803777133299</v>
      </c>
      <c r="J471">
        <v>0.68889388070329804</v>
      </c>
      <c r="K471">
        <v>928.16444278873098</v>
      </c>
      <c r="L471">
        <v>733.06678435377</v>
      </c>
      <c r="M471">
        <v>64.042778559568006</v>
      </c>
      <c r="N471">
        <v>0.72538527130591401</v>
      </c>
      <c r="O471">
        <v>6.9201069201069103</v>
      </c>
      <c r="P471">
        <v>306.20643431635301</v>
      </c>
      <c r="Q471">
        <v>0.28964107392986899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Row],[Ticker]],[1]!Table2[[Symbol]:[Industry]],2,FALSE),"-")</f>
        <v>-</v>
      </c>
      <c r="D472" t="s">
        <v>379</v>
      </c>
      <c r="E472">
        <v>12140.29163025</v>
      </c>
      <c r="F472">
        <v>961.7</v>
      </c>
      <c r="G472">
        <v>47.305159570013302</v>
      </c>
      <c r="H472">
        <v>32.773117570212698</v>
      </c>
      <c r="I472">
        <v>54.424146168610797</v>
      </c>
      <c r="J472">
        <v>10.6184370337225</v>
      </c>
      <c r="K472">
        <v>739.31685856486001</v>
      </c>
      <c r="L472">
        <v>636.57407325715303</v>
      </c>
      <c r="M472">
        <v>78.731813105634501</v>
      </c>
      <c r="N472">
        <v>1.5121276267352901</v>
      </c>
      <c r="O472">
        <v>3.2858479775397602</v>
      </c>
      <c r="P472">
        <v>113.71111111111099</v>
      </c>
      <c r="Q472">
        <v>6.3914416047300998E-2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Row],[Ticker]],[1]!Table2[[Symbol]:[Industry]],2,FALSE),"-")</f>
        <v>-</v>
      </c>
      <c r="D473" t="s">
        <v>78</v>
      </c>
      <c r="E473">
        <v>12071.877971399999</v>
      </c>
      <c r="F473">
        <v>338</v>
      </c>
      <c r="G473">
        <v>-33.2407054294357</v>
      </c>
      <c r="H473">
        <v>-9.2437674716541398</v>
      </c>
      <c r="I473">
        <v>-19.215925834408601</v>
      </c>
      <c r="J473">
        <v>0.68869865367795102</v>
      </c>
      <c r="K473">
        <v>345.56357261748798</v>
      </c>
      <c r="L473">
        <v>343.12250950168499</v>
      </c>
      <c r="M473">
        <v>35.402946809274702</v>
      </c>
      <c r="N473">
        <v>1.18730631826735</v>
      </c>
      <c r="O473">
        <v>17.7514792899408</v>
      </c>
      <c r="P473">
        <v>16.0315825609337</v>
      </c>
      <c r="Q473">
        <v>-0.1163657023508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Row],[Ticker]],[1]!Table2[[Symbol]:[Industry]],2,FALSE),"-")</f>
        <v>-</v>
      </c>
      <c r="D474" t="s">
        <v>294</v>
      </c>
      <c r="E474">
        <v>12070.73581369</v>
      </c>
      <c r="F474">
        <v>1188.7</v>
      </c>
      <c r="G474">
        <v>-16.2444189539417</v>
      </c>
      <c r="H474">
        <v>-7.5893343211374003</v>
      </c>
      <c r="I474">
        <v>-12.537978851893101</v>
      </c>
      <c r="J474">
        <v>3.1326603629412699</v>
      </c>
      <c r="K474">
        <v>1237.05570704088</v>
      </c>
      <c r="L474">
        <v>1203.0741169995799</v>
      </c>
      <c r="M474">
        <v>51.968533535074002</v>
      </c>
      <c r="N474">
        <v>1.04877373181952</v>
      </c>
      <c r="O474">
        <v>38.722974678219899</v>
      </c>
      <c r="P474">
        <v>19.713983584269101</v>
      </c>
      <c r="Q474">
        <v>0.11200028280773799</v>
      </c>
    </row>
    <row r="475" spans="1:17" x14ac:dyDescent="0.3">
      <c r="A475" t="s">
        <v>1069</v>
      </c>
      <c r="B475" t="s">
        <v>1070</v>
      </c>
      <c r="C475" t="str">
        <f>IFERROR(VLOOKUP(Table1[[#This Row],[Ticker]],[1]!Table2[[Symbol]:[Industry]],2,FALSE),"-")</f>
        <v>-</v>
      </c>
      <c r="D475" t="s">
        <v>21</v>
      </c>
      <c r="E475">
        <v>12053.8359084</v>
      </c>
      <c r="F475">
        <v>806</v>
      </c>
      <c r="G475">
        <v>-38.476039854773703</v>
      </c>
      <c r="H475">
        <v>-5.37267912980644</v>
      </c>
      <c r="I475">
        <v>-20.8745824312732</v>
      </c>
      <c r="J475">
        <v>-9.7091182516849894E-2</v>
      </c>
      <c r="K475">
        <v>825.62968621011305</v>
      </c>
      <c r="L475">
        <v>842.92467824797302</v>
      </c>
      <c r="M475">
        <v>35.510053496450801</v>
      </c>
      <c r="N475">
        <v>0.49365872583422299</v>
      </c>
      <c r="O475">
        <v>20.347394540942901</v>
      </c>
      <c r="P475">
        <v>8.7719298245614006</v>
      </c>
      <c r="Q475">
        <v>-0.159567995514138</v>
      </c>
    </row>
    <row r="476" spans="1:17" x14ac:dyDescent="0.3">
      <c r="A476" t="s">
        <v>1071</v>
      </c>
      <c r="B476" t="s">
        <v>1072</v>
      </c>
      <c r="C476" t="str">
        <f>IFERROR(VLOOKUP(Table1[[#This Row],[Ticker]],[1]!Table2[[Symbol]:[Industry]],2,FALSE),"-")</f>
        <v>-</v>
      </c>
      <c r="D476" t="s">
        <v>551</v>
      </c>
      <c r="E476">
        <v>12005.078225609999</v>
      </c>
      <c r="F476">
        <v>905.7</v>
      </c>
      <c r="G476">
        <v>-41.165864459763299</v>
      </c>
      <c r="H476">
        <v>-5.8507605308815798</v>
      </c>
      <c r="I476">
        <v>-6.0480771346450597</v>
      </c>
      <c r="J476">
        <v>-2.2456751474151302</v>
      </c>
      <c r="K476">
        <v>880.17526667573702</v>
      </c>
      <c r="L476">
        <v>874.058236202329</v>
      </c>
      <c r="M476">
        <v>54.290699738955098</v>
      </c>
      <c r="N476">
        <v>0.85028756920332604</v>
      </c>
      <c r="O476">
        <v>21.9167494755437</v>
      </c>
      <c r="P476">
        <v>18.928501083316899</v>
      </c>
      <c r="Q476">
        <v>-2.6677009184876001E-2</v>
      </c>
    </row>
    <row r="477" spans="1:17" hidden="1" x14ac:dyDescent="0.3">
      <c r="A477" t="s">
        <v>1073</v>
      </c>
      <c r="B477" t="s">
        <v>1074</v>
      </c>
      <c r="C477" t="str">
        <f>IFERROR(VLOOKUP(Table1[[#This Row],[Ticker]],[1]!Table2[[Symbol]:[Industry]],2,FALSE),"-")</f>
        <v>-</v>
      </c>
      <c r="D477" t="s">
        <v>1075</v>
      </c>
      <c r="E477">
        <v>11957.896696669901</v>
      </c>
      <c r="F477">
        <v>1269.3499999999999</v>
      </c>
      <c r="G477">
        <v>-4.1413524120642196</v>
      </c>
      <c r="H477">
        <v>-2.01364835565855</v>
      </c>
      <c r="I477">
        <v>16.2820666792813</v>
      </c>
      <c r="J477">
        <v>1.8942598579573999</v>
      </c>
      <c r="K477">
        <v>1186.9494279373</v>
      </c>
      <c r="M477">
        <v>70.789286840824204</v>
      </c>
      <c r="N477">
        <v>0.52097649125553003</v>
      </c>
      <c r="O477">
        <v>2.4106826328435802</v>
      </c>
      <c r="P477">
        <v>56.093212001967501</v>
      </c>
    </row>
    <row r="478" spans="1:17" hidden="1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63</v>
      </c>
      <c r="E478">
        <v>11927.08648109</v>
      </c>
      <c r="F478">
        <v>9051.9500000000007</v>
      </c>
      <c r="G478">
        <v>239.47565542560301</v>
      </c>
      <c r="H478">
        <v>-0.20710266458249099</v>
      </c>
      <c r="I478">
        <v>117.956690554235</v>
      </c>
      <c r="J478">
        <v>11.8365929868961</v>
      </c>
      <c r="K478">
        <v>8629.3374886632791</v>
      </c>
      <c r="L478">
        <v>6760.1495286951704</v>
      </c>
      <c r="M478">
        <v>61.249069181788897</v>
      </c>
      <c r="N478">
        <v>1.7347967566459099</v>
      </c>
      <c r="O478">
        <v>13.5429382619214</v>
      </c>
      <c r="P478">
        <v>277.14886879713299</v>
      </c>
      <c r="Q478">
        <v>0.15237272682234901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1080</v>
      </c>
      <c r="E479">
        <v>11733.451462499999</v>
      </c>
      <c r="F479">
        <v>1292.75</v>
      </c>
      <c r="G479">
        <v>10.9488259433057</v>
      </c>
      <c r="H479">
        <v>-7.6740516877746003</v>
      </c>
      <c r="I479">
        <v>29.441221223333802</v>
      </c>
      <c r="J479">
        <v>2.09083720550632</v>
      </c>
      <c r="K479">
        <v>1314.00366156016</v>
      </c>
      <c r="M479">
        <v>43.263257851733698</v>
      </c>
      <c r="N479">
        <v>0.58085505702106399</v>
      </c>
      <c r="O479">
        <v>16.5654612260684</v>
      </c>
      <c r="P479">
        <v>61.2812675441332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379</v>
      </c>
      <c r="E480">
        <v>11686.960710400001</v>
      </c>
      <c r="F480">
        <v>211.84</v>
      </c>
      <c r="G480">
        <v>61.968541623340798</v>
      </c>
      <c r="H480">
        <v>6.5375688403493601</v>
      </c>
      <c r="I480">
        <v>8.5025331527070396</v>
      </c>
      <c r="J480">
        <v>2.7695884973582201</v>
      </c>
      <c r="K480">
        <v>197.153566213619</v>
      </c>
      <c r="L480">
        <v>161.508753076803</v>
      </c>
      <c r="M480">
        <v>43.578781820738598</v>
      </c>
      <c r="N480">
        <v>1.12885215224544</v>
      </c>
      <c r="O480">
        <v>15.6533232628398</v>
      </c>
      <c r="P480">
        <v>101.273159144893</v>
      </c>
      <c r="Q480">
        <v>8.8393509562868997E-2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719</v>
      </c>
      <c r="E481">
        <v>11625.82070986</v>
      </c>
      <c r="F481">
        <v>8938.9</v>
      </c>
      <c r="G481">
        <v>-10.171733162231799</v>
      </c>
      <c r="H481">
        <v>0.16330901595646499</v>
      </c>
      <c r="I481">
        <v>-4.61446050846265</v>
      </c>
      <c r="J481">
        <v>3.0089573201671902</v>
      </c>
      <c r="K481">
        <v>8466.5183106845197</v>
      </c>
      <c r="L481">
        <v>7878.38349784402</v>
      </c>
      <c r="M481">
        <v>50.082356618572803</v>
      </c>
      <c r="N481">
        <v>0.36228189115882697</v>
      </c>
      <c r="O481">
        <v>8.9619528129859507</v>
      </c>
      <c r="P481">
        <v>35.6187037261803</v>
      </c>
      <c r="Q481">
        <v>5.6097176155014999E-2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78</v>
      </c>
      <c r="E482">
        <v>11624.342156385001</v>
      </c>
      <c r="F482">
        <v>1509.55</v>
      </c>
      <c r="G482">
        <v>-1.45812050146451</v>
      </c>
      <c r="H482">
        <v>-6.7405280958209897</v>
      </c>
      <c r="I482">
        <v>-14.695479347307399</v>
      </c>
      <c r="J482">
        <v>2.5196435754922399</v>
      </c>
      <c r="K482">
        <v>1533.38226183299</v>
      </c>
      <c r="L482">
        <v>1449.5492253247101</v>
      </c>
      <c r="M482">
        <v>39.772467214739599</v>
      </c>
      <c r="N482">
        <v>0.74811863562876602</v>
      </c>
      <c r="O482">
        <v>19.373323175780801</v>
      </c>
      <c r="P482">
        <v>42.336523501956499</v>
      </c>
      <c r="Q482">
        <v>-1.9817414596569001E-2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307</v>
      </c>
      <c r="E483">
        <v>11618.917559502001</v>
      </c>
      <c r="F483">
        <v>146.74</v>
      </c>
      <c r="G483">
        <v>27.959411668779701</v>
      </c>
      <c r="H483">
        <v>-1.70322259247084</v>
      </c>
      <c r="I483">
        <v>-9.8031603762366597</v>
      </c>
      <c r="J483">
        <v>-0.48813243033240999</v>
      </c>
      <c r="K483">
        <v>145.308893794965</v>
      </c>
      <c r="L483">
        <v>133.41328229534199</v>
      </c>
      <c r="M483">
        <v>50.274677633572097</v>
      </c>
      <c r="N483">
        <v>0.94061695476905605</v>
      </c>
      <c r="O483">
        <v>7.6734360092680802</v>
      </c>
      <c r="P483">
        <v>58.6378378378378</v>
      </c>
      <c r="Q483">
        <v>0.140472941236789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286</v>
      </c>
      <c r="E484">
        <v>11609.851592880001</v>
      </c>
      <c r="F484">
        <v>96.42</v>
      </c>
      <c r="G484">
        <v>214.724649078315</v>
      </c>
      <c r="H484">
        <v>40.023574434801198</v>
      </c>
      <c r="I484">
        <v>29.845518857132301</v>
      </c>
      <c r="J484">
        <v>14.407290386624499</v>
      </c>
      <c r="K484">
        <v>75.203136129295004</v>
      </c>
      <c r="L484">
        <v>58.849774189111102</v>
      </c>
      <c r="M484">
        <v>66.891566996429106</v>
      </c>
      <c r="N484">
        <v>1.41133407901085</v>
      </c>
      <c r="O484">
        <v>8.8985687616677005</v>
      </c>
      <c r="P484">
        <v>260.44859813084099</v>
      </c>
      <c r="Q484">
        <v>9.3504518467681999E-2</v>
      </c>
    </row>
    <row r="485" spans="1:17" hidden="1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130</v>
      </c>
      <c r="E485">
        <v>11550.265508925</v>
      </c>
      <c r="F485">
        <v>380.25</v>
      </c>
      <c r="G485">
        <v>87.5799385019601</v>
      </c>
      <c r="H485">
        <v>5.2277590608490199</v>
      </c>
      <c r="I485">
        <v>17.318783287335201</v>
      </c>
      <c r="J485">
        <v>-1.1543001032299101</v>
      </c>
      <c r="K485">
        <v>338.72796568843802</v>
      </c>
      <c r="L485">
        <v>279.55604596508999</v>
      </c>
      <c r="M485">
        <v>63.432896564502201</v>
      </c>
      <c r="N485">
        <v>1.4018948545801899</v>
      </c>
      <c r="O485">
        <v>2.3011176857330602</v>
      </c>
      <c r="P485">
        <v>121.075581395348</v>
      </c>
      <c r="Q485">
        <v>0.164587219307712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78</v>
      </c>
      <c r="E486">
        <v>11529.725363205</v>
      </c>
      <c r="F486">
        <v>372.05</v>
      </c>
      <c r="G486">
        <v>46.340780240151297</v>
      </c>
      <c r="H486">
        <v>25.3676316884107</v>
      </c>
      <c r="I486">
        <v>41.786942145978003</v>
      </c>
      <c r="J486">
        <v>6.05319464063728E-2</v>
      </c>
      <c r="K486">
        <v>293.41223023394599</v>
      </c>
      <c r="L486">
        <v>247.85102892174001</v>
      </c>
      <c r="M486">
        <v>77.168855276672005</v>
      </c>
      <c r="N486">
        <v>1.0836647072838601</v>
      </c>
      <c r="O486">
        <v>3.48071495766697</v>
      </c>
      <c r="P486">
        <v>115.61866125760601</v>
      </c>
      <c r="Q486">
        <v>5.9403532736392997E-2</v>
      </c>
    </row>
    <row r="487" spans="1:17" hidden="1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81</v>
      </c>
      <c r="E487">
        <v>11516.9498752</v>
      </c>
      <c r="F487">
        <v>94.27</v>
      </c>
      <c r="G487">
        <v>-45.3878416795757</v>
      </c>
      <c r="H487">
        <v>-3.9283267518160101</v>
      </c>
      <c r="I487">
        <v>-15.9292658108143</v>
      </c>
      <c r="J487">
        <v>-1.2463179955038</v>
      </c>
      <c r="K487">
        <v>96.012446558516402</v>
      </c>
      <c r="L487">
        <v>99.459034898960198</v>
      </c>
      <c r="M487">
        <v>13.715137464591701</v>
      </c>
      <c r="N487">
        <v>1.59477628321205</v>
      </c>
      <c r="O487">
        <v>23.464516813408299</v>
      </c>
      <c r="P487">
        <v>3.7073707370736999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136</v>
      </c>
      <c r="E488">
        <v>11506.469077178999</v>
      </c>
      <c r="F488">
        <v>213.69</v>
      </c>
      <c r="G488">
        <v>140.36057352818801</v>
      </c>
      <c r="H488">
        <v>-0.32481289395356899</v>
      </c>
      <c r="I488">
        <v>-32.207597233234999</v>
      </c>
      <c r="J488">
        <v>0.491007210706497</v>
      </c>
      <c r="K488">
        <v>205.63920719731399</v>
      </c>
      <c r="L488">
        <v>197.99863434231301</v>
      </c>
      <c r="M488">
        <v>59.912584167634101</v>
      </c>
      <c r="N488">
        <v>1.1734915590284001</v>
      </c>
      <c r="O488">
        <v>33.323973981000499</v>
      </c>
      <c r="P488">
        <v>172.91187739463601</v>
      </c>
      <c r="Q488">
        <v>0.16017216184678401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136</v>
      </c>
      <c r="E489">
        <v>11495.83102885</v>
      </c>
      <c r="F489">
        <v>484.75</v>
      </c>
      <c r="G489">
        <v>355.27376148353</v>
      </c>
      <c r="H489">
        <v>-14.8798978347942</v>
      </c>
      <c r="I489">
        <v>86.874558213996096</v>
      </c>
      <c r="J489">
        <v>10.1091430575174</v>
      </c>
      <c r="K489">
        <v>437.92494079860398</v>
      </c>
      <c r="L489">
        <v>315.02529896832499</v>
      </c>
      <c r="M489">
        <v>68.987261240192893</v>
      </c>
      <c r="N489">
        <v>0.73377709014524695</v>
      </c>
      <c r="O489">
        <v>17.503867973182</v>
      </c>
      <c r="P489">
        <v>414.32360742705498</v>
      </c>
      <c r="Q489">
        <v>0.13571209330037801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349</v>
      </c>
      <c r="E490">
        <v>11476.04978927</v>
      </c>
      <c r="F490">
        <v>995.9</v>
      </c>
      <c r="G490">
        <v>-36.856532462124001</v>
      </c>
      <c r="H490">
        <v>-7.8968339931132903</v>
      </c>
      <c r="I490">
        <v>-18.9476813206314</v>
      </c>
      <c r="J490">
        <v>1.1201275490220599</v>
      </c>
      <c r="K490">
        <v>1013.01863763216</v>
      </c>
      <c r="L490">
        <v>1005.03408946525</v>
      </c>
      <c r="M490">
        <v>38.191003075506799</v>
      </c>
      <c r="N490">
        <v>0.54445332066208296</v>
      </c>
      <c r="O490">
        <v>15.272617732703999</v>
      </c>
      <c r="P490">
        <v>21.4290068889837</v>
      </c>
      <c r="Q490">
        <v>-4.2289137110381E-2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782</v>
      </c>
      <c r="E491">
        <v>11455.587453545</v>
      </c>
      <c r="F491">
        <v>2439.9499999999998</v>
      </c>
      <c r="G491">
        <v>16.6422926871975</v>
      </c>
      <c r="H491">
        <v>-2.8557998082011</v>
      </c>
      <c r="I491">
        <v>-22.300773116330799</v>
      </c>
      <c r="J491">
        <v>2.7322405484504899</v>
      </c>
      <c r="K491">
        <v>2413.19592679486</v>
      </c>
      <c r="L491">
        <v>2308.07382095208</v>
      </c>
      <c r="M491">
        <v>53.952527542000198</v>
      </c>
      <c r="N491">
        <v>0.68926133418864899</v>
      </c>
      <c r="O491">
        <v>15.9040144265251</v>
      </c>
      <c r="P491">
        <v>54.231984829329903</v>
      </c>
      <c r="Q491">
        <v>4.1676090974221001E-2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Row],[Ticker]],[1]!Table2[[Symbol]:[Industry]],2,FALSE),"-")</f>
        <v>-</v>
      </c>
      <c r="D492" t="s">
        <v>130</v>
      </c>
      <c r="E492">
        <v>11336.7292392</v>
      </c>
      <c r="F492">
        <v>434.4</v>
      </c>
      <c r="G492">
        <v>160.56457083156599</v>
      </c>
      <c r="H492">
        <v>4.9799613434842502</v>
      </c>
      <c r="I492">
        <v>105.43373388694</v>
      </c>
      <c r="J492">
        <v>-6.4945759778987702</v>
      </c>
      <c r="K492">
        <v>349.80833462421401</v>
      </c>
      <c r="L492">
        <v>252.38538909181699</v>
      </c>
      <c r="M492">
        <v>61.843523651438097</v>
      </c>
      <c r="N492">
        <v>1.0125068233483701</v>
      </c>
      <c r="O492">
        <v>7.9419889502762402</v>
      </c>
      <c r="P492">
        <v>196.10442725196799</v>
      </c>
      <c r="Q492">
        <v>0.24278292691268899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Row],[Ticker]],[1]!Table2[[Symbol]:[Industry]],2,FALSE),"-")</f>
        <v>-</v>
      </c>
      <c r="D493" t="s">
        <v>1109</v>
      </c>
      <c r="E493">
        <v>11322.18926874</v>
      </c>
      <c r="F493">
        <v>1664.1</v>
      </c>
      <c r="G493">
        <v>119.256250065114</v>
      </c>
      <c r="H493">
        <v>9.7273906303628905</v>
      </c>
      <c r="I493">
        <v>74.061983162204598</v>
      </c>
      <c r="J493">
        <v>0.61246421790354499</v>
      </c>
      <c r="K493">
        <v>1396.9562973833799</v>
      </c>
      <c r="L493">
        <v>1092.4565910459701</v>
      </c>
      <c r="M493">
        <v>63.3097127493511</v>
      </c>
      <c r="N493">
        <v>1.06901392931286</v>
      </c>
      <c r="O493">
        <v>6.0002403701700597</v>
      </c>
      <c r="P493">
        <v>150.20297699593999</v>
      </c>
      <c r="Q493">
        <v>0.21543565702740899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133</v>
      </c>
      <c r="E494">
        <v>11273.93065995</v>
      </c>
      <c r="F494">
        <v>369.95</v>
      </c>
      <c r="G494">
        <v>-14.9526171187249</v>
      </c>
      <c r="H494">
        <v>-8.89936316948525</v>
      </c>
      <c r="I494">
        <v>-10.1120530306472</v>
      </c>
      <c r="J494">
        <v>4.7415943559199496</v>
      </c>
      <c r="K494">
        <v>374.01476179917898</v>
      </c>
      <c r="L494">
        <v>339.31142025516601</v>
      </c>
      <c r="M494">
        <v>40.783649497377397</v>
      </c>
      <c r="N494">
        <v>0.82443930231531404</v>
      </c>
      <c r="O494">
        <v>15.6372482767941</v>
      </c>
      <c r="P494">
        <v>46.340981012658197</v>
      </c>
      <c r="Q494">
        <v>0.17929934106752901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384</v>
      </c>
      <c r="E495">
        <v>11239.795646189999</v>
      </c>
      <c r="F495">
        <v>431.1</v>
      </c>
      <c r="G495">
        <v>43.139324013859799</v>
      </c>
      <c r="H495">
        <v>-5.03201732745109</v>
      </c>
      <c r="I495">
        <v>-30.920084954924601</v>
      </c>
      <c r="J495">
        <v>0.48316959869193898</v>
      </c>
      <c r="K495">
        <v>432.71933841719601</v>
      </c>
      <c r="L495">
        <v>396.91045638639901</v>
      </c>
      <c r="M495">
        <v>37.741979261869098</v>
      </c>
      <c r="N495">
        <v>0.69773142384382902</v>
      </c>
      <c r="O495">
        <v>28.496868475991601</v>
      </c>
      <c r="P495">
        <v>75.243902439024396</v>
      </c>
      <c r="Q495">
        <v>9.3841689412409002E-2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504</v>
      </c>
      <c r="E496">
        <v>11139.674097499999</v>
      </c>
      <c r="F496">
        <v>836.6</v>
      </c>
      <c r="G496">
        <v>-10.8860415108909</v>
      </c>
      <c r="H496">
        <v>-12.662511463968899</v>
      </c>
      <c r="I496">
        <v>-12.1697842594017</v>
      </c>
      <c r="J496">
        <v>0.13790595187785301</v>
      </c>
      <c r="K496">
        <v>838.69493891705099</v>
      </c>
      <c r="L496">
        <v>785.73533946605301</v>
      </c>
      <c r="M496">
        <v>37.336099689198797</v>
      </c>
      <c r="N496">
        <v>1.3084847515721301</v>
      </c>
      <c r="O496">
        <v>12.120487688261999</v>
      </c>
      <c r="P496">
        <v>23.029411764705799</v>
      </c>
      <c r="Q496">
        <v>2.3838087610501001E-2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75</v>
      </c>
      <c r="E497">
        <v>10985.68851484</v>
      </c>
      <c r="F497">
        <v>227.24</v>
      </c>
      <c r="G497">
        <v>61.061487645139998</v>
      </c>
      <c r="H497">
        <v>5.3136483097940301</v>
      </c>
      <c r="I497">
        <v>11.512679107248101</v>
      </c>
      <c r="J497">
        <v>7.3288590140755403</v>
      </c>
      <c r="K497">
        <v>215.500147201555</v>
      </c>
      <c r="L497">
        <v>186.988888722795</v>
      </c>
      <c r="M497">
        <v>54.7649958589653</v>
      </c>
      <c r="N497">
        <v>0.86703226235058595</v>
      </c>
      <c r="O497">
        <v>7.08502024291497</v>
      </c>
      <c r="P497">
        <v>96.659454781479795</v>
      </c>
      <c r="Q497">
        <v>7.2217430721597003E-2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551</v>
      </c>
      <c r="E498">
        <v>10927.46850388</v>
      </c>
      <c r="F498">
        <v>2137.15</v>
      </c>
      <c r="G498">
        <v>-38.0994214250222</v>
      </c>
      <c r="H498">
        <v>-5.67822888470611</v>
      </c>
      <c r="I498">
        <v>-20.533398527685399</v>
      </c>
      <c r="J498">
        <v>4.6515580541658803</v>
      </c>
      <c r="K498">
        <v>2058.2861002407999</v>
      </c>
      <c r="L498">
        <v>2155.6515491812202</v>
      </c>
      <c r="M498">
        <v>71.356806830436298</v>
      </c>
      <c r="N498">
        <v>1.06589823886143</v>
      </c>
      <c r="O498">
        <v>27.974171209320801</v>
      </c>
      <c r="P498">
        <v>18.205199115044199</v>
      </c>
      <c r="Q498">
        <v>-0.16880403766221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46</v>
      </c>
      <c r="E499">
        <v>10923.151863999999</v>
      </c>
      <c r="F499">
        <v>388.4</v>
      </c>
      <c r="G499">
        <v>35.248247898374203</v>
      </c>
      <c r="H499">
        <v>10.807423217553</v>
      </c>
      <c r="I499">
        <v>24.042077932069599</v>
      </c>
      <c r="J499">
        <v>5.8905678444410796</v>
      </c>
      <c r="K499">
        <v>349.96368668833799</v>
      </c>
      <c r="L499">
        <v>299.05408137633901</v>
      </c>
      <c r="M499">
        <v>56.975047545404301</v>
      </c>
      <c r="N499">
        <v>1.1283736417969701</v>
      </c>
      <c r="O499">
        <v>6.9515962924819803</v>
      </c>
      <c r="P499">
        <v>64.054910242872197</v>
      </c>
      <c r="Q499">
        <v>7.0266106767160001E-3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167</v>
      </c>
      <c r="E500">
        <v>10887.01479918</v>
      </c>
      <c r="F500">
        <v>725.4</v>
      </c>
      <c r="G500">
        <v>712.02763132804603</v>
      </c>
      <c r="H500">
        <v>-3.65672930901792</v>
      </c>
      <c r="I500">
        <v>91.118158249675403</v>
      </c>
      <c r="J500">
        <v>-1.87888145262907</v>
      </c>
      <c r="K500">
        <v>717.79148296557696</v>
      </c>
      <c r="L500">
        <v>490.56464491679998</v>
      </c>
      <c r="M500">
        <v>34.2059858507182</v>
      </c>
      <c r="N500">
        <v>0.45061684121665302</v>
      </c>
      <c r="O500">
        <v>16.583953680727799</v>
      </c>
      <c r="P500">
        <v>768.22262118491903</v>
      </c>
      <c r="Q500">
        <v>0.24234774855910399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1126</v>
      </c>
      <c r="E501">
        <v>10851.255552029999</v>
      </c>
      <c r="F501">
        <v>998.3</v>
      </c>
      <c r="G501">
        <v>-41.666745863676297</v>
      </c>
      <c r="H501">
        <v>3.17300288818232</v>
      </c>
      <c r="I501">
        <v>-24.794849665134802</v>
      </c>
      <c r="J501">
        <v>-2.40442201332311</v>
      </c>
      <c r="K501">
        <v>982.03983260488599</v>
      </c>
      <c r="L501">
        <v>1026.8665460536499</v>
      </c>
      <c r="M501">
        <v>38.984634085373301</v>
      </c>
      <c r="N501">
        <v>0.87517737922303795</v>
      </c>
      <c r="O501">
        <v>29.920865471301202</v>
      </c>
      <c r="P501">
        <v>16.8969555035128</v>
      </c>
      <c r="Q501">
        <v>-7.5608279581556997E-2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Row],[Ticker]],[1]!Table2[[Symbol]:[Industry]],2,FALSE),"-")</f>
        <v>-</v>
      </c>
      <c r="D502" t="s">
        <v>54</v>
      </c>
      <c r="E502">
        <v>10831.4020048</v>
      </c>
      <c r="F502">
        <v>884</v>
      </c>
      <c r="G502">
        <v>16.968016221422801</v>
      </c>
      <c r="H502">
        <v>-1.11735762583883</v>
      </c>
      <c r="I502">
        <v>-11.6472226195445</v>
      </c>
      <c r="J502">
        <v>3.5844010618387299</v>
      </c>
      <c r="K502">
        <v>857.40500900712698</v>
      </c>
      <c r="L502">
        <v>777.52015475207099</v>
      </c>
      <c r="M502">
        <v>55.945737377057597</v>
      </c>
      <c r="N502">
        <v>1.68809092857956</v>
      </c>
      <c r="O502">
        <v>9.9547511312217196</v>
      </c>
      <c r="P502">
        <v>48.322147651006702</v>
      </c>
      <c r="Q502">
        <v>-2.9444502184906001E-2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Row],[Ticker]],[1]!Table2[[Symbol]:[Industry]],2,FALSE),"-")</f>
        <v>-</v>
      </c>
      <c r="D503" t="s">
        <v>384</v>
      </c>
      <c r="E503">
        <v>10822.4221146</v>
      </c>
      <c r="F503">
        <v>2675.5</v>
      </c>
      <c r="G503">
        <v>-18.487711165471801</v>
      </c>
      <c r="H503">
        <v>-9.9706432269126708</v>
      </c>
      <c r="I503">
        <v>-10.4871140808582</v>
      </c>
      <c r="J503">
        <v>0.76765322734661801</v>
      </c>
      <c r="K503">
        <v>2604.1694603368901</v>
      </c>
      <c r="L503">
        <v>2465.2884184159502</v>
      </c>
      <c r="M503">
        <v>52.568503165489197</v>
      </c>
      <c r="N503">
        <v>0.81894222472418898</v>
      </c>
      <c r="O503">
        <v>12.070641001681899</v>
      </c>
      <c r="P503">
        <v>30.109174021931999</v>
      </c>
      <c r="Q503">
        <v>5.9045982920397998E-2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Row],[Ticker]],[1]!Table2[[Symbol]:[Industry]],2,FALSE),"-")</f>
        <v>-</v>
      </c>
      <c r="D504" t="s">
        <v>433</v>
      </c>
      <c r="E504">
        <v>10776.18857724</v>
      </c>
      <c r="F504">
        <v>9539.5499999999993</v>
      </c>
      <c r="G504">
        <v>68.1373607535876</v>
      </c>
      <c r="H504">
        <v>7.1620441343429198</v>
      </c>
      <c r="I504">
        <v>-18.4434138867847</v>
      </c>
      <c r="J504">
        <v>4.9680094160942598</v>
      </c>
      <c r="K504">
        <v>8773.7425885647299</v>
      </c>
      <c r="L504">
        <v>7983.4449435370498</v>
      </c>
      <c r="M504">
        <v>88.502644372255105</v>
      </c>
      <c r="N504">
        <v>2.3387786305613898</v>
      </c>
      <c r="O504">
        <v>8.9039839405422807</v>
      </c>
      <c r="P504">
        <v>96.894736842105203</v>
      </c>
      <c r="Q504">
        <v>0.16624207548283301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Row],[Ticker]],[1]!Table2[[Symbol]:[Industry]],2,FALSE),"-")</f>
        <v>-</v>
      </c>
      <c r="D505" t="s">
        <v>726</v>
      </c>
      <c r="E505">
        <v>10739.054693185</v>
      </c>
      <c r="F505">
        <v>118.97</v>
      </c>
      <c r="G505">
        <v>43.008642291341602</v>
      </c>
      <c r="H505">
        <v>5.9840144434555196</v>
      </c>
      <c r="I505">
        <v>7.8734240401760998</v>
      </c>
      <c r="J505">
        <v>4.0016306868472098</v>
      </c>
      <c r="K505">
        <v>113.635799496253</v>
      </c>
      <c r="L505">
        <v>99.542312189761802</v>
      </c>
      <c r="M505">
        <v>54.041415573722702</v>
      </c>
      <c r="N505">
        <v>0.97001436652150896</v>
      </c>
      <c r="O505">
        <v>3.7236278053290799</v>
      </c>
      <c r="P505">
        <v>73.653481243613996</v>
      </c>
      <c r="Q505">
        <v>2.1133606920337E-2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Row],[Ticker]],[1]!Table2[[Symbol]:[Industry]],2,FALSE),"-")</f>
        <v>-</v>
      </c>
      <c r="D506" t="s">
        <v>923</v>
      </c>
      <c r="E506">
        <v>10736.779050200001</v>
      </c>
      <c r="F506">
        <v>1460.2</v>
      </c>
      <c r="G506">
        <v>72.027536980710096</v>
      </c>
      <c r="H506">
        <v>22.670911547419699</v>
      </c>
      <c r="I506">
        <v>27.508599499823401</v>
      </c>
      <c r="J506">
        <v>9.9785067216217502</v>
      </c>
      <c r="K506">
        <v>1312.99847262252</v>
      </c>
      <c r="L506">
        <v>1048.22452224105</v>
      </c>
      <c r="M506">
        <v>51.256305726732101</v>
      </c>
      <c r="N506">
        <v>0.81252075480586805</v>
      </c>
      <c r="O506">
        <v>8.9747979728804292</v>
      </c>
      <c r="P506">
        <v>122.59146341463401</v>
      </c>
      <c r="Q506">
        <v>5.1870459685739001E-2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523</v>
      </c>
      <c r="E507">
        <v>10700.86813153</v>
      </c>
      <c r="F507">
        <v>1678.15</v>
      </c>
      <c r="G507">
        <v>-1.5040285274198499</v>
      </c>
      <c r="H507">
        <v>5.5271510608611196</v>
      </c>
      <c r="I507">
        <v>5.6098145919259998</v>
      </c>
      <c r="J507">
        <v>7.2414507203635203</v>
      </c>
      <c r="K507">
        <v>1546.8002939616199</v>
      </c>
      <c r="L507">
        <v>1465.67656303219</v>
      </c>
      <c r="M507">
        <v>70.336159707103306</v>
      </c>
      <c r="N507">
        <v>1.5019973168620799</v>
      </c>
      <c r="O507">
        <v>8.2859100795518792</v>
      </c>
      <c r="P507">
        <v>38.347073371805401</v>
      </c>
      <c r="Q507">
        <v>2.1821672544015E-2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396</v>
      </c>
      <c r="E508">
        <v>10689.092861665</v>
      </c>
      <c r="F508">
        <v>307.85000000000002</v>
      </c>
      <c r="G508">
        <v>44.252872389680199</v>
      </c>
      <c r="H508">
        <v>14.0242975737228</v>
      </c>
      <c r="I508">
        <v>44.282710839074603</v>
      </c>
      <c r="J508">
        <v>4.6992204014148502</v>
      </c>
      <c r="K508">
        <v>264.57671031895097</v>
      </c>
      <c r="L508">
        <v>216.05128475938801</v>
      </c>
      <c r="M508">
        <v>79.081460156355703</v>
      </c>
      <c r="N508">
        <v>0.84499895917895895</v>
      </c>
      <c r="O508">
        <v>2.5174598018515399</v>
      </c>
      <c r="P508">
        <v>109.993178717598</v>
      </c>
      <c r="Q508">
        <v>0.147650364348477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294</v>
      </c>
      <c r="E509">
        <v>10677.986859164999</v>
      </c>
      <c r="F509">
        <v>2083.85</v>
      </c>
      <c r="G509">
        <v>25.737563591026799</v>
      </c>
      <c r="H509">
        <v>-1.9812284110168401</v>
      </c>
      <c r="I509">
        <v>14.172632215166299</v>
      </c>
      <c r="J509">
        <v>2.0304107502108102</v>
      </c>
      <c r="K509">
        <v>1997.6372250652901</v>
      </c>
      <c r="L509">
        <v>1784.51829283541</v>
      </c>
      <c r="M509">
        <v>53.585847257402598</v>
      </c>
      <c r="N509">
        <v>0.47116827116160998</v>
      </c>
      <c r="O509">
        <v>3.1864097703769398</v>
      </c>
      <c r="P509">
        <v>60.7908950617283</v>
      </c>
      <c r="Q509">
        <v>-7.2833462902650997E-2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726</v>
      </c>
      <c r="E510">
        <v>10625.948094249999</v>
      </c>
      <c r="F510">
        <v>527.11</v>
      </c>
      <c r="G510">
        <v>-11.525712344938899</v>
      </c>
      <c r="H510">
        <v>-4.89848558141935</v>
      </c>
      <c r="I510">
        <v>-0.77210651427871801</v>
      </c>
      <c r="J510">
        <v>1.83351650315312</v>
      </c>
      <c r="K510">
        <v>522.94059724452995</v>
      </c>
      <c r="L510">
        <v>491.688062346729</v>
      </c>
      <c r="M510">
        <v>77.9215973242584</v>
      </c>
      <c r="N510">
        <v>0.84976328309231897</v>
      </c>
      <c r="O510">
        <v>3.48693821024075</v>
      </c>
      <c r="P510">
        <v>22.555219716345</v>
      </c>
      <c r="Q510">
        <v>-1.3416788414562999E-2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877</v>
      </c>
      <c r="E511">
        <v>10621.787449968</v>
      </c>
      <c r="F511">
        <v>76.92</v>
      </c>
      <c r="G511">
        <v>50.242500771937401</v>
      </c>
      <c r="H511">
        <v>-8.0630880648897794</v>
      </c>
      <c r="I511">
        <v>-26.287658967089801</v>
      </c>
      <c r="J511">
        <v>2.4706709518111598</v>
      </c>
      <c r="K511">
        <v>77.665270303223394</v>
      </c>
      <c r="L511">
        <v>72.628225931837903</v>
      </c>
      <c r="M511">
        <v>46.237859940168804</v>
      </c>
      <c r="N511">
        <v>0.84755131089246705</v>
      </c>
      <c r="O511">
        <v>23.3099323972958</v>
      </c>
      <c r="P511">
        <v>89.225092250922501</v>
      </c>
      <c r="Q511">
        <v>2.5565142393747999E-2</v>
      </c>
    </row>
    <row r="512" spans="1:17" hidden="1" x14ac:dyDescent="0.3">
      <c r="A512" t="s">
        <v>1147</v>
      </c>
      <c r="B512" t="s">
        <v>1148</v>
      </c>
      <c r="C512" t="str">
        <f>IFERROR(VLOOKUP(Table1[[#This Row],[Ticker]],[1]!Table2[[Symbol]:[Industry]],2,FALSE),"-")</f>
        <v>-</v>
      </c>
      <c r="D512" t="s">
        <v>133</v>
      </c>
      <c r="E512">
        <v>10590.136117689901</v>
      </c>
      <c r="F512">
        <v>759.35</v>
      </c>
      <c r="G512">
        <v>21.3098056464124</v>
      </c>
      <c r="H512">
        <v>2.5057194523436799</v>
      </c>
      <c r="I512">
        <v>5.5436227767024402</v>
      </c>
      <c r="J512">
        <v>-3.7915080244275101</v>
      </c>
      <c r="K512">
        <v>724.18271802417803</v>
      </c>
      <c r="L512">
        <v>614.76978681223704</v>
      </c>
      <c r="M512">
        <v>47.837312966700601</v>
      </c>
      <c r="N512">
        <v>0.92929935922019002</v>
      </c>
      <c r="O512">
        <v>9.3040100085599597</v>
      </c>
      <c r="P512">
        <v>89.837500000000006</v>
      </c>
      <c r="Q512">
        <v>8.7579521996247994E-2</v>
      </c>
    </row>
    <row r="513" spans="1:17" hidden="1" x14ac:dyDescent="0.3">
      <c r="A513" t="s">
        <v>1149</v>
      </c>
      <c r="B513" t="s">
        <v>1150</v>
      </c>
      <c r="C513" t="str">
        <f>IFERROR(VLOOKUP(Table1[[#This Row],[Ticker]],[1]!Table2[[Symbol]:[Industry]],2,FALSE),"-")</f>
        <v>-</v>
      </c>
      <c r="D513" t="s">
        <v>286</v>
      </c>
      <c r="E513">
        <v>10544.6254032</v>
      </c>
      <c r="F513">
        <v>5195.3999999999996</v>
      </c>
      <c r="G513">
        <v>21.055546003396099</v>
      </c>
      <c r="H513">
        <v>-2.6796821626159302</v>
      </c>
      <c r="I513">
        <v>32.974953591501801</v>
      </c>
      <c r="J513">
        <v>-1.6222283818335801</v>
      </c>
      <c r="K513">
        <v>5083.6002549930499</v>
      </c>
      <c r="L513">
        <v>4153.7705917677104</v>
      </c>
      <c r="M513">
        <v>47.358665586055501</v>
      </c>
      <c r="N513">
        <v>0.95841671148764396</v>
      </c>
      <c r="O513">
        <v>10.5468298879778</v>
      </c>
      <c r="P513">
        <v>74.450581736984304</v>
      </c>
      <c r="Q513">
        <v>0.15570045245647801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Row],[Ticker]],[1]!Table2[[Symbol]:[Industry]],2,FALSE),"-")</f>
        <v>-</v>
      </c>
      <c r="D514" t="s">
        <v>21</v>
      </c>
      <c r="E514">
        <v>10492.498554219999</v>
      </c>
      <c r="F514">
        <v>509.35</v>
      </c>
      <c r="G514">
        <v>9.1691789573650198</v>
      </c>
      <c r="H514">
        <v>-2.26175155486778</v>
      </c>
      <c r="I514">
        <v>-8.1815476515084793</v>
      </c>
      <c r="J514">
        <v>-4.0423025346560904</v>
      </c>
      <c r="K514">
        <v>513.51592384878597</v>
      </c>
      <c r="L514">
        <v>480.97249080415003</v>
      </c>
      <c r="M514">
        <v>37.959025647092901</v>
      </c>
      <c r="N514">
        <v>1.3985719418051401</v>
      </c>
      <c r="O514">
        <v>12.888976146068501</v>
      </c>
      <c r="P514">
        <v>37.180177753837803</v>
      </c>
      <c r="Q514">
        <v>-7.8126755811456006E-2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Row],[Ticker]],[1]!Table2[[Symbol]:[Industry]],2,FALSE),"-")</f>
        <v>-</v>
      </c>
      <c r="D515" t="s">
        <v>463</v>
      </c>
      <c r="E515">
        <v>10472.515370429999</v>
      </c>
      <c r="F515">
        <v>2147.4499999999998</v>
      </c>
      <c r="G515">
        <v>19.3535135898289</v>
      </c>
      <c r="H515">
        <v>-2.2207141526967602</v>
      </c>
      <c r="I515">
        <v>-7.1494674925093502</v>
      </c>
      <c r="J515">
        <v>-0.90991979370309795</v>
      </c>
      <c r="K515">
        <v>2080.39187982664</v>
      </c>
      <c r="L515">
        <v>1952.3322886267799</v>
      </c>
      <c r="M515">
        <v>61.521480773617903</v>
      </c>
      <c r="N515">
        <v>1.01864188256871</v>
      </c>
      <c r="O515">
        <v>9.4321171622156506</v>
      </c>
      <c r="P515">
        <v>50.168703344347101</v>
      </c>
      <c r="Q515">
        <v>0.197031396829949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551</v>
      </c>
      <c r="E516">
        <v>10433.97896608</v>
      </c>
      <c r="F516">
        <v>2942.9</v>
      </c>
      <c r="G516">
        <v>-17.296398336964302</v>
      </c>
      <c r="H516">
        <v>1.0430914795125401</v>
      </c>
      <c r="I516">
        <v>-0.89388303206921904</v>
      </c>
      <c r="J516">
        <v>0.53060489186409399</v>
      </c>
      <c r="K516">
        <v>2780.4592841979102</v>
      </c>
      <c r="L516">
        <v>2665.8092284153299</v>
      </c>
      <c r="M516">
        <v>58.824938288428299</v>
      </c>
      <c r="N516">
        <v>0.59680738330110505</v>
      </c>
      <c r="O516">
        <v>9.0098202453362308</v>
      </c>
      <c r="P516">
        <v>30.970182465509499</v>
      </c>
      <c r="Q516">
        <v>-7.8043294523680001E-2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46</v>
      </c>
      <c r="E517">
        <v>10392.185360060001</v>
      </c>
      <c r="F517">
        <v>1594.6</v>
      </c>
      <c r="G517">
        <v>40.976518095750698</v>
      </c>
      <c r="H517">
        <v>-11.4578949677748</v>
      </c>
      <c r="I517">
        <v>54.298471193452201</v>
      </c>
      <c r="J517">
        <v>-7.2340631775681796</v>
      </c>
      <c r="K517">
        <v>1602.6079422005901</v>
      </c>
      <c r="L517">
        <v>1242.6919453466001</v>
      </c>
      <c r="M517">
        <v>34.492167956649403</v>
      </c>
      <c r="N517">
        <v>0.55436232083480896</v>
      </c>
      <c r="O517">
        <v>17.891634265646498</v>
      </c>
      <c r="P517">
        <v>98.062352502794596</v>
      </c>
      <c r="Q517">
        <v>0.106743180894926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127</v>
      </c>
      <c r="E518">
        <v>10360.03235465</v>
      </c>
      <c r="F518">
        <v>1218.25</v>
      </c>
      <c r="G518">
        <v>33.049324576178897</v>
      </c>
      <c r="H518">
        <v>13.9890570689247</v>
      </c>
      <c r="I518">
        <v>37.528879248881701</v>
      </c>
      <c r="J518">
        <v>-5.1399561214062501</v>
      </c>
      <c r="K518">
        <v>1094.9953531997301</v>
      </c>
      <c r="L518">
        <v>934.50001933292504</v>
      </c>
      <c r="M518">
        <v>53.385818456297699</v>
      </c>
      <c r="N518">
        <v>1.65508376077528</v>
      </c>
      <c r="O518">
        <v>9.1155345782885302</v>
      </c>
      <c r="P518">
        <v>75.780968184113704</v>
      </c>
      <c r="Q518">
        <v>1.6199765417800001E-4</v>
      </c>
    </row>
    <row r="519" spans="1:17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1005</v>
      </c>
      <c r="E519">
        <v>10352.974255872001</v>
      </c>
      <c r="F519">
        <v>48.64</v>
      </c>
      <c r="G519">
        <v>-17.2817146484422</v>
      </c>
      <c r="H519">
        <v>-3.56155363528595</v>
      </c>
      <c r="I519">
        <v>-15.237611503981601</v>
      </c>
      <c r="J519">
        <v>-2.5097984524888899</v>
      </c>
      <c r="K519">
        <v>47.846863983160098</v>
      </c>
      <c r="L519">
        <v>46.6666532918249</v>
      </c>
      <c r="M519">
        <v>42.380544382742002</v>
      </c>
      <c r="N519">
        <v>1.1920167787513101</v>
      </c>
      <c r="O519">
        <v>17.701480263157801</v>
      </c>
      <c r="P519">
        <v>33.077975376197003</v>
      </c>
      <c r="Q519">
        <v>4.4299516058228003E-2</v>
      </c>
    </row>
    <row r="520" spans="1:17" hidden="1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167</v>
      </c>
      <c r="E520">
        <v>10317.541517199999</v>
      </c>
      <c r="F520">
        <v>8564</v>
      </c>
      <c r="G520">
        <v>199.68117739910701</v>
      </c>
      <c r="H520">
        <v>15.2384519089461</v>
      </c>
      <c r="I520">
        <v>34.557995422054702</v>
      </c>
      <c r="J520">
        <v>4.7164369954866103</v>
      </c>
      <c r="K520">
        <v>7561.7282372863901</v>
      </c>
      <c r="L520">
        <v>5944.2603349744604</v>
      </c>
      <c r="M520">
        <v>66.681541150321706</v>
      </c>
      <c r="N520">
        <v>1.29783653505457</v>
      </c>
      <c r="O520">
        <v>2.4638019617001201</v>
      </c>
      <c r="P520">
        <v>264.27052318162401</v>
      </c>
      <c r="Q520">
        <v>0.193018831385321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835</v>
      </c>
      <c r="E521">
        <v>10310.499084269901</v>
      </c>
      <c r="F521">
        <v>221.55</v>
      </c>
      <c r="G521">
        <v>141.47299079008599</v>
      </c>
      <c r="H521">
        <v>-7.4873744703082403</v>
      </c>
      <c r="I521">
        <v>9.7737210504129202</v>
      </c>
      <c r="J521">
        <v>-6.5239239540462997</v>
      </c>
      <c r="K521">
        <v>235.01763675547599</v>
      </c>
      <c r="L521">
        <v>186.31376691396801</v>
      </c>
      <c r="M521">
        <v>24.378592404504101</v>
      </c>
      <c r="N521">
        <v>1.25249729180685</v>
      </c>
      <c r="O521">
        <v>19.160460392687799</v>
      </c>
      <c r="P521">
        <v>174.19554455445501</v>
      </c>
      <c r="Q521">
        <v>0.12776453973028201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1169</v>
      </c>
      <c r="E522">
        <v>10284.896917599999</v>
      </c>
      <c r="F522">
        <v>692</v>
      </c>
      <c r="G522">
        <v>34.739078220478603</v>
      </c>
      <c r="H522">
        <v>7.5950107788090504</v>
      </c>
      <c r="I522">
        <v>27.004519149956099</v>
      </c>
      <c r="J522">
        <v>-1.5055073461763699</v>
      </c>
      <c r="K522">
        <v>636.64395888309502</v>
      </c>
      <c r="L522">
        <v>561.29658451036801</v>
      </c>
      <c r="M522">
        <v>58.395796044572201</v>
      </c>
      <c r="N522">
        <v>2.53134671700243</v>
      </c>
      <c r="O522">
        <v>8.7572254335260098</v>
      </c>
      <c r="P522">
        <v>74.000502891626795</v>
      </c>
      <c r="Q522">
        <v>-7.4037106028906993E-2</v>
      </c>
    </row>
    <row r="523" spans="1:17" hidden="1" x14ac:dyDescent="0.3">
      <c r="A523" t="s">
        <v>1170</v>
      </c>
      <c r="B523" t="s">
        <v>1171</v>
      </c>
      <c r="C523" t="str">
        <f>IFERROR(VLOOKUP(Table1[[#This Row],[Ticker]],[1]!Table2[[Symbol]:[Industry]],2,FALSE),"-")</f>
        <v>-</v>
      </c>
      <c r="D523" t="s">
        <v>109</v>
      </c>
      <c r="E523">
        <v>10216.054078039901</v>
      </c>
      <c r="F523">
        <v>8939.0499999999993</v>
      </c>
      <c r="G523">
        <v>37.228286748626601</v>
      </c>
      <c r="H523">
        <v>-0.276171858179387</v>
      </c>
      <c r="I523">
        <v>4.2317301751705898</v>
      </c>
      <c r="J523">
        <v>-0.21567289771852499</v>
      </c>
      <c r="K523">
        <v>8759.9265570021507</v>
      </c>
      <c r="L523">
        <v>7781.65334195593</v>
      </c>
      <c r="M523">
        <v>25.359811021314201</v>
      </c>
      <c r="N523">
        <v>1.0804686377573001</v>
      </c>
      <c r="O523">
        <v>6.2752753368646701</v>
      </c>
      <c r="P523">
        <v>64.884531670786103</v>
      </c>
      <c r="Q523">
        <v>8.5360773087627004E-2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Row],[Ticker]],[1]!Table2[[Symbol]:[Industry]],2,FALSE),"-")</f>
        <v>-</v>
      </c>
      <c r="D524" t="s">
        <v>551</v>
      </c>
      <c r="E524">
        <v>10114.709171160001</v>
      </c>
      <c r="F524">
        <v>640.20000000000005</v>
      </c>
      <c r="G524">
        <v>27.050623708309399</v>
      </c>
      <c r="H524">
        <v>12.0721916415301</v>
      </c>
      <c r="I524">
        <v>36.912759969145299</v>
      </c>
      <c r="J524">
        <v>3.8382365754274401</v>
      </c>
      <c r="K524">
        <v>557.20932527093703</v>
      </c>
      <c r="L524">
        <v>506.53491034191302</v>
      </c>
      <c r="M524">
        <v>82.184408376959595</v>
      </c>
      <c r="N524">
        <v>1.60249624397077</v>
      </c>
      <c r="O524">
        <v>1.60887222742891</v>
      </c>
      <c r="P524">
        <v>57.626492675119998</v>
      </c>
      <c r="Q524">
        <v>-2.4890325093554998E-2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Row],[Ticker]],[1]!Table2[[Symbol]:[Industry]],2,FALSE),"-")</f>
        <v>-</v>
      </c>
      <c r="D525" t="s">
        <v>21</v>
      </c>
      <c r="E525">
        <v>10081.95458324</v>
      </c>
      <c r="F525">
        <v>1605.7</v>
      </c>
      <c r="G525">
        <v>-19.449138812773899</v>
      </c>
      <c r="H525">
        <v>-13.944002948213299</v>
      </c>
      <c r="I525">
        <v>-11.6227480460973</v>
      </c>
      <c r="J525">
        <v>-4.5437927094569597</v>
      </c>
      <c r="K525">
        <v>1660.4118436761801</v>
      </c>
      <c r="L525">
        <v>1583.92753612198</v>
      </c>
      <c r="M525">
        <v>31.8770501572596</v>
      </c>
      <c r="N525">
        <v>0.994495301504981</v>
      </c>
      <c r="O525">
        <v>20.972161674036201</v>
      </c>
      <c r="P525">
        <v>15.8471916597525</v>
      </c>
      <c r="Q525">
        <v>-7.4574502933428002E-2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Row],[Ticker]],[1]!Table2[[Symbol]:[Industry]],2,FALSE),"-")</f>
        <v>-</v>
      </c>
      <c r="D526" t="s">
        <v>230</v>
      </c>
      <c r="E526">
        <v>10014.952948440001</v>
      </c>
      <c r="F526">
        <v>512.6</v>
      </c>
      <c r="G526">
        <v>-5.5604130232013098</v>
      </c>
      <c r="H526">
        <v>-10.6456803199871</v>
      </c>
      <c r="I526">
        <v>-20.318137195919501</v>
      </c>
      <c r="J526">
        <v>1.2718685669155501</v>
      </c>
      <c r="K526">
        <v>559.21638514805397</v>
      </c>
      <c r="L526">
        <v>550.897155517849</v>
      </c>
      <c r="M526">
        <v>28.659971002249801</v>
      </c>
      <c r="N526">
        <v>1.3622231937664799</v>
      </c>
      <c r="O526">
        <v>38.392508778774797</v>
      </c>
      <c r="P526">
        <v>24.342025469981799</v>
      </c>
      <c r="Q526">
        <v>-8.0379676407063005E-2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Row],[Ticker]],[1]!Table2[[Symbol]:[Industry]],2,FALSE),"-")</f>
        <v>-</v>
      </c>
      <c r="D527" t="s">
        <v>1180</v>
      </c>
      <c r="E527">
        <v>10008.64852155</v>
      </c>
      <c r="F527">
        <v>520.45000000000005</v>
      </c>
      <c r="G527">
        <v>3.8044924179784299</v>
      </c>
      <c r="H527">
        <v>-5.8791873358053204</v>
      </c>
      <c r="I527">
        <v>35.701475483993299</v>
      </c>
      <c r="J527">
        <v>-7.4731930499013693E-2</v>
      </c>
      <c r="K527">
        <v>521.13245464341196</v>
      </c>
      <c r="L527">
        <v>441.41319139033101</v>
      </c>
      <c r="M527">
        <v>33.903664615249099</v>
      </c>
      <c r="N527">
        <v>0.81286768869215698</v>
      </c>
      <c r="O527">
        <v>11.711019310212301</v>
      </c>
      <c r="P527">
        <v>68.104005167958604</v>
      </c>
      <c r="Q527">
        <v>3.2225273934082997E-2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379</v>
      </c>
      <c r="E528">
        <v>9983.8847064349993</v>
      </c>
      <c r="F528">
        <v>679.45</v>
      </c>
      <c r="G528">
        <v>-10.6676581552525</v>
      </c>
      <c r="H528">
        <v>-5.72005897405678</v>
      </c>
      <c r="I528">
        <v>-20.372454958045701</v>
      </c>
      <c r="J528">
        <v>5.1985287220659302</v>
      </c>
      <c r="K528">
        <v>686.66601277325003</v>
      </c>
      <c r="L528">
        <v>672.76331084507399</v>
      </c>
      <c r="M528">
        <v>42.923768888256902</v>
      </c>
      <c r="N528">
        <v>1.0383001406565899</v>
      </c>
      <c r="O528">
        <v>19.935241739642301</v>
      </c>
      <c r="P528">
        <v>27.716165413533801</v>
      </c>
      <c r="Q528">
        <v>5.3271059774310001E-2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78</v>
      </c>
      <c r="E529">
        <v>9981.3633484500006</v>
      </c>
      <c r="F529">
        <v>848.25</v>
      </c>
      <c r="G529">
        <v>6.6932553616470898</v>
      </c>
      <c r="H529">
        <v>-6.7815803477594896</v>
      </c>
      <c r="I529">
        <v>-20.8535912322698</v>
      </c>
      <c r="J529">
        <v>2.37033802952983</v>
      </c>
      <c r="K529">
        <v>850.94181207485997</v>
      </c>
      <c r="L529">
        <v>821.25613309143398</v>
      </c>
      <c r="M529">
        <v>41.000083967886802</v>
      </c>
      <c r="N529">
        <v>0.74405681556440495</v>
      </c>
      <c r="O529">
        <v>17.877984084880602</v>
      </c>
      <c r="P529">
        <v>36.232233196819998</v>
      </c>
      <c r="Q529">
        <v>1.1607353592079999E-3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54</v>
      </c>
      <c r="E530">
        <v>9938.8437691199997</v>
      </c>
      <c r="F530">
        <v>1080.8</v>
      </c>
      <c r="G530">
        <v>115.746753130063</v>
      </c>
      <c r="H530">
        <v>11.597132571945201</v>
      </c>
      <c r="I530">
        <v>41.339312170100499</v>
      </c>
      <c r="J530">
        <v>9.8542462774146191</v>
      </c>
      <c r="K530">
        <v>949.79630872147095</v>
      </c>
      <c r="L530">
        <v>779.400258700275</v>
      </c>
      <c r="M530">
        <v>79.717687405570203</v>
      </c>
      <c r="N530">
        <v>1.63763864393406</v>
      </c>
      <c r="O530">
        <v>3.9045151739452302</v>
      </c>
      <c r="P530">
        <v>162.26644018442099</v>
      </c>
      <c r="Q530">
        <v>1.8539166913926E-2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532</v>
      </c>
      <c r="E531">
        <v>9873.7421091020005</v>
      </c>
      <c r="F531">
        <v>103.31</v>
      </c>
      <c r="G531">
        <v>-1.4366905227846301</v>
      </c>
      <c r="H531">
        <v>14.7481589835796</v>
      </c>
      <c r="I531">
        <v>-20.616005412644</v>
      </c>
      <c r="J531">
        <v>4.0980897833063201</v>
      </c>
      <c r="K531">
        <v>92.203526858179799</v>
      </c>
      <c r="L531">
        <v>87.390025871386001</v>
      </c>
      <c r="M531">
        <v>67.825076670316307</v>
      </c>
      <c r="N531">
        <v>0.76701241755942395</v>
      </c>
      <c r="O531">
        <v>11.1702642532184</v>
      </c>
      <c r="P531">
        <v>49.7246376811594</v>
      </c>
      <c r="Q531">
        <v>-3.206146821684E-2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286</v>
      </c>
      <c r="E532">
        <v>9798.5791778959992</v>
      </c>
      <c r="F532">
        <v>85.63</v>
      </c>
      <c r="G532">
        <v>66.938156282982305</v>
      </c>
      <c r="H532">
        <v>14.644815795178401</v>
      </c>
      <c r="I532">
        <v>68.314676802126101</v>
      </c>
      <c r="J532">
        <v>-6.86803444468622</v>
      </c>
      <c r="K532">
        <v>76.104318433771397</v>
      </c>
      <c r="L532">
        <v>58.5831783935581</v>
      </c>
      <c r="M532">
        <v>52.078844658164002</v>
      </c>
      <c r="N532">
        <v>1.033193744396</v>
      </c>
      <c r="O532">
        <v>9.0739226906458192</v>
      </c>
      <c r="P532">
        <v>130.02762581460701</v>
      </c>
      <c r="Q532">
        <v>0.225257142798061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146</v>
      </c>
      <c r="E533">
        <v>9784.6945199999991</v>
      </c>
      <c r="F533">
        <v>708</v>
      </c>
      <c r="G533">
        <v>16.7782840092041</v>
      </c>
      <c r="H533">
        <v>-10.522056551233</v>
      </c>
      <c r="I533">
        <v>-4.1901158539798002</v>
      </c>
      <c r="J533">
        <v>-0.96688516465320495</v>
      </c>
      <c r="K533">
        <v>730.56888037835404</v>
      </c>
      <c r="L533">
        <v>626.60547228102996</v>
      </c>
      <c r="M533">
        <v>34.941495943839001</v>
      </c>
      <c r="N533">
        <v>0.89778350870214796</v>
      </c>
      <c r="O533">
        <v>14.413841807909501</v>
      </c>
      <c r="P533">
        <v>72.241819729959801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1180</v>
      </c>
      <c r="E534">
        <v>9765.9357852320009</v>
      </c>
      <c r="F534">
        <v>93.28</v>
      </c>
      <c r="G534">
        <v>33.827640274413199</v>
      </c>
      <c r="H534">
        <v>10.3559990236676</v>
      </c>
      <c r="I534">
        <v>-30.665574776324501</v>
      </c>
      <c r="J534">
        <v>11.7068705512319</v>
      </c>
      <c r="K534">
        <v>85.683710608559593</v>
      </c>
      <c r="L534">
        <v>85.507385742425797</v>
      </c>
      <c r="M534">
        <v>60.657185224033299</v>
      </c>
      <c r="N534">
        <v>2.7108639927662002</v>
      </c>
      <c r="O534">
        <v>45.475986277872998</v>
      </c>
      <c r="P534">
        <v>62.934497816593797</v>
      </c>
      <c r="Q534">
        <v>5.8059473345974E-2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504</v>
      </c>
      <c r="E535">
        <v>9732.1269025649999</v>
      </c>
      <c r="F535">
        <v>166.35</v>
      </c>
      <c r="G535">
        <v>-1.3790889135729301</v>
      </c>
      <c r="H535">
        <v>-2.4109488383270499</v>
      </c>
      <c r="I535">
        <v>-25.344329363234198</v>
      </c>
      <c r="J535">
        <v>3.1745819186219699</v>
      </c>
      <c r="K535">
        <v>168.38781036882</v>
      </c>
      <c r="L535">
        <v>165.54723768834799</v>
      </c>
      <c r="M535">
        <v>43.263595056399701</v>
      </c>
      <c r="N535">
        <v>0.86865154755979501</v>
      </c>
      <c r="O535">
        <v>25.817480178631499</v>
      </c>
      <c r="P535">
        <v>31.8865991626332</v>
      </c>
      <c r="Q535">
        <v>-5.2799775163171997E-2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1005</v>
      </c>
      <c r="E536">
        <v>9718.2611316500006</v>
      </c>
      <c r="F536">
        <v>481.7</v>
      </c>
      <c r="G536">
        <v>-6.2954113183402702</v>
      </c>
      <c r="H536">
        <v>8.6020750709761593</v>
      </c>
      <c r="I536">
        <v>9.4339794766515492</v>
      </c>
      <c r="J536">
        <v>8.6700854186326808</v>
      </c>
      <c r="K536">
        <v>433.84553213338</v>
      </c>
      <c r="L536">
        <v>406.70519073679498</v>
      </c>
      <c r="M536">
        <v>77.303502946227397</v>
      </c>
      <c r="N536">
        <v>1.0947386171503499</v>
      </c>
      <c r="O536">
        <v>2.5326966991903599</v>
      </c>
      <c r="P536">
        <v>40.232896652110597</v>
      </c>
      <c r="Q536">
        <v>7.0613757817759998E-3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136</v>
      </c>
      <c r="E537">
        <v>9717.1900299270001</v>
      </c>
      <c r="F537">
        <v>271.44</v>
      </c>
      <c r="G537">
        <v>-23.5940889448019</v>
      </c>
      <c r="H537">
        <v>-1.1815583352237999</v>
      </c>
      <c r="I537">
        <v>-5.1849673950532802</v>
      </c>
      <c r="J537">
        <v>0.46801231604969601</v>
      </c>
      <c r="K537">
        <v>264.944743451428</v>
      </c>
      <c r="L537">
        <v>258.68731453103999</v>
      </c>
      <c r="M537">
        <v>22.227502817667499</v>
      </c>
      <c r="N537">
        <v>1.3395194920098199</v>
      </c>
      <c r="O537">
        <v>1.333628057766</v>
      </c>
      <c r="P537">
        <v>16.949590693666501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463</v>
      </c>
      <c r="E538">
        <v>9709.1068901399995</v>
      </c>
      <c r="F538">
        <v>371.1</v>
      </c>
      <c r="G538">
        <v>142.23056106992999</v>
      </c>
      <c r="H538">
        <v>-3.4224462469446002</v>
      </c>
      <c r="I538">
        <v>5.8565572914484001</v>
      </c>
      <c r="J538">
        <v>-3.0181478410144398</v>
      </c>
      <c r="K538">
        <v>369.59524520097398</v>
      </c>
      <c r="L538">
        <v>301.65163553893399</v>
      </c>
      <c r="M538">
        <v>40.229666745800003</v>
      </c>
      <c r="N538">
        <v>0.801719644924478</v>
      </c>
      <c r="O538">
        <v>8.7712206952303706</v>
      </c>
      <c r="P538">
        <v>178.49906191369601</v>
      </c>
      <c r="Q538">
        <v>0.140657203116209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230</v>
      </c>
      <c r="E539">
        <v>9701.9368700100003</v>
      </c>
      <c r="F539">
        <v>12238.05</v>
      </c>
      <c r="G539">
        <v>54.679052856877398</v>
      </c>
      <c r="H539">
        <v>4.9440299232296603</v>
      </c>
      <c r="I539">
        <v>41.807210593158104</v>
      </c>
      <c r="J539">
        <v>8.8199920190016492</v>
      </c>
      <c r="K539">
        <v>11409.5561495694</v>
      </c>
      <c r="L539">
        <v>9628.9732763483808</v>
      </c>
      <c r="M539">
        <v>58.823573442294403</v>
      </c>
      <c r="N539">
        <v>1.21952665352638</v>
      </c>
      <c r="O539">
        <v>6.2097311254652503</v>
      </c>
      <c r="P539">
        <v>89.884406516679505</v>
      </c>
      <c r="Q539">
        <v>0.129584657480146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201</v>
      </c>
      <c r="E540">
        <v>9698.8806719999993</v>
      </c>
      <c r="F540">
        <v>634.79999999999995</v>
      </c>
      <c r="G540">
        <v>59.0018170646754</v>
      </c>
      <c r="H540">
        <v>-9.5984855814193502</v>
      </c>
      <c r="I540">
        <v>-7.3664954095639104</v>
      </c>
      <c r="J540">
        <v>-0.114933597308637</v>
      </c>
      <c r="K540">
        <v>624.44919645708205</v>
      </c>
      <c r="L540">
        <v>543.579066463711</v>
      </c>
      <c r="M540">
        <v>45.674184785294202</v>
      </c>
      <c r="N540">
        <v>0.33804563923088998</v>
      </c>
      <c r="O540">
        <v>11.4996849401386</v>
      </c>
      <c r="P540">
        <v>90.430478476076104</v>
      </c>
      <c r="Q540">
        <v>5.5667444579656999E-2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1209</v>
      </c>
      <c r="E541">
        <v>9652.3209837850009</v>
      </c>
      <c r="F541">
        <v>474.35</v>
      </c>
      <c r="G541">
        <v>125.795866945993</v>
      </c>
      <c r="H541">
        <v>-4.7889054446568098</v>
      </c>
      <c r="I541">
        <v>20.420871413225999</v>
      </c>
      <c r="J541">
        <v>-2.3813940356270402</v>
      </c>
      <c r="K541">
        <v>489.78940347433502</v>
      </c>
      <c r="L541">
        <v>382.86452752857798</v>
      </c>
      <c r="M541">
        <v>28.8360708080872</v>
      </c>
      <c r="N541">
        <v>0.518778450095286</v>
      </c>
      <c r="O541">
        <v>23.959101928955398</v>
      </c>
      <c r="P541">
        <v>157.10027100271</v>
      </c>
      <c r="Q541">
        <v>8.7211800562391001E-2</v>
      </c>
    </row>
    <row r="542" spans="1:17" hidden="1" x14ac:dyDescent="0.3">
      <c r="A542" t="s">
        <v>1210</v>
      </c>
      <c r="B542" t="s">
        <v>1211</v>
      </c>
      <c r="C542" t="str">
        <f>IFERROR(VLOOKUP(Table1[[#This Row],[Ticker]],[1]!Table2[[Symbol]:[Industry]],2,FALSE),"-")</f>
        <v>-</v>
      </c>
      <c r="D542" t="s">
        <v>286</v>
      </c>
      <c r="E542">
        <v>9626.1789872000008</v>
      </c>
      <c r="F542">
        <v>6253.6</v>
      </c>
      <c r="G542">
        <v>3.6873918585998098</v>
      </c>
      <c r="H542">
        <v>0.16120224428813801</v>
      </c>
      <c r="I542">
        <v>-1.6612484436371999</v>
      </c>
      <c r="J542">
        <v>-0.961975599339712</v>
      </c>
      <c r="K542">
        <v>6070.2222386216099</v>
      </c>
      <c r="L542">
        <v>5539.9352810670298</v>
      </c>
      <c r="M542">
        <v>40.207576491688499</v>
      </c>
      <c r="N542">
        <v>0.474587401372429</v>
      </c>
      <c r="O542">
        <v>11.9195343482154</v>
      </c>
      <c r="P542">
        <v>37.134336213323898</v>
      </c>
      <c r="Q542">
        <v>0.119820447602668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Row],[Ticker]],[1]!Table2[[Symbol]:[Industry]],2,FALSE),"-")</f>
        <v>-</v>
      </c>
      <c r="D543" t="s">
        <v>81</v>
      </c>
      <c r="E543">
        <v>9591.9028099999996</v>
      </c>
      <c r="F543">
        <v>141.66</v>
      </c>
      <c r="G543">
        <v>-24.473069288487501</v>
      </c>
      <c r="H543">
        <v>1.72811672285263</v>
      </c>
      <c r="I543">
        <v>-8.2413903395533907</v>
      </c>
      <c r="J543">
        <v>0.40811191665000002</v>
      </c>
      <c r="K543">
        <v>138.002285589161</v>
      </c>
      <c r="L543">
        <v>135.67272266904601</v>
      </c>
      <c r="M543">
        <v>19.599037825510401</v>
      </c>
      <c r="N543">
        <v>0.75000636639038898</v>
      </c>
      <c r="O543">
        <v>0.73415219539743004</v>
      </c>
      <c r="P543">
        <v>12.4285714285714</v>
      </c>
      <c r="Q543">
        <v>-1.3388827299693999E-2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Row],[Ticker]],[1]!Table2[[Symbol]:[Industry]],2,FALSE),"-")</f>
        <v>-</v>
      </c>
      <c r="D544" t="s">
        <v>46</v>
      </c>
      <c r="E544">
        <v>9565.7462667899999</v>
      </c>
      <c r="F544">
        <v>6051.15</v>
      </c>
      <c r="G544">
        <v>11.3234336406596</v>
      </c>
      <c r="H544">
        <v>21.159211875073201</v>
      </c>
      <c r="I544">
        <v>0.703853780261813</v>
      </c>
      <c r="J544">
        <v>-3.7348799849465801</v>
      </c>
      <c r="K544">
        <v>5517.5213431975799</v>
      </c>
      <c r="L544">
        <v>4819.8629489282603</v>
      </c>
      <c r="M544">
        <v>50.071394340256397</v>
      </c>
      <c r="N544">
        <v>1.0559441145666599</v>
      </c>
      <c r="O544">
        <v>7.43412409211472</v>
      </c>
      <c r="P544">
        <v>79.8288236080773</v>
      </c>
      <c r="Q544">
        <v>0.21376475870313</v>
      </c>
    </row>
    <row r="545" spans="1:17" hidden="1" x14ac:dyDescent="0.3">
      <c r="A545" t="s">
        <v>1216</v>
      </c>
      <c r="B545" t="s">
        <v>1217</v>
      </c>
      <c r="C545" t="str">
        <f>IFERROR(VLOOKUP(Table1[[#This Row],[Ticker]],[1]!Table2[[Symbol]:[Industry]],2,FALSE),"-")</f>
        <v>-</v>
      </c>
      <c r="D545" t="s">
        <v>1218</v>
      </c>
      <c r="E545">
        <v>9541.4287206000008</v>
      </c>
      <c r="F545">
        <v>493.15</v>
      </c>
      <c r="G545">
        <v>-33.123510527349801</v>
      </c>
      <c r="H545">
        <v>-1.82750644391353</v>
      </c>
      <c r="I545">
        <v>-15.296405361932999</v>
      </c>
      <c r="J545">
        <v>2.4777951842883001</v>
      </c>
      <c r="K545">
        <v>477.66726405039799</v>
      </c>
      <c r="L545">
        <v>475.86763639380399</v>
      </c>
      <c r="M545">
        <v>49.193848186314099</v>
      </c>
      <c r="N545">
        <v>0.32942592212376898</v>
      </c>
      <c r="O545">
        <v>19.233498935415099</v>
      </c>
      <c r="P545">
        <v>24.172227118217201</v>
      </c>
      <c r="Q545">
        <v>-1.2763550691719999E-2</v>
      </c>
    </row>
    <row r="546" spans="1:17" x14ac:dyDescent="0.3">
      <c r="A546" t="s">
        <v>1219</v>
      </c>
      <c r="B546" t="s">
        <v>1220</v>
      </c>
      <c r="C546" t="str">
        <f>IFERROR(VLOOKUP(Table1[[#This Row],[Ticker]],[1]!Table2[[Symbol]:[Industry]],2,FALSE),"-")</f>
        <v>-</v>
      </c>
      <c r="D546" t="s">
        <v>396</v>
      </c>
      <c r="E546">
        <v>9540.60024075</v>
      </c>
      <c r="F546">
        <v>700.25</v>
      </c>
      <c r="G546">
        <v>45.339785667422397</v>
      </c>
      <c r="H546">
        <v>10.614698894923</v>
      </c>
      <c r="I546">
        <v>13.844061273801699</v>
      </c>
      <c r="J546">
        <v>1.2032502478417699</v>
      </c>
      <c r="K546">
        <v>617.41413695903805</v>
      </c>
      <c r="L546">
        <v>529.22382094852503</v>
      </c>
      <c r="M546">
        <v>61.974330909346001</v>
      </c>
      <c r="N546">
        <v>3.0233391679594499</v>
      </c>
      <c r="O546">
        <v>9.1610139235987091</v>
      </c>
      <c r="P546">
        <v>81.458927183208004</v>
      </c>
      <c r="Q546">
        <v>-2.2052414682895E-2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Row],[Ticker]],[1]!Table2[[Symbol]:[Industry]],2,FALSE),"-")</f>
        <v>-</v>
      </c>
      <c r="D547" t="s">
        <v>297</v>
      </c>
      <c r="E547">
        <v>9519.4591735049999</v>
      </c>
      <c r="F547">
        <v>771.45</v>
      </c>
      <c r="G547">
        <v>27.197432256658601</v>
      </c>
      <c r="H547">
        <v>12.249851807063999</v>
      </c>
      <c r="I547">
        <v>11.4330817978098</v>
      </c>
      <c r="J547">
        <v>8.6175709900940198</v>
      </c>
      <c r="K547">
        <v>700.48714502270604</v>
      </c>
      <c r="L547">
        <v>651.668065281238</v>
      </c>
      <c r="M547">
        <v>63.271267563135197</v>
      </c>
      <c r="N547">
        <v>0.91707030607596096</v>
      </c>
      <c r="O547">
        <v>8.5877244150625405</v>
      </c>
      <c r="P547">
        <v>56.116563796418099</v>
      </c>
    </row>
    <row r="548" spans="1:17" hidden="1" x14ac:dyDescent="0.3">
      <c r="A548" t="s">
        <v>1223</v>
      </c>
      <c r="B548" t="s">
        <v>1224</v>
      </c>
      <c r="C548" t="str">
        <f>IFERROR(VLOOKUP(Table1[[#This Row],[Ticker]],[1]!Table2[[Symbol]:[Industry]],2,FALSE),"-")</f>
        <v>-</v>
      </c>
      <c r="D548" t="s">
        <v>289</v>
      </c>
      <c r="E548">
        <v>9516.0096131399896</v>
      </c>
      <c r="F548">
        <v>1609.8</v>
      </c>
      <c r="G548">
        <v>111.02377065360101</v>
      </c>
      <c r="H548">
        <v>-16.600491836213699</v>
      </c>
      <c r="I548">
        <v>57.1723166496662</v>
      </c>
      <c r="J548">
        <v>2.7645687818536202</v>
      </c>
      <c r="K548">
        <v>1633.2114749928</v>
      </c>
      <c r="M548">
        <v>33.935227090118701</v>
      </c>
      <c r="N548">
        <v>0.68942742037590998</v>
      </c>
      <c r="O548">
        <v>29.208597341284602</v>
      </c>
      <c r="P548">
        <v>150.59153175591501</v>
      </c>
    </row>
    <row r="549" spans="1:17" x14ac:dyDescent="0.3">
      <c r="A549" t="s">
        <v>1225</v>
      </c>
      <c r="B549" t="s">
        <v>1226</v>
      </c>
      <c r="C549" t="str">
        <f>IFERROR(VLOOKUP(Table1[[#This Row],[Ticker]],[1]!Table2[[Symbol]:[Industry]],2,FALSE),"-")</f>
        <v>-</v>
      </c>
      <c r="D549" t="s">
        <v>463</v>
      </c>
      <c r="E549">
        <v>9475.1397129149991</v>
      </c>
      <c r="F549">
        <v>310.35000000000002</v>
      </c>
      <c r="G549">
        <v>-17.240257848752101</v>
      </c>
      <c r="H549">
        <v>5.3330947578454397</v>
      </c>
      <c r="I549">
        <v>4.2963579644270498</v>
      </c>
      <c r="J549">
        <v>2.7950462634186599</v>
      </c>
      <c r="K549">
        <v>289.46181878696501</v>
      </c>
      <c r="L549">
        <v>280.39128720708101</v>
      </c>
      <c r="M549">
        <v>57.1507288606253</v>
      </c>
      <c r="N549">
        <v>0.73438557781293201</v>
      </c>
      <c r="O549">
        <v>4.2371516030288197</v>
      </c>
      <c r="P549">
        <v>45.704225352112601</v>
      </c>
      <c r="Q549">
        <v>-6.4808257578399003E-2</v>
      </c>
    </row>
    <row r="550" spans="1:17" x14ac:dyDescent="0.3">
      <c r="A550" t="s">
        <v>1227</v>
      </c>
      <c r="B550" t="s">
        <v>1228</v>
      </c>
      <c r="C550" t="str">
        <f>IFERROR(VLOOKUP(Table1[[#This Row],[Ticker]],[1]!Table2[[Symbol]:[Industry]],2,FALSE),"-")</f>
        <v>-</v>
      </c>
      <c r="D550" t="s">
        <v>1209</v>
      </c>
      <c r="E550">
        <v>9449.0674094699898</v>
      </c>
      <c r="F550">
        <v>583.15</v>
      </c>
      <c r="G550">
        <v>133.16028407619399</v>
      </c>
      <c r="H550">
        <v>4.2685324562931397</v>
      </c>
      <c r="I550">
        <v>-9.6819185629712301</v>
      </c>
      <c r="J550">
        <v>4.6811347309921398</v>
      </c>
      <c r="K550">
        <v>547.89624788421202</v>
      </c>
      <c r="L550">
        <v>449.35288185993699</v>
      </c>
      <c r="M550">
        <v>61.998882095349003</v>
      </c>
      <c r="N550">
        <v>0.83964432785089205</v>
      </c>
      <c r="O550">
        <v>8.8570693646574608</v>
      </c>
      <c r="P550">
        <v>195.765004226542</v>
      </c>
    </row>
    <row r="551" spans="1:17" x14ac:dyDescent="0.3">
      <c r="A551" t="s">
        <v>1229</v>
      </c>
      <c r="B551" t="s">
        <v>1230</v>
      </c>
      <c r="C551" t="str">
        <f>IFERROR(VLOOKUP(Table1[[#This Row],[Ticker]],[1]!Table2[[Symbol]:[Industry]],2,FALSE),"-")</f>
        <v>-</v>
      </c>
      <c r="D551" t="s">
        <v>304</v>
      </c>
      <c r="E551">
        <v>9447.8959213500002</v>
      </c>
      <c r="F551">
        <v>801.75</v>
      </c>
      <c r="G551">
        <v>44.4914108842556</v>
      </c>
      <c r="H551">
        <v>4.6658908628484603</v>
      </c>
      <c r="I551">
        <v>-18.116366171671402</v>
      </c>
      <c r="J551">
        <v>-1.4679128890122699</v>
      </c>
      <c r="K551">
        <v>775.729345691616</v>
      </c>
      <c r="L551">
        <v>707.15551508887597</v>
      </c>
      <c r="M551">
        <v>44.778486225515799</v>
      </c>
      <c r="N551">
        <v>0.63090593892099001</v>
      </c>
      <c r="O551">
        <v>14.9610227627065</v>
      </c>
      <c r="P551">
        <v>80.067377877596797</v>
      </c>
      <c r="Q551">
        <v>9.4478698096108996E-2</v>
      </c>
    </row>
    <row r="552" spans="1:17" hidden="1" x14ac:dyDescent="0.3">
      <c r="A552" t="s">
        <v>1231</v>
      </c>
      <c r="B552" t="s">
        <v>1232</v>
      </c>
      <c r="C552" t="str">
        <f>IFERROR(VLOOKUP(Table1[[#This Row],[Ticker]],[1]!Table2[[Symbol]:[Industry]],2,FALSE),"-")</f>
        <v>-</v>
      </c>
      <c r="D552" t="s">
        <v>21</v>
      </c>
      <c r="E552">
        <v>9444.6164064999994</v>
      </c>
      <c r="F552">
        <v>1710.5</v>
      </c>
      <c r="G552">
        <v>181.50209035754801</v>
      </c>
      <c r="H552">
        <v>15.243808325390599</v>
      </c>
      <c r="I552">
        <v>38.6563422281708</v>
      </c>
      <c r="J552">
        <v>-2.3420598061420601</v>
      </c>
      <c r="K552">
        <v>1452.17244101456</v>
      </c>
      <c r="L552">
        <v>1133.2774175494701</v>
      </c>
      <c r="M552">
        <v>65.904946354610004</v>
      </c>
      <c r="N552">
        <v>1.1336532705628799</v>
      </c>
      <c r="O552">
        <v>2.7711195556854702</v>
      </c>
      <c r="P552">
        <v>253.33608758520899</v>
      </c>
      <c r="Q552">
        <v>0.24178609181055699</v>
      </c>
    </row>
    <row r="553" spans="1:17" x14ac:dyDescent="0.3">
      <c r="A553" t="s">
        <v>1233</v>
      </c>
      <c r="B553" t="s">
        <v>1234</v>
      </c>
      <c r="C553" t="str">
        <f>IFERROR(VLOOKUP(Table1[[#This Row],[Ticker]],[1]!Table2[[Symbol]:[Industry]],2,FALSE),"-")</f>
        <v>-</v>
      </c>
      <c r="D553" t="s">
        <v>379</v>
      </c>
      <c r="E553">
        <v>9439.9326856999996</v>
      </c>
      <c r="F553">
        <v>236.9</v>
      </c>
      <c r="G553">
        <v>16.773462220109</v>
      </c>
      <c r="H553">
        <v>-4.7713501295374501</v>
      </c>
      <c r="I553">
        <v>-29.850553609257801</v>
      </c>
      <c r="J553">
        <v>3.0437895717433898</v>
      </c>
      <c r="K553">
        <v>238.76234783910499</v>
      </c>
      <c r="L553">
        <v>223.75811774357101</v>
      </c>
      <c r="M553">
        <v>41.065094264259599</v>
      </c>
      <c r="N553">
        <v>0.65841935323063505</v>
      </c>
      <c r="O553">
        <v>36.027859856479502</v>
      </c>
      <c r="P553">
        <v>62.093739308929102</v>
      </c>
      <c r="Q553">
        <v>5.8942843297182003E-2</v>
      </c>
    </row>
    <row r="554" spans="1:17" hidden="1" x14ac:dyDescent="0.3">
      <c r="A554" t="s">
        <v>1235</v>
      </c>
      <c r="B554" t="s">
        <v>1236</v>
      </c>
      <c r="C554" t="str">
        <f>IFERROR(VLOOKUP(Table1[[#This Row],[Ticker]],[1]!Table2[[Symbol]:[Industry]],2,FALSE),"-")</f>
        <v>-</v>
      </c>
      <c r="D554" t="s">
        <v>304</v>
      </c>
      <c r="E554">
        <v>9393.7167800999996</v>
      </c>
      <c r="F554">
        <v>558.9</v>
      </c>
      <c r="G554">
        <v>154.48104481397201</v>
      </c>
      <c r="H554">
        <v>35.2297790491873</v>
      </c>
      <c r="I554">
        <v>87.145991439368103</v>
      </c>
      <c r="J554">
        <v>17.535815916285099</v>
      </c>
      <c r="K554">
        <v>368.98329692572099</v>
      </c>
      <c r="L554">
        <v>281.20548819557803</v>
      </c>
      <c r="M554">
        <v>94.051027435667606</v>
      </c>
      <c r="N554">
        <v>0.482132451751413</v>
      </c>
      <c r="O554">
        <v>0</v>
      </c>
      <c r="P554">
        <v>216.38833852250201</v>
      </c>
      <c r="Q554">
        <v>7.3112435463864006E-2</v>
      </c>
    </row>
    <row r="555" spans="1:17" hidden="1" x14ac:dyDescent="0.3">
      <c r="A555" t="s">
        <v>1237</v>
      </c>
      <c r="B555" t="s">
        <v>1238</v>
      </c>
      <c r="C555" t="str">
        <f>IFERROR(VLOOKUP(Table1[[#This Row],[Ticker]],[1]!Table2[[Symbol]:[Industry]],2,FALSE),"-")</f>
        <v>-</v>
      </c>
      <c r="D555" t="s">
        <v>286</v>
      </c>
      <c r="E555">
        <v>9389.9504925000001</v>
      </c>
      <c r="F555">
        <v>4686.75</v>
      </c>
      <c r="G555">
        <v>546.70179863342105</v>
      </c>
      <c r="H555">
        <v>11.2349185233223</v>
      </c>
      <c r="I555">
        <v>199.282707772203</v>
      </c>
      <c r="J555">
        <v>1.48099427415378</v>
      </c>
      <c r="K555">
        <v>3622.8755111965802</v>
      </c>
      <c r="L555">
        <v>2211.21279401832</v>
      </c>
      <c r="M555">
        <v>71.735398833200406</v>
      </c>
      <c r="N555">
        <v>1.01225559101301</v>
      </c>
      <c r="O555">
        <v>1.11484504187335</v>
      </c>
      <c r="P555">
        <v>667.62754893129102</v>
      </c>
      <c r="Q555">
        <v>0.15826266791885499</v>
      </c>
    </row>
    <row r="556" spans="1:17" hidden="1" x14ac:dyDescent="0.3">
      <c r="A556" t="s">
        <v>1239</v>
      </c>
      <c r="B556" t="s">
        <v>1240</v>
      </c>
      <c r="C556" t="str">
        <f>IFERROR(VLOOKUP(Table1[[#This Row],[Ticker]],[1]!Table2[[Symbol]:[Industry]],2,FALSE),"-")</f>
        <v>-</v>
      </c>
      <c r="D556" t="s">
        <v>307</v>
      </c>
      <c r="E556">
        <v>9354.0002233600007</v>
      </c>
      <c r="F556">
        <v>420.4</v>
      </c>
      <c r="G556">
        <v>-21.877737987885599</v>
      </c>
      <c r="H556">
        <v>-6.0067076492848503</v>
      </c>
      <c r="I556">
        <v>-8.3974672762240807</v>
      </c>
      <c r="J556">
        <v>-0.313998128781599</v>
      </c>
      <c r="K556">
        <v>438.05743269022798</v>
      </c>
      <c r="M556">
        <v>42.947287371100302</v>
      </c>
      <c r="N556">
        <v>1.14717852541187</v>
      </c>
      <c r="O556">
        <v>28.0328258801141</v>
      </c>
      <c r="P556">
        <v>15.178082191780801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Row],[Ticker]],[1]!Table2[[Symbol]:[Industry]],2,FALSE),"-")</f>
        <v>-</v>
      </c>
      <c r="D557" t="s">
        <v>54</v>
      </c>
      <c r="E557">
        <v>9311.1554890619991</v>
      </c>
      <c r="F557">
        <v>205.47</v>
      </c>
      <c r="G557">
        <v>59.360615922506902</v>
      </c>
      <c r="H557">
        <v>21.380095409209801</v>
      </c>
      <c r="I557">
        <v>22.295514765994</v>
      </c>
      <c r="J557">
        <v>1.88725253177856</v>
      </c>
      <c r="K557">
        <v>180.146406815359</v>
      </c>
      <c r="L557">
        <v>154.60794402531499</v>
      </c>
      <c r="M557">
        <v>65.898663142585093</v>
      </c>
      <c r="N557">
        <v>1.2005259746974299</v>
      </c>
      <c r="O557">
        <v>5.3584464885384699</v>
      </c>
      <c r="P557">
        <v>110.84658799384199</v>
      </c>
      <c r="Q557">
        <v>8.7083320354574001E-2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Row],[Ticker]],[1]!Table2[[Symbol]:[Industry]],2,FALSE),"-")</f>
        <v>-</v>
      </c>
      <c r="D558" t="s">
        <v>60</v>
      </c>
      <c r="E558">
        <v>9295.6532436599991</v>
      </c>
      <c r="F558">
        <v>17.309999999999999</v>
      </c>
      <c r="G558">
        <v>219.61491456504001</v>
      </c>
      <c r="H558">
        <v>-7.5156230578788596</v>
      </c>
      <c r="I558">
        <v>48.670886211281797</v>
      </c>
      <c r="J558">
        <v>-4.2874906419341601</v>
      </c>
      <c r="K558">
        <v>16.0504685047127</v>
      </c>
      <c r="L558">
        <v>12.012484152173901</v>
      </c>
      <c r="M558">
        <v>59.216572214728302</v>
      </c>
      <c r="N558">
        <v>0.59963903308654498</v>
      </c>
      <c r="O558">
        <v>21.894858463316002</v>
      </c>
      <c r="P558">
        <v>272.258064516128</v>
      </c>
      <c r="Q558">
        <v>7.9904310581422E-2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Row],[Ticker]],[1]!Table2[[Symbol]:[Industry]],2,FALSE),"-")</f>
        <v>-</v>
      </c>
      <c r="D559" t="s">
        <v>136</v>
      </c>
      <c r="E559">
        <v>9286.7422965999995</v>
      </c>
      <c r="F559">
        <v>599</v>
      </c>
      <c r="G559">
        <v>-6.5570321336866604</v>
      </c>
      <c r="H559">
        <v>-2.1573414670079099</v>
      </c>
      <c r="I559">
        <v>-7.5448534932332398</v>
      </c>
      <c r="J559">
        <v>0.143847304473672</v>
      </c>
      <c r="K559">
        <v>606.71170660366499</v>
      </c>
      <c r="L559">
        <v>574.58936697251499</v>
      </c>
      <c r="M559">
        <v>40.810455317708403</v>
      </c>
      <c r="N559">
        <v>0.88906762095457703</v>
      </c>
      <c r="O559">
        <v>13.3222036727879</v>
      </c>
      <c r="P559">
        <v>26.105263157894701</v>
      </c>
      <c r="Q559">
        <v>9.1586900092717999E-2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Row],[Ticker]],[1]!Table2[[Symbol]:[Industry]],2,FALSE),"-")</f>
        <v>-</v>
      </c>
      <c r="D560" t="s">
        <v>24</v>
      </c>
      <c r="E560">
        <v>9273.9048230009994</v>
      </c>
      <c r="F560">
        <v>81.59</v>
      </c>
      <c r="G560">
        <v>-35.778185045420898</v>
      </c>
      <c r="H560">
        <v>-19.2784192464276</v>
      </c>
      <c r="I560">
        <v>-35.028259699374097</v>
      </c>
      <c r="J560">
        <v>-9.1025122728938399</v>
      </c>
      <c r="K560">
        <v>92.048601081152299</v>
      </c>
      <c r="L560">
        <v>94.195757455129893</v>
      </c>
      <c r="M560">
        <v>22.908200240907</v>
      </c>
      <c r="N560">
        <v>1.9110274141900401</v>
      </c>
      <c r="O560">
        <v>42.787106263022402</v>
      </c>
      <c r="P560">
        <v>1.92379762648344</v>
      </c>
      <c r="Q560">
        <v>3.7926497079930001E-3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Row],[Ticker]],[1]!Table2[[Symbol]:[Industry]],2,FALSE),"-")</f>
        <v>-</v>
      </c>
      <c r="D561" t="s">
        <v>136</v>
      </c>
      <c r="E561">
        <v>9260.7999999999993</v>
      </c>
      <c r="F561">
        <v>4630.3999999999996</v>
      </c>
      <c r="G561">
        <v>-27.435174298152599</v>
      </c>
      <c r="H561">
        <v>-3.10314849506682</v>
      </c>
      <c r="I561">
        <v>-25.4468594571754</v>
      </c>
      <c r="J561">
        <v>0.95451185585741505</v>
      </c>
      <c r="K561">
        <v>4702.0778375370601</v>
      </c>
      <c r="L561">
        <v>4819.2951316147301</v>
      </c>
      <c r="M561">
        <v>47.049589458842703</v>
      </c>
      <c r="N561">
        <v>0.54639831438479403</v>
      </c>
      <c r="O561">
        <v>50.613337940566701</v>
      </c>
      <c r="P561">
        <v>19.2787223080886</v>
      </c>
      <c r="Q561">
        <v>7.8806662152880999E-2</v>
      </c>
    </row>
    <row r="562" spans="1:17" hidden="1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-</v>
      </c>
      <c r="D562" t="s">
        <v>257</v>
      </c>
      <c r="E562">
        <v>9201.3924296000005</v>
      </c>
      <c r="F562">
        <v>2222.1999999999998</v>
      </c>
      <c r="G562">
        <v>70.2003916516027</v>
      </c>
      <c r="H562">
        <v>16.727614946160202</v>
      </c>
      <c r="I562">
        <v>54.009304472039801</v>
      </c>
      <c r="J562">
        <v>0.95408438670735496</v>
      </c>
      <c r="K562">
        <v>1958.4614649217999</v>
      </c>
      <c r="L562">
        <v>1541.38771945863</v>
      </c>
      <c r="M562">
        <v>53.167875613229903</v>
      </c>
      <c r="N562">
        <v>0.62782289914992795</v>
      </c>
      <c r="O562">
        <v>11.0746107461074</v>
      </c>
      <c r="P562">
        <v>109.879108424631</v>
      </c>
      <c r="Q562">
        <v>0.17177845875713799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-</v>
      </c>
      <c r="D563" t="s">
        <v>133</v>
      </c>
      <c r="E563">
        <v>9140.7701438000004</v>
      </c>
      <c r="F563">
        <v>259.39999999999998</v>
      </c>
      <c r="G563">
        <v>11.1774680051216</v>
      </c>
      <c r="H563">
        <v>13.682035680583301</v>
      </c>
      <c r="I563">
        <v>-8.2119720221249004</v>
      </c>
      <c r="J563">
        <v>-2.09883929875667</v>
      </c>
      <c r="K563">
        <v>255.116396718441</v>
      </c>
      <c r="L563">
        <v>229.834042263188</v>
      </c>
      <c r="M563">
        <v>35.062776482406498</v>
      </c>
      <c r="N563">
        <v>0.68427134655420596</v>
      </c>
      <c r="O563">
        <v>15.265998457979901</v>
      </c>
      <c r="P563">
        <v>49.812301472711397</v>
      </c>
      <c r="Q563">
        <v>0.11734562312157901</v>
      </c>
    </row>
    <row r="564" spans="1:17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504</v>
      </c>
      <c r="E564">
        <v>9135.0870459899998</v>
      </c>
      <c r="F564">
        <v>1026.0999999999999</v>
      </c>
      <c r="G564">
        <v>-3.5883818089476902</v>
      </c>
      <c r="H564">
        <v>-12.0844472969702</v>
      </c>
      <c r="I564">
        <v>-8.5873713823248092</v>
      </c>
      <c r="J564">
        <v>-3.7146128623636798</v>
      </c>
      <c r="K564">
        <v>1010.14209782145</v>
      </c>
      <c r="L564">
        <v>931.27317044886695</v>
      </c>
      <c r="M564">
        <v>39.293038483130999</v>
      </c>
      <c r="N564">
        <v>0.97595414107377998</v>
      </c>
      <c r="O564">
        <v>16.460383978169698</v>
      </c>
      <c r="P564">
        <v>32.118714993883899</v>
      </c>
      <c r="Q564">
        <v>4.0536811811334998E-2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-</v>
      </c>
      <c r="D565" t="s">
        <v>46</v>
      </c>
      <c r="E565">
        <v>9090.5468297999996</v>
      </c>
      <c r="F565">
        <v>1357.05</v>
      </c>
      <c r="G565">
        <v>66.218779024797897</v>
      </c>
      <c r="H565">
        <v>8.8681713078606297</v>
      </c>
      <c r="I565">
        <v>43.716124780949201</v>
      </c>
      <c r="J565">
        <v>3.3009988635885099</v>
      </c>
      <c r="K565">
        <v>1309.54725741229</v>
      </c>
      <c r="L565">
        <v>1067.1737059868001</v>
      </c>
      <c r="M565">
        <v>41.499125863381401</v>
      </c>
      <c r="N565">
        <v>0.51670843313574899</v>
      </c>
      <c r="O565">
        <v>13.6619873991378</v>
      </c>
      <c r="P565">
        <v>108.776923076923</v>
      </c>
      <c r="Q565">
        <v>0.13673557812930101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-</v>
      </c>
      <c r="D566" t="s">
        <v>304</v>
      </c>
      <c r="E566">
        <v>9060.9767399699995</v>
      </c>
      <c r="F566">
        <v>556.70000000000005</v>
      </c>
      <c r="G566">
        <v>19.3771589279145</v>
      </c>
      <c r="H566">
        <v>8.0662757011763198</v>
      </c>
      <c r="I566">
        <v>31.155356305466299</v>
      </c>
      <c r="J566">
        <v>3.4660561240679701</v>
      </c>
      <c r="K566">
        <v>504.369112200323</v>
      </c>
      <c r="L566">
        <v>427.36083534318698</v>
      </c>
      <c r="M566">
        <v>53.075331479008597</v>
      </c>
      <c r="N566">
        <v>0.92589429180780902</v>
      </c>
      <c r="O566">
        <v>6.8079755703251301</v>
      </c>
      <c r="P566">
        <v>63.111631995312003</v>
      </c>
      <c r="Q566">
        <v>0.124622792506521</v>
      </c>
    </row>
    <row r="567" spans="1:17" hidden="1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-</v>
      </c>
      <c r="D567" t="s">
        <v>136</v>
      </c>
      <c r="E567">
        <v>9047.5223079999996</v>
      </c>
      <c r="F567">
        <v>718</v>
      </c>
      <c r="G567">
        <v>-1.8348465330391599</v>
      </c>
      <c r="H567">
        <v>4.0766749635702402</v>
      </c>
      <c r="I567">
        <v>-8.3408255207003403</v>
      </c>
      <c r="J567">
        <v>3.9199920190016502</v>
      </c>
      <c r="K567">
        <v>695.543192449971</v>
      </c>
      <c r="L567">
        <v>652.64500178049695</v>
      </c>
      <c r="M567">
        <v>59.904985686658598</v>
      </c>
      <c r="N567">
        <v>1.2358912171593599</v>
      </c>
      <c r="O567">
        <v>4.4568245125348103</v>
      </c>
      <c r="P567">
        <v>38.6100386100386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-</v>
      </c>
      <c r="D568" t="s">
        <v>307</v>
      </c>
      <c r="E568">
        <v>9008.5995009500002</v>
      </c>
      <c r="F568">
        <v>446.95</v>
      </c>
      <c r="G568">
        <v>7.1922267470223504</v>
      </c>
      <c r="H568">
        <v>-5.2921209643751199</v>
      </c>
      <c r="I568">
        <v>-6.3449914819264803</v>
      </c>
      <c r="J568">
        <v>-3.6772200132800701</v>
      </c>
      <c r="K568">
        <v>442.396146941746</v>
      </c>
      <c r="L568">
        <v>408.32049872148201</v>
      </c>
      <c r="M568">
        <v>40.948357958576501</v>
      </c>
      <c r="N568">
        <v>1.6693980411870999</v>
      </c>
      <c r="O568">
        <v>12.9880299809822</v>
      </c>
      <c r="P568">
        <v>36.140724946695002</v>
      </c>
      <c r="Q568">
        <v>7.4304283965246007E-2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-</v>
      </c>
      <c r="D569" t="s">
        <v>95</v>
      </c>
      <c r="E569">
        <v>8996.5709507299998</v>
      </c>
      <c r="F569">
        <v>304.7</v>
      </c>
      <c r="G569">
        <v>-66.968572032493796</v>
      </c>
      <c r="H569">
        <v>4.8182438981036499</v>
      </c>
      <c r="I569">
        <v>-26.7875342700397</v>
      </c>
      <c r="J569">
        <v>-2.0409260680989099</v>
      </c>
      <c r="K569">
        <v>301.52966926669501</v>
      </c>
      <c r="L569">
        <v>350.37527008194098</v>
      </c>
      <c r="M569">
        <v>41.628113754914999</v>
      </c>
      <c r="N569">
        <v>1.21974966748771</v>
      </c>
      <c r="O569">
        <v>83.787331801772197</v>
      </c>
      <c r="P569">
        <v>16.743295019156999</v>
      </c>
      <c r="Q569">
        <v>-9.8926100100145006E-2</v>
      </c>
    </row>
    <row r="570" spans="1:17" hidden="1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-</v>
      </c>
      <c r="D570" t="s">
        <v>121</v>
      </c>
      <c r="E570">
        <v>8958.8862756250001</v>
      </c>
      <c r="F570">
        <v>2791.75</v>
      </c>
      <c r="G570">
        <v>-12.864938628329099</v>
      </c>
      <c r="H570">
        <v>-6.1898427825163802</v>
      </c>
      <c r="I570">
        <v>-5.81853222613175</v>
      </c>
      <c r="J570">
        <v>2.5634112609869999</v>
      </c>
      <c r="K570">
        <v>2743.0774278865001</v>
      </c>
      <c r="L570">
        <v>2692.2964151024098</v>
      </c>
      <c r="M570">
        <v>46.2982286673749</v>
      </c>
      <c r="N570">
        <v>0.66178565254548805</v>
      </c>
      <c r="O570">
        <v>25.369391958449</v>
      </c>
      <c r="P570">
        <v>18.848446147296698</v>
      </c>
      <c r="Q570">
        <v>7.8299361079659999E-3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21</v>
      </c>
      <c r="E571">
        <v>8948.8699667279998</v>
      </c>
      <c r="F571">
        <v>32.31</v>
      </c>
      <c r="G571">
        <v>89.535315902833503</v>
      </c>
      <c r="H571">
        <v>-0.20939493910982299</v>
      </c>
      <c r="I571">
        <v>-29.182736801219601</v>
      </c>
      <c r="J571">
        <v>8.0785240763491508</v>
      </c>
      <c r="K571">
        <v>30.8424172772026</v>
      </c>
      <c r="L571">
        <v>28.8185873952586</v>
      </c>
      <c r="M571">
        <v>70.777604558886395</v>
      </c>
      <c r="N571">
        <v>1.4564713337348301</v>
      </c>
      <c r="O571">
        <v>31.538223460228998</v>
      </c>
      <c r="P571">
        <v>135.83941605839399</v>
      </c>
      <c r="Q571">
        <v>2.9190181553444002E-2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46</v>
      </c>
      <c r="E572">
        <v>8939.8258713600007</v>
      </c>
      <c r="F572">
        <v>520.4</v>
      </c>
      <c r="G572">
        <v>164.14117154828099</v>
      </c>
      <c r="H572">
        <v>-11.770299567929801</v>
      </c>
      <c r="I572">
        <v>51.735223287472103</v>
      </c>
      <c r="J572">
        <v>1.77994212323596</v>
      </c>
      <c r="K572">
        <v>475.91472912733599</v>
      </c>
      <c r="L572">
        <v>365.31256440407299</v>
      </c>
      <c r="M572">
        <v>58.4544503214073</v>
      </c>
      <c r="N572">
        <v>0.76858420314782505</v>
      </c>
      <c r="O572">
        <v>13.3647194465795</v>
      </c>
      <c r="P572">
        <v>197.11675706537201</v>
      </c>
      <c r="Q572">
        <v>0.20601617461302801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155</v>
      </c>
      <c r="E573">
        <v>8909.8904000000002</v>
      </c>
      <c r="F573">
        <v>475.6</v>
      </c>
      <c r="G573">
        <v>2.3387421605952801</v>
      </c>
      <c r="H573">
        <v>2.4246011871575099</v>
      </c>
      <c r="I573">
        <v>-22.566074955545702</v>
      </c>
      <c r="J573">
        <v>0.43029971460508598</v>
      </c>
      <c r="K573">
        <v>473.26430808945702</v>
      </c>
      <c r="L573">
        <v>424.37849052781598</v>
      </c>
      <c r="M573">
        <v>38.224731754065502</v>
      </c>
      <c r="N573">
        <v>0.48096197074445801</v>
      </c>
      <c r="O573">
        <v>15.1177460050462</v>
      </c>
      <c r="P573">
        <v>39.8823529411764</v>
      </c>
      <c r="Q573">
        <v>8.7446588812508996E-2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21</v>
      </c>
      <c r="E574">
        <v>8869.2743610899997</v>
      </c>
      <c r="F574">
        <v>2874.3</v>
      </c>
      <c r="G574">
        <v>17.320589584441599</v>
      </c>
      <c r="H574">
        <v>-0.86819202472338997</v>
      </c>
      <c r="I574">
        <v>-15.603161031749099</v>
      </c>
      <c r="J574">
        <v>6.0343184106505898</v>
      </c>
      <c r="K574">
        <v>2729.4143604886599</v>
      </c>
      <c r="L574">
        <v>2592.1429971832299</v>
      </c>
      <c r="M574">
        <v>67.170671300517995</v>
      </c>
      <c r="N574">
        <v>0.681498972098454</v>
      </c>
      <c r="O574">
        <v>9.4179452388407601</v>
      </c>
      <c r="P574">
        <v>46.349287169042697</v>
      </c>
      <c r="Q574">
        <v>-8.8707696838600004E-3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116</v>
      </c>
      <c r="E575">
        <v>8858.9730161799998</v>
      </c>
      <c r="F575">
        <v>82.6</v>
      </c>
      <c r="G575">
        <v>-36.997232940381998</v>
      </c>
      <c r="H575">
        <v>-2.70077103225251</v>
      </c>
      <c r="I575">
        <v>-18.596805569979399</v>
      </c>
      <c r="J575">
        <v>4.0018514582857003</v>
      </c>
      <c r="K575">
        <v>83.1630174990092</v>
      </c>
      <c r="L575">
        <v>85.120647752104702</v>
      </c>
      <c r="M575">
        <v>49.092852558993698</v>
      </c>
      <c r="N575">
        <v>0.92014668238080899</v>
      </c>
      <c r="O575">
        <v>18.644067796610098</v>
      </c>
      <c r="P575">
        <v>14.0883977900552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294</v>
      </c>
      <c r="E576">
        <v>8835.3492946099996</v>
      </c>
      <c r="F576">
        <v>1347.55</v>
      </c>
      <c r="G576">
        <v>0.33273891163851799</v>
      </c>
      <c r="H576">
        <v>1.19902827016432</v>
      </c>
      <c r="I576">
        <v>12.4296768692312</v>
      </c>
      <c r="J576">
        <v>2.9099901358573899</v>
      </c>
      <c r="K576">
        <v>1280.77170227949</v>
      </c>
      <c r="L576">
        <v>1188.1110361594201</v>
      </c>
      <c r="M576">
        <v>65.610891867700204</v>
      </c>
      <c r="N576">
        <v>1.0585324776406</v>
      </c>
      <c r="O576">
        <v>22.737560758413402</v>
      </c>
      <c r="P576">
        <v>37.941447435766101</v>
      </c>
    </row>
    <row r="577" spans="1:17" hidden="1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54</v>
      </c>
      <c r="E577">
        <v>8802.5029916250005</v>
      </c>
      <c r="F577">
        <v>507.45</v>
      </c>
      <c r="G577">
        <v>-5.8545581006581404</v>
      </c>
      <c r="H577">
        <v>16.360107372768301</v>
      </c>
      <c r="I577">
        <v>38.418027916296303</v>
      </c>
      <c r="J577">
        <v>11.952618546925899</v>
      </c>
      <c r="K577">
        <v>420.41258875495498</v>
      </c>
      <c r="M577">
        <v>90.032559814356006</v>
      </c>
      <c r="N577">
        <v>2.450839471933</v>
      </c>
      <c r="O577">
        <v>2.07902256379939</v>
      </c>
      <c r="P577">
        <v>58.826291079812201</v>
      </c>
    </row>
    <row r="578" spans="1:17" hidden="1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54</v>
      </c>
      <c r="E578">
        <v>8797.5064661800006</v>
      </c>
      <c r="F578">
        <v>5299.9</v>
      </c>
      <c r="G578">
        <v>-28.990919098216001</v>
      </c>
      <c r="H578">
        <v>0.53520488820839396</v>
      </c>
      <c r="I578">
        <v>-10.936098217919101</v>
      </c>
      <c r="J578">
        <v>1.0988541272861601</v>
      </c>
      <c r="K578">
        <v>5087.0075272162503</v>
      </c>
      <c r="L578">
        <v>4996.20692723925</v>
      </c>
      <c r="M578">
        <v>64.396172389316604</v>
      </c>
      <c r="N578">
        <v>1.0406718880274299</v>
      </c>
      <c r="O578">
        <v>6.4708768089964002</v>
      </c>
      <c r="P578">
        <v>14.3069739353614</v>
      </c>
      <c r="Q578">
        <v>-7.5483815608073004E-2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46</v>
      </c>
      <c r="E579">
        <v>8789.8434640300002</v>
      </c>
      <c r="F579">
        <v>52.33</v>
      </c>
      <c r="G579">
        <v>157.025080149091</v>
      </c>
      <c r="H579">
        <v>6.9991175899103597</v>
      </c>
      <c r="I579">
        <v>5.6583409152185302</v>
      </c>
      <c r="J579">
        <v>-0.71942473270065099</v>
      </c>
      <c r="K579">
        <v>47.654468731379303</v>
      </c>
      <c r="L579">
        <v>37.877061325069697</v>
      </c>
      <c r="M579">
        <v>50.030700116594801</v>
      </c>
      <c r="N579">
        <v>1.51959792064461</v>
      </c>
      <c r="O579">
        <v>9.8796101662526201</v>
      </c>
      <c r="P579">
        <v>183.18071915885099</v>
      </c>
      <c r="Q579">
        <v>0.13790176241163701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286</v>
      </c>
      <c r="E580">
        <v>8758.2869085999992</v>
      </c>
      <c r="F580">
        <v>1382.7</v>
      </c>
      <c r="G580">
        <v>101.677399088359</v>
      </c>
      <c r="H580">
        <v>-0.51449689274926402</v>
      </c>
      <c r="I580">
        <v>96.984070789123606</v>
      </c>
      <c r="J580">
        <v>4.5915947608780501</v>
      </c>
      <c r="K580">
        <v>1271.0604891217199</v>
      </c>
      <c r="L580">
        <v>953.39834852618299</v>
      </c>
      <c r="M580">
        <v>56.080717141243298</v>
      </c>
      <c r="N580">
        <v>0.51025900017893699</v>
      </c>
      <c r="O580">
        <v>5.2108194112967299</v>
      </c>
      <c r="P580">
        <v>155.55863598558301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130</v>
      </c>
      <c r="E581">
        <v>8728.3067311499999</v>
      </c>
      <c r="F581">
        <v>491.5</v>
      </c>
      <c r="G581">
        <v>-24.285158283330301</v>
      </c>
      <c r="H581">
        <v>-1.3054369008567701</v>
      </c>
      <c r="I581">
        <v>-28.567491021887101</v>
      </c>
      <c r="J581">
        <v>5.77028638401426</v>
      </c>
      <c r="K581">
        <v>480.49077170218197</v>
      </c>
      <c r="L581">
        <v>491.80889626198302</v>
      </c>
      <c r="M581">
        <v>57.263935866060798</v>
      </c>
      <c r="N581">
        <v>0.57079164414418904</v>
      </c>
      <c r="O581">
        <v>43.479145473041697</v>
      </c>
      <c r="P581">
        <v>27.298627298627199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24</v>
      </c>
      <c r="E582">
        <v>8711.3462247499992</v>
      </c>
      <c r="F582">
        <v>230.75</v>
      </c>
      <c r="G582">
        <v>-13.5554503627082</v>
      </c>
      <c r="H582">
        <v>2.9144112439774599</v>
      </c>
      <c r="I582">
        <v>-23.597444668991798</v>
      </c>
      <c r="J582">
        <v>3.11942712602099</v>
      </c>
      <c r="K582">
        <v>226.23389448598701</v>
      </c>
      <c r="L582">
        <v>222.31998684683401</v>
      </c>
      <c r="M582">
        <v>49.406737481413998</v>
      </c>
      <c r="N582">
        <v>1.75777634046964</v>
      </c>
      <c r="O582">
        <v>24.182015167930601</v>
      </c>
      <c r="P582">
        <v>20.1822916666666</v>
      </c>
      <c r="Q582">
        <v>0.12896999994174299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1005</v>
      </c>
      <c r="E583">
        <v>8709.9501467199898</v>
      </c>
      <c r="F583">
        <v>397.9</v>
      </c>
      <c r="G583">
        <v>9.4258528661860108</v>
      </c>
      <c r="H583">
        <v>2.1301393696514999</v>
      </c>
      <c r="I583">
        <v>4.6519180378743901</v>
      </c>
      <c r="J583">
        <v>2.3837151764203699</v>
      </c>
      <c r="K583">
        <v>389.696432696611</v>
      </c>
      <c r="L583">
        <v>355.47513701365199</v>
      </c>
      <c r="M583">
        <v>39.800414718600599</v>
      </c>
      <c r="N583">
        <v>0.68672789757859798</v>
      </c>
      <c r="O583">
        <v>9.2862528273435601</v>
      </c>
      <c r="P583">
        <v>48.7476635514018</v>
      </c>
      <c r="Q583">
        <v>7.1330220000457994E-2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417</v>
      </c>
      <c r="E584">
        <v>8696.8171178699995</v>
      </c>
      <c r="F584">
        <v>550.04999999999995</v>
      </c>
      <c r="G584">
        <v>-4.4874161785772797</v>
      </c>
      <c r="H584">
        <v>-1.56994327764769</v>
      </c>
      <c r="I584">
        <v>2.6464479029650598</v>
      </c>
      <c r="J584">
        <v>5.30350878058655</v>
      </c>
      <c r="K584">
        <v>527.77580195507505</v>
      </c>
      <c r="L584">
        <v>493.34647591586901</v>
      </c>
      <c r="M584">
        <v>66.178936489887207</v>
      </c>
      <c r="N584">
        <v>0.941987655096578</v>
      </c>
      <c r="O584">
        <v>15.2440687210253</v>
      </c>
      <c r="P584">
        <v>36.556603773584897</v>
      </c>
      <c r="Q584">
        <v>-9.833721249835E-3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1299</v>
      </c>
      <c r="E585">
        <v>8690.5681627499998</v>
      </c>
      <c r="F585">
        <v>706.95</v>
      </c>
      <c r="G585">
        <v>15.5296999706093</v>
      </c>
      <c r="H585">
        <v>3.6662413404418701</v>
      </c>
      <c r="I585">
        <v>20.723864879163401</v>
      </c>
      <c r="J585">
        <v>6.0326481899856201</v>
      </c>
      <c r="K585">
        <v>615.52920114504002</v>
      </c>
      <c r="L585">
        <v>543.28679384536497</v>
      </c>
      <c r="M585">
        <v>61.0276608297129</v>
      </c>
      <c r="N585">
        <v>1.59392081760959</v>
      </c>
      <c r="O585">
        <v>8.6922696088832296</v>
      </c>
      <c r="P585">
        <v>73.719130114264601</v>
      </c>
      <c r="Q585">
        <v>0.152147086220456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Row],[Ticker]],[1]!Table2[[Symbol]:[Industry]],2,FALSE),"-")</f>
        <v>-</v>
      </c>
      <c r="D586" t="s">
        <v>223</v>
      </c>
      <c r="E586">
        <v>8675.3089624000004</v>
      </c>
      <c r="F586">
        <v>649.70000000000005</v>
      </c>
      <c r="G586">
        <v>-20.065990324280399</v>
      </c>
      <c r="H586">
        <v>7.80563199430431</v>
      </c>
      <c r="I586">
        <v>-12.4073565707867</v>
      </c>
      <c r="J586">
        <v>7.45925585886281</v>
      </c>
      <c r="K586">
        <v>604.25590429004797</v>
      </c>
      <c r="L586">
        <v>604.58403781283403</v>
      </c>
      <c r="M586">
        <v>65.557999116374504</v>
      </c>
      <c r="N586">
        <v>2.00420914918557</v>
      </c>
      <c r="O586">
        <v>5.9719870709557998</v>
      </c>
      <c r="P586">
        <v>17.784626540971701</v>
      </c>
      <c r="Q586">
        <v>2.2865528954244999E-2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551</v>
      </c>
      <c r="E587">
        <v>8667.0552300799991</v>
      </c>
      <c r="F587">
        <v>789.1</v>
      </c>
      <c r="G587">
        <v>-41.369102713576702</v>
      </c>
      <c r="H587">
        <v>0.997671043345847</v>
      </c>
      <c r="I587">
        <v>-30.067879018783099</v>
      </c>
      <c r="J587">
        <v>2.03511351511021</v>
      </c>
      <c r="K587">
        <v>785.04203859999905</v>
      </c>
      <c r="L587">
        <v>853.52588980122403</v>
      </c>
      <c r="M587">
        <v>59.039484054278503</v>
      </c>
      <c r="N587">
        <v>2.0325495104486602</v>
      </c>
      <c r="O587">
        <v>40.197693574958798</v>
      </c>
      <c r="P587">
        <v>9.5363686840644206</v>
      </c>
      <c r="Q587">
        <v>-2.8553494912259E-2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24</v>
      </c>
      <c r="E588">
        <v>8659.7123150039897</v>
      </c>
      <c r="F588">
        <v>44.78</v>
      </c>
      <c r="G588">
        <v>-33.000968402566102</v>
      </c>
      <c r="H588">
        <v>-1.70542630230109</v>
      </c>
      <c r="I588">
        <v>-32.709841653279597</v>
      </c>
      <c r="J588">
        <v>4.2921994710868798</v>
      </c>
      <c r="K588">
        <v>46.600335889696098</v>
      </c>
      <c r="L588">
        <v>48.983393166603598</v>
      </c>
      <c r="M588">
        <v>52.496324507894599</v>
      </c>
      <c r="N588">
        <v>0.986452214492895</v>
      </c>
      <c r="O588">
        <v>40.687807056721702</v>
      </c>
      <c r="P588">
        <v>11.9499999999999</v>
      </c>
      <c r="Q588">
        <v>3.6949345386755997E-2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726</v>
      </c>
      <c r="E589">
        <v>8642.3479203879997</v>
      </c>
      <c r="F589">
        <v>526.37</v>
      </c>
      <c r="G589">
        <v>-11.744897805418301</v>
      </c>
      <c r="H589">
        <v>-4.6075223446150799</v>
      </c>
      <c r="I589">
        <v>-0.67103140135634398</v>
      </c>
      <c r="J589">
        <v>2.0602053655657699</v>
      </c>
      <c r="K589">
        <v>523.47011346193801</v>
      </c>
      <c r="L589">
        <v>492.18681255793501</v>
      </c>
      <c r="M589">
        <v>73.886051750125603</v>
      </c>
      <c r="N589">
        <v>1.18503282234434</v>
      </c>
      <c r="O589">
        <v>4.9451906453635104</v>
      </c>
      <c r="P589">
        <v>22.659800060587699</v>
      </c>
      <c r="Q589">
        <v>-1.0545973830429E-2</v>
      </c>
    </row>
    <row r="590" spans="1:17" hidden="1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201</v>
      </c>
      <c r="E590">
        <v>8576.9412310400003</v>
      </c>
      <c r="F590">
        <v>1947.1</v>
      </c>
      <c r="G590">
        <v>3.9744746951244001</v>
      </c>
      <c r="H590">
        <v>1.95834998903091</v>
      </c>
      <c r="I590">
        <v>-4.32220116946774</v>
      </c>
      <c r="J590">
        <v>4.8054418009760997</v>
      </c>
      <c r="K590">
        <v>1926.0461921062699</v>
      </c>
      <c r="L590">
        <v>1675.6603224896301</v>
      </c>
      <c r="M590">
        <v>51.7950472060962</v>
      </c>
      <c r="N590">
        <v>1.4530281228958699</v>
      </c>
      <c r="O590">
        <v>13.296697652919701</v>
      </c>
      <c r="P590">
        <v>105.195489514174</v>
      </c>
      <c r="Q590">
        <v>0.121252629715184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Row],[Ticker]],[1]!Table2[[Symbol]:[Industry]],2,FALSE),"-")</f>
        <v>-</v>
      </c>
      <c r="D591" t="s">
        <v>417</v>
      </c>
      <c r="E591">
        <v>8565.2321878399998</v>
      </c>
      <c r="F591">
        <v>639.20000000000005</v>
      </c>
      <c r="G591">
        <v>6.8874558053833796</v>
      </c>
      <c r="H591">
        <v>-4.7310852809148702</v>
      </c>
      <c r="I591">
        <v>-49.027826101173297</v>
      </c>
      <c r="J591">
        <v>1.4313791045803399</v>
      </c>
      <c r="K591">
        <v>683.50008467134705</v>
      </c>
      <c r="L591">
        <v>745.188468333694</v>
      </c>
      <c r="M591">
        <v>41.801428218189301</v>
      </c>
      <c r="N591">
        <v>1.0781407027212599</v>
      </c>
      <c r="O591">
        <v>71.620775969962395</v>
      </c>
      <c r="P591">
        <v>35.985533453887797</v>
      </c>
      <c r="Q591">
        <v>0.14704729065618199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Row],[Ticker]],[1]!Table2[[Symbol]:[Industry]],2,FALSE),"-")</f>
        <v>-</v>
      </c>
      <c r="D592" t="s">
        <v>349</v>
      </c>
      <c r="E592">
        <v>8561.0115499999993</v>
      </c>
      <c r="F592">
        <v>1241.5</v>
      </c>
      <c r="G592">
        <v>15.935865087369001</v>
      </c>
      <c r="H592">
        <v>-2.4791703518407799</v>
      </c>
      <c r="I592">
        <v>19.2724311049265</v>
      </c>
      <c r="J592">
        <v>5.4674095247190797</v>
      </c>
      <c r="K592">
        <v>1131.3266513564599</v>
      </c>
      <c r="L592">
        <v>1009.61961118614</v>
      </c>
      <c r="M592">
        <v>69.544358496812606</v>
      </c>
      <c r="N592">
        <v>0.53287308675173795</v>
      </c>
      <c r="O592">
        <v>3.90656463954892</v>
      </c>
      <c r="P592">
        <v>51.402439024390198</v>
      </c>
      <c r="Q592">
        <v>-1.4104594456482E-2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136</v>
      </c>
      <c r="E593">
        <v>8539.4257956050005</v>
      </c>
      <c r="F593">
        <v>582.95000000000005</v>
      </c>
      <c r="G593">
        <v>31.460190422435499</v>
      </c>
      <c r="H593">
        <v>2.3196368611365301</v>
      </c>
      <c r="I593">
        <v>11.5637053793542</v>
      </c>
      <c r="J593">
        <v>2.30381662140887</v>
      </c>
      <c r="K593">
        <v>554.63646110695595</v>
      </c>
      <c r="L593">
        <v>479.24979630860599</v>
      </c>
      <c r="M593">
        <v>42.476490041739702</v>
      </c>
      <c r="N593">
        <v>0.53673587479570295</v>
      </c>
      <c r="O593">
        <v>19.907367698773399</v>
      </c>
      <c r="P593">
        <v>65.964412811387902</v>
      </c>
      <c r="Q593">
        <v>2.1745626721152E-2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191</v>
      </c>
      <c r="E594">
        <v>8535.6347169679993</v>
      </c>
      <c r="F594">
        <v>215.72</v>
      </c>
      <c r="G594">
        <v>-7.5343128080274999</v>
      </c>
      <c r="H594">
        <v>9.7496191442630895</v>
      </c>
      <c r="I594">
        <v>-15.9117532229596</v>
      </c>
      <c r="J594">
        <v>11.2304579574595</v>
      </c>
      <c r="K594">
        <v>194.06038647210201</v>
      </c>
      <c r="L594">
        <v>194.76295524755599</v>
      </c>
      <c r="M594">
        <v>78.136806087957794</v>
      </c>
      <c r="N594">
        <v>1.2590442594384901</v>
      </c>
      <c r="O594">
        <v>42.777674763582397</v>
      </c>
      <c r="P594">
        <v>49.3388715818622</v>
      </c>
      <c r="Q594">
        <v>9.2691491537420997E-2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136</v>
      </c>
      <c r="E595">
        <v>8427.8333989980001</v>
      </c>
      <c r="F595">
        <v>132.54</v>
      </c>
      <c r="G595">
        <v>69.7704701205964</v>
      </c>
      <c r="H595">
        <v>-12.745158199802701</v>
      </c>
      <c r="I595">
        <v>18.513854591498799</v>
      </c>
      <c r="J595">
        <v>-0.26150855051806599</v>
      </c>
      <c r="K595">
        <v>137.09740603753099</v>
      </c>
      <c r="L595">
        <v>117.29329193981199</v>
      </c>
      <c r="M595">
        <v>35.007483652542497</v>
      </c>
      <c r="N595">
        <v>0.396896676738965</v>
      </c>
      <c r="O595">
        <v>24.007846687792298</v>
      </c>
      <c r="P595">
        <v>112.744783306581</v>
      </c>
      <c r="Q595">
        <v>-8.9482428659250005E-3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696</v>
      </c>
      <c r="E596">
        <v>8426.9196022800006</v>
      </c>
      <c r="F596">
        <v>497.45</v>
      </c>
      <c r="G596">
        <v>21.0480945620731</v>
      </c>
      <c r="H596">
        <v>-11.0090491646394</v>
      </c>
      <c r="I596">
        <v>6.1019909321062196</v>
      </c>
      <c r="J596">
        <v>-5.64995684686959</v>
      </c>
      <c r="K596">
        <v>500.94309083188199</v>
      </c>
      <c r="L596">
        <v>424.01130862034501</v>
      </c>
      <c r="M596">
        <v>31.484652459327101</v>
      </c>
      <c r="N596">
        <v>0.40722233453896201</v>
      </c>
      <c r="O596">
        <v>28.404864810533699</v>
      </c>
      <c r="P596">
        <v>55.891570040739502</v>
      </c>
      <c r="Q596">
        <v>5.7990604888647997E-2</v>
      </c>
    </row>
    <row r="597" spans="1:17" hidden="1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230</v>
      </c>
      <c r="E597">
        <v>8420.73405327</v>
      </c>
      <c r="F597">
        <v>1597.95</v>
      </c>
      <c r="G597">
        <v>6731.5694210027996</v>
      </c>
      <c r="H597">
        <v>13.928707498730599</v>
      </c>
      <c r="I597">
        <v>509.149858173898</v>
      </c>
      <c r="J597">
        <v>21.576991510296399</v>
      </c>
      <c r="K597">
        <v>1190.0700193185401</v>
      </c>
      <c r="L597">
        <v>584.91048770542</v>
      </c>
      <c r="M597">
        <v>90.295273748287499</v>
      </c>
      <c r="N597">
        <v>1.32888384243751</v>
      </c>
      <c r="O597">
        <v>2.9443975093087902</v>
      </c>
    </row>
    <row r="598" spans="1:17" hidden="1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-</v>
      </c>
      <c r="D598" t="s">
        <v>264</v>
      </c>
      <c r="E598">
        <v>8420.6740958549999</v>
      </c>
      <c r="F598">
        <v>301.05</v>
      </c>
      <c r="G598">
        <v>-31.885494368585899</v>
      </c>
      <c r="H598">
        <v>-8.2819724602579896</v>
      </c>
      <c r="I598">
        <v>-18.405223656924399</v>
      </c>
      <c r="J598">
        <v>-4.5923762627539704</v>
      </c>
      <c r="M598">
        <v>35.321717526434803</v>
      </c>
      <c r="O598">
        <v>15.3795050656037</v>
      </c>
      <c r="P598">
        <v>6.7363942563375101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Row],[Ticker]],[1]!Table2[[Symbol]:[Industry]],2,FALSE),"-")</f>
        <v>-</v>
      </c>
      <c r="D599" t="s">
        <v>675</v>
      </c>
      <c r="E599">
        <v>8402.4136089750009</v>
      </c>
      <c r="F599">
        <v>261.05</v>
      </c>
      <c r="G599">
        <v>128.84544294077401</v>
      </c>
      <c r="H599">
        <v>1.82774037384605</v>
      </c>
      <c r="I599">
        <v>7.86367461868576</v>
      </c>
      <c r="J599">
        <v>-9.3558878484353301</v>
      </c>
      <c r="K599">
        <v>242.907593348793</v>
      </c>
      <c r="L599">
        <v>188.688552033928</v>
      </c>
      <c r="M599">
        <v>40.216931864986101</v>
      </c>
      <c r="N599">
        <v>0.89323963490612501</v>
      </c>
      <c r="O599">
        <v>13.5759433058801</v>
      </c>
      <c r="P599">
        <v>161.83550651955801</v>
      </c>
      <c r="Q599">
        <v>0.17740579011114199</v>
      </c>
    </row>
    <row r="600" spans="1:17" hidden="1" x14ac:dyDescent="0.3">
      <c r="A600" t="s">
        <v>1328</v>
      </c>
      <c r="B600" t="s">
        <v>1329</v>
      </c>
      <c r="C600" t="str">
        <f>IFERROR(VLOOKUP(Table1[[#This Row],[Ticker]],[1]!Table2[[Symbol]:[Industry]],2,FALSE),"-")</f>
        <v>-</v>
      </c>
      <c r="D600" t="s">
        <v>726</v>
      </c>
      <c r="E600">
        <v>8375.5088797930002</v>
      </c>
      <c r="F600">
        <v>260.66000000000003</v>
      </c>
      <c r="G600">
        <v>1.54744172426032</v>
      </c>
      <c r="H600">
        <v>0.50057166028189104</v>
      </c>
      <c r="I600">
        <v>1.2699110336133701</v>
      </c>
      <c r="J600">
        <v>2.41497305549467</v>
      </c>
      <c r="K600">
        <v>251.90544747801701</v>
      </c>
      <c r="L600">
        <v>232.81743787966099</v>
      </c>
      <c r="M600">
        <v>59.785019392106697</v>
      </c>
      <c r="N600">
        <v>1.8338046992218799</v>
      </c>
      <c r="O600">
        <v>1.5959487454921999</v>
      </c>
      <c r="P600">
        <v>32.3819197562214</v>
      </c>
      <c r="Q600">
        <v>1.1816369177710001E-3</v>
      </c>
    </row>
    <row r="601" spans="1:17" hidden="1" x14ac:dyDescent="0.3">
      <c r="A601" t="s">
        <v>1330</v>
      </c>
      <c r="B601" t="s">
        <v>1331</v>
      </c>
      <c r="C601" t="str">
        <f>IFERROR(VLOOKUP(Table1[[#This Row],[Ticker]],[1]!Table2[[Symbol]:[Industry]],2,FALSE),"-")</f>
        <v>-</v>
      </c>
      <c r="D601" t="s">
        <v>1332</v>
      </c>
      <c r="E601">
        <v>8369.7008711939998</v>
      </c>
      <c r="F601">
        <v>1230.3900000000001</v>
      </c>
      <c r="K601">
        <v>1221.0284065276701</v>
      </c>
      <c r="L601">
        <v>1201.49851616978</v>
      </c>
      <c r="M601">
        <v>68.273684852772604</v>
      </c>
      <c r="N601">
        <v>1</v>
      </c>
      <c r="Q601">
        <v>-6.1080809493942997E-2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78</v>
      </c>
      <c r="E602">
        <v>8361.2802864789992</v>
      </c>
      <c r="F602">
        <v>206.87</v>
      </c>
      <c r="G602">
        <v>3.7677816097794299</v>
      </c>
      <c r="H602">
        <v>-2.3311466617583099</v>
      </c>
      <c r="I602">
        <v>-2.4791462740996901</v>
      </c>
      <c r="J602">
        <v>1.5225377083274001</v>
      </c>
      <c r="K602">
        <v>212.45116554734199</v>
      </c>
      <c r="L602">
        <v>197.88984497630801</v>
      </c>
      <c r="M602">
        <v>40.427776070538201</v>
      </c>
      <c r="N602">
        <v>0.63784028093991496</v>
      </c>
      <c r="O602">
        <v>23.749214482525201</v>
      </c>
      <c r="P602">
        <v>42.178694158075601</v>
      </c>
      <c r="Q602">
        <v>5.0688524446988001E-2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914</v>
      </c>
      <c r="E603">
        <v>8346.14092824</v>
      </c>
      <c r="F603">
        <v>879.05</v>
      </c>
      <c r="G603">
        <v>114.415599966</v>
      </c>
      <c r="H603">
        <v>-10.6362833278178</v>
      </c>
      <c r="I603">
        <v>30.895512903862699</v>
      </c>
      <c r="J603">
        <v>-0.144984770896642</v>
      </c>
      <c r="K603">
        <v>877.51817131944995</v>
      </c>
      <c r="L603">
        <v>696.867177663402</v>
      </c>
      <c r="M603">
        <v>29.872034881207899</v>
      </c>
      <c r="N603">
        <v>0.48751967571883198</v>
      </c>
      <c r="O603">
        <v>20.4709629713895</v>
      </c>
      <c r="P603">
        <v>157.37080954472199</v>
      </c>
      <c r="Q603">
        <v>0.15770767074026801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391</v>
      </c>
      <c r="E604">
        <v>8309.3374088100009</v>
      </c>
      <c r="F604">
        <v>188.71</v>
      </c>
      <c r="G604">
        <v>-32.6995132956555</v>
      </c>
      <c r="H604">
        <v>1.4390722576528101</v>
      </c>
      <c r="I604">
        <v>-15.3022752052877</v>
      </c>
      <c r="J604">
        <v>-0.97458602790677795</v>
      </c>
      <c r="K604">
        <v>184.38534205443301</v>
      </c>
      <c r="L604">
        <v>191.15385288651899</v>
      </c>
      <c r="M604">
        <v>43.5108196349548</v>
      </c>
      <c r="N604">
        <v>1.15165206390457</v>
      </c>
      <c r="O604">
        <v>36.717715012452899</v>
      </c>
      <c r="P604">
        <v>30.144827586206901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230</v>
      </c>
      <c r="E605">
        <v>8303.0512057800006</v>
      </c>
      <c r="F605">
        <v>2151.3000000000002</v>
      </c>
      <c r="G605">
        <v>0.62936177605377996</v>
      </c>
      <c r="H605">
        <v>-2.7207990786486702</v>
      </c>
      <c r="I605">
        <v>7.4803706694885301</v>
      </c>
      <c r="J605">
        <v>4.7654749556187497</v>
      </c>
      <c r="K605">
        <v>2176.3280702290299</v>
      </c>
      <c r="L605">
        <v>1989.5293569938101</v>
      </c>
      <c r="M605">
        <v>50.055698992735202</v>
      </c>
      <c r="N605">
        <v>0.73877469041341204</v>
      </c>
      <c r="O605">
        <v>27.504299725747199</v>
      </c>
      <c r="P605">
        <v>47.157808331623201</v>
      </c>
      <c r="Q605">
        <v>-3.3376424281819E-2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379</v>
      </c>
      <c r="E606">
        <v>8301.8638249800006</v>
      </c>
      <c r="F606">
        <v>1821.45</v>
      </c>
      <c r="G606">
        <v>117.691720036777</v>
      </c>
      <c r="H606">
        <v>2.3559648051547901</v>
      </c>
      <c r="I606">
        <v>48.128256003444001</v>
      </c>
      <c r="J606">
        <v>2.2760289044755901</v>
      </c>
      <c r="K606">
        <v>1599.4268462716</v>
      </c>
      <c r="L606">
        <v>1265.78816250924</v>
      </c>
      <c r="M606">
        <v>76.093407489075602</v>
      </c>
      <c r="N606">
        <v>1.71810431033466</v>
      </c>
      <c r="O606">
        <v>0.35960361250650902</v>
      </c>
      <c r="P606">
        <v>158.96779697163501</v>
      </c>
      <c r="Q606">
        <v>5.8918751586753998E-2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54</v>
      </c>
      <c r="E607">
        <v>8279.7068218200002</v>
      </c>
      <c r="F607">
        <v>508.55</v>
      </c>
      <c r="G607">
        <v>21.6802206874899</v>
      </c>
      <c r="H607">
        <v>4.2586151185582102</v>
      </c>
      <c r="I607">
        <v>7.0629546528839198</v>
      </c>
      <c r="J607">
        <v>-0.72789052939966503</v>
      </c>
      <c r="K607">
        <v>483.20758659351901</v>
      </c>
      <c r="L607">
        <v>436.83023487058199</v>
      </c>
      <c r="M607">
        <v>54.625965363351803</v>
      </c>
      <c r="N607">
        <v>1.3603231595585901</v>
      </c>
      <c r="O607">
        <v>7.6000393274997498</v>
      </c>
      <c r="P607">
        <v>51.241635687732298</v>
      </c>
      <c r="Q607">
        <v>4.0668826576169999E-3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349</v>
      </c>
      <c r="E608">
        <v>8279.0238607160009</v>
      </c>
      <c r="F608">
        <v>215.18</v>
      </c>
      <c r="G608">
        <v>59.637329104201399</v>
      </c>
      <c r="H608">
        <v>-6.9952861378443201</v>
      </c>
      <c r="I608">
        <v>-13.668585518121899</v>
      </c>
      <c r="J608">
        <v>-0.68469133046832797</v>
      </c>
      <c r="K608">
        <v>222.28747080312201</v>
      </c>
      <c r="L608">
        <v>199.70435216796901</v>
      </c>
      <c r="M608">
        <v>34.813237354615701</v>
      </c>
      <c r="N608">
        <v>0.873626685563482</v>
      </c>
      <c r="O608">
        <v>21.758527744214099</v>
      </c>
      <c r="P608">
        <v>99.148542341508502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78</v>
      </c>
      <c r="E609">
        <v>8253.5378422600006</v>
      </c>
      <c r="F609">
        <v>163.97</v>
      </c>
      <c r="G609">
        <v>0.17950675676879799</v>
      </c>
      <c r="H609">
        <v>-9.9788998940370508</v>
      </c>
      <c r="I609">
        <v>-16.765214253262201</v>
      </c>
      <c r="J609">
        <v>2.8092161569326901</v>
      </c>
      <c r="K609">
        <v>163.834019810006</v>
      </c>
      <c r="L609">
        <v>160.06675883812699</v>
      </c>
      <c r="M609">
        <v>51.154501787246097</v>
      </c>
      <c r="N609">
        <v>0.49099897125868303</v>
      </c>
      <c r="O609">
        <v>21.3636640848935</v>
      </c>
      <c r="P609">
        <v>36.641666666666602</v>
      </c>
      <c r="Q609">
        <v>-2.1693429396109999E-2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1351</v>
      </c>
      <c r="E610">
        <v>8215.0445866600003</v>
      </c>
      <c r="F610">
        <v>1320.95</v>
      </c>
      <c r="G610">
        <v>129.31379096953501</v>
      </c>
      <c r="H610">
        <v>-1.86564424057135</v>
      </c>
      <c r="I610">
        <v>86.494762188156002</v>
      </c>
      <c r="J610">
        <v>-1.1188811512872501</v>
      </c>
      <c r="K610">
        <v>1196.1418798350801</v>
      </c>
      <c r="L610">
        <v>882.04513264685602</v>
      </c>
      <c r="M610">
        <v>55.251365220984603</v>
      </c>
      <c r="N610">
        <v>0.89330689017908005</v>
      </c>
      <c r="O610">
        <v>6.3628449222150598</v>
      </c>
      <c r="P610">
        <v>203.35285337007599</v>
      </c>
      <c r="Q610">
        <v>0.13758370615137799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124</v>
      </c>
      <c r="E611">
        <v>8204.4494482600003</v>
      </c>
      <c r="F611">
        <v>1394.9</v>
      </c>
      <c r="G611">
        <v>32.103702669983697</v>
      </c>
      <c r="H611">
        <v>-2.2023816853154501</v>
      </c>
      <c r="I611">
        <v>4.6728692383691897</v>
      </c>
      <c r="J611">
        <v>-1.15658649760963E-2</v>
      </c>
      <c r="K611">
        <v>1372.71794924193</v>
      </c>
      <c r="L611">
        <v>1196.38093704888</v>
      </c>
      <c r="M611">
        <v>44.045357498085302</v>
      </c>
      <c r="N611">
        <v>0.81178332506503603</v>
      </c>
      <c r="O611">
        <v>12.262527779769099</v>
      </c>
      <c r="P611">
        <v>61.971667440780301</v>
      </c>
      <c r="Q611">
        <v>0.122595123737076</v>
      </c>
    </row>
    <row r="612" spans="1:17" hidden="1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1005</v>
      </c>
      <c r="E612">
        <v>8138.1779892000004</v>
      </c>
      <c r="F612">
        <v>862.65</v>
      </c>
      <c r="G612">
        <v>1092.70820078412</v>
      </c>
      <c r="H612">
        <v>25.047737889242299</v>
      </c>
      <c r="I612">
        <v>166.976354107871</v>
      </c>
      <c r="J612">
        <v>15.852910566081301</v>
      </c>
      <c r="K612">
        <v>741.17543548983201</v>
      </c>
      <c r="L612">
        <v>504.47184191705099</v>
      </c>
      <c r="M612">
        <v>67.236441293142903</v>
      </c>
      <c r="N612">
        <v>0.81592004459039802</v>
      </c>
      <c r="O612">
        <v>5.5700457891381303</v>
      </c>
      <c r="P612">
        <v>1141.2230215827301</v>
      </c>
      <c r="Q612">
        <v>0.25258199817135901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89</v>
      </c>
      <c r="E613">
        <v>8108.142278925</v>
      </c>
      <c r="F613">
        <v>737.25</v>
      </c>
      <c r="G613">
        <v>-35.346919479881997</v>
      </c>
      <c r="H613">
        <v>-3.2168217989538399</v>
      </c>
      <c r="I613">
        <v>-14.811367619771101</v>
      </c>
      <c r="J613">
        <v>-1.3736379691231899</v>
      </c>
      <c r="K613">
        <v>766.83622220512598</v>
      </c>
      <c r="L613">
        <v>737.61298368508199</v>
      </c>
      <c r="M613">
        <v>33.676158736827702</v>
      </c>
      <c r="N613">
        <v>0.88688759170014797</v>
      </c>
      <c r="O613">
        <v>24.788063750423799</v>
      </c>
      <c r="P613">
        <v>19.683441558441501</v>
      </c>
      <c r="Q613">
        <v>0.117785858133681</v>
      </c>
    </row>
    <row r="614" spans="1:17" hidden="1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136</v>
      </c>
      <c r="E614">
        <v>8099.3826698399998</v>
      </c>
      <c r="F614">
        <v>549.45000000000005</v>
      </c>
      <c r="G614">
        <v>67.532561623864396</v>
      </c>
      <c r="H614">
        <v>12.533458863025</v>
      </c>
      <c r="I614">
        <v>74.998574526959203</v>
      </c>
      <c r="J614">
        <v>1.2658740756912501</v>
      </c>
      <c r="K614">
        <v>474.170047762585</v>
      </c>
      <c r="M614">
        <v>57.096411890703301</v>
      </c>
      <c r="N614">
        <v>0.445440540302452</v>
      </c>
      <c r="O614">
        <v>7.0161070161069903</v>
      </c>
      <c r="P614">
        <v>126.343975283213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532</v>
      </c>
      <c r="E615">
        <v>8070.7623079049999</v>
      </c>
      <c r="F615">
        <v>244.35</v>
      </c>
      <c r="G615">
        <v>11.232173448289601</v>
      </c>
      <c r="H615">
        <v>-4.8374078180268496</v>
      </c>
      <c r="I615">
        <v>-8.9488044931185193</v>
      </c>
      <c r="J615">
        <v>-2.6800348158299498</v>
      </c>
      <c r="K615">
        <v>238.162628780376</v>
      </c>
      <c r="L615">
        <v>223.58746590289999</v>
      </c>
      <c r="M615">
        <v>42.290994678361301</v>
      </c>
      <c r="N615">
        <v>0.89091751770015903</v>
      </c>
      <c r="O615">
        <v>14.8352772662164</v>
      </c>
      <c r="P615">
        <v>41.242774566473898</v>
      </c>
      <c r="Q615">
        <v>2.938332509654E-2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294</v>
      </c>
      <c r="E616">
        <v>8068.6759787499996</v>
      </c>
      <c r="F616">
        <v>786.25</v>
      </c>
      <c r="G616">
        <v>51.824263328371899</v>
      </c>
      <c r="H616">
        <v>-2.00218550197321</v>
      </c>
      <c r="I616">
        <v>8.0991316309493904</v>
      </c>
      <c r="J616">
        <v>2.50062650891297</v>
      </c>
      <c r="K616">
        <v>773.09594354959904</v>
      </c>
      <c r="L616">
        <v>679.804112595118</v>
      </c>
      <c r="M616">
        <v>51.267399195398703</v>
      </c>
      <c r="N616">
        <v>0.18112135572201299</v>
      </c>
      <c r="O616">
        <v>11.923688394276599</v>
      </c>
      <c r="P616">
        <v>79.817038307604307</v>
      </c>
      <c r="Q616">
        <v>7.2574302364680002E-3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127</v>
      </c>
      <c r="E617">
        <v>8044.0411142000003</v>
      </c>
      <c r="F617">
        <v>673.4</v>
      </c>
      <c r="G617">
        <v>-55.374806790640299</v>
      </c>
      <c r="H617">
        <v>-3.70218497441823</v>
      </c>
      <c r="I617">
        <v>-15.013044876247299</v>
      </c>
      <c r="J617">
        <v>3.1833458985474503E-2</v>
      </c>
      <c r="K617">
        <v>683.58767273318495</v>
      </c>
      <c r="L617">
        <v>711.83386713227401</v>
      </c>
      <c r="M617">
        <v>44.979690301124698</v>
      </c>
      <c r="N617">
        <v>0.56898005827557596</v>
      </c>
      <c r="O617">
        <v>43.651618651618598</v>
      </c>
      <c r="P617">
        <v>12.495823588372801</v>
      </c>
      <c r="Q617">
        <v>-0.107109223420894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286</v>
      </c>
      <c r="E618">
        <v>7981.3675927649901</v>
      </c>
      <c r="F618">
        <v>3475.95</v>
      </c>
      <c r="G618">
        <v>82.293587721702096</v>
      </c>
      <c r="H618">
        <v>20.394608830027401</v>
      </c>
      <c r="I618">
        <v>29.136458755443599</v>
      </c>
      <c r="J618">
        <v>26.997987163101602</v>
      </c>
      <c r="K618">
        <v>2872.2843128510299</v>
      </c>
      <c r="L618">
        <v>2376.7459272675401</v>
      </c>
      <c r="M618">
        <v>65.784996553705</v>
      </c>
      <c r="N618">
        <v>1.5503988597529199</v>
      </c>
      <c r="O618">
        <v>11.192623599303699</v>
      </c>
      <c r="P618">
        <v>126.815660685154</v>
      </c>
      <c r="Q618">
        <v>0.15511523111366399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1370</v>
      </c>
      <c r="E619">
        <v>7957.7497499600004</v>
      </c>
      <c r="F619">
        <v>1966.6</v>
      </c>
      <c r="G619">
        <v>96.132921360057907</v>
      </c>
      <c r="H619">
        <v>38.573694231981797</v>
      </c>
      <c r="I619">
        <v>21.699997286161899</v>
      </c>
      <c r="J619">
        <v>-0.86837994557664899</v>
      </c>
      <c r="K619">
        <v>1455.70667145775</v>
      </c>
      <c r="M619">
        <v>75.635383935459004</v>
      </c>
      <c r="N619">
        <v>2.0088652377999501</v>
      </c>
      <c r="O619">
        <v>1.0856300213566601</v>
      </c>
      <c r="P619">
        <v>153.75483870967699</v>
      </c>
    </row>
    <row r="620" spans="1:17" x14ac:dyDescent="0.3">
      <c r="A620" t="s">
        <v>1371</v>
      </c>
      <c r="B620" t="s">
        <v>1372</v>
      </c>
      <c r="C620" t="str">
        <f>IFERROR(VLOOKUP(Table1[[#This Row],[Ticker]],[1]!Table2[[Symbol]:[Industry]],2,FALSE),"-")</f>
        <v>-</v>
      </c>
      <c r="D620" t="s">
        <v>1180</v>
      </c>
      <c r="E620">
        <v>7908.9404733000001</v>
      </c>
      <c r="F620">
        <v>618.70000000000005</v>
      </c>
      <c r="G620">
        <v>86.870150031661495</v>
      </c>
      <c r="H620">
        <v>42.756958597239297</v>
      </c>
      <c r="I620">
        <v>30.528383187323399</v>
      </c>
      <c r="J620">
        <v>4.45116653612211</v>
      </c>
      <c r="K620">
        <v>516.26311689360102</v>
      </c>
      <c r="L620">
        <v>431.02557728680898</v>
      </c>
      <c r="M620">
        <v>63.207100018579801</v>
      </c>
      <c r="N620">
        <v>1.31845889367298</v>
      </c>
      <c r="O620">
        <v>5.3822531113625303</v>
      </c>
      <c r="P620">
        <v>120.845975370337</v>
      </c>
      <c r="Q620">
        <v>0.17750438266104401</v>
      </c>
    </row>
    <row r="621" spans="1:17" x14ac:dyDescent="0.3">
      <c r="A621" t="s">
        <v>1373</v>
      </c>
      <c r="B621" t="s">
        <v>1374</v>
      </c>
      <c r="C621" t="str">
        <f>IFERROR(VLOOKUP(Table1[[#This Row],[Ticker]],[1]!Table2[[Symbol]:[Industry]],2,FALSE),"-")</f>
        <v>-</v>
      </c>
      <c r="D621" t="s">
        <v>551</v>
      </c>
      <c r="E621">
        <v>7904.709965</v>
      </c>
      <c r="F621">
        <v>2439.65</v>
      </c>
      <c r="G621">
        <v>-16.925573130205699</v>
      </c>
      <c r="H621">
        <v>0.29295066516486301</v>
      </c>
      <c r="I621">
        <v>-8.2480464083382792</v>
      </c>
      <c r="J621">
        <v>7.8488010326022204</v>
      </c>
      <c r="K621">
        <v>2314.2443028419898</v>
      </c>
      <c r="L621">
        <v>2272.2488465844599</v>
      </c>
      <c r="M621">
        <v>61.512236810956203</v>
      </c>
      <c r="N621">
        <v>1.2110026440617601</v>
      </c>
      <c r="O621">
        <v>12.106244748222</v>
      </c>
      <c r="P621">
        <v>24.4719387755102</v>
      </c>
      <c r="Q621">
        <v>-6.8025769379952999E-2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Row],[Ticker]],[1]!Table2[[Symbol]:[Industry]],2,FALSE),"-")</f>
        <v>-</v>
      </c>
      <c r="D622" t="s">
        <v>201</v>
      </c>
      <c r="E622">
        <v>7893.2640547800002</v>
      </c>
      <c r="F622">
        <v>1948.05</v>
      </c>
      <c r="G622">
        <v>108.346173609903</v>
      </c>
      <c r="H622">
        <v>10.761634622720401</v>
      </c>
      <c r="I622">
        <v>40.623878458520601</v>
      </c>
      <c r="J622">
        <v>12.0845267270892</v>
      </c>
      <c r="K622">
        <v>1624.6791365280401</v>
      </c>
      <c r="L622">
        <v>1353.9185289908901</v>
      </c>
      <c r="M622">
        <v>77.546960724699701</v>
      </c>
      <c r="N622">
        <v>1.5465708267051901</v>
      </c>
      <c r="O622">
        <v>3.69343702677036</v>
      </c>
      <c r="P622">
        <v>138.147921760391</v>
      </c>
      <c r="Q622">
        <v>5.6569227356951003E-2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Row],[Ticker]],[1]!Table2[[Symbol]:[Industry]],2,FALSE),"-")</f>
        <v>-</v>
      </c>
      <c r="D623" t="s">
        <v>532</v>
      </c>
      <c r="E623">
        <v>7881.4518699999999</v>
      </c>
      <c r="F623">
        <v>395.3</v>
      </c>
      <c r="G623">
        <v>96.641443178445101</v>
      </c>
      <c r="H623">
        <v>-1.3077702085121901</v>
      </c>
      <c r="I623">
        <v>29.770399878672201</v>
      </c>
      <c r="J623">
        <v>1.7026806239377701</v>
      </c>
      <c r="K623">
        <v>373.35393031644901</v>
      </c>
      <c r="L623">
        <v>302.14542505373402</v>
      </c>
      <c r="M623">
        <v>55.844221192513103</v>
      </c>
      <c r="N623">
        <v>0.97150465071894399</v>
      </c>
      <c r="O623">
        <v>14.141158613711101</v>
      </c>
      <c r="P623">
        <v>125.59566271936001</v>
      </c>
      <c r="Q623">
        <v>0.32415161583763502</v>
      </c>
    </row>
    <row r="624" spans="1:17" hidden="1" x14ac:dyDescent="0.3">
      <c r="A624" t="s">
        <v>1379</v>
      </c>
      <c r="B624" t="s">
        <v>1380</v>
      </c>
      <c r="C624" t="str">
        <f>IFERROR(VLOOKUP(Table1[[#This Row],[Ticker]],[1]!Table2[[Symbol]:[Industry]],2,FALSE),"-")</f>
        <v>-</v>
      </c>
      <c r="D624" t="s">
        <v>504</v>
      </c>
      <c r="E624">
        <v>7878.2900231200001</v>
      </c>
      <c r="F624">
        <v>734.8</v>
      </c>
      <c r="G624">
        <v>8.3148594888521696</v>
      </c>
      <c r="H624">
        <v>-2.8710412283241298</v>
      </c>
      <c r="I624">
        <v>-3.4249878705473602</v>
      </c>
      <c r="J624">
        <v>1.3668656954796301</v>
      </c>
      <c r="K624">
        <v>694.90644085819997</v>
      </c>
      <c r="M624">
        <v>52.1636329753943</v>
      </c>
      <c r="N624">
        <v>0.81410912647264899</v>
      </c>
      <c r="O624">
        <v>5.8247142079477401</v>
      </c>
      <c r="P624">
        <v>41.539054223249501</v>
      </c>
    </row>
    <row r="625" spans="1:17" hidden="1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391</v>
      </c>
      <c r="E625">
        <v>7828.8948886500002</v>
      </c>
      <c r="F625">
        <v>1005.3</v>
      </c>
      <c r="G625">
        <v>5.7695982593335904</v>
      </c>
      <c r="H625">
        <v>8.35573839541021</v>
      </c>
      <c r="I625">
        <v>-8.1729218158292607</v>
      </c>
      <c r="J625">
        <v>4.7187025767485604</v>
      </c>
      <c r="K625">
        <v>938.12039473612901</v>
      </c>
      <c r="L625">
        <v>867.27001632072302</v>
      </c>
      <c r="M625">
        <v>63.9034671385092</v>
      </c>
      <c r="N625">
        <v>1.50089253236496</v>
      </c>
      <c r="O625">
        <v>7.38088132895653</v>
      </c>
      <c r="P625">
        <v>33.683510638297797</v>
      </c>
      <c r="Q625">
        <v>7.2714129947813996E-2</v>
      </c>
    </row>
    <row r="626" spans="1:17" hidden="1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201</v>
      </c>
      <c r="E626">
        <v>7821.6326550000003</v>
      </c>
      <c r="F626">
        <v>396.75</v>
      </c>
      <c r="G626">
        <v>1.3575137266017001</v>
      </c>
      <c r="H626">
        <v>3.0988505559798698</v>
      </c>
      <c r="I626">
        <v>12.7077744633204</v>
      </c>
      <c r="J626">
        <v>2.1552604607301502</v>
      </c>
      <c r="K626">
        <v>365.15390953843502</v>
      </c>
      <c r="M626">
        <v>52.857148424434001</v>
      </c>
      <c r="N626">
        <v>1.1201848671365899</v>
      </c>
      <c r="O626">
        <v>9.3383742911153202</v>
      </c>
      <c r="P626">
        <v>65.243648479800001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560</v>
      </c>
      <c r="E627">
        <v>7814.0536092800003</v>
      </c>
      <c r="F627">
        <v>45.58</v>
      </c>
      <c r="G627">
        <v>-11.0464289077094</v>
      </c>
      <c r="H627">
        <v>8.0061569144545608</v>
      </c>
      <c r="I627">
        <v>-39.766118021768897</v>
      </c>
      <c r="J627">
        <v>10.6748224890712</v>
      </c>
      <c r="K627">
        <v>44.1614934589767</v>
      </c>
      <c r="L627">
        <v>46.313197318263498</v>
      </c>
      <c r="M627">
        <v>56.888568843705499</v>
      </c>
      <c r="N627">
        <v>1.9342614402784399</v>
      </c>
      <c r="O627">
        <v>50.724001755155697</v>
      </c>
      <c r="P627">
        <v>17.9301423027166</v>
      </c>
      <c r="Q627">
        <v>1.2219736229455999E-2</v>
      </c>
    </row>
    <row r="628" spans="1:17" hidden="1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21</v>
      </c>
      <c r="E628">
        <v>7810.4407787999999</v>
      </c>
      <c r="F628">
        <v>133.65</v>
      </c>
      <c r="G628">
        <v>78.745994608058197</v>
      </c>
      <c r="H628">
        <v>12.348928886509</v>
      </c>
      <c r="I628">
        <v>8.5168068983240506</v>
      </c>
      <c r="J628">
        <v>7.2128563726491697</v>
      </c>
      <c r="K628">
        <v>125.729654922252</v>
      </c>
      <c r="L628">
        <v>106.56585421063799</v>
      </c>
      <c r="M628">
        <v>52.340829000552901</v>
      </c>
      <c r="N628">
        <v>1.2644959676137999</v>
      </c>
      <c r="O628">
        <v>7.1455293677515597</v>
      </c>
      <c r="P628">
        <v>107.95083242570399</v>
      </c>
      <c r="Q628">
        <v>0.26930469280995301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-</v>
      </c>
      <c r="D629" t="s">
        <v>201</v>
      </c>
      <c r="E629">
        <v>7754.9693012600001</v>
      </c>
      <c r="F629">
        <v>1436.15</v>
      </c>
      <c r="G629">
        <v>21.823512270941499</v>
      </c>
      <c r="H629">
        <v>6.8411536025293902</v>
      </c>
      <c r="I629">
        <v>27.770166884432101</v>
      </c>
      <c r="J629">
        <v>4.7410457274670703</v>
      </c>
      <c r="K629">
        <v>1284.37978820849</v>
      </c>
      <c r="L629">
        <v>1085.47667327459</v>
      </c>
      <c r="M629">
        <v>70.773477621607</v>
      </c>
      <c r="N629">
        <v>0.65432471886368004</v>
      </c>
      <c r="O629">
        <v>1.41350137520452</v>
      </c>
      <c r="P629">
        <v>75.033516148689799</v>
      </c>
      <c r="Q629">
        <v>6.0262742298869E-2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-</v>
      </c>
      <c r="D630" t="s">
        <v>626</v>
      </c>
      <c r="E630">
        <v>7737.7430298199997</v>
      </c>
      <c r="F630">
        <v>585.4</v>
      </c>
      <c r="G630">
        <v>54.999563280608797</v>
      </c>
      <c r="H630">
        <v>2.0564601697487701</v>
      </c>
      <c r="I630">
        <v>-12.993656108504901</v>
      </c>
      <c r="J630">
        <v>13.734264419480899</v>
      </c>
      <c r="K630">
        <v>520.08049555439197</v>
      </c>
      <c r="L630">
        <v>493.45128734441198</v>
      </c>
      <c r="M630">
        <v>70.6205228759937</v>
      </c>
      <c r="N630">
        <v>1.8373276150245199</v>
      </c>
      <c r="O630">
        <v>13.768363512128399</v>
      </c>
      <c r="P630">
        <v>85.282481405285594</v>
      </c>
      <c r="Q630">
        <v>6.1538992958527002E-2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95</v>
      </c>
      <c r="E631">
        <v>7671.7330002899998</v>
      </c>
      <c r="F631">
        <v>987.3</v>
      </c>
      <c r="G631">
        <v>125.85674529886801</v>
      </c>
      <c r="H631">
        <v>-15.611382231818199</v>
      </c>
      <c r="I631">
        <v>15.1826073141244</v>
      </c>
      <c r="J631">
        <v>4.2050635320050898</v>
      </c>
      <c r="K631">
        <v>971.05056809968801</v>
      </c>
      <c r="L631">
        <v>808.45712906921801</v>
      </c>
      <c r="M631">
        <v>55.220916066837802</v>
      </c>
      <c r="N631">
        <v>1.21616934882725</v>
      </c>
      <c r="O631">
        <v>19.2140180289678</v>
      </c>
      <c r="P631">
        <v>159.81578947368399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-</v>
      </c>
      <c r="D632" t="s">
        <v>257</v>
      </c>
      <c r="E632">
        <v>7634.6080721600001</v>
      </c>
      <c r="F632">
        <v>6879.85</v>
      </c>
      <c r="G632">
        <v>21.845891577155101</v>
      </c>
      <c r="H632">
        <v>-9.8356258617427805</v>
      </c>
      <c r="I632">
        <v>0.52062603906649696</v>
      </c>
      <c r="J632">
        <v>-4.80246214530047E-2</v>
      </c>
      <c r="K632">
        <v>6936.0997844391004</v>
      </c>
      <c r="L632">
        <v>6225.0131349615904</v>
      </c>
      <c r="M632">
        <v>38.012136026461498</v>
      </c>
      <c r="N632">
        <v>0.41031606616919902</v>
      </c>
      <c r="O632">
        <v>13.737944867984</v>
      </c>
      <c r="P632">
        <v>59.547552236729203</v>
      </c>
      <c r="Q632">
        <v>2.9382423136759999E-3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46</v>
      </c>
      <c r="E633">
        <v>7633.8522552000004</v>
      </c>
      <c r="F633">
        <v>559.20000000000005</v>
      </c>
      <c r="G633">
        <v>88.161458343842796</v>
      </c>
      <c r="H633">
        <v>17.336136402682602</v>
      </c>
      <c r="I633">
        <v>39.765606271781699</v>
      </c>
      <c r="J633">
        <v>11.220332527454</v>
      </c>
      <c r="K633">
        <v>474.73272781217901</v>
      </c>
      <c r="L633">
        <v>373.31342461132198</v>
      </c>
      <c r="M633">
        <v>71.206337256254997</v>
      </c>
      <c r="N633">
        <v>0.69019839242641401</v>
      </c>
      <c r="O633">
        <v>3.1831187410586499</v>
      </c>
      <c r="P633">
        <v>131.79274611398901</v>
      </c>
      <c r="Q633">
        <v>0.18175431813412099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297</v>
      </c>
      <c r="E634">
        <v>7601.8091568899899</v>
      </c>
      <c r="F634">
        <v>1829.55</v>
      </c>
      <c r="G634">
        <v>59.884873286948803</v>
      </c>
      <c r="H634">
        <v>17.870209171574398</v>
      </c>
      <c r="I634">
        <v>65.946858794024806</v>
      </c>
      <c r="J634">
        <v>4.7549531511523302</v>
      </c>
      <c r="K634">
        <v>1477.17959825806</v>
      </c>
      <c r="L634">
        <v>1241.9234539389599</v>
      </c>
      <c r="M634">
        <v>80.579811492429599</v>
      </c>
      <c r="N634">
        <v>2.5869994095931301</v>
      </c>
      <c r="O634">
        <v>0.35254570796097101</v>
      </c>
      <c r="P634">
        <v>112.23246911432</v>
      </c>
      <c r="Q634">
        <v>0.12948214458590701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Row],[Ticker]],[1]!Table2[[Symbol]:[Industry]],2,FALSE),"-")</f>
        <v>-</v>
      </c>
      <c r="D635" t="s">
        <v>1403</v>
      </c>
      <c r="E635">
        <v>7553.0200515199904</v>
      </c>
      <c r="F635">
        <v>283.3</v>
      </c>
      <c r="G635">
        <v>18.771507689720199</v>
      </c>
      <c r="H635">
        <v>-16.6159569644988</v>
      </c>
      <c r="I635">
        <v>-22.723573696020399</v>
      </c>
      <c r="J635">
        <v>-2.2485365633200298</v>
      </c>
      <c r="K635">
        <v>297.00249676178203</v>
      </c>
      <c r="L635">
        <v>287.747781368304</v>
      </c>
      <c r="M635">
        <v>43.161116031913899</v>
      </c>
      <c r="N635">
        <v>1.0413786840489301</v>
      </c>
      <c r="O635">
        <v>28.821037769149299</v>
      </c>
      <c r="P635">
        <v>48.130718954248302</v>
      </c>
      <c r="Q635">
        <v>6.7347137663085005E-2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626</v>
      </c>
      <c r="E636">
        <v>7546.8606257000001</v>
      </c>
      <c r="F636">
        <v>381.05</v>
      </c>
      <c r="G636">
        <v>52.311628180064297</v>
      </c>
      <c r="H636">
        <v>-15.097574224799899</v>
      </c>
      <c r="I636">
        <v>26.525086339362701</v>
      </c>
      <c r="J636">
        <v>-3.98167574155437</v>
      </c>
      <c r="K636">
        <v>386.70920599230402</v>
      </c>
      <c r="L636">
        <v>332.29743019446198</v>
      </c>
      <c r="M636">
        <v>37.319665107715203</v>
      </c>
      <c r="N636">
        <v>0.73760272736890897</v>
      </c>
      <c r="O636">
        <v>18.265319511874999</v>
      </c>
      <c r="P636">
        <v>87.709359605911303</v>
      </c>
      <c r="Q636">
        <v>2.0336369666891001E-2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Row],[Ticker]],[1]!Table2[[Symbol]:[Industry]],2,FALSE),"-")</f>
        <v>-</v>
      </c>
      <c r="D637" t="s">
        <v>46</v>
      </c>
      <c r="E637">
        <v>7528.6088567899997</v>
      </c>
      <c r="F637">
        <v>514.9</v>
      </c>
      <c r="G637">
        <v>35.333153558751597</v>
      </c>
      <c r="H637">
        <v>-6.0588030417368097</v>
      </c>
      <c r="I637">
        <v>11.417555288794301</v>
      </c>
      <c r="J637">
        <v>-3.1547829864139598</v>
      </c>
      <c r="K637">
        <v>502.00122193855998</v>
      </c>
      <c r="L637">
        <v>431.09703449024801</v>
      </c>
      <c r="M637">
        <v>47.117085919388899</v>
      </c>
      <c r="N637">
        <v>0.45947211455803999</v>
      </c>
      <c r="O637">
        <v>9.5358322004272598</v>
      </c>
      <c r="P637">
        <v>79.877729257641903</v>
      </c>
      <c r="Q637">
        <v>-2.6424870424440999E-2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Row],[Ticker]],[1]!Table2[[Symbol]:[Industry]],2,FALSE),"-")</f>
        <v>-</v>
      </c>
      <c r="D638" t="s">
        <v>372</v>
      </c>
      <c r="E638">
        <v>7524.9678285600003</v>
      </c>
      <c r="F638">
        <v>331.6</v>
      </c>
      <c r="G638">
        <v>114.84192585007899</v>
      </c>
      <c r="H638">
        <v>-0.36098932505516601</v>
      </c>
      <c r="I638">
        <v>82.471711375198396</v>
      </c>
      <c r="J638">
        <v>4.1033830768536701</v>
      </c>
      <c r="K638">
        <v>315.611819265885</v>
      </c>
      <c r="L638">
        <v>245.23045687134001</v>
      </c>
      <c r="M638">
        <v>45.762365881341402</v>
      </c>
      <c r="N638">
        <v>0.67348283341493298</v>
      </c>
      <c r="O638">
        <v>9.3184559710494508</v>
      </c>
      <c r="P638">
        <v>156.06177606177599</v>
      </c>
      <c r="Q638">
        <v>0.12445723660338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Row],[Ticker]],[1]!Table2[[Symbol]:[Industry]],2,FALSE),"-")</f>
        <v>-</v>
      </c>
      <c r="D639" t="s">
        <v>133</v>
      </c>
      <c r="E639">
        <v>7520.7270556499998</v>
      </c>
      <c r="F639">
        <v>311.7</v>
      </c>
      <c r="G639">
        <v>233.901588956697</v>
      </c>
      <c r="H639">
        <v>-18.120797650901199</v>
      </c>
      <c r="I639">
        <v>24.329047710564801</v>
      </c>
      <c r="J639">
        <v>-2.29311764238386</v>
      </c>
      <c r="K639">
        <v>314.737088829134</v>
      </c>
      <c r="L639">
        <v>233.12775768261301</v>
      </c>
      <c r="M639">
        <v>37.223629860182399</v>
      </c>
      <c r="N639">
        <v>0.62572516030844105</v>
      </c>
      <c r="O639">
        <v>23.1953801732435</v>
      </c>
      <c r="P639">
        <v>295.809523809523</v>
      </c>
      <c r="Q639">
        <v>0.11393503291411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Row],[Ticker]],[1]!Table2[[Symbol]:[Industry]],2,FALSE),"-")</f>
        <v>-</v>
      </c>
      <c r="D640" t="s">
        <v>1414</v>
      </c>
      <c r="E640">
        <v>7511.7965495999997</v>
      </c>
      <c r="F640">
        <v>981.4</v>
      </c>
      <c r="G640">
        <v>15.123094479848501</v>
      </c>
      <c r="H640">
        <v>4.1871578067859696</v>
      </c>
      <c r="I640">
        <v>0.77972255549559499</v>
      </c>
      <c r="J640">
        <v>2.7393020666601502</v>
      </c>
      <c r="K640">
        <v>853.40345513166994</v>
      </c>
      <c r="L640">
        <v>780.52479704076597</v>
      </c>
      <c r="M640">
        <v>80.0555138691671</v>
      </c>
      <c r="N640">
        <v>0.99311772119858399</v>
      </c>
      <c r="O640">
        <v>5.4513959649480297</v>
      </c>
      <c r="P640">
        <v>65.917159763313606</v>
      </c>
      <c r="Q640">
        <v>-2.317297798661E-3</v>
      </c>
    </row>
    <row r="641" spans="1:17" hidden="1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286</v>
      </c>
      <c r="E641">
        <v>7462.3817184</v>
      </c>
      <c r="F641">
        <v>3395.35</v>
      </c>
      <c r="G641">
        <v>-5.3020043189869002</v>
      </c>
      <c r="H641">
        <v>-4.6805723782459303</v>
      </c>
      <c r="I641">
        <v>22.022737312361301</v>
      </c>
      <c r="J641">
        <v>3.0802800068758498</v>
      </c>
      <c r="K641">
        <v>3266.7784920295899</v>
      </c>
      <c r="L641">
        <v>2840.6675482544501</v>
      </c>
      <c r="M641">
        <v>57.5769996112803</v>
      </c>
      <c r="N641">
        <v>0.781885334328972</v>
      </c>
      <c r="O641">
        <v>14.568453914913</v>
      </c>
      <c r="P641">
        <v>61.7603620771796</v>
      </c>
      <c r="Q641">
        <v>0.10616054174761499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95</v>
      </c>
      <c r="E642">
        <v>7458.2117643800002</v>
      </c>
      <c r="F642">
        <v>3046.6</v>
      </c>
      <c r="G642">
        <v>90.687771504136606</v>
      </c>
      <c r="H642">
        <v>5.54319169850036</v>
      </c>
      <c r="I642">
        <v>7.9842154833796997</v>
      </c>
      <c r="J642">
        <v>-1.9441974976857801</v>
      </c>
      <c r="K642">
        <v>2821.7744361443501</v>
      </c>
      <c r="L642">
        <v>2384.5660281342698</v>
      </c>
      <c r="M642">
        <v>48.346563925160197</v>
      </c>
      <c r="N642">
        <v>1.20292491715196</v>
      </c>
      <c r="O642">
        <v>10.615111928050901</v>
      </c>
      <c r="P642">
        <v>119.49567723342901</v>
      </c>
      <c r="Q642">
        <v>0.187953646830014</v>
      </c>
    </row>
    <row r="643" spans="1:17" hidden="1" x14ac:dyDescent="0.3">
      <c r="A643" t="s">
        <v>1419</v>
      </c>
      <c r="B643" t="s">
        <v>1420</v>
      </c>
      <c r="C643" t="str">
        <f>IFERROR(VLOOKUP(Table1[[#This Row],[Ticker]],[1]!Table2[[Symbol]:[Industry]],2,FALSE),"-")</f>
        <v>-</v>
      </c>
      <c r="D643" t="s">
        <v>1421</v>
      </c>
      <c r="E643">
        <v>7435.6419055349998</v>
      </c>
      <c r="F643">
        <v>582.85</v>
      </c>
      <c r="G643">
        <v>-1.0249820312537601</v>
      </c>
      <c r="H643">
        <v>-6.8013543600260498</v>
      </c>
      <c r="I643">
        <v>-6.59956118286813</v>
      </c>
      <c r="J643">
        <v>6.2918219770385102</v>
      </c>
      <c r="K643">
        <v>581.10692479708598</v>
      </c>
      <c r="L643">
        <v>540.858204846278</v>
      </c>
      <c r="M643">
        <v>56.104103395475597</v>
      </c>
      <c r="N643">
        <v>0.42964143761182499</v>
      </c>
      <c r="O643">
        <v>13.579823282148</v>
      </c>
      <c r="P643">
        <v>50.141679546625397</v>
      </c>
      <c r="Q643">
        <v>5.6868278740661998E-2</v>
      </c>
    </row>
    <row r="644" spans="1:17" x14ac:dyDescent="0.3">
      <c r="A644" t="s">
        <v>1422</v>
      </c>
      <c r="B644" t="s">
        <v>1423</v>
      </c>
      <c r="C644" t="str">
        <f>IFERROR(VLOOKUP(Table1[[#This Row],[Ticker]],[1]!Table2[[Symbol]:[Industry]],2,FALSE),"-")</f>
        <v>-</v>
      </c>
      <c r="D644" t="s">
        <v>626</v>
      </c>
      <c r="E644">
        <v>7421.2600039999998</v>
      </c>
      <c r="F644">
        <v>370.1</v>
      </c>
      <c r="G644">
        <v>-17.330472888833601</v>
      </c>
      <c r="H644">
        <v>5.7837340879915802</v>
      </c>
      <c r="I644">
        <v>22.3141388076208</v>
      </c>
      <c r="J644">
        <v>1.0050494902660201</v>
      </c>
      <c r="K644">
        <v>356.11160964857402</v>
      </c>
      <c r="L644">
        <v>344.664226063135</v>
      </c>
      <c r="M644">
        <v>51.570423464688901</v>
      </c>
      <c r="N644">
        <v>2.0220800547365898</v>
      </c>
      <c r="O644">
        <v>18.062685760605198</v>
      </c>
      <c r="P644">
        <v>38.225957049486396</v>
      </c>
      <c r="Q644">
        <v>0.13581615214936399</v>
      </c>
    </row>
    <row r="645" spans="1:17" x14ac:dyDescent="0.3">
      <c r="A645" t="s">
        <v>1424</v>
      </c>
      <c r="B645" t="s">
        <v>1425</v>
      </c>
      <c r="C645" t="str">
        <f>IFERROR(VLOOKUP(Table1[[#This Row],[Ticker]],[1]!Table2[[Symbol]:[Industry]],2,FALSE),"-")</f>
        <v>-</v>
      </c>
      <c r="D645" t="s">
        <v>136</v>
      </c>
      <c r="E645">
        <v>7410.6106883000002</v>
      </c>
      <c r="F645">
        <v>888.7</v>
      </c>
      <c r="G645">
        <v>79.157964559320703</v>
      </c>
      <c r="H645">
        <v>-8.3253764599412001</v>
      </c>
      <c r="I645">
        <v>7.2418573601204104</v>
      </c>
      <c r="J645">
        <v>-4.6809656636463801</v>
      </c>
      <c r="K645">
        <v>920.11502912394997</v>
      </c>
      <c r="L645">
        <v>735.355093273139</v>
      </c>
      <c r="M645">
        <v>32.448092939524997</v>
      </c>
      <c r="N645">
        <v>0.63241676930754398</v>
      </c>
      <c r="O645">
        <v>24.901541577585199</v>
      </c>
      <c r="P645">
        <v>145.63294637921501</v>
      </c>
      <c r="Q645">
        <v>0.172526287895056</v>
      </c>
    </row>
    <row r="646" spans="1:17" hidden="1" x14ac:dyDescent="0.3">
      <c r="A646" t="s">
        <v>1426</v>
      </c>
      <c r="B646" t="s">
        <v>1427</v>
      </c>
      <c r="C646" t="str">
        <f>IFERROR(VLOOKUP(Table1[[#This Row],[Ticker]],[1]!Table2[[Symbol]:[Industry]],2,FALSE),"-")</f>
        <v>-</v>
      </c>
      <c r="D646" t="s">
        <v>626</v>
      </c>
      <c r="E646">
        <v>7401.7577324249996</v>
      </c>
      <c r="F646">
        <v>3728.25</v>
      </c>
      <c r="G646">
        <v>-10.658716130999199</v>
      </c>
      <c r="H646">
        <v>-7.5299333128089003</v>
      </c>
      <c r="I646">
        <v>-5.1006431680896203</v>
      </c>
      <c r="J646">
        <v>-0.86862549878347395</v>
      </c>
      <c r="K646">
        <v>3772.6584195653099</v>
      </c>
      <c r="L646">
        <v>3503.4978364690401</v>
      </c>
      <c r="M646">
        <v>33.867803936156498</v>
      </c>
      <c r="N646">
        <v>0.42407699523111603</v>
      </c>
      <c r="O646">
        <v>15.0352041842687</v>
      </c>
      <c r="P646">
        <v>23.184814392625199</v>
      </c>
      <c r="Q646">
        <v>-4.5723304779741E-2</v>
      </c>
    </row>
    <row r="647" spans="1:17" x14ac:dyDescent="0.3">
      <c r="A647" t="s">
        <v>1428</v>
      </c>
      <c r="B647" t="s">
        <v>1429</v>
      </c>
      <c r="C647" t="str">
        <f>IFERROR(VLOOKUP(Table1[[#This Row],[Ticker]],[1]!Table2[[Symbol]:[Industry]],2,FALSE),"-")</f>
        <v>-</v>
      </c>
      <c r="D647" t="s">
        <v>54</v>
      </c>
      <c r="E647">
        <v>7341.9764069119901</v>
      </c>
      <c r="F647">
        <v>226.24</v>
      </c>
      <c r="G647">
        <v>-29.528028377902</v>
      </c>
      <c r="H647">
        <v>-8.5824157926222906</v>
      </c>
      <c r="I647">
        <v>-50.9167993302244</v>
      </c>
      <c r="J647">
        <v>-0.29247598280530201</v>
      </c>
      <c r="K647">
        <v>238.846508518532</v>
      </c>
      <c r="L647">
        <v>268.84811556171201</v>
      </c>
      <c r="M647">
        <v>39.984136336904598</v>
      </c>
      <c r="N647">
        <v>0.418285712578844</v>
      </c>
      <c r="O647">
        <v>108.981612446958</v>
      </c>
      <c r="P647">
        <v>15.3697093319734</v>
      </c>
      <c r="Q647">
        <v>-3.1788973536920999E-2</v>
      </c>
    </row>
    <row r="648" spans="1:17" x14ac:dyDescent="0.3">
      <c r="A648" t="s">
        <v>1430</v>
      </c>
      <c r="B648" t="s">
        <v>1431</v>
      </c>
      <c r="C648" t="str">
        <f>IFERROR(VLOOKUP(Table1[[#This Row],[Ticker]],[1]!Table2[[Symbol]:[Industry]],2,FALSE),"-")</f>
        <v>-</v>
      </c>
      <c r="D648" t="s">
        <v>124</v>
      </c>
      <c r="E648">
        <v>7333.7501010850001</v>
      </c>
      <c r="F648">
        <v>1215.6500000000001</v>
      </c>
      <c r="G648">
        <v>41.869151383443203</v>
      </c>
      <c r="H648">
        <v>13.832450283251401</v>
      </c>
      <c r="I648">
        <v>9.3479679510917695</v>
      </c>
      <c r="J648">
        <v>2.2467161569326799</v>
      </c>
      <c r="K648">
        <v>1093.70737629624</v>
      </c>
      <c r="L648">
        <v>928.57271614047397</v>
      </c>
      <c r="M648">
        <v>57.367247705549602</v>
      </c>
      <c r="N648">
        <v>1.46402881523095</v>
      </c>
      <c r="O648">
        <v>10.730884711882499</v>
      </c>
      <c r="P648">
        <v>86.664107485604603</v>
      </c>
      <c r="Q648">
        <v>6.0570614731609997E-2</v>
      </c>
    </row>
    <row r="649" spans="1:17" x14ac:dyDescent="0.3">
      <c r="A649" t="s">
        <v>1432</v>
      </c>
      <c r="B649" t="s">
        <v>1433</v>
      </c>
      <c r="C649" t="str">
        <f>IFERROR(VLOOKUP(Table1[[#This Row],[Ticker]],[1]!Table2[[Symbol]:[Industry]],2,FALSE),"-")</f>
        <v>-</v>
      </c>
      <c r="D649" t="s">
        <v>78</v>
      </c>
      <c r="E649">
        <v>7284.1087618000001</v>
      </c>
      <c r="F649">
        <v>355.55</v>
      </c>
      <c r="G649">
        <v>113.988975514722</v>
      </c>
      <c r="H649">
        <v>5.96310476291859</v>
      </c>
      <c r="I649">
        <v>13.922695101639899</v>
      </c>
      <c r="J649">
        <v>4.9500171726298303</v>
      </c>
      <c r="K649">
        <v>287.90715313353502</v>
      </c>
      <c r="L649">
        <v>238.69822991675801</v>
      </c>
      <c r="M649">
        <v>72.250053537458101</v>
      </c>
      <c r="N649">
        <v>1.6942146360780801</v>
      </c>
      <c r="O649">
        <v>3.9516242441288201</v>
      </c>
      <c r="P649">
        <v>156.52958152958101</v>
      </c>
      <c r="Q649">
        <v>6.8449632741670999E-2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-</v>
      </c>
      <c r="D650" t="s">
        <v>46</v>
      </c>
      <c r="E650">
        <v>7266.1129266600001</v>
      </c>
      <c r="F650">
        <v>195.72</v>
      </c>
      <c r="G650">
        <v>21.016724519792</v>
      </c>
      <c r="H650">
        <v>-2.0861555774692402</v>
      </c>
      <c r="I650">
        <v>-29.925894196310701</v>
      </c>
      <c r="J650">
        <v>-4.3018869259189403</v>
      </c>
      <c r="K650">
        <v>199.72432861248501</v>
      </c>
      <c r="L650">
        <v>189.86364223533701</v>
      </c>
      <c r="M650">
        <v>40.7903263862503</v>
      </c>
      <c r="N650">
        <v>1.6781212942085</v>
      </c>
      <c r="O650">
        <v>27.375843041079001</v>
      </c>
      <c r="P650">
        <v>49.2906178489702</v>
      </c>
      <c r="Q650">
        <v>0.14721829322037899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835</v>
      </c>
      <c r="E651">
        <v>7245.8740870020001</v>
      </c>
      <c r="F651">
        <v>40.89</v>
      </c>
      <c r="G651">
        <v>-26.1182549681286</v>
      </c>
      <c r="H651">
        <v>-3.1147875977213602</v>
      </c>
      <c r="I651">
        <v>-30.163638252709301</v>
      </c>
      <c r="J651">
        <v>-2.4056423336333399</v>
      </c>
      <c r="K651">
        <v>42.151456500898199</v>
      </c>
      <c r="L651">
        <v>43.465485936576101</v>
      </c>
      <c r="M651">
        <v>39.486624928687199</v>
      </c>
      <c r="N651">
        <v>1.9792221316943599</v>
      </c>
      <c r="O651">
        <v>32.061628760087999</v>
      </c>
      <c r="P651">
        <v>10.5135135135135</v>
      </c>
      <c r="Q651">
        <v>2.5680293114147001E-2</v>
      </c>
    </row>
    <row r="652" spans="1:17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1440</v>
      </c>
      <c r="E652">
        <v>7199.1593942500003</v>
      </c>
      <c r="F652">
        <v>551.5</v>
      </c>
      <c r="G652">
        <v>-15.763361227408099</v>
      </c>
      <c r="H652">
        <v>5.3515253332280901</v>
      </c>
      <c r="I652">
        <v>-24.942397650321698</v>
      </c>
      <c r="J652">
        <v>1.40028101856732</v>
      </c>
      <c r="K652">
        <v>516.41582011565902</v>
      </c>
      <c r="L652">
        <v>503.86426750825899</v>
      </c>
      <c r="M652">
        <v>61.6680543968846</v>
      </c>
      <c r="N652">
        <v>3.8178369112898198</v>
      </c>
      <c r="O652">
        <v>21.368993653671701</v>
      </c>
      <c r="P652">
        <v>41.030558752077702</v>
      </c>
      <c r="Q652">
        <v>3.7694581375810998E-2</v>
      </c>
    </row>
    <row r="653" spans="1:17" hidden="1" x14ac:dyDescent="0.3">
      <c r="A653" t="s">
        <v>1441</v>
      </c>
      <c r="B653" t="s">
        <v>1442</v>
      </c>
      <c r="C653" t="str">
        <f>IFERROR(VLOOKUP(Table1[[#This Row],[Ticker]],[1]!Table2[[Symbol]:[Industry]],2,FALSE),"-")</f>
        <v>-</v>
      </c>
      <c r="D653" t="s">
        <v>54</v>
      </c>
      <c r="E653">
        <v>7190.4475158499999</v>
      </c>
      <c r="F653">
        <v>1417.7</v>
      </c>
      <c r="G653">
        <v>125.45047012059599</v>
      </c>
      <c r="H653">
        <v>17.856513851108101</v>
      </c>
      <c r="I653">
        <v>57.887827901234999</v>
      </c>
      <c r="J653">
        <v>2.78753610193196</v>
      </c>
      <c r="K653">
        <v>1205.16532044773</v>
      </c>
      <c r="L653">
        <v>967.26390306608403</v>
      </c>
      <c r="M653">
        <v>73.278330350043305</v>
      </c>
      <c r="N653">
        <v>2.4296401743006402</v>
      </c>
      <c r="O653">
        <v>2.9625449672003801</v>
      </c>
      <c r="P653">
        <v>228.13331790301999</v>
      </c>
      <c r="Q653">
        <v>0.101554247525624</v>
      </c>
    </row>
    <row r="654" spans="1:17" x14ac:dyDescent="0.3">
      <c r="A654" t="s">
        <v>1443</v>
      </c>
      <c r="B654" t="s">
        <v>1444</v>
      </c>
      <c r="C654" t="str">
        <f>IFERROR(VLOOKUP(Table1[[#This Row],[Ticker]],[1]!Table2[[Symbol]:[Industry]],2,FALSE),"-")</f>
        <v>-</v>
      </c>
      <c r="D654" t="s">
        <v>379</v>
      </c>
      <c r="E654">
        <v>7176.5703139679899</v>
      </c>
      <c r="F654">
        <v>88.08</v>
      </c>
      <c r="G654">
        <v>8.0938136476097107</v>
      </c>
      <c r="H654">
        <v>3.4233188316894001</v>
      </c>
      <c r="I654">
        <v>3.1724129994747101</v>
      </c>
      <c r="J654">
        <v>6.5070102745797396</v>
      </c>
      <c r="K654">
        <v>82.566239273761894</v>
      </c>
      <c r="L654">
        <v>74.164689999924903</v>
      </c>
      <c r="M654">
        <v>50.351971016047699</v>
      </c>
      <c r="N654">
        <v>1.1367377527296301</v>
      </c>
      <c r="O654">
        <v>11.6598546775658</v>
      </c>
      <c r="P654">
        <v>50.1790281329923</v>
      </c>
      <c r="Q654">
        <v>7.4893263911904998E-2</v>
      </c>
    </row>
    <row r="655" spans="1:17" x14ac:dyDescent="0.3">
      <c r="A655" t="s">
        <v>1445</v>
      </c>
      <c r="B655" t="s">
        <v>1446</v>
      </c>
      <c r="C655" t="str">
        <f>IFERROR(VLOOKUP(Table1[[#This Row],[Ticker]],[1]!Table2[[Symbol]:[Industry]],2,FALSE),"-")</f>
        <v>-</v>
      </c>
      <c r="D655" t="s">
        <v>201</v>
      </c>
      <c r="E655">
        <v>7157.7399992350001</v>
      </c>
      <c r="F655">
        <v>516.95000000000005</v>
      </c>
      <c r="G655">
        <v>-4.7203989663121897</v>
      </c>
      <c r="H655">
        <v>-3.1404670557865302</v>
      </c>
      <c r="I655">
        <v>19.6166230173956</v>
      </c>
      <c r="J655">
        <v>-3.0807313955148499</v>
      </c>
      <c r="K655">
        <v>500.92715333641598</v>
      </c>
      <c r="L655">
        <v>440.48501393828201</v>
      </c>
      <c r="M655">
        <v>39.2409051702234</v>
      </c>
      <c r="N655">
        <v>0.392932858197096</v>
      </c>
      <c r="O655">
        <v>9.4786729857819996</v>
      </c>
      <c r="P655">
        <v>46.134275618374502</v>
      </c>
      <c r="Q655">
        <v>2.6610555918380002E-2</v>
      </c>
    </row>
    <row r="656" spans="1:17" x14ac:dyDescent="0.3">
      <c r="A656" t="s">
        <v>1447</v>
      </c>
      <c r="B656" t="s">
        <v>1448</v>
      </c>
      <c r="C656" t="str">
        <f>IFERROR(VLOOKUP(Table1[[#This Row],[Ticker]],[1]!Table2[[Symbol]:[Industry]],2,FALSE),"-")</f>
        <v>-</v>
      </c>
      <c r="D656" t="s">
        <v>21</v>
      </c>
      <c r="E656">
        <v>7156.1736604050002</v>
      </c>
      <c r="F656">
        <v>864.15</v>
      </c>
      <c r="G656">
        <v>71.296755645874399</v>
      </c>
      <c r="H656">
        <v>-7.8762633591971296</v>
      </c>
      <c r="I656">
        <v>74.631444238249202</v>
      </c>
      <c r="J656">
        <v>-3.2918462300474101</v>
      </c>
      <c r="K656">
        <v>845.83601293666595</v>
      </c>
      <c r="L656">
        <v>675.13130287017805</v>
      </c>
      <c r="M656">
        <v>42.734513316777601</v>
      </c>
      <c r="N656">
        <v>0.97092260647844797</v>
      </c>
      <c r="O656">
        <v>7.3540473297459998</v>
      </c>
      <c r="P656">
        <v>108.22891566265</v>
      </c>
      <c r="Q656">
        <v>0.13322526362961901</v>
      </c>
    </row>
    <row r="657" spans="1:17" x14ac:dyDescent="0.3">
      <c r="A657" t="s">
        <v>1449</v>
      </c>
      <c r="B657" t="s">
        <v>1450</v>
      </c>
      <c r="C657" t="str">
        <f>IFERROR(VLOOKUP(Table1[[#This Row],[Ticker]],[1]!Table2[[Symbol]:[Industry]],2,FALSE),"-")</f>
        <v>-</v>
      </c>
      <c r="D657" t="s">
        <v>201</v>
      </c>
      <c r="E657">
        <v>7141.9766968000004</v>
      </c>
      <c r="F657">
        <v>497.2</v>
      </c>
      <c r="G657">
        <v>96.872264837273207</v>
      </c>
      <c r="H657">
        <v>-0.103954781189071</v>
      </c>
      <c r="I657">
        <v>16.306949982584701</v>
      </c>
      <c r="J657">
        <v>0.92926572480254099</v>
      </c>
      <c r="K657">
        <v>455.66826875425102</v>
      </c>
      <c r="L657">
        <v>381.01159321751499</v>
      </c>
      <c r="M657">
        <v>55.999051380861502</v>
      </c>
      <c r="N657">
        <v>0.53923040325984894</v>
      </c>
      <c r="O657">
        <v>4.8572003218021003</v>
      </c>
      <c r="P657">
        <v>130.18518518518499</v>
      </c>
      <c r="Q657">
        <v>0.13645571532352399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24</v>
      </c>
      <c r="E658">
        <v>7140.0670608600003</v>
      </c>
      <c r="F658">
        <v>450.9</v>
      </c>
      <c r="G658">
        <v>-27.616692107478801</v>
      </c>
      <c r="H658">
        <v>-6.5202269500386896</v>
      </c>
      <c r="I658">
        <v>-21.958665541975499</v>
      </c>
      <c r="J658">
        <v>2.1300479450215202E-3</v>
      </c>
      <c r="K658">
        <v>469.41682737527299</v>
      </c>
      <c r="L658">
        <v>482.67214731358598</v>
      </c>
      <c r="M658">
        <v>27.8381291032028</v>
      </c>
      <c r="N658">
        <v>1.1717727566494001</v>
      </c>
      <c r="O658">
        <v>35.584386781991498</v>
      </c>
      <c r="P658">
        <v>2.4772727272727102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46</v>
      </c>
      <c r="E659">
        <v>7091.0684614199999</v>
      </c>
      <c r="F659">
        <v>252.6</v>
      </c>
      <c r="G659">
        <v>117.11969025245</v>
      </c>
      <c r="H659">
        <v>9.34982565249339</v>
      </c>
      <c r="I659">
        <v>30.173687829169801</v>
      </c>
      <c r="J659">
        <v>-1.6358503523382999</v>
      </c>
      <c r="K659">
        <v>226.75730414159599</v>
      </c>
      <c r="L659">
        <v>179.343261676753</v>
      </c>
      <c r="M659">
        <v>56.6817354225171</v>
      </c>
      <c r="N659">
        <v>0.88732022092452201</v>
      </c>
      <c r="O659">
        <v>7.6405384006334103</v>
      </c>
      <c r="P659">
        <v>183.97976391231001</v>
      </c>
      <c r="Q659">
        <v>8.6669910649621998E-2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101</v>
      </c>
      <c r="E660">
        <v>7052.6681747000002</v>
      </c>
      <c r="F660">
        <v>1481</v>
      </c>
      <c r="G660">
        <v>-30.8575952921111</v>
      </c>
      <c r="H660">
        <v>4.22546516741152</v>
      </c>
      <c r="I660">
        <v>-8.7281849396623503</v>
      </c>
      <c r="J660">
        <v>1.8175975574589001</v>
      </c>
      <c r="K660">
        <v>1433.4465329546099</v>
      </c>
      <c r="L660">
        <v>1414.7810873491101</v>
      </c>
      <c r="M660">
        <v>49.045831714255399</v>
      </c>
      <c r="N660">
        <v>1.0082712123250701</v>
      </c>
      <c r="O660">
        <v>13.433490884537401</v>
      </c>
      <c r="P660">
        <v>18.48</v>
      </c>
      <c r="Q660">
        <v>-0.14502847994262699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1459</v>
      </c>
      <c r="E661">
        <v>7026.6219257399998</v>
      </c>
      <c r="F661">
        <v>220.7</v>
      </c>
      <c r="G661">
        <v>-26.923762337194301</v>
      </c>
      <c r="H661">
        <v>4.4443328467649303</v>
      </c>
      <c r="I661">
        <v>0.57017883838154704</v>
      </c>
      <c r="J661">
        <v>-1.8889804712798499</v>
      </c>
      <c r="K661">
        <v>211.43514055331599</v>
      </c>
      <c r="L661">
        <v>197.70274833305299</v>
      </c>
      <c r="M661">
        <v>44.111689877077097</v>
      </c>
      <c r="N661">
        <v>0.54850509842675599</v>
      </c>
      <c r="O661">
        <v>9.6057997281377503</v>
      </c>
      <c r="P661">
        <v>30.129716981131999</v>
      </c>
      <c r="Q661">
        <v>-5.8311668686662002E-2</v>
      </c>
    </row>
    <row r="662" spans="1:17" x14ac:dyDescent="0.3">
      <c r="A662" t="s">
        <v>1460</v>
      </c>
      <c r="B662" t="s">
        <v>1461</v>
      </c>
      <c r="C662" t="str">
        <f>IFERROR(VLOOKUP(Table1[[#This Row],[Ticker]],[1]!Table2[[Symbol]:[Industry]],2,FALSE),"-")</f>
        <v>-</v>
      </c>
      <c r="D662" t="s">
        <v>417</v>
      </c>
      <c r="E662">
        <v>7016.2060733399903</v>
      </c>
      <c r="F662">
        <v>634.6</v>
      </c>
      <c r="G662">
        <v>-30.3095791010441</v>
      </c>
      <c r="H662">
        <v>-9.1492241812909008</v>
      </c>
      <c r="I662">
        <v>-22.596364320387998</v>
      </c>
      <c r="J662">
        <v>-4.1220800025946396</v>
      </c>
      <c r="K662">
        <v>664.05860006906596</v>
      </c>
      <c r="L662">
        <v>650.14835918915196</v>
      </c>
      <c r="M662">
        <v>21.008452401177301</v>
      </c>
      <c r="N662">
        <v>0.50949843085160496</v>
      </c>
      <c r="O662">
        <v>22.281752284903799</v>
      </c>
      <c r="P662">
        <v>21.7224513282823</v>
      </c>
      <c r="Q662">
        <v>-5.9322038766827997E-2</v>
      </c>
    </row>
    <row r="663" spans="1:17" x14ac:dyDescent="0.3">
      <c r="A663" t="s">
        <v>1462</v>
      </c>
      <c r="B663" t="s">
        <v>1463</v>
      </c>
      <c r="C663" t="str">
        <f>IFERROR(VLOOKUP(Table1[[#This Row],[Ticker]],[1]!Table2[[Symbol]:[Industry]],2,FALSE),"-")</f>
        <v>-</v>
      </c>
      <c r="D663" t="s">
        <v>551</v>
      </c>
      <c r="E663">
        <v>6980.47543572</v>
      </c>
      <c r="F663">
        <v>252.4</v>
      </c>
      <c r="G663">
        <v>-32.300438442056503</v>
      </c>
      <c r="H663">
        <v>-5.1703947846048903</v>
      </c>
      <c r="I663">
        <v>-18.1104601881074</v>
      </c>
      <c r="J663">
        <v>-5.9073398902649403</v>
      </c>
      <c r="K663">
        <v>257.32722150376799</v>
      </c>
      <c r="L663">
        <v>260.24987664702502</v>
      </c>
      <c r="M663">
        <v>36.029010272781399</v>
      </c>
      <c r="N663">
        <v>0.92257685066284401</v>
      </c>
      <c r="O663">
        <v>27.159270998415099</v>
      </c>
      <c r="P663">
        <v>14.7272727272727</v>
      </c>
      <c r="Q663">
        <v>-3.6133266110618997E-2</v>
      </c>
    </row>
    <row r="664" spans="1:17" x14ac:dyDescent="0.3">
      <c r="A664" t="s">
        <v>1464</v>
      </c>
      <c r="B664" t="s">
        <v>1465</v>
      </c>
      <c r="C664" t="str">
        <f>IFERROR(VLOOKUP(Table1[[#This Row],[Ticker]],[1]!Table2[[Symbol]:[Industry]],2,FALSE),"-")</f>
        <v>-</v>
      </c>
      <c r="D664" t="s">
        <v>379</v>
      </c>
      <c r="E664">
        <v>6977.4965831999998</v>
      </c>
      <c r="F664">
        <v>142.22999999999999</v>
      </c>
      <c r="G664">
        <v>73.880030844110607</v>
      </c>
      <c r="H664">
        <v>5.2328327835777699</v>
      </c>
      <c r="I664">
        <v>7.0726250739141001</v>
      </c>
      <c r="J664">
        <v>0.238631903830609</v>
      </c>
      <c r="K664">
        <v>133.311735340773</v>
      </c>
      <c r="L664">
        <v>106.703179199785</v>
      </c>
      <c r="M664">
        <v>40.973460573929799</v>
      </c>
      <c r="N664">
        <v>1.26945627083126</v>
      </c>
      <c r="O664">
        <v>19.489559164733102</v>
      </c>
      <c r="P664">
        <v>118.647194465795</v>
      </c>
      <c r="Q664">
        <v>7.4375299392471006E-2</v>
      </c>
    </row>
    <row r="665" spans="1:17" x14ac:dyDescent="0.3">
      <c r="A665" t="s">
        <v>1466</v>
      </c>
      <c r="B665" t="s">
        <v>1467</v>
      </c>
      <c r="C665" t="str">
        <f>IFERROR(VLOOKUP(Table1[[#This Row],[Ticker]],[1]!Table2[[Symbol]:[Industry]],2,FALSE),"-")</f>
        <v>-</v>
      </c>
      <c r="D665" t="s">
        <v>201</v>
      </c>
      <c r="E665">
        <v>6965.56400751</v>
      </c>
      <c r="F665">
        <v>2426.6999999999998</v>
      </c>
      <c r="G665">
        <v>153.14978488204301</v>
      </c>
      <c r="H665">
        <v>-7.77733093796994</v>
      </c>
      <c r="I665">
        <v>68.834006689207996</v>
      </c>
      <c r="J665">
        <v>0.258767223724929</v>
      </c>
      <c r="K665">
        <v>2191.6567358570701</v>
      </c>
      <c r="L665">
        <v>1612.4435021467</v>
      </c>
      <c r="M665">
        <v>43.894742817550799</v>
      </c>
      <c r="N665">
        <v>0.46247059945330798</v>
      </c>
      <c r="O665">
        <v>21.650801499979401</v>
      </c>
      <c r="P665">
        <v>201.453416149068</v>
      </c>
      <c r="Q665">
        <v>0.129992056470426</v>
      </c>
    </row>
    <row r="666" spans="1:17" x14ac:dyDescent="0.3">
      <c r="A666" t="s">
        <v>1468</v>
      </c>
      <c r="B666" t="s">
        <v>1469</v>
      </c>
      <c r="C666" t="str">
        <f>IFERROR(VLOOKUP(Table1[[#This Row],[Ticker]],[1]!Table2[[Symbol]:[Industry]],2,FALSE),"-")</f>
        <v>-</v>
      </c>
      <c r="D666" t="s">
        <v>24</v>
      </c>
      <c r="E666">
        <v>6888.364482942</v>
      </c>
      <c r="F666">
        <v>26.33</v>
      </c>
      <c r="G666">
        <v>17.814076117056601</v>
      </c>
      <c r="H666">
        <v>-5.2712572541910303</v>
      </c>
      <c r="I666">
        <v>-39.039611705015602</v>
      </c>
      <c r="J666">
        <v>-0.68284622667998196</v>
      </c>
      <c r="K666">
        <v>27.168957620264699</v>
      </c>
      <c r="L666">
        <v>26.260882285153599</v>
      </c>
      <c r="M666">
        <v>37.0692574653877</v>
      </c>
      <c r="N666">
        <v>1.13746533178978</v>
      </c>
      <c r="O666">
        <v>40.074914802071497</v>
      </c>
      <c r="P666">
        <v>46.990941374744096</v>
      </c>
      <c r="Q666">
        <v>9.5462513803118001E-2</v>
      </c>
    </row>
    <row r="667" spans="1:17" hidden="1" x14ac:dyDescent="0.3">
      <c r="A667" t="s">
        <v>1470</v>
      </c>
      <c r="B667" t="s">
        <v>1471</v>
      </c>
      <c r="C667" t="str">
        <f>IFERROR(VLOOKUP(Table1[[#This Row],[Ticker]],[1]!Table2[[Symbol]:[Industry]],2,FALSE),"-")</f>
        <v>-</v>
      </c>
      <c r="D667" t="s">
        <v>127</v>
      </c>
      <c r="E667">
        <v>6844.2177212199904</v>
      </c>
      <c r="F667">
        <v>176.66</v>
      </c>
      <c r="G667">
        <v>-19.983588934838298</v>
      </c>
      <c r="H667">
        <v>4.0691789429932603</v>
      </c>
      <c r="I667">
        <v>-6.50331822317687</v>
      </c>
      <c r="J667">
        <v>-4.8093646223895901</v>
      </c>
      <c r="M667">
        <v>57.7494641991225</v>
      </c>
      <c r="O667">
        <v>11.7966715725121</v>
      </c>
      <c r="P667">
        <v>30.859259259259201</v>
      </c>
    </row>
    <row r="668" spans="1:17" x14ac:dyDescent="0.3">
      <c r="A668" t="s">
        <v>1472</v>
      </c>
      <c r="B668" t="s">
        <v>1473</v>
      </c>
      <c r="C668" t="str">
        <f>IFERROR(VLOOKUP(Table1[[#This Row],[Ticker]],[1]!Table2[[Symbol]:[Industry]],2,FALSE),"-")</f>
        <v>-</v>
      </c>
      <c r="D668" t="s">
        <v>54</v>
      </c>
      <c r="E668">
        <v>6842.42983276</v>
      </c>
      <c r="F668">
        <v>699.7</v>
      </c>
      <c r="G668">
        <v>80.948653257017796</v>
      </c>
      <c r="H668">
        <v>19.102731536758899</v>
      </c>
      <c r="I668">
        <v>76.953585385353804</v>
      </c>
      <c r="J668">
        <v>2.8824304426469798</v>
      </c>
      <c r="K668">
        <v>604.46656207063904</v>
      </c>
      <c r="L668">
        <v>481.21134182793401</v>
      </c>
      <c r="M668">
        <v>68.840305511999503</v>
      </c>
      <c r="N668">
        <v>0.94817094695660598</v>
      </c>
      <c r="O668">
        <v>5.6738602258110404</v>
      </c>
      <c r="P668">
        <v>135.74797843665701</v>
      </c>
      <c r="Q668">
        <v>-1.2100939970247001E-2</v>
      </c>
    </row>
    <row r="669" spans="1:17" hidden="1" x14ac:dyDescent="0.3">
      <c r="A669" t="s">
        <v>1474</v>
      </c>
      <c r="B669" t="s">
        <v>1475</v>
      </c>
      <c r="C669" t="str">
        <f>IFERROR(VLOOKUP(Table1[[#This Row],[Ticker]],[1]!Table2[[Symbol]:[Industry]],2,FALSE),"-")</f>
        <v>-</v>
      </c>
      <c r="D669" t="s">
        <v>286</v>
      </c>
      <c r="E669">
        <v>6796.3453427199902</v>
      </c>
      <c r="F669">
        <v>2495.6</v>
      </c>
      <c r="G669">
        <v>-11.264274917642</v>
      </c>
      <c r="H669">
        <v>-4.0541025772928396</v>
      </c>
      <c r="I669">
        <v>-3.8020817169906098</v>
      </c>
      <c r="J669">
        <v>3.6641677459636299</v>
      </c>
      <c r="K669">
        <v>2388.5624988160598</v>
      </c>
      <c r="L669">
        <v>2235.5449040414501</v>
      </c>
      <c r="M669">
        <v>62.750934622223703</v>
      </c>
      <c r="N669">
        <v>0.66737391555742998</v>
      </c>
      <c r="O669">
        <v>10.879147299246601</v>
      </c>
      <c r="P669">
        <v>45.093023255813897</v>
      </c>
      <c r="Q669">
        <v>8.1631992294907002E-2</v>
      </c>
    </row>
    <row r="670" spans="1:17" x14ac:dyDescent="0.3">
      <c r="A670" t="s">
        <v>1476</v>
      </c>
      <c r="B670" t="s">
        <v>1477</v>
      </c>
      <c r="C670" t="str">
        <f>IFERROR(VLOOKUP(Table1[[#This Row],[Ticker]],[1]!Table2[[Symbol]:[Industry]],2,FALSE),"-")</f>
        <v>-</v>
      </c>
      <c r="D670" t="s">
        <v>463</v>
      </c>
      <c r="E670">
        <v>6796.2685824</v>
      </c>
      <c r="F670">
        <v>951.75</v>
      </c>
      <c r="G670">
        <v>60.344110283394997</v>
      </c>
      <c r="H670">
        <v>-3.7491388720043699</v>
      </c>
      <c r="I670">
        <v>-11.242557539158801</v>
      </c>
      <c r="J670">
        <v>-1.7657524826658799</v>
      </c>
      <c r="K670">
        <v>910.79557981470396</v>
      </c>
      <c r="L670">
        <v>822.96874695529004</v>
      </c>
      <c r="M670">
        <v>48.672518980281303</v>
      </c>
      <c r="N670">
        <v>0.87488619756170205</v>
      </c>
      <c r="O670">
        <v>9.4930391384292001</v>
      </c>
      <c r="P670">
        <v>97.438025101130506</v>
      </c>
      <c r="Q670">
        <v>0.130600764789502</v>
      </c>
    </row>
    <row r="671" spans="1:17" x14ac:dyDescent="0.3">
      <c r="A671" t="s">
        <v>1478</v>
      </c>
      <c r="B671" t="s">
        <v>1479</v>
      </c>
      <c r="C671" t="str">
        <f>IFERROR(VLOOKUP(Table1[[#This Row],[Ticker]],[1]!Table2[[Symbol]:[Industry]],2,FALSE),"-")</f>
        <v>-</v>
      </c>
      <c r="D671" t="s">
        <v>170</v>
      </c>
      <c r="E671">
        <v>6758.6564175000003</v>
      </c>
      <c r="F671">
        <v>976.3</v>
      </c>
      <c r="G671">
        <v>67.955115820396003</v>
      </c>
      <c r="H671">
        <v>5.7634506121999998</v>
      </c>
      <c r="I671">
        <v>77.114376703882101</v>
      </c>
      <c r="J671">
        <v>8.4908170955132807</v>
      </c>
      <c r="K671">
        <v>865.77976479052802</v>
      </c>
      <c r="L671">
        <v>690.43212679679095</v>
      </c>
      <c r="M671">
        <v>76.322046661914001</v>
      </c>
      <c r="N671">
        <v>0.77265457039696495</v>
      </c>
      <c r="O671">
        <v>3.4518078459489998</v>
      </c>
      <c r="P671">
        <v>123.358499199267</v>
      </c>
      <c r="Q671">
        <v>1.9854702654750001E-3</v>
      </c>
    </row>
    <row r="672" spans="1:17" x14ac:dyDescent="0.3">
      <c r="A672" t="s">
        <v>1480</v>
      </c>
      <c r="B672" t="s">
        <v>1481</v>
      </c>
      <c r="C672" t="str">
        <f>IFERROR(VLOOKUP(Table1[[#This Row],[Ticker]],[1]!Table2[[Symbol]:[Industry]],2,FALSE),"-")</f>
        <v>-</v>
      </c>
      <c r="D672" t="s">
        <v>89</v>
      </c>
      <c r="E672">
        <v>6748.6604837599998</v>
      </c>
      <c r="F672">
        <v>3412.4</v>
      </c>
      <c r="G672">
        <v>23.4467904031556</v>
      </c>
      <c r="H672">
        <v>12.202638934517401</v>
      </c>
      <c r="I672">
        <v>50.579080228135403</v>
      </c>
      <c r="J672">
        <v>1.12906909810915</v>
      </c>
      <c r="K672">
        <v>2979.94218510576</v>
      </c>
      <c r="L672">
        <v>2429.2632963559299</v>
      </c>
      <c r="M672">
        <v>61.268502490999303</v>
      </c>
      <c r="N672">
        <v>0.53171358888629805</v>
      </c>
      <c r="O672">
        <v>5.6704958387058904</v>
      </c>
      <c r="P672">
        <v>113.94357366771099</v>
      </c>
      <c r="Q672">
        <v>-5.2416322395433999E-2</v>
      </c>
    </row>
    <row r="673" spans="1:17" hidden="1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1036</v>
      </c>
      <c r="E673">
        <v>6746.8437323999997</v>
      </c>
      <c r="F673">
        <v>128.5</v>
      </c>
      <c r="G673">
        <v>-16.237296684422301</v>
      </c>
      <c r="H673">
        <v>-1.30627210810351</v>
      </c>
      <c r="I673">
        <v>-9.1824532190517001</v>
      </c>
      <c r="K673">
        <v>120.10837337592</v>
      </c>
      <c r="M673">
        <v>1.05563603616817</v>
      </c>
      <c r="N673">
        <v>0.46376811594202899</v>
      </c>
      <c r="O673">
        <v>3.00389105058367</v>
      </c>
      <c r="P673">
        <v>10.347788750536701</v>
      </c>
    </row>
    <row r="674" spans="1:17" x14ac:dyDescent="0.3">
      <c r="A674" t="s">
        <v>1484</v>
      </c>
      <c r="B674" t="s">
        <v>1485</v>
      </c>
      <c r="C674" t="str">
        <f>IFERROR(VLOOKUP(Table1[[#This Row],[Ticker]],[1]!Table2[[Symbol]:[Industry]],2,FALSE),"-")</f>
        <v>-</v>
      </c>
      <c r="D674" t="s">
        <v>396</v>
      </c>
      <c r="E674">
        <v>6736.2295215599997</v>
      </c>
      <c r="F674">
        <v>294.3</v>
      </c>
      <c r="G674">
        <v>-49.0969337761913</v>
      </c>
      <c r="H674">
        <v>-5.7687526491433498</v>
      </c>
      <c r="I674">
        <v>-31.434216693604199</v>
      </c>
      <c r="J674">
        <v>-3.8768154023728298</v>
      </c>
      <c r="K674">
        <v>303.37426432148902</v>
      </c>
      <c r="L674">
        <v>321.28710970601799</v>
      </c>
      <c r="M674">
        <v>34.419691626110399</v>
      </c>
      <c r="N674">
        <v>0.84897221561210101</v>
      </c>
      <c r="O674">
        <v>60.006795786612201</v>
      </c>
      <c r="P674">
        <v>14.003486345148101</v>
      </c>
      <c r="Q674">
        <v>-1.7192493490315E-2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-</v>
      </c>
      <c r="D675" t="s">
        <v>633</v>
      </c>
      <c r="E675">
        <v>6726.7455824580002</v>
      </c>
      <c r="F675">
        <v>137.94</v>
      </c>
      <c r="G675">
        <v>-32.460213377640699</v>
      </c>
      <c r="H675">
        <v>-8.7799734376059906</v>
      </c>
      <c r="I675">
        <v>-14.8219504553958</v>
      </c>
      <c r="J675">
        <v>-6.2383592371728502</v>
      </c>
      <c r="K675">
        <v>138.407091780001</v>
      </c>
      <c r="L675">
        <v>139.758392786993</v>
      </c>
      <c r="M675">
        <v>39.858153035773903</v>
      </c>
      <c r="N675">
        <v>1.30327513128635</v>
      </c>
      <c r="O675">
        <v>29.802812817166899</v>
      </c>
      <c r="P675">
        <v>25.972602739726</v>
      </c>
      <c r="Q675">
        <v>-0.108653170613739</v>
      </c>
    </row>
    <row r="676" spans="1:17" hidden="1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60</v>
      </c>
      <c r="E676">
        <v>6718.7453874060002</v>
      </c>
      <c r="F676">
        <v>93.99</v>
      </c>
      <c r="G676">
        <v>360.40973321788999</v>
      </c>
      <c r="H676">
        <v>8.7897838237485395</v>
      </c>
      <c r="I676">
        <v>63.568117607529402</v>
      </c>
      <c r="J676">
        <v>-1.2840942561394699</v>
      </c>
      <c r="K676">
        <v>86.924784286787897</v>
      </c>
      <c r="L676">
        <v>62.665484658288101</v>
      </c>
      <c r="M676">
        <v>39.291156232668101</v>
      </c>
      <c r="N676">
        <v>0.68831987973449205</v>
      </c>
      <c r="O676">
        <v>14.373869560591499</v>
      </c>
      <c r="P676">
        <v>399.94680851063799</v>
      </c>
      <c r="Q676">
        <v>8.7327767016446997E-2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626</v>
      </c>
      <c r="E677">
        <v>6712.2765931900003</v>
      </c>
      <c r="F677">
        <v>503.9</v>
      </c>
      <c r="G677">
        <v>30.4909744154149</v>
      </c>
      <c r="H677">
        <v>-1.5202564819136499</v>
      </c>
      <c r="I677">
        <v>-15.4403123490364</v>
      </c>
      <c r="J677">
        <v>9.5056587156794201</v>
      </c>
      <c r="K677">
        <v>492.90592380930298</v>
      </c>
      <c r="L677">
        <v>447.880423182556</v>
      </c>
      <c r="M677">
        <v>52.4575561257898</v>
      </c>
      <c r="N677">
        <v>1.41132628910143</v>
      </c>
      <c r="O677">
        <v>11.093470926771101</v>
      </c>
      <c r="P677">
        <v>69.207521826729305</v>
      </c>
      <c r="Q677">
        <v>8.2355470785830998E-2</v>
      </c>
    </row>
    <row r="678" spans="1:17" hidden="1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24</v>
      </c>
      <c r="E678">
        <v>6703.7136761250003</v>
      </c>
      <c r="F678">
        <v>640.95000000000005</v>
      </c>
      <c r="G678">
        <v>47.515145449191401</v>
      </c>
      <c r="H678">
        <v>-10.345286203354499</v>
      </c>
      <c r="I678">
        <v>60.995416160852898</v>
      </c>
      <c r="J678">
        <v>-1.25044228164366</v>
      </c>
      <c r="K678">
        <v>647.34545822093605</v>
      </c>
      <c r="M678">
        <v>34.275236944623202</v>
      </c>
      <c r="N678">
        <v>0.337282066870629</v>
      </c>
      <c r="O678">
        <v>18.7144083001794</v>
      </c>
      <c r="P678">
        <v>75.602739726027394</v>
      </c>
    </row>
    <row r="679" spans="1:17" hidden="1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835</v>
      </c>
      <c r="E679">
        <v>6699.4478339999996</v>
      </c>
      <c r="F679">
        <v>781.1</v>
      </c>
      <c r="G679">
        <v>94.126980120282497</v>
      </c>
      <c r="H679">
        <v>-6.9318189147526796</v>
      </c>
      <c r="I679">
        <v>-19.994789690516502</v>
      </c>
      <c r="J679">
        <v>-7.6244622610020203</v>
      </c>
      <c r="K679">
        <v>781.59443895452398</v>
      </c>
      <c r="L679">
        <v>645.50730452599498</v>
      </c>
      <c r="M679">
        <v>38.298953308582099</v>
      </c>
      <c r="N679">
        <v>1.05670644981983</v>
      </c>
      <c r="O679">
        <v>19.1652797337088</v>
      </c>
      <c r="P679">
        <v>124.357317248312</v>
      </c>
      <c r="Q679">
        <v>5.8157022538844999E-2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124</v>
      </c>
      <c r="E680">
        <v>6692.8024154949999</v>
      </c>
      <c r="F680">
        <v>584.15</v>
      </c>
      <c r="G680">
        <v>-22.662295895731098</v>
      </c>
      <c r="H680">
        <v>8.3850706470271099</v>
      </c>
      <c r="I680">
        <v>-5.4968198812601701</v>
      </c>
      <c r="J680">
        <v>-0.92523747430520598</v>
      </c>
      <c r="K680">
        <v>548.15555778278701</v>
      </c>
      <c r="L680">
        <v>531.21278255523498</v>
      </c>
      <c r="M680">
        <v>53.8823165157091</v>
      </c>
      <c r="N680">
        <v>0.58708023036541901</v>
      </c>
      <c r="O680">
        <v>7.8404519387143798</v>
      </c>
      <c r="P680">
        <v>25.085653104925001</v>
      </c>
      <c r="Q680">
        <v>2.8620793560599999E-2</v>
      </c>
    </row>
    <row r="681" spans="1:17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384</v>
      </c>
      <c r="E681">
        <v>6645.4064152330002</v>
      </c>
      <c r="F681">
        <v>213.91</v>
      </c>
      <c r="G681">
        <v>139.472128495389</v>
      </c>
      <c r="H681">
        <v>-0.91993260984312397</v>
      </c>
      <c r="I681">
        <v>11.988752528164399</v>
      </c>
      <c r="J681">
        <v>4.16117484639138</v>
      </c>
      <c r="K681">
        <v>202.94175112736801</v>
      </c>
      <c r="L681">
        <v>166.899627306268</v>
      </c>
      <c r="M681">
        <v>52.087407941282798</v>
      </c>
      <c r="N681">
        <v>0.75935080337359295</v>
      </c>
      <c r="O681">
        <v>3.8474124631854498</v>
      </c>
      <c r="P681">
        <v>200.01402524544099</v>
      </c>
      <c r="Q681">
        <v>9.6622470932269E-2</v>
      </c>
    </row>
    <row r="682" spans="1:17" hidden="1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1332</v>
      </c>
      <c r="E682">
        <v>6636.6662775300001</v>
      </c>
      <c r="F682">
        <v>1397.55</v>
      </c>
      <c r="G682">
        <v>-18.1772850067732</v>
      </c>
      <c r="H682">
        <v>-2.7379146751912602</v>
      </c>
      <c r="I682">
        <v>-8.5212631256024203</v>
      </c>
      <c r="J682">
        <v>0.94170892627469804</v>
      </c>
      <c r="K682">
        <v>1379.6146044305499</v>
      </c>
      <c r="L682">
        <v>1346.7302968301401</v>
      </c>
      <c r="M682">
        <v>77.088001342421407</v>
      </c>
      <c r="N682">
        <v>1.1362646703357699</v>
      </c>
      <c r="O682">
        <v>3.1090121999212998</v>
      </c>
      <c r="P682">
        <v>12.104439898929099</v>
      </c>
      <c r="Q682">
        <v>-5.5078309021881003E-2</v>
      </c>
    </row>
    <row r="683" spans="1:17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379</v>
      </c>
      <c r="E683">
        <v>6604.1635044000004</v>
      </c>
      <c r="F683">
        <v>339.6</v>
      </c>
      <c r="G683">
        <v>32.627291498936799</v>
      </c>
      <c r="H683">
        <v>1.38409888392373</v>
      </c>
      <c r="I683">
        <v>20.176189986278501</v>
      </c>
      <c r="J683">
        <v>-1.72722126927746</v>
      </c>
      <c r="K683">
        <v>318.55055257132602</v>
      </c>
      <c r="L683">
        <v>275.30773804229199</v>
      </c>
      <c r="M683">
        <v>54.384551512181098</v>
      </c>
      <c r="N683">
        <v>0.74832115800738397</v>
      </c>
      <c r="O683">
        <v>5.3297997644287296</v>
      </c>
      <c r="P683">
        <v>65.577766942954597</v>
      </c>
      <c r="Q683">
        <v>-2.9125903891401999E-2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626</v>
      </c>
      <c r="E684">
        <v>6596.3824406499998</v>
      </c>
      <c r="F684">
        <v>369.65</v>
      </c>
      <c r="G684">
        <v>79.462852134717593</v>
      </c>
      <c r="H684">
        <v>-9.9196419831224905</v>
      </c>
      <c r="I684">
        <v>-11.5805082140967</v>
      </c>
      <c r="J684">
        <v>1.57808779116355</v>
      </c>
      <c r="K684">
        <v>363.97752143921099</v>
      </c>
      <c r="L684">
        <v>319.00581298048797</v>
      </c>
      <c r="M684">
        <v>39.245155747348903</v>
      </c>
      <c r="N684">
        <v>0.66691283918533295</v>
      </c>
      <c r="O684">
        <v>18.571621804409499</v>
      </c>
      <c r="P684">
        <v>114.78791400348599</v>
      </c>
      <c r="Q684">
        <v>8.4059133553177998E-2</v>
      </c>
    </row>
    <row r="685" spans="1:17" hidden="1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43</v>
      </c>
      <c r="E685">
        <v>6588.1131574999999</v>
      </c>
      <c r="F685">
        <v>4282.25</v>
      </c>
      <c r="G685">
        <v>-13.9713474662008</v>
      </c>
      <c r="H685">
        <v>2.4884124546312201</v>
      </c>
      <c r="I685">
        <v>4.6720768303755298</v>
      </c>
      <c r="J685">
        <v>3.9800901765814798</v>
      </c>
      <c r="K685">
        <v>4143.4046174462201</v>
      </c>
      <c r="L685">
        <v>3818.4779994289102</v>
      </c>
      <c r="M685">
        <v>51.112311744628002</v>
      </c>
      <c r="N685">
        <v>4.3144872367960101</v>
      </c>
      <c r="O685">
        <v>13.2523790063634</v>
      </c>
      <c r="P685">
        <v>35.557138334916097</v>
      </c>
      <c r="Q685">
        <v>-2.4489267357032999E-2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433</v>
      </c>
      <c r="E686">
        <v>6550.0629192839997</v>
      </c>
      <c r="F686">
        <v>212.28</v>
      </c>
      <c r="G686">
        <v>202.27626235744901</v>
      </c>
      <c r="H686">
        <v>5.4766075206872404</v>
      </c>
      <c r="I686">
        <v>19.363203997451201</v>
      </c>
      <c r="J686">
        <v>14.3608982149801</v>
      </c>
      <c r="K686">
        <v>194.21889917089601</v>
      </c>
      <c r="L686">
        <v>155.42001681058599</v>
      </c>
      <c r="M686">
        <v>67.061102963223803</v>
      </c>
      <c r="N686">
        <v>1.04658313207315</v>
      </c>
      <c r="O686">
        <v>13.0111173921236</v>
      </c>
      <c r="P686">
        <v>235.62055335968299</v>
      </c>
      <c r="Q686">
        <v>6.3122988649159995E-2</v>
      </c>
    </row>
    <row r="687" spans="1:17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286</v>
      </c>
      <c r="E687">
        <v>6523.7427746399999</v>
      </c>
      <c r="F687">
        <v>1451.1</v>
      </c>
      <c r="G687">
        <v>-26.169889254763898</v>
      </c>
      <c r="H687">
        <v>2.4120099567769602</v>
      </c>
      <c r="I687">
        <v>-17.1516308312126</v>
      </c>
      <c r="J687">
        <v>0.44427001997645899</v>
      </c>
      <c r="K687">
        <v>1393.55600769383</v>
      </c>
      <c r="L687">
        <v>1430.6174414867301</v>
      </c>
      <c r="M687">
        <v>59.228018279477098</v>
      </c>
      <c r="N687">
        <v>0.802610996888932</v>
      </c>
      <c r="O687">
        <v>30.7938805044449</v>
      </c>
      <c r="P687">
        <v>26.9442743417023</v>
      </c>
      <c r="Q687">
        <v>-6.0951027670039001E-2</v>
      </c>
    </row>
    <row r="688" spans="1:17" hidden="1" x14ac:dyDescent="0.3">
      <c r="A688" t="s">
        <v>1512</v>
      </c>
      <c r="B688" t="s">
        <v>1513</v>
      </c>
      <c r="C688" t="str">
        <f>IFERROR(VLOOKUP(Table1[[#This Row],[Ticker]],[1]!Table2[[Symbol]:[Industry]],2,FALSE),"-")</f>
        <v>-</v>
      </c>
      <c r="D688" t="s">
        <v>1514</v>
      </c>
      <c r="E688">
        <v>6512.0832</v>
      </c>
      <c r="F688">
        <v>3126</v>
      </c>
      <c r="G688">
        <v>1459.41187042501</v>
      </c>
      <c r="H688">
        <v>-9.5136518425710097</v>
      </c>
      <c r="I688">
        <v>143.019724400012</v>
      </c>
      <c r="J688">
        <v>-7.0674824493390904</v>
      </c>
      <c r="K688">
        <v>2843.6216778533098</v>
      </c>
      <c r="L688">
        <v>1787.1112017764799</v>
      </c>
      <c r="M688">
        <v>43.361758146113701</v>
      </c>
      <c r="N688">
        <v>0.612335214483127</v>
      </c>
      <c r="O688">
        <v>14.171465131158</v>
      </c>
      <c r="P688">
        <v>1518.43127103287</v>
      </c>
    </row>
    <row r="689" spans="1:17" hidden="1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584</v>
      </c>
      <c r="E689">
        <v>6500.6252162350002</v>
      </c>
      <c r="F689">
        <v>450.95</v>
      </c>
      <c r="G689">
        <v>-22.5717075085376</v>
      </c>
      <c r="H689">
        <v>-4.7550735853524904</v>
      </c>
      <c r="I689">
        <v>-20.507278789005898</v>
      </c>
      <c r="J689">
        <v>3.7325857221500698</v>
      </c>
      <c r="K689">
        <v>437.52968518433602</v>
      </c>
      <c r="L689">
        <v>440.860835833522</v>
      </c>
      <c r="M689">
        <v>67.1309406653899</v>
      </c>
      <c r="N689">
        <v>1.84282850952682</v>
      </c>
      <c r="O689">
        <v>25.191262889455501</v>
      </c>
      <c r="P689">
        <v>14.7455470737913</v>
      </c>
      <c r="Q689">
        <v>-5.2383473730051998E-2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133</v>
      </c>
      <c r="E690">
        <v>6497.4252467599999</v>
      </c>
      <c r="F690">
        <v>598.85</v>
      </c>
      <c r="G690">
        <v>22.188282678822599</v>
      </c>
      <c r="H690">
        <v>-6.3077069511266499</v>
      </c>
      <c r="I690">
        <v>-32.516737748462397</v>
      </c>
      <c r="J690">
        <v>-0.97779657748708204</v>
      </c>
      <c r="K690">
        <v>609.71780377898494</v>
      </c>
      <c r="L690">
        <v>577.85825259466606</v>
      </c>
      <c r="M690">
        <v>40.728675928413701</v>
      </c>
      <c r="N690">
        <v>0.46450172599956202</v>
      </c>
      <c r="O690">
        <v>40.544376722050501</v>
      </c>
      <c r="P690">
        <v>64.282285165626504</v>
      </c>
      <c r="Q690">
        <v>6.0808944557472003E-2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1332</v>
      </c>
      <c r="E691">
        <v>6496.9056107910001</v>
      </c>
      <c r="F691">
        <v>1163.25</v>
      </c>
      <c r="G691">
        <v>-18.890712483304601</v>
      </c>
      <c r="H691">
        <v>-1.9819312354715399</v>
      </c>
      <c r="I691">
        <v>-8.9968807724316502</v>
      </c>
      <c r="J691">
        <v>0.75188857072579196</v>
      </c>
      <c r="K691">
        <v>1154.80554764559</v>
      </c>
      <c r="L691">
        <v>1128.11923200974</v>
      </c>
      <c r="M691">
        <v>63.340787818078198</v>
      </c>
      <c r="N691">
        <v>1.7308450850992101</v>
      </c>
      <c r="O691">
        <v>13.9376746185256</v>
      </c>
      <c r="P691">
        <v>34.353957565747599</v>
      </c>
    </row>
    <row r="692" spans="1:17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167</v>
      </c>
      <c r="E692">
        <v>6486.5251450349997</v>
      </c>
      <c r="F692">
        <v>415.35</v>
      </c>
      <c r="G692">
        <v>32.187850344857402</v>
      </c>
      <c r="H692">
        <v>7.8240442148128597</v>
      </c>
      <c r="I692">
        <v>30.7891745370523</v>
      </c>
      <c r="J692">
        <v>-0.17650124521141999</v>
      </c>
      <c r="K692">
        <v>373.45369747202699</v>
      </c>
      <c r="L692">
        <v>312.90155283745702</v>
      </c>
      <c r="M692">
        <v>63.231546924630898</v>
      </c>
      <c r="N692">
        <v>0.76549791917381105</v>
      </c>
      <c r="O692">
        <v>1.9622005537498399</v>
      </c>
      <c r="P692">
        <v>83.742534837425296</v>
      </c>
      <c r="Q692">
        <v>0.22468186899644901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1525</v>
      </c>
      <c r="E693">
        <v>6468.7534537499996</v>
      </c>
      <c r="F693">
        <v>476.7</v>
      </c>
      <c r="G693">
        <v>-2.1203334767345301</v>
      </c>
      <c r="H693">
        <v>1.38394504986623</v>
      </c>
      <c r="I693">
        <v>-6.0173161273186704</v>
      </c>
      <c r="J693">
        <v>-0.64942990348462204</v>
      </c>
      <c r="K693">
        <v>465.689606504344</v>
      </c>
      <c r="L693">
        <v>446.92396867145902</v>
      </c>
      <c r="M693">
        <v>54.555660255259298</v>
      </c>
      <c r="N693">
        <v>1.1242534976806</v>
      </c>
      <c r="O693">
        <v>21.019509125235999</v>
      </c>
      <c r="P693">
        <v>39.263803680981503</v>
      </c>
    </row>
    <row r="694" spans="1:17" x14ac:dyDescent="0.3">
      <c r="A694" t="s">
        <v>1526</v>
      </c>
      <c r="B694" t="s">
        <v>1527</v>
      </c>
      <c r="C694" t="str">
        <f>IFERROR(VLOOKUP(Table1[[#This Row],[Ticker]],[1]!Table2[[Symbol]:[Industry]],2,FALSE),"-")</f>
        <v>-</v>
      </c>
      <c r="D694" t="s">
        <v>463</v>
      </c>
      <c r="E694">
        <v>6457.6634648899999</v>
      </c>
      <c r="F694">
        <v>454.85</v>
      </c>
      <c r="G694">
        <v>-49.550620196581498</v>
      </c>
      <c r="H694">
        <v>-6.1987146764938101</v>
      </c>
      <c r="I694">
        <v>-27.590620325854399</v>
      </c>
      <c r="J694">
        <v>0.66480776817490606</v>
      </c>
      <c r="K694">
        <v>482.300510769325</v>
      </c>
      <c r="L694">
        <v>535.14408839294094</v>
      </c>
      <c r="M694">
        <v>29.539790937174001</v>
      </c>
      <c r="N694">
        <v>0.72526966354989897</v>
      </c>
      <c r="O694">
        <v>58.9205232494228</v>
      </c>
      <c r="P694">
        <v>6.14935822637106</v>
      </c>
      <c r="Q694">
        <v>-2.4438634483726001E-2</v>
      </c>
    </row>
    <row r="695" spans="1:17" x14ac:dyDescent="0.3">
      <c r="A695" t="s">
        <v>1528</v>
      </c>
      <c r="B695" t="s">
        <v>1529</v>
      </c>
      <c r="C695" t="str">
        <f>IFERROR(VLOOKUP(Table1[[#This Row],[Ticker]],[1]!Table2[[Symbol]:[Industry]],2,FALSE),"-")</f>
        <v>-</v>
      </c>
      <c r="D695" t="s">
        <v>877</v>
      </c>
      <c r="E695">
        <v>6447.3572397010003</v>
      </c>
      <c r="F695">
        <v>217.81</v>
      </c>
      <c r="G695">
        <v>59.022072639178099</v>
      </c>
      <c r="H695">
        <v>4.9219766747299198</v>
      </c>
      <c r="I695">
        <v>-23.838421280674599</v>
      </c>
      <c r="J695">
        <v>1.6310062041130899</v>
      </c>
      <c r="K695">
        <v>216.35746925488201</v>
      </c>
      <c r="L695">
        <v>193.495496908955</v>
      </c>
      <c r="M695">
        <v>41.2672329303604</v>
      </c>
      <c r="N695">
        <v>0.82582001876934397</v>
      </c>
      <c r="O695">
        <v>16.890868187870101</v>
      </c>
      <c r="P695">
        <v>88.989154013015195</v>
      </c>
      <c r="Q695">
        <v>7.0528287935025996E-2</v>
      </c>
    </row>
    <row r="696" spans="1:17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136</v>
      </c>
      <c r="E696">
        <v>6434.5755846749998</v>
      </c>
      <c r="F696">
        <v>218.05</v>
      </c>
      <c r="G696">
        <v>163.95455480488101</v>
      </c>
      <c r="H696">
        <v>10.441604275155701</v>
      </c>
      <c r="I696">
        <v>25.42758680148</v>
      </c>
      <c r="J696">
        <v>11.1065561772475</v>
      </c>
      <c r="K696">
        <v>194.79836198738701</v>
      </c>
      <c r="L696">
        <v>154.93995988185699</v>
      </c>
      <c r="M696">
        <v>64.821381790005901</v>
      </c>
      <c r="N696">
        <v>0.42154237169090403</v>
      </c>
      <c r="O696">
        <v>9.5941297867461603</v>
      </c>
      <c r="P696">
        <v>206.25</v>
      </c>
      <c r="Q696">
        <v>0.150863189322511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433</v>
      </c>
      <c r="E697">
        <v>6381.3044957699904</v>
      </c>
      <c r="F697">
        <v>289.14999999999998</v>
      </c>
      <c r="G697">
        <v>99.932736735036897</v>
      </c>
      <c r="H697">
        <v>1.5593881196198101</v>
      </c>
      <c r="I697">
        <v>45.463871868421599</v>
      </c>
      <c r="J697">
        <v>8.1998353375658297</v>
      </c>
      <c r="K697">
        <v>265.74304297959799</v>
      </c>
      <c r="L697">
        <v>214.824966380294</v>
      </c>
      <c r="M697">
        <v>78.410424249157202</v>
      </c>
      <c r="N697">
        <v>1.0219109507622599</v>
      </c>
      <c r="O697">
        <v>6.6574442330969896</v>
      </c>
      <c r="P697">
        <v>156.338652482269</v>
      </c>
      <c r="Q697">
        <v>0.120829900212011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46</v>
      </c>
      <c r="E698">
        <v>6377.4671732099996</v>
      </c>
      <c r="F698">
        <v>842.85</v>
      </c>
      <c r="G698">
        <v>106.24640627774799</v>
      </c>
      <c r="H698">
        <v>-9.6199711553911094</v>
      </c>
      <c r="I698">
        <v>13.7444591122054</v>
      </c>
      <c r="J698">
        <v>-1.80153965702079</v>
      </c>
      <c r="K698">
        <v>809.32198348740803</v>
      </c>
      <c r="L698">
        <v>649.18696048814002</v>
      </c>
      <c r="M698">
        <v>48.860086199335498</v>
      </c>
      <c r="N698">
        <v>0.46559293773206101</v>
      </c>
      <c r="O698">
        <v>11.146704633090099</v>
      </c>
      <c r="P698">
        <v>139.174233825198</v>
      </c>
      <c r="Q698">
        <v>0.147156597120431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68</v>
      </c>
      <c r="E699">
        <v>6376.48</v>
      </c>
      <c r="F699">
        <v>905.75</v>
      </c>
      <c r="G699">
        <v>86.1321527050127</v>
      </c>
      <c r="H699">
        <v>3.84442602491636</v>
      </c>
      <c r="I699">
        <v>-24.794962434504999</v>
      </c>
      <c r="J699">
        <v>-6.2514944347098398</v>
      </c>
      <c r="K699">
        <v>892.06920262547703</v>
      </c>
      <c r="L699">
        <v>779.28519064474199</v>
      </c>
      <c r="M699">
        <v>48.565900447232302</v>
      </c>
      <c r="N699">
        <v>1.79258018304295</v>
      </c>
      <c r="O699">
        <v>28.622688379795701</v>
      </c>
      <c r="P699">
        <v>140.89095744680799</v>
      </c>
      <c r="Q699">
        <v>0.105563634306367</v>
      </c>
    </row>
    <row r="700" spans="1:17" hidden="1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46</v>
      </c>
      <c r="E700">
        <v>6347.84</v>
      </c>
      <c r="F700">
        <v>90</v>
      </c>
      <c r="G700">
        <v>-37.476174543869902</v>
      </c>
      <c r="H700">
        <v>-4.6612875137865002</v>
      </c>
      <c r="I700">
        <v>-21.734256347662999</v>
      </c>
      <c r="J700">
        <v>0.47171615693268798</v>
      </c>
      <c r="K700">
        <v>91.224834944577196</v>
      </c>
      <c r="L700">
        <v>92.669998901179696</v>
      </c>
      <c r="M700">
        <v>53.081674366169402</v>
      </c>
      <c r="N700">
        <v>2.2626262626262599</v>
      </c>
      <c r="O700">
        <v>12.2222222222222</v>
      </c>
      <c r="P700">
        <v>5.8823529411764701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926</v>
      </c>
      <c r="E701">
        <v>6311.3082815999996</v>
      </c>
      <c r="F701">
        <v>137.6</v>
      </c>
      <c r="G701">
        <v>-20.333634757976402</v>
      </c>
      <c r="H701">
        <v>-2.3196137117378401</v>
      </c>
      <c r="I701">
        <v>-43.933016306808902</v>
      </c>
      <c r="J701">
        <v>-1.96505565324064</v>
      </c>
      <c r="K701">
        <v>142.79262925295001</v>
      </c>
      <c r="L701">
        <v>155.72754396268201</v>
      </c>
      <c r="M701">
        <v>46.841922636354397</v>
      </c>
      <c r="N701">
        <v>0.94770475049395198</v>
      </c>
      <c r="O701">
        <v>53.052325581395301</v>
      </c>
      <c r="P701">
        <v>16.118143459915601</v>
      </c>
      <c r="Q701">
        <v>2.3618796754468999E-2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201</v>
      </c>
      <c r="E702">
        <v>6303.71107656</v>
      </c>
      <c r="F702">
        <v>517.20000000000005</v>
      </c>
      <c r="G702">
        <v>58.525866605126801</v>
      </c>
      <c r="H702">
        <v>-2.20278173232983</v>
      </c>
      <c r="I702">
        <v>13.396347071981801</v>
      </c>
      <c r="J702">
        <v>3.40282010536137</v>
      </c>
      <c r="K702">
        <v>478.27500153675697</v>
      </c>
      <c r="L702">
        <v>408.427818723043</v>
      </c>
      <c r="M702">
        <v>79.390831015323798</v>
      </c>
      <c r="N702">
        <v>1.2512057301645301</v>
      </c>
      <c r="O702">
        <v>4.8917246713070197</v>
      </c>
      <c r="P702">
        <v>89.381179055291099</v>
      </c>
      <c r="Q702">
        <v>0.183785671209719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391</v>
      </c>
      <c r="E703">
        <v>6296.6848890720003</v>
      </c>
      <c r="F703">
        <v>64.069999999999993</v>
      </c>
      <c r="G703">
        <v>-42.143569784217703</v>
      </c>
      <c r="H703">
        <v>-0.46443722914864399</v>
      </c>
      <c r="I703">
        <v>-32.310363273108401</v>
      </c>
      <c r="J703">
        <v>2.3810240328276699</v>
      </c>
      <c r="K703">
        <v>65.104038749346799</v>
      </c>
      <c r="L703">
        <v>69.662009895261406</v>
      </c>
      <c r="M703">
        <v>50.992798568246897</v>
      </c>
      <c r="N703">
        <v>0.647137649138258</v>
      </c>
      <c r="O703">
        <v>52.957702512876502</v>
      </c>
      <c r="P703">
        <v>8.0438448566610301</v>
      </c>
      <c r="Q703">
        <v>4.7315981638515997E-2</v>
      </c>
    </row>
    <row r="704" spans="1:17" hidden="1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1036</v>
      </c>
      <c r="E704">
        <v>6266.1528877000001</v>
      </c>
      <c r="F704">
        <v>101</v>
      </c>
      <c r="M704">
        <v>50</v>
      </c>
      <c r="N704">
        <v>1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463</v>
      </c>
      <c r="E705">
        <v>6252.5039135199904</v>
      </c>
      <c r="F705">
        <v>2079.1999999999998</v>
      </c>
      <c r="G705">
        <v>4.0876984006315098</v>
      </c>
      <c r="H705">
        <v>35.736537307492299</v>
      </c>
      <c r="I705">
        <v>58.333179999657503</v>
      </c>
      <c r="J705">
        <v>3.8581601345954701</v>
      </c>
      <c r="K705">
        <v>1701.5802427318499</v>
      </c>
      <c r="L705">
        <v>1472.9014945040601</v>
      </c>
      <c r="M705">
        <v>69.996134593623495</v>
      </c>
      <c r="N705">
        <v>1.1686644934552699</v>
      </c>
      <c r="O705">
        <v>2.5370334744132301</v>
      </c>
      <c r="P705">
        <v>94.000466526708607</v>
      </c>
      <c r="Q705">
        <v>-0.113844831054739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136</v>
      </c>
      <c r="E706">
        <v>6226.5466651999996</v>
      </c>
      <c r="F706">
        <v>883.7</v>
      </c>
      <c r="G706">
        <v>0.51113202513010503</v>
      </c>
      <c r="H706">
        <v>-6.5224988692210601</v>
      </c>
      <c r="I706">
        <v>-11.7572603910537</v>
      </c>
      <c r="J706">
        <v>1.58417347602069</v>
      </c>
      <c r="K706">
        <v>909.64740442876598</v>
      </c>
      <c r="L706">
        <v>840.39851921660795</v>
      </c>
      <c r="M706">
        <v>33.282208728827101</v>
      </c>
      <c r="N706">
        <v>0.63511136138704705</v>
      </c>
      <c r="O706">
        <v>13.500056580287399</v>
      </c>
      <c r="P706">
        <v>43.446148851554199</v>
      </c>
      <c r="Q706">
        <v>7.3067835888440003E-3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286</v>
      </c>
      <c r="E707">
        <v>6222.3584890399998</v>
      </c>
      <c r="F707">
        <v>784.6</v>
      </c>
      <c r="G707">
        <v>32.272982999946699</v>
      </c>
      <c r="H707">
        <v>3.6134212856599199</v>
      </c>
      <c r="I707">
        <v>2.7460527554768999</v>
      </c>
      <c r="J707">
        <v>3.9579072183129398</v>
      </c>
      <c r="K707">
        <v>747.23958137727902</v>
      </c>
      <c r="L707">
        <v>689.37667028777696</v>
      </c>
      <c r="M707">
        <v>49.475531002865502</v>
      </c>
      <c r="N707">
        <v>1.3386223715530401</v>
      </c>
      <c r="O707">
        <v>12.6433851644149</v>
      </c>
      <c r="P707">
        <v>68.351035296641996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532</v>
      </c>
      <c r="E708">
        <v>6163.6601706749998</v>
      </c>
      <c r="F708">
        <v>299.55</v>
      </c>
      <c r="G708">
        <v>-0.940187989382121</v>
      </c>
      <c r="H708">
        <v>-2.4540300221588498</v>
      </c>
      <c r="I708">
        <v>-35.477054797932098</v>
      </c>
      <c r="J708">
        <v>-5.5727561261866301</v>
      </c>
      <c r="K708">
        <v>309.025598227167</v>
      </c>
      <c r="L708">
        <v>317.60694222924201</v>
      </c>
      <c r="M708">
        <v>38.595922379391503</v>
      </c>
      <c r="N708">
        <v>0.86369660026660899</v>
      </c>
      <c r="O708">
        <v>35.2962777499582</v>
      </c>
      <c r="P708">
        <v>27.468085106382901</v>
      </c>
      <c r="Q708">
        <v>9.4227117484786002E-2</v>
      </c>
    </row>
    <row r="709" spans="1:17" hidden="1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551</v>
      </c>
      <c r="E709">
        <v>6157.7954205899996</v>
      </c>
      <c r="F709">
        <v>1548.15</v>
      </c>
      <c r="G709">
        <v>17.2081621385327</v>
      </c>
      <c r="H709">
        <v>5.9307161182461403</v>
      </c>
      <c r="I709">
        <v>11.299540614401799</v>
      </c>
      <c r="J709">
        <v>1.4856778727707001</v>
      </c>
      <c r="K709">
        <v>1437.4650012996699</v>
      </c>
      <c r="L709">
        <v>1266.2249253965001</v>
      </c>
      <c r="M709">
        <v>44.578543517267001</v>
      </c>
      <c r="N709">
        <v>0.92921160784819901</v>
      </c>
      <c r="O709">
        <v>11.1003455737493</v>
      </c>
      <c r="P709">
        <v>58.7846153846153</v>
      </c>
      <c r="Q709">
        <v>-3.4316726989763999E-2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463</v>
      </c>
      <c r="E710">
        <v>6088.7028112400003</v>
      </c>
      <c r="F710">
        <v>1127.3499999999999</v>
      </c>
      <c r="G710">
        <v>-36.074869064680797</v>
      </c>
      <c r="H710">
        <v>7.3407057589181202</v>
      </c>
      <c r="I710">
        <v>-7.5328710982565799</v>
      </c>
      <c r="J710">
        <v>2.5353561516071599</v>
      </c>
      <c r="K710">
        <v>1076.2767272043</v>
      </c>
      <c r="L710">
        <v>1114.6448429939601</v>
      </c>
      <c r="M710">
        <v>55.112849262350601</v>
      </c>
      <c r="N710">
        <v>1.3229869495003299</v>
      </c>
      <c r="O710">
        <v>24.601942608772799</v>
      </c>
      <c r="P710">
        <v>20.7918139933569</v>
      </c>
      <c r="Q710">
        <v>-5.9054782368864002E-2</v>
      </c>
    </row>
    <row r="711" spans="1:17" hidden="1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46</v>
      </c>
      <c r="E711">
        <v>6086.272112955</v>
      </c>
      <c r="F711">
        <v>2817.45</v>
      </c>
      <c r="G711">
        <v>1744.8224803984799</v>
      </c>
      <c r="H711">
        <v>4.0121195137241399</v>
      </c>
      <c r="I711">
        <v>264.79740511440599</v>
      </c>
      <c r="J711">
        <v>-1.5524217741017801</v>
      </c>
      <c r="K711">
        <v>2470.1959164294399</v>
      </c>
      <c r="L711">
        <v>1322.61251121186</v>
      </c>
      <c r="M711">
        <v>50.881128085986802</v>
      </c>
      <c r="N711">
        <v>0.64368517388651603</v>
      </c>
      <c r="O711">
        <v>10.9141244742586</v>
      </c>
      <c r="P711">
        <v>1877.15789473684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1564</v>
      </c>
      <c r="E712">
        <v>6035.9758289599904</v>
      </c>
      <c r="F712">
        <v>338.8</v>
      </c>
      <c r="G712">
        <v>21.136737107007299</v>
      </c>
      <c r="H712">
        <v>-3.1708120157495698</v>
      </c>
      <c r="I712">
        <v>-7.1470352080512596</v>
      </c>
      <c r="J712">
        <v>-4.6144428202768699</v>
      </c>
      <c r="K712">
        <v>333.73204303770302</v>
      </c>
      <c r="L712">
        <v>287.77223427761902</v>
      </c>
      <c r="M712">
        <v>37.033687620742299</v>
      </c>
      <c r="N712">
        <v>0.94342253294477396</v>
      </c>
      <c r="O712">
        <v>19.214876033057799</v>
      </c>
      <c r="P712">
        <v>66.486486486486498</v>
      </c>
      <c r="Q712">
        <v>0.1239323430107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Row],[Ticker]],[1]!Table2[[Symbol]:[Industry]],2,FALSE),"-")</f>
        <v>-</v>
      </c>
      <c r="D713" t="s">
        <v>297</v>
      </c>
      <c r="E713">
        <v>6017.7095261699997</v>
      </c>
      <c r="F713">
        <v>628.45000000000005</v>
      </c>
      <c r="G713">
        <v>-10.495679320615301</v>
      </c>
      <c r="H713">
        <v>-2.6557694007345298</v>
      </c>
      <c r="I713">
        <v>-4.83536860390742</v>
      </c>
      <c r="J713">
        <v>5.0488213467943703</v>
      </c>
      <c r="K713">
        <v>542.36797310621796</v>
      </c>
      <c r="L713">
        <v>532.72864201682705</v>
      </c>
      <c r="M713">
        <v>80.880244903762701</v>
      </c>
      <c r="N713">
        <v>2.7039073339914399</v>
      </c>
      <c r="O713">
        <v>5.3385313071843301</v>
      </c>
      <c r="P713">
        <v>44.487872169214803</v>
      </c>
      <c r="Q713">
        <v>4.5217649324129999E-2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136</v>
      </c>
      <c r="E714">
        <v>5988.42</v>
      </c>
      <c r="F714">
        <v>210.12</v>
      </c>
      <c r="G714">
        <v>63.640139790266097</v>
      </c>
      <c r="H714">
        <v>8.5740604129233997</v>
      </c>
      <c r="I714">
        <v>-26.278368442305801</v>
      </c>
      <c r="J714">
        <v>-3.7686466548586899</v>
      </c>
      <c r="K714">
        <v>207.66534739704301</v>
      </c>
      <c r="L714">
        <v>184.81750496032001</v>
      </c>
      <c r="M714">
        <v>38.698531397507601</v>
      </c>
      <c r="N714">
        <v>0.93400530445949204</v>
      </c>
      <c r="O714">
        <v>26.0946126023224</v>
      </c>
      <c r="P714">
        <v>96.007462686567095</v>
      </c>
      <c r="Q714">
        <v>2.0945027846939999E-2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297</v>
      </c>
      <c r="E715">
        <v>5952.4625183099997</v>
      </c>
      <c r="F715">
        <v>1209.95</v>
      </c>
      <c r="G715">
        <v>100.496479864427</v>
      </c>
      <c r="H715">
        <v>-5.6869885871986803</v>
      </c>
      <c r="I715">
        <v>23.635875789218598</v>
      </c>
      <c r="J715">
        <v>1.7020389736921399E-2</v>
      </c>
      <c r="K715">
        <v>1135.4966104053101</v>
      </c>
      <c r="L715">
        <v>923.86672437965206</v>
      </c>
      <c r="M715">
        <v>51.368575994479897</v>
      </c>
      <c r="N715">
        <v>0.87122463025760799</v>
      </c>
      <c r="O715">
        <v>11.4922104219182</v>
      </c>
      <c r="P715">
        <v>131.768987644861</v>
      </c>
      <c r="Q715">
        <v>5.4852979995246999E-2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51</v>
      </c>
      <c r="E716">
        <v>5940.5609277000003</v>
      </c>
      <c r="F716">
        <v>66.150000000000006</v>
      </c>
      <c r="G716">
        <v>76.484753398502093</v>
      </c>
      <c r="H716">
        <v>-14.9988378529887</v>
      </c>
      <c r="I716">
        <v>-9.5026220842998992</v>
      </c>
      <c r="J716">
        <v>-4.1282838430673099</v>
      </c>
      <c r="K716">
        <v>70.756698586501201</v>
      </c>
      <c r="L716">
        <v>61.979525768012699</v>
      </c>
      <c r="M716">
        <v>26.0785627522821</v>
      </c>
      <c r="N716">
        <v>0.97979619154435305</v>
      </c>
      <c r="O716">
        <v>50.612244897959101</v>
      </c>
      <c r="P716">
        <v>134.99111900532799</v>
      </c>
      <c r="Q716">
        <v>6.3982147651297006E-2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433</v>
      </c>
      <c r="E717">
        <v>5931.989256414</v>
      </c>
      <c r="F717">
        <v>65.98</v>
      </c>
      <c r="G717">
        <v>12.6132268013278</v>
      </c>
      <c r="H717">
        <v>1.0926859526524599</v>
      </c>
      <c r="I717">
        <v>-16.217883739450201</v>
      </c>
      <c r="J717">
        <v>6.0127350887473598</v>
      </c>
      <c r="K717">
        <v>67.943485465912502</v>
      </c>
      <c r="L717">
        <v>67.418553023185098</v>
      </c>
      <c r="M717">
        <v>49.534151656384303</v>
      </c>
      <c r="N717">
        <v>1.0246390259251399</v>
      </c>
      <c r="O717">
        <v>33.070627462867499</v>
      </c>
      <c r="P717">
        <v>50.983981693363802</v>
      </c>
      <c r="Q717">
        <v>1.7741770017533E-2</v>
      </c>
    </row>
    <row r="718" spans="1:17" hidden="1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133</v>
      </c>
      <c r="E718">
        <v>5879.4587773599997</v>
      </c>
      <c r="F718">
        <v>375.55</v>
      </c>
      <c r="G718">
        <v>-19.3922782421518</v>
      </c>
      <c r="H718">
        <v>1.40307496789401</v>
      </c>
      <c r="I718">
        <v>-5.9120075304903601</v>
      </c>
      <c r="J718">
        <v>3.3364081330138999</v>
      </c>
      <c r="M718">
        <v>75.097923801105907</v>
      </c>
      <c r="O718">
        <v>2.7825855412062199</v>
      </c>
      <c r="P718">
        <v>15.518302060904301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196</v>
      </c>
      <c r="E719">
        <v>5870.2996682000003</v>
      </c>
      <c r="F719">
        <v>647.75</v>
      </c>
      <c r="G719">
        <v>58.4599081373877</v>
      </c>
      <c r="H719">
        <v>-4.6358119703082403</v>
      </c>
      <c r="I719">
        <v>12.2944689859271</v>
      </c>
      <c r="J719">
        <v>6.9768181977490098</v>
      </c>
      <c r="K719">
        <v>597.23729309099997</v>
      </c>
      <c r="L719">
        <v>518.286450342026</v>
      </c>
      <c r="M719">
        <v>71.941234825054394</v>
      </c>
      <c r="N719">
        <v>0.66641864503103898</v>
      </c>
      <c r="O719">
        <v>2.3234272481667202</v>
      </c>
      <c r="P719">
        <v>96.258142705650599</v>
      </c>
    </row>
    <row r="720" spans="1:17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349</v>
      </c>
      <c r="E720">
        <v>5852.6266095699903</v>
      </c>
      <c r="F720">
        <v>274.3</v>
      </c>
      <c r="G720">
        <v>-2.9140071099427902</v>
      </c>
      <c r="H720">
        <v>-1.8162335307109301</v>
      </c>
      <c r="I720">
        <v>11.435480395885101</v>
      </c>
      <c r="J720">
        <v>5.1164747396387504</v>
      </c>
      <c r="K720">
        <v>258.58062173828102</v>
      </c>
      <c r="L720">
        <v>235.927916875226</v>
      </c>
      <c r="M720">
        <v>48.414041782766702</v>
      </c>
      <c r="N720">
        <v>0.91622770758458405</v>
      </c>
      <c r="O720">
        <v>8.3120670798396006</v>
      </c>
      <c r="P720">
        <v>45.132275132275097</v>
      </c>
      <c r="Q720">
        <v>-8.5382623655348003E-2</v>
      </c>
    </row>
    <row r="721" spans="1:17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297</v>
      </c>
      <c r="E721">
        <v>5841.9016332699903</v>
      </c>
      <c r="F721">
        <v>2514.5500000000002</v>
      </c>
      <c r="G721">
        <v>138.95691783870899</v>
      </c>
      <c r="H721">
        <v>-2.16137447030823</v>
      </c>
      <c r="I721">
        <v>44.123347597717903</v>
      </c>
      <c r="J721">
        <v>4.0693287630333401</v>
      </c>
      <c r="K721">
        <v>2221.5446032173199</v>
      </c>
      <c r="L721">
        <v>1782.8745634403499</v>
      </c>
      <c r="M721">
        <v>68.197051455156796</v>
      </c>
      <c r="N721">
        <v>0.92483000864556697</v>
      </c>
      <c r="O721">
        <v>4.9889642281919002</v>
      </c>
      <c r="P721">
        <v>181.584546472564</v>
      </c>
      <c r="Q721">
        <v>0.113952080982945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297</v>
      </c>
      <c r="E722">
        <v>5773.2440947199902</v>
      </c>
      <c r="F722">
        <v>786.15</v>
      </c>
      <c r="G722">
        <v>-9.3884011847706699</v>
      </c>
      <c r="H722">
        <v>-2.7950667780005398</v>
      </c>
      <c r="I722">
        <v>-13.9561200581443</v>
      </c>
      <c r="J722">
        <v>-0.97315076321939897</v>
      </c>
      <c r="K722">
        <v>780.18056244327499</v>
      </c>
      <c r="L722">
        <v>762.95943581108497</v>
      </c>
      <c r="M722">
        <v>50.458118819301198</v>
      </c>
      <c r="N722">
        <v>1.2446677323380899</v>
      </c>
      <c r="O722">
        <v>10.513260828086199</v>
      </c>
      <c r="P722">
        <v>26.187800963081798</v>
      </c>
      <c r="Q722">
        <v>3.0634016419145E-2</v>
      </c>
    </row>
    <row r="723" spans="1:17" hidden="1" x14ac:dyDescent="0.3">
      <c r="A723" t="s">
        <v>1585</v>
      </c>
      <c r="B723" t="s">
        <v>1586</v>
      </c>
      <c r="C723" t="str">
        <f>IFERROR(VLOOKUP(Table1[[#This Row],[Ticker]],[1]!Table2[[Symbol]:[Industry]],2,FALSE),"-")</f>
        <v>-</v>
      </c>
      <c r="D723" t="s">
        <v>532</v>
      </c>
      <c r="E723">
        <v>5737.1662745599997</v>
      </c>
      <c r="F723">
        <v>5773.6</v>
      </c>
      <c r="G723">
        <v>38.113749270008697</v>
      </c>
      <c r="H723">
        <v>-5.1190817873814201</v>
      </c>
      <c r="I723">
        <v>23.8531509280925</v>
      </c>
      <c r="J723">
        <v>2.8297551983329798</v>
      </c>
      <c r="K723">
        <v>5849.8471505739199</v>
      </c>
      <c r="L723">
        <v>4774.3117056208202</v>
      </c>
      <c r="M723">
        <v>41.460712141353</v>
      </c>
      <c r="N723">
        <v>0.53929735362640097</v>
      </c>
      <c r="O723">
        <v>16.026396009422101</v>
      </c>
      <c r="P723">
        <v>102.043673012318</v>
      </c>
      <c r="Q723">
        <v>0.14148342301666</v>
      </c>
    </row>
    <row r="724" spans="1:17" x14ac:dyDescent="0.3">
      <c r="A724" t="s">
        <v>1587</v>
      </c>
      <c r="B724" t="s">
        <v>1588</v>
      </c>
      <c r="C724" t="str">
        <f>IFERROR(VLOOKUP(Table1[[#This Row],[Ticker]],[1]!Table2[[Symbol]:[Industry]],2,FALSE),"-")</f>
        <v>-</v>
      </c>
      <c r="D724" t="s">
        <v>286</v>
      </c>
      <c r="E724">
        <v>5734.2029542199998</v>
      </c>
      <c r="F724">
        <v>1864.2</v>
      </c>
      <c r="G724">
        <v>-38.2825015351888</v>
      </c>
      <c r="H724">
        <v>-0.96541905338388601</v>
      </c>
      <c r="I724">
        <v>-20.924924991055299</v>
      </c>
      <c r="J724">
        <v>-1.2386868421300901</v>
      </c>
      <c r="K724">
        <v>1899.0163265414999</v>
      </c>
      <c r="L724">
        <v>1963.20505347519</v>
      </c>
      <c r="M724">
        <v>32.311683897044702</v>
      </c>
      <c r="N724">
        <v>0.49182807284112101</v>
      </c>
      <c r="O724">
        <v>56.654328934663603</v>
      </c>
      <c r="P724">
        <v>16.5124999999999</v>
      </c>
      <c r="Q724">
        <v>1.2412744872759E-2</v>
      </c>
    </row>
    <row r="725" spans="1:17" x14ac:dyDescent="0.3">
      <c r="A725" t="s">
        <v>1589</v>
      </c>
      <c r="B725" t="s">
        <v>1590</v>
      </c>
      <c r="C725" t="str">
        <f>IFERROR(VLOOKUP(Table1[[#This Row],[Ticker]],[1]!Table2[[Symbol]:[Industry]],2,FALSE),"-")</f>
        <v>-</v>
      </c>
      <c r="D725" t="s">
        <v>297</v>
      </c>
      <c r="E725">
        <v>5727.9669133699999</v>
      </c>
      <c r="F725">
        <v>170.3</v>
      </c>
      <c r="G725">
        <v>-22.266555572784402</v>
      </c>
      <c r="H725">
        <v>2.9213532494213199</v>
      </c>
      <c r="I725">
        <v>-18.414795262635799</v>
      </c>
      <c r="J725">
        <v>6.5323222175387503</v>
      </c>
      <c r="K725">
        <v>166.717865443562</v>
      </c>
      <c r="L725">
        <v>166.147513043061</v>
      </c>
      <c r="M725">
        <v>57.763921632931499</v>
      </c>
      <c r="N725">
        <v>1.08055327072956</v>
      </c>
      <c r="O725">
        <v>28.948913681737999</v>
      </c>
      <c r="P725">
        <v>30.949634755863102</v>
      </c>
      <c r="Q725">
        <v>-7.4975116380360002E-2</v>
      </c>
    </row>
    <row r="726" spans="1:17" hidden="1" x14ac:dyDescent="0.3">
      <c r="A726" t="s">
        <v>1591</v>
      </c>
      <c r="B726" t="s">
        <v>1592</v>
      </c>
      <c r="C726" t="str">
        <f>IFERROR(VLOOKUP(Table1[[#This Row],[Ticker]],[1]!Table2[[Symbol]:[Industry]],2,FALSE),"-")</f>
        <v>-</v>
      </c>
      <c r="D726" t="s">
        <v>1593</v>
      </c>
      <c r="E726">
        <v>5723.1254585750003</v>
      </c>
      <c r="F726">
        <v>4448.1499999999996</v>
      </c>
      <c r="G726">
        <v>48.414914565040803</v>
      </c>
      <c r="H726">
        <v>-5.6645789532856101</v>
      </c>
      <c r="I726">
        <v>3.96408726638556</v>
      </c>
      <c r="J726">
        <v>-5.5473725130180496</v>
      </c>
      <c r="K726">
        <v>4277.9696029431998</v>
      </c>
      <c r="L726">
        <v>3518.1830391215099</v>
      </c>
      <c r="M726">
        <v>34.171121576256802</v>
      </c>
      <c r="N726">
        <v>0.98434521752118198</v>
      </c>
      <c r="O726">
        <v>13.529220012814299</v>
      </c>
      <c r="P726">
        <v>106.410672853828</v>
      </c>
      <c r="Q726">
        <v>0.122178099971414</v>
      </c>
    </row>
    <row r="727" spans="1:17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24</v>
      </c>
      <c r="E727">
        <v>5720.1335403499997</v>
      </c>
      <c r="F727">
        <v>338.3</v>
      </c>
      <c r="G727">
        <v>-10.370726108267201</v>
      </c>
      <c r="H727">
        <v>-14.5280312334044</v>
      </c>
      <c r="I727">
        <v>-26.968595754487801</v>
      </c>
      <c r="J727">
        <v>-4.7249130565504496</v>
      </c>
      <c r="K727">
        <v>355.22590627577</v>
      </c>
      <c r="L727">
        <v>352.72013401822198</v>
      </c>
      <c r="M727">
        <v>35.483732736931202</v>
      </c>
      <c r="N727">
        <v>1.05160870526726</v>
      </c>
      <c r="O727">
        <v>24.815252734259499</v>
      </c>
      <c r="P727">
        <v>19.350855530075801</v>
      </c>
      <c r="Q727">
        <v>-4.8946820901522997E-2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1598</v>
      </c>
      <c r="E728">
        <v>5671.1150363999996</v>
      </c>
      <c r="F728">
        <v>1109</v>
      </c>
      <c r="G728">
        <v>71.929190050586399</v>
      </c>
      <c r="H728">
        <v>15.0190030807121</v>
      </c>
      <c r="I728">
        <v>51.447451765314298</v>
      </c>
      <c r="J728">
        <v>1.3385044781005699</v>
      </c>
      <c r="K728">
        <v>966.70320314569301</v>
      </c>
      <c r="L728">
        <v>785.63406954339303</v>
      </c>
      <c r="M728">
        <v>66.245036772075693</v>
      </c>
      <c r="N728">
        <v>2.3686706873035499</v>
      </c>
      <c r="O728">
        <v>4.4138863841298503</v>
      </c>
      <c r="P728">
        <v>107.28971962616799</v>
      </c>
      <c r="Q728">
        <v>1.8540698790582E-2</v>
      </c>
    </row>
    <row r="729" spans="1:17" hidden="1" x14ac:dyDescent="0.3">
      <c r="A729" t="s">
        <v>1599</v>
      </c>
      <c r="B729" t="s">
        <v>1600</v>
      </c>
      <c r="C729" t="str">
        <f>IFERROR(VLOOKUP(Table1[[#This Row],[Ticker]],[1]!Table2[[Symbol]:[Industry]],2,FALSE),"-")</f>
        <v>-</v>
      </c>
      <c r="D729" t="s">
        <v>21</v>
      </c>
      <c r="E729">
        <v>5622.3712236250003</v>
      </c>
      <c r="F729">
        <v>475.25</v>
      </c>
      <c r="G729">
        <v>-18.2042416493262</v>
      </c>
      <c r="H729">
        <v>-14.667337364556801</v>
      </c>
      <c r="I729">
        <v>-19.772136011592899</v>
      </c>
      <c r="J729">
        <v>1.1095390547747199</v>
      </c>
      <c r="K729">
        <v>482.87293910162998</v>
      </c>
      <c r="L729">
        <v>466.66475676105</v>
      </c>
      <c r="M729">
        <v>41.714006830318702</v>
      </c>
      <c r="N729">
        <v>0.38398541622069698</v>
      </c>
      <c r="O729">
        <v>26.038926880589099</v>
      </c>
      <c r="P729">
        <v>21.8277364778261</v>
      </c>
      <c r="Q729">
        <v>8.0390890124064002E-2</v>
      </c>
    </row>
    <row r="730" spans="1:17" hidden="1" x14ac:dyDescent="0.3">
      <c r="A730" t="s">
        <v>1601</v>
      </c>
      <c r="B730" t="s">
        <v>1602</v>
      </c>
      <c r="C730" t="str">
        <f>IFERROR(VLOOKUP(Table1[[#This Row],[Ticker]],[1]!Table2[[Symbol]:[Industry]],2,FALSE),"-")</f>
        <v>-</v>
      </c>
      <c r="D730" t="s">
        <v>257</v>
      </c>
      <c r="E730">
        <v>5595.9151499999998</v>
      </c>
      <c r="F730">
        <v>5054</v>
      </c>
      <c r="G730">
        <v>125.00164329043101</v>
      </c>
      <c r="H730">
        <v>-5.6605696976394997</v>
      </c>
      <c r="I730">
        <v>41.776205150137599</v>
      </c>
      <c r="J730">
        <v>-1.0722360503758701</v>
      </c>
      <c r="K730">
        <v>4654.8917111827604</v>
      </c>
      <c r="L730">
        <v>3644.41200023903</v>
      </c>
      <c r="M730">
        <v>47.536734396437701</v>
      </c>
      <c r="N730">
        <v>0.33146996399345802</v>
      </c>
      <c r="O730">
        <v>6.3909774436090103</v>
      </c>
      <c r="P730">
        <v>160.11322696860501</v>
      </c>
      <c r="Q730">
        <v>0.105398225594246</v>
      </c>
    </row>
    <row r="731" spans="1:17" x14ac:dyDescent="0.3">
      <c r="A731" t="s">
        <v>1603</v>
      </c>
      <c r="B731" t="s">
        <v>1604</v>
      </c>
      <c r="C731" t="str">
        <f>IFERROR(VLOOKUP(Table1[[#This Row],[Ticker]],[1]!Table2[[Symbol]:[Industry]],2,FALSE),"-")</f>
        <v>-</v>
      </c>
      <c r="D731" t="s">
        <v>201</v>
      </c>
      <c r="E731">
        <v>5574.0928632199902</v>
      </c>
      <c r="F731">
        <v>139.72</v>
      </c>
      <c r="G731">
        <v>1.1297226089165899</v>
      </c>
      <c r="H731">
        <v>10.195049387559701</v>
      </c>
      <c r="I731">
        <v>4.8023582724830298</v>
      </c>
      <c r="J731">
        <v>4.0816928197098097</v>
      </c>
      <c r="K731">
        <v>129.98747036541999</v>
      </c>
      <c r="L731">
        <v>123.331839200215</v>
      </c>
      <c r="M731">
        <v>63.166036268924302</v>
      </c>
      <c r="N731">
        <v>1.8999751207405999</v>
      </c>
      <c r="O731">
        <v>7.1142284569138203</v>
      </c>
      <c r="P731">
        <v>36.511968734733699</v>
      </c>
      <c r="Q731">
        <v>2.7486988420361999E-2</v>
      </c>
    </row>
    <row r="732" spans="1:17" x14ac:dyDescent="0.3">
      <c r="A732" t="s">
        <v>1605</v>
      </c>
      <c r="B732" t="s">
        <v>1606</v>
      </c>
      <c r="C732" t="str">
        <f>IFERROR(VLOOKUP(Table1[[#This Row],[Ticker]],[1]!Table2[[Symbol]:[Industry]],2,FALSE),"-")</f>
        <v>-</v>
      </c>
      <c r="D732" t="s">
        <v>523</v>
      </c>
      <c r="E732">
        <v>5558.2414149599999</v>
      </c>
      <c r="F732">
        <v>111.6</v>
      </c>
      <c r="G732">
        <v>-28.388868980933498</v>
      </c>
      <c r="H732">
        <v>4.5754274620588999</v>
      </c>
      <c r="I732">
        <v>-16.897918171573401</v>
      </c>
      <c r="J732">
        <v>3.5028644600475198</v>
      </c>
      <c r="K732">
        <v>107.990286345504</v>
      </c>
      <c r="L732">
        <v>108.83883749536599</v>
      </c>
      <c r="M732">
        <v>58.8552292881919</v>
      </c>
      <c r="N732">
        <v>0.96441754168997995</v>
      </c>
      <c r="O732">
        <v>23.387096774193498</v>
      </c>
      <c r="P732">
        <v>21.967213114753999</v>
      </c>
      <c r="Q732">
        <v>-0.110342564453525</v>
      </c>
    </row>
    <row r="733" spans="1:17" hidden="1" x14ac:dyDescent="0.3">
      <c r="A733" t="s">
        <v>1607</v>
      </c>
      <c r="B733" t="s">
        <v>1608</v>
      </c>
      <c r="C733" t="str">
        <f>IFERROR(VLOOKUP(Table1[[#This Row],[Ticker]],[1]!Table2[[Symbol]:[Industry]],2,FALSE),"-")</f>
        <v>-</v>
      </c>
      <c r="D733" t="s">
        <v>167</v>
      </c>
      <c r="E733">
        <v>5505.4671740000003</v>
      </c>
      <c r="F733">
        <v>4870.75</v>
      </c>
      <c r="G733">
        <v>132.09489385258499</v>
      </c>
      <c r="H733">
        <v>-1.9250833104943801</v>
      </c>
      <c r="I733">
        <v>79.456809345175799</v>
      </c>
      <c r="J733">
        <v>3.16862337342753</v>
      </c>
      <c r="K733">
        <v>4632.7713963214701</v>
      </c>
      <c r="L733">
        <v>3421.4859347423399</v>
      </c>
      <c r="M733">
        <v>49.335844721991201</v>
      </c>
      <c r="N733">
        <v>0.93502122606633697</v>
      </c>
      <c r="O733">
        <v>16.812605861520201</v>
      </c>
      <c r="P733">
        <v>184.42335766423301</v>
      </c>
      <c r="Q733">
        <v>0.19799630064576901</v>
      </c>
    </row>
    <row r="734" spans="1:17" x14ac:dyDescent="0.3">
      <c r="A734" t="s">
        <v>1609</v>
      </c>
      <c r="B734" t="s">
        <v>1610</v>
      </c>
      <c r="C734" t="str">
        <f>IFERROR(VLOOKUP(Table1[[#This Row],[Ticker]],[1]!Table2[[Symbol]:[Industry]],2,FALSE),"-")</f>
        <v>-</v>
      </c>
      <c r="D734" t="s">
        <v>433</v>
      </c>
      <c r="E734">
        <v>5504.5095384460001</v>
      </c>
      <c r="F734">
        <v>50.02</v>
      </c>
      <c r="G734">
        <v>-26.2440623657514</v>
      </c>
      <c r="H734">
        <v>-3.95078910445458</v>
      </c>
      <c r="I734">
        <v>-28.682873795027501</v>
      </c>
      <c r="J734">
        <v>1.79595371712529</v>
      </c>
      <c r="K734">
        <v>51.292306755185301</v>
      </c>
      <c r="L734">
        <v>52.174487718715497</v>
      </c>
      <c r="M734">
        <v>45.580647604074301</v>
      </c>
      <c r="N734">
        <v>0.78421718956065101</v>
      </c>
      <c r="O734">
        <v>36.545381847260998</v>
      </c>
      <c r="P734">
        <v>11.527313266443601</v>
      </c>
    </row>
    <row r="735" spans="1:17" x14ac:dyDescent="0.3">
      <c r="A735" t="s">
        <v>1611</v>
      </c>
      <c r="B735" t="s">
        <v>1612</v>
      </c>
      <c r="C735" t="str">
        <f>IFERROR(VLOOKUP(Table1[[#This Row],[Ticker]],[1]!Table2[[Symbol]:[Industry]],2,FALSE),"-")</f>
        <v>-</v>
      </c>
      <c r="D735" t="s">
        <v>54</v>
      </c>
      <c r="E735">
        <v>5453.3248647150003</v>
      </c>
      <c r="F735">
        <v>1333.15</v>
      </c>
      <c r="G735">
        <v>-11.653407345386199</v>
      </c>
      <c r="H735">
        <v>-0.52362824674328801</v>
      </c>
      <c r="I735">
        <v>3.89461482604642</v>
      </c>
      <c r="J735">
        <v>3.9834474864833598</v>
      </c>
      <c r="K735">
        <v>1305.4696141662</v>
      </c>
      <c r="L735">
        <v>1213.86230415879</v>
      </c>
      <c r="M735">
        <v>49.5713367031735</v>
      </c>
      <c r="N735">
        <v>0.67210682944047495</v>
      </c>
      <c r="O735">
        <v>10.190151145782499</v>
      </c>
      <c r="P735">
        <v>32.724376524466102</v>
      </c>
      <c r="Q735">
        <v>-8.9338185482020008E-3</v>
      </c>
    </row>
    <row r="736" spans="1:17" hidden="1" x14ac:dyDescent="0.3">
      <c r="A736" t="s">
        <v>1613</v>
      </c>
      <c r="B736" t="s">
        <v>1614</v>
      </c>
      <c r="C736" t="str">
        <f>IFERROR(VLOOKUP(Table1[[#This Row],[Ticker]],[1]!Table2[[Symbol]:[Industry]],2,FALSE),"-")</f>
        <v>-</v>
      </c>
      <c r="D736" t="s">
        <v>565</v>
      </c>
      <c r="E736">
        <v>5440.1362731449999</v>
      </c>
      <c r="F736">
        <v>5655.45</v>
      </c>
      <c r="G736">
        <v>-27.251646716442799</v>
      </c>
      <c r="H736">
        <v>-6.1544019027072698</v>
      </c>
      <c r="I736">
        <v>-12.414011486492599</v>
      </c>
      <c r="J736">
        <v>-0.35298993185481797</v>
      </c>
      <c r="K736">
        <v>5702.3635949310201</v>
      </c>
      <c r="L736">
        <v>5528.8777686630201</v>
      </c>
      <c r="M736">
        <v>39.143949161766002</v>
      </c>
      <c r="N736">
        <v>0.72368700672266395</v>
      </c>
      <c r="O736">
        <v>14.049279898151299</v>
      </c>
      <c r="P736">
        <v>13.4857727655817</v>
      </c>
      <c r="Q736">
        <v>2.6831165123529E-2</v>
      </c>
    </row>
    <row r="737" spans="1:17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1005</v>
      </c>
      <c r="E737">
        <v>5437.7972927459996</v>
      </c>
      <c r="F737">
        <v>42.63</v>
      </c>
      <c r="G737">
        <v>135.75337610350201</v>
      </c>
      <c r="H737">
        <v>0.82340368338918901</v>
      </c>
      <c r="I737">
        <v>23.5298006613178</v>
      </c>
      <c r="J737">
        <v>5.2428945192647403E-2</v>
      </c>
      <c r="K737">
        <v>39.676565356322897</v>
      </c>
      <c r="L737">
        <v>33.031964761364598</v>
      </c>
      <c r="M737">
        <v>51.056148951117699</v>
      </c>
      <c r="N737">
        <v>1.13472295908756</v>
      </c>
      <c r="O737">
        <v>8.1398076471968093</v>
      </c>
      <c r="P737">
        <v>166.4375</v>
      </c>
      <c r="Q737">
        <v>7.9230629139261002E-2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391</v>
      </c>
      <c r="E738">
        <v>5428.1306343039996</v>
      </c>
      <c r="F738">
        <v>108.64</v>
      </c>
      <c r="G738">
        <v>16.774598359507301</v>
      </c>
      <c r="H738">
        <v>-2.6616863969137401</v>
      </c>
      <c r="I738">
        <v>-15.8007394881878</v>
      </c>
      <c r="J738">
        <v>-1.8532389597639001</v>
      </c>
      <c r="K738">
        <v>106.939169670986</v>
      </c>
      <c r="L738">
        <v>101.23006837193699</v>
      </c>
      <c r="M738">
        <v>42.804553890395802</v>
      </c>
      <c r="N738">
        <v>1.2705536066052601</v>
      </c>
      <c r="O738">
        <v>11.8832842415316</v>
      </c>
      <c r="P738">
        <v>44.3720930232558</v>
      </c>
      <c r="Q738">
        <v>3.3815522836327001E-2</v>
      </c>
    </row>
    <row r="739" spans="1:17" hidden="1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54</v>
      </c>
      <c r="E739">
        <v>5414.9739915</v>
      </c>
      <c r="F739">
        <v>1245</v>
      </c>
      <c r="G739">
        <v>-18.281836337486101</v>
      </c>
      <c r="H739">
        <v>15.965705742087801</v>
      </c>
      <c r="I739">
        <v>-4.8015656258246198</v>
      </c>
      <c r="J739">
        <v>5.0692265303766799</v>
      </c>
      <c r="K739">
        <v>1115.15114405485</v>
      </c>
      <c r="M739">
        <v>72.889204278550196</v>
      </c>
      <c r="N739">
        <v>1.06650891944071</v>
      </c>
      <c r="O739">
        <v>1.6064257028112401</v>
      </c>
      <c r="P739">
        <v>28.3505154639175</v>
      </c>
    </row>
    <row r="740" spans="1:17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463</v>
      </c>
      <c r="E740">
        <v>5412.6421454000001</v>
      </c>
      <c r="F740">
        <v>326.2</v>
      </c>
      <c r="G740">
        <v>-33.358449253192802</v>
      </c>
      <c r="H740">
        <v>-0.78180894068526596</v>
      </c>
      <c r="I740">
        <v>-45.287766906249701</v>
      </c>
      <c r="J740">
        <v>1.5572180156687401</v>
      </c>
      <c r="K740">
        <v>336.08387475505702</v>
      </c>
      <c r="L740">
        <v>372.13052800531398</v>
      </c>
      <c r="M740">
        <v>46.257610090763798</v>
      </c>
      <c r="N740">
        <v>1.74183661656815</v>
      </c>
      <c r="O740">
        <v>66.278356836296695</v>
      </c>
      <c r="P740">
        <v>24.195697696554301</v>
      </c>
      <c r="Q740">
        <v>-0.12238207441096501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130</v>
      </c>
      <c r="E741">
        <v>5364.0037218950001</v>
      </c>
      <c r="F741">
        <v>443.95</v>
      </c>
      <c r="G741">
        <v>70.769882335656604</v>
      </c>
      <c r="H741">
        <v>-13.073855583628299</v>
      </c>
      <c r="I741">
        <v>84.250153047318094</v>
      </c>
      <c r="J741">
        <v>2.2251098220910599</v>
      </c>
      <c r="K741">
        <v>402.694868283571</v>
      </c>
      <c r="M741">
        <v>46.121447609326097</v>
      </c>
      <c r="N741">
        <v>0.15469609760904399</v>
      </c>
      <c r="O741">
        <v>19.3828133798851</v>
      </c>
      <c r="P741">
        <v>162.07201889020001</v>
      </c>
    </row>
    <row r="742" spans="1:17" hidden="1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46</v>
      </c>
      <c r="E742">
        <v>5312.6836874999999</v>
      </c>
      <c r="F742">
        <v>491.55</v>
      </c>
      <c r="G742">
        <v>155.42868392820699</v>
      </c>
      <c r="H742">
        <v>51.271167670921798</v>
      </c>
      <c r="I742">
        <v>67.512491909074299</v>
      </c>
      <c r="J742">
        <v>22.754324852584801</v>
      </c>
      <c r="K742">
        <v>373.58825730742899</v>
      </c>
      <c r="L742">
        <v>280.06710468787003</v>
      </c>
      <c r="M742">
        <v>84.596295799456797</v>
      </c>
      <c r="N742">
        <v>1.89184199747946</v>
      </c>
      <c r="O742">
        <v>8.6359475129691603</v>
      </c>
      <c r="P742">
        <v>218.05241022322801</v>
      </c>
    </row>
    <row r="743" spans="1:17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297</v>
      </c>
      <c r="E743">
        <v>5303.6209331</v>
      </c>
      <c r="F743">
        <v>318.2</v>
      </c>
      <c r="G743">
        <v>18.3635064291446</v>
      </c>
      <c r="H743">
        <v>11.685160740959301</v>
      </c>
      <c r="I743">
        <v>3.2814325334690899</v>
      </c>
      <c r="J743">
        <v>7.2031183952473601</v>
      </c>
      <c r="K743">
        <v>290.22501922588702</v>
      </c>
      <c r="L743">
        <v>265.87626484556603</v>
      </c>
      <c r="M743">
        <v>58.975732866046002</v>
      </c>
      <c r="N743">
        <v>1.64976308168968</v>
      </c>
      <c r="O743">
        <v>5.5939660590823301</v>
      </c>
      <c r="P743">
        <v>51.704410011918903</v>
      </c>
      <c r="Q743">
        <v>-2.5471232076922E-2</v>
      </c>
    </row>
    <row r="744" spans="1:17" hidden="1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167</v>
      </c>
      <c r="E744">
        <v>5282.5591519999998</v>
      </c>
      <c r="F744">
        <v>179.92</v>
      </c>
      <c r="G744">
        <v>131.36473535357101</v>
      </c>
      <c r="H744">
        <v>-2.5159458988796701</v>
      </c>
      <c r="I744">
        <v>24.659350667207701</v>
      </c>
      <c r="J744">
        <v>3.77847730248922</v>
      </c>
      <c r="K744">
        <v>160.041578960891</v>
      </c>
      <c r="L744">
        <v>127.321197307006</v>
      </c>
      <c r="M744">
        <v>66.619764444418195</v>
      </c>
      <c r="N744">
        <v>1.1956681546791601</v>
      </c>
      <c r="O744">
        <v>4.4908848377056501</v>
      </c>
      <c r="P744">
        <v>197.88079470198599</v>
      </c>
    </row>
    <row r="745" spans="1:17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124</v>
      </c>
      <c r="E745">
        <v>5279.62842</v>
      </c>
      <c r="F745">
        <v>568.95000000000005</v>
      </c>
      <c r="G745">
        <v>107.441990742046</v>
      </c>
      <c r="H745">
        <v>0.52783499335804596</v>
      </c>
      <c r="I745">
        <v>67.256573769331993</v>
      </c>
      <c r="J745">
        <v>-1.3757414701859501</v>
      </c>
      <c r="K745">
        <v>525.95235406930396</v>
      </c>
      <c r="L745">
        <v>389.90288948984102</v>
      </c>
      <c r="M745">
        <v>50.762653964249701</v>
      </c>
      <c r="N745">
        <v>0.55405706304629998</v>
      </c>
      <c r="O745">
        <v>27.840759293435202</v>
      </c>
      <c r="P745">
        <v>171.83468705207801</v>
      </c>
      <c r="Q745">
        <v>6.5424338024387005E-2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1169</v>
      </c>
      <c r="E746">
        <v>5279.0405362499996</v>
      </c>
      <c r="F746">
        <v>3149.25</v>
      </c>
      <c r="G746">
        <v>10.353712260442499</v>
      </c>
      <c r="H746">
        <v>5.8826113096447896</v>
      </c>
      <c r="I746">
        <v>-7.1176371777374499</v>
      </c>
      <c r="J746">
        <v>-0.22374892587159001</v>
      </c>
      <c r="K746">
        <v>3081.8306804685399</v>
      </c>
      <c r="L746">
        <v>2946.6506559703598</v>
      </c>
      <c r="M746">
        <v>43.917772993216602</v>
      </c>
      <c r="N746">
        <v>2.66018202683343</v>
      </c>
      <c r="O746">
        <v>17.488290862903799</v>
      </c>
      <c r="P746">
        <v>44.454382826475801</v>
      </c>
      <c r="Q746">
        <v>-5.7771761919045997E-2</v>
      </c>
    </row>
    <row r="747" spans="1:17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433</v>
      </c>
      <c r="E747">
        <v>5249.4461966099998</v>
      </c>
      <c r="F747">
        <v>289.3</v>
      </c>
      <c r="G747">
        <v>-16.828525207327001</v>
      </c>
      <c r="H747">
        <v>-4.1562888330864096</v>
      </c>
      <c r="I747">
        <v>-26.952343013946699</v>
      </c>
      <c r="J747">
        <v>-0.66387706340630204</v>
      </c>
      <c r="K747">
        <v>294.11698175401699</v>
      </c>
      <c r="L747">
        <v>294.30436107902</v>
      </c>
      <c r="M747">
        <v>46.3387613950256</v>
      </c>
      <c r="N747">
        <v>0.98610555763268204</v>
      </c>
      <c r="O747">
        <v>34.099550639474501</v>
      </c>
      <c r="P747">
        <v>17.283783783783701</v>
      </c>
      <c r="Q747">
        <v>-1.5588712360735999E-2</v>
      </c>
    </row>
    <row r="748" spans="1:17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349</v>
      </c>
      <c r="E748">
        <v>5236.6923495599904</v>
      </c>
      <c r="F748">
        <v>1925.9</v>
      </c>
      <c r="G748">
        <v>74.479799463511398</v>
      </c>
      <c r="H748">
        <v>-5.1448744703082401</v>
      </c>
      <c r="I748">
        <v>44.807615581720498</v>
      </c>
      <c r="J748">
        <v>-11.2677887845851</v>
      </c>
      <c r="K748">
        <v>1867.1506334169301</v>
      </c>
      <c r="L748">
        <v>1460.58553454549</v>
      </c>
      <c r="M748">
        <v>33.744219911551802</v>
      </c>
      <c r="N748">
        <v>0.933811063020204</v>
      </c>
      <c r="O748">
        <v>17.8176436990497</v>
      </c>
      <c r="P748">
        <v>105.319829424307</v>
      </c>
      <c r="Q748">
        <v>-4.1018810245847998E-2</v>
      </c>
    </row>
    <row r="749" spans="1:17" hidden="1" x14ac:dyDescent="0.3">
      <c r="A749" t="s">
        <v>1639</v>
      </c>
      <c r="B749" t="s">
        <v>1640</v>
      </c>
      <c r="C749" t="str">
        <f>IFERROR(VLOOKUP(Table1[[#This Row],[Ticker]],[1]!Table2[[Symbol]:[Industry]],2,FALSE),"-")</f>
        <v>-</v>
      </c>
      <c r="D749" t="s">
        <v>304</v>
      </c>
      <c r="E749">
        <v>5218.61427</v>
      </c>
      <c r="F749">
        <v>2691.95</v>
      </c>
      <c r="G749">
        <v>565.93731734341395</v>
      </c>
      <c r="H749">
        <v>57.281375529691701</v>
      </c>
      <c r="I749">
        <v>162.66735143968901</v>
      </c>
      <c r="J749">
        <v>0.72074064760899004</v>
      </c>
      <c r="K749">
        <v>1943.6403300984</v>
      </c>
      <c r="L749">
        <v>1301.57129464319</v>
      </c>
      <c r="M749">
        <v>69.452144080968694</v>
      </c>
      <c r="N749">
        <v>1.57163615228131</v>
      </c>
      <c r="O749">
        <v>6.5677297126618397</v>
      </c>
      <c r="P749">
        <v>634.16818181818098</v>
      </c>
      <c r="Q749">
        <v>0.31052789403044101</v>
      </c>
    </row>
    <row r="750" spans="1:17" x14ac:dyDescent="0.3">
      <c r="A750" t="s">
        <v>1641</v>
      </c>
      <c r="B750" t="s">
        <v>1642</v>
      </c>
      <c r="C750" t="str">
        <f>IFERROR(VLOOKUP(Table1[[#This Row],[Ticker]],[1]!Table2[[Symbol]:[Industry]],2,FALSE),"-")</f>
        <v>-</v>
      </c>
      <c r="D750" t="s">
        <v>201</v>
      </c>
      <c r="E750">
        <v>5206.5577199999998</v>
      </c>
      <c r="F750">
        <v>728</v>
      </c>
      <c r="G750">
        <v>86.124921869642804</v>
      </c>
      <c r="H750">
        <v>3.5835960299055101</v>
      </c>
      <c r="I750">
        <v>-8.8068204539565809</v>
      </c>
      <c r="J750">
        <v>6.6486063138513698</v>
      </c>
      <c r="K750">
        <v>676.67611910156302</v>
      </c>
      <c r="L750">
        <v>598.68051767903899</v>
      </c>
      <c r="M750">
        <v>52.789598052509199</v>
      </c>
      <c r="N750">
        <v>2.1620656609840401</v>
      </c>
      <c r="O750">
        <v>9.7733516483516407</v>
      </c>
      <c r="P750">
        <v>122.459893048128</v>
      </c>
      <c r="Q750">
        <v>0.147905990110481</v>
      </c>
    </row>
    <row r="751" spans="1:17" x14ac:dyDescent="0.3">
      <c r="A751" t="s">
        <v>1643</v>
      </c>
      <c r="B751" t="s">
        <v>1644</v>
      </c>
      <c r="C751" t="str">
        <f>IFERROR(VLOOKUP(Table1[[#This Row],[Ticker]],[1]!Table2[[Symbol]:[Industry]],2,FALSE),"-")</f>
        <v>-</v>
      </c>
      <c r="D751" t="s">
        <v>46</v>
      </c>
      <c r="E751">
        <v>5201.2519605150001</v>
      </c>
      <c r="F751">
        <v>751.65</v>
      </c>
      <c r="G751">
        <v>37.709996532254003</v>
      </c>
      <c r="H751">
        <v>25.504004840036501</v>
      </c>
      <c r="I751">
        <v>-18.402786249062899</v>
      </c>
      <c r="J751">
        <v>-3.55543316433427</v>
      </c>
      <c r="K751">
        <v>631.76821480334399</v>
      </c>
      <c r="L751">
        <v>591.02567236248797</v>
      </c>
      <c r="M751">
        <v>63.775508371309598</v>
      </c>
      <c r="N751">
        <v>1.48144297347934</v>
      </c>
      <c r="O751">
        <v>34.244661744162798</v>
      </c>
      <c r="P751">
        <v>76.133567662565895</v>
      </c>
      <c r="Q751">
        <v>0.11844808028201401</v>
      </c>
    </row>
    <row r="752" spans="1:17" hidden="1" x14ac:dyDescent="0.3">
      <c r="A752" t="s">
        <v>1645</v>
      </c>
      <c r="B752" t="s">
        <v>1646</v>
      </c>
      <c r="C752" t="str">
        <f>IFERROR(VLOOKUP(Table1[[#This Row],[Ticker]],[1]!Table2[[Symbol]:[Industry]],2,FALSE),"-")</f>
        <v>-</v>
      </c>
      <c r="D752" t="s">
        <v>130</v>
      </c>
      <c r="E752">
        <v>5199.990374</v>
      </c>
      <c r="F752">
        <v>6818.05</v>
      </c>
      <c r="G752">
        <v>387.514861642987</v>
      </c>
      <c r="H752">
        <v>9.5767616876007509</v>
      </c>
      <c r="I752">
        <v>75.944124691647602</v>
      </c>
      <c r="J752">
        <v>12.3346220277099</v>
      </c>
      <c r="K752">
        <v>5832.3169572761799</v>
      </c>
      <c r="L752">
        <v>4325.79675826519</v>
      </c>
      <c r="M752">
        <v>81.379041016094803</v>
      </c>
      <c r="N752">
        <v>0.93713859244981401</v>
      </c>
      <c r="O752">
        <v>3.43133300577145</v>
      </c>
      <c r="P752">
        <v>484.41263446620599</v>
      </c>
      <c r="Q752">
        <v>0.31071341769038302</v>
      </c>
    </row>
    <row r="753" spans="1:17" hidden="1" x14ac:dyDescent="0.3">
      <c r="A753" t="s">
        <v>1647</v>
      </c>
      <c r="B753" t="s">
        <v>1648</v>
      </c>
      <c r="C753" t="str">
        <f>IFERROR(VLOOKUP(Table1[[#This Row],[Ticker]],[1]!Table2[[Symbol]:[Industry]],2,FALSE),"-")</f>
        <v>-</v>
      </c>
      <c r="D753" t="s">
        <v>286</v>
      </c>
      <c r="E753">
        <v>5191.3348671000003</v>
      </c>
      <c r="F753">
        <v>570.20000000000005</v>
      </c>
      <c r="G753">
        <v>6.0922654959860196</v>
      </c>
      <c r="H753">
        <v>-1.9605887560225199</v>
      </c>
      <c r="I753">
        <v>30.2695880928955</v>
      </c>
      <c r="J753">
        <v>5.3041183915695598</v>
      </c>
      <c r="K753">
        <v>527.284842384576</v>
      </c>
      <c r="L753">
        <v>461.11599490813501</v>
      </c>
      <c r="M753">
        <v>70.7603492958565</v>
      </c>
      <c r="N753">
        <v>0.71637361405055899</v>
      </c>
      <c r="O753">
        <v>7.6552086987021903</v>
      </c>
      <c r="P753">
        <v>58.344904193279604</v>
      </c>
    </row>
    <row r="754" spans="1:17" hidden="1" x14ac:dyDescent="0.3">
      <c r="A754" t="s">
        <v>1649</v>
      </c>
      <c r="B754" t="s">
        <v>1650</v>
      </c>
      <c r="C754" t="str">
        <f>IFERROR(VLOOKUP(Table1[[#This Row],[Ticker]],[1]!Table2[[Symbol]:[Industry]],2,FALSE),"-")</f>
        <v>-</v>
      </c>
      <c r="D754" t="s">
        <v>1651</v>
      </c>
      <c r="E754">
        <v>5168.879891351</v>
      </c>
      <c r="F754">
        <v>59.67</v>
      </c>
      <c r="G754">
        <v>-8.8463324752116304</v>
      </c>
      <c r="H754">
        <v>-4.3010595486264602</v>
      </c>
      <c r="I754">
        <v>-1.7386333123233</v>
      </c>
      <c r="J754">
        <v>0.253887738702121</v>
      </c>
      <c r="K754">
        <v>60.456993228377101</v>
      </c>
      <c r="L754">
        <v>57.082981708509799</v>
      </c>
      <c r="M754">
        <v>56.425916595309197</v>
      </c>
      <c r="N754">
        <v>2.1726544237588898</v>
      </c>
      <c r="O754">
        <v>8.5972850678732904</v>
      </c>
      <c r="P754">
        <v>24.8326359832636</v>
      </c>
      <c r="Q754">
        <v>-3.0196124243903E-2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78</v>
      </c>
      <c r="E755">
        <v>5153.4088709560001</v>
      </c>
      <c r="F755">
        <v>227.41</v>
      </c>
      <c r="G755">
        <v>-0.368125082536156</v>
      </c>
      <c r="H755">
        <v>-3.0038675258637899</v>
      </c>
      <c r="I755">
        <v>-11.0127832979327</v>
      </c>
      <c r="J755">
        <v>-2.8152036742909301</v>
      </c>
      <c r="K755">
        <v>222.423982530301</v>
      </c>
      <c r="L755">
        <v>209.025398458551</v>
      </c>
      <c r="M755">
        <v>40.902248939809702</v>
      </c>
      <c r="N755">
        <v>0.918456387080272</v>
      </c>
      <c r="O755">
        <v>8.6143969042698103</v>
      </c>
      <c r="P755">
        <v>29.100198694294601</v>
      </c>
      <c r="Q755">
        <v>-0.10262017800365</v>
      </c>
    </row>
    <row r="756" spans="1:17" hidden="1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294</v>
      </c>
      <c r="E756">
        <v>5054.8465960499998</v>
      </c>
      <c r="F756">
        <v>362.75</v>
      </c>
      <c r="G756">
        <v>-19.4975333206052</v>
      </c>
      <c r="H756">
        <v>-6.9079240521481404</v>
      </c>
      <c r="I756">
        <v>-12.2148133326703</v>
      </c>
      <c r="J756">
        <v>1.2979309727848001</v>
      </c>
      <c r="K756">
        <v>363.67565296471503</v>
      </c>
      <c r="L756">
        <v>356.69947824209498</v>
      </c>
      <c r="M756">
        <v>56.844379154219801</v>
      </c>
      <c r="N756">
        <v>0.63693844142336997</v>
      </c>
      <c r="O756">
        <v>10.5444521019986</v>
      </c>
      <c r="P756">
        <v>15.525477707006299</v>
      </c>
      <c r="Q756">
        <v>7.7972453696400004E-3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286</v>
      </c>
      <c r="E757">
        <v>5042.7434039999998</v>
      </c>
      <c r="F757">
        <v>516.29999999999995</v>
      </c>
      <c r="G757">
        <v>36.4707508459908</v>
      </c>
      <c r="H757">
        <v>9.8702565091906092</v>
      </c>
      <c r="I757">
        <v>1.55462696983353</v>
      </c>
      <c r="J757">
        <v>2.5938693660424099</v>
      </c>
      <c r="K757">
        <v>447.36066043941702</v>
      </c>
      <c r="L757">
        <v>377.689649901427</v>
      </c>
      <c r="M757">
        <v>69.872862498017</v>
      </c>
      <c r="N757">
        <v>1.2019792787726999</v>
      </c>
      <c r="O757">
        <v>5.1714119697850096</v>
      </c>
      <c r="P757">
        <v>87.200870195793996</v>
      </c>
      <c r="Q757">
        <v>0.13927875229252801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201</v>
      </c>
      <c r="E758">
        <v>5027.3794293929996</v>
      </c>
      <c r="F758">
        <v>197.71</v>
      </c>
      <c r="G758">
        <v>1.7563621469948301</v>
      </c>
      <c r="H758">
        <v>-11.3812796621818</v>
      </c>
      <c r="I758">
        <v>10.851298129367001</v>
      </c>
      <c r="J758">
        <v>-2.04036113775329</v>
      </c>
      <c r="K758">
        <v>198.42259185811201</v>
      </c>
      <c r="L758">
        <v>170.86090308557499</v>
      </c>
      <c r="M758">
        <v>31.878338435726</v>
      </c>
      <c r="N758">
        <v>0.52963055749700705</v>
      </c>
      <c r="O758">
        <v>14.157098781042899</v>
      </c>
      <c r="P758">
        <v>56.8504561681872</v>
      </c>
      <c r="Q758">
        <v>4.1065920861304998E-2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551</v>
      </c>
      <c r="E759">
        <v>5023.3062624300001</v>
      </c>
      <c r="F759">
        <v>908.55</v>
      </c>
      <c r="G759">
        <v>-18.879555235207999</v>
      </c>
      <c r="H759">
        <v>0.32578901164504998</v>
      </c>
      <c r="I759">
        <v>3.10777161591963</v>
      </c>
      <c r="J759">
        <v>7.1347117516463303</v>
      </c>
      <c r="K759">
        <v>796.35491656660099</v>
      </c>
      <c r="L759">
        <v>769.19720817287896</v>
      </c>
      <c r="M759">
        <v>81.648327828205495</v>
      </c>
      <c r="N759">
        <v>2.0167632971911602</v>
      </c>
      <c r="O759">
        <v>1.59044631555775</v>
      </c>
      <c r="P759">
        <v>38.298196209757101</v>
      </c>
      <c r="Q759">
        <v>-0.13673445847372201</v>
      </c>
    </row>
    <row r="760" spans="1:17" hidden="1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379</v>
      </c>
      <c r="E760">
        <v>5016.2595220000003</v>
      </c>
      <c r="F760">
        <v>556</v>
      </c>
      <c r="G760">
        <v>-0.79323023133916504</v>
      </c>
      <c r="H760">
        <v>8.8152307401125896</v>
      </c>
      <c r="I760">
        <v>31.8567287521293</v>
      </c>
      <c r="J760">
        <v>0.265086024869086</v>
      </c>
      <c r="K760">
        <v>480.43936437928198</v>
      </c>
      <c r="L760">
        <v>432.142155167917</v>
      </c>
      <c r="M760">
        <v>66.374181237802404</v>
      </c>
      <c r="N760">
        <v>1.60567094408376</v>
      </c>
      <c r="O760">
        <v>3.9568345323740899</v>
      </c>
      <c r="P760">
        <v>74.815280616255293</v>
      </c>
      <c r="Q760">
        <v>4.1267756483970998E-2</v>
      </c>
    </row>
    <row r="761" spans="1:17" hidden="1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304</v>
      </c>
      <c r="E761">
        <v>5015.0569919999998</v>
      </c>
      <c r="F761">
        <v>229.9</v>
      </c>
      <c r="G761">
        <v>242.62363929040299</v>
      </c>
      <c r="H761">
        <v>-5.5551205291067003</v>
      </c>
      <c r="I761">
        <v>266.14295828890903</v>
      </c>
      <c r="J761">
        <v>-11.690446005229401</v>
      </c>
      <c r="K761">
        <v>188.19094940057599</v>
      </c>
      <c r="L761">
        <v>111.920357890467</v>
      </c>
      <c r="M761">
        <v>47.539058146234098</v>
      </c>
      <c r="N761">
        <v>0.28177089363743202</v>
      </c>
      <c r="O761">
        <v>13.527620704654099</v>
      </c>
      <c r="P761">
        <v>398.91493055555497</v>
      </c>
      <c r="Q761">
        <v>0.22517422143169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391</v>
      </c>
      <c r="E762">
        <v>4987.0162424250002</v>
      </c>
      <c r="F762">
        <v>570.15</v>
      </c>
      <c r="G762">
        <v>-47.796997270791302</v>
      </c>
      <c r="H762">
        <v>-2.8351703141478999</v>
      </c>
      <c r="I762">
        <v>-34.969964784966699</v>
      </c>
      <c r="J762">
        <v>0.132585722150072</v>
      </c>
      <c r="K762">
        <v>573.76923513830502</v>
      </c>
      <c r="L762">
        <v>606.36746744012805</v>
      </c>
      <c r="M762">
        <v>44.618149823000202</v>
      </c>
      <c r="N762">
        <v>0.72968925167810605</v>
      </c>
      <c r="O762">
        <v>40.138560028062798</v>
      </c>
      <c r="P762">
        <v>11.520782396088</v>
      </c>
      <c r="Q762">
        <v>5.4785220863300003E-2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1459</v>
      </c>
      <c r="E763">
        <v>4966.1709655599998</v>
      </c>
      <c r="F763">
        <v>767.6</v>
      </c>
      <c r="G763">
        <v>-6.07327132082139</v>
      </c>
      <c r="H763">
        <v>-2.4290465377094002</v>
      </c>
      <c r="I763">
        <v>-15.9279568931924</v>
      </c>
      <c r="J763">
        <v>-1.1907042252329101</v>
      </c>
      <c r="K763">
        <v>775.36202870157899</v>
      </c>
      <c r="L763">
        <v>760.33059386347895</v>
      </c>
      <c r="M763">
        <v>40.2340767826853</v>
      </c>
      <c r="N763">
        <v>0.94822248066788595</v>
      </c>
      <c r="O763">
        <v>41.870766023970802</v>
      </c>
      <c r="P763">
        <v>25.7536041939711</v>
      </c>
      <c r="Q763">
        <v>9.6103248995135004E-2</v>
      </c>
    </row>
    <row r="764" spans="1:17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584</v>
      </c>
      <c r="E764">
        <v>4922.7113600000002</v>
      </c>
      <c r="F764">
        <v>1137.2</v>
      </c>
      <c r="G764">
        <v>58.070268953284803</v>
      </c>
      <c r="H764">
        <v>5.3558528776057299</v>
      </c>
      <c r="I764">
        <v>26.540301013179299</v>
      </c>
      <c r="J764">
        <v>5.6285261927749701</v>
      </c>
      <c r="K764">
        <v>1123.6235921513801</v>
      </c>
      <c r="L764">
        <v>1008.44361602879</v>
      </c>
      <c r="M764">
        <v>56.511204596301503</v>
      </c>
      <c r="N764">
        <v>0.76593413021813805</v>
      </c>
      <c r="O764">
        <v>31.458846289131198</v>
      </c>
      <c r="P764">
        <v>92.338266384777995</v>
      </c>
      <c r="Q764">
        <v>0.17639633311394901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294</v>
      </c>
      <c r="E765">
        <v>4895.4585961800003</v>
      </c>
      <c r="F765">
        <v>4473.8999999999996</v>
      </c>
      <c r="G765">
        <v>41.590837880518698</v>
      </c>
      <c r="H765">
        <v>-2.91841853012115</v>
      </c>
      <c r="I765">
        <v>16.637377081359698</v>
      </c>
      <c r="J765">
        <v>3.5849237041025002</v>
      </c>
      <c r="K765">
        <v>4267.3277116460704</v>
      </c>
      <c r="L765">
        <v>3721.8652124746</v>
      </c>
      <c r="M765">
        <v>65.487999936686805</v>
      </c>
      <c r="N765">
        <v>1.1738645197370601</v>
      </c>
      <c r="O765">
        <v>6.7748496837211496</v>
      </c>
      <c r="P765">
        <v>90.378723404255297</v>
      </c>
      <c r="Q765">
        <v>0.11238539625303701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1676</v>
      </c>
      <c r="E766">
        <v>4891.3268577449999</v>
      </c>
      <c r="F766">
        <v>38.450000000000003</v>
      </c>
      <c r="G766">
        <v>-14.746807366314499</v>
      </c>
      <c r="H766">
        <v>17.1688755296917</v>
      </c>
      <c r="I766">
        <v>-10.242321411365999</v>
      </c>
      <c r="J766">
        <v>7.1290977725315701</v>
      </c>
      <c r="K766">
        <v>35.286113465924601</v>
      </c>
      <c r="L766">
        <v>33.231211715731703</v>
      </c>
      <c r="M766">
        <v>73.616392140839295</v>
      </c>
      <c r="N766">
        <v>1.3840261519310499</v>
      </c>
      <c r="O766">
        <v>24.187256176853001</v>
      </c>
      <c r="P766">
        <v>40.842490842490797</v>
      </c>
      <c r="Q766">
        <v>0.11186891691691001</v>
      </c>
    </row>
    <row r="767" spans="1:17" hidden="1" x14ac:dyDescent="0.3">
      <c r="A767" t="s">
        <v>1677</v>
      </c>
      <c r="B767" t="s">
        <v>1678</v>
      </c>
      <c r="C767" t="str">
        <f>IFERROR(VLOOKUP(Table1[[#This Row],[Ticker]],[1]!Table2[[Symbol]:[Industry]],2,FALSE),"-")</f>
        <v>-</v>
      </c>
      <c r="D767" t="s">
        <v>133</v>
      </c>
      <c r="E767">
        <v>4885.0921655639904</v>
      </c>
      <c r="F767">
        <v>50.31</v>
      </c>
      <c r="G767">
        <v>39.180977168006301</v>
      </c>
      <c r="H767">
        <v>6.9948463656243698</v>
      </c>
      <c r="I767">
        <v>-10.4313453355424</v>
      </c>
      <c r="J767">
        <v>12.2314274708787</v>
      </c>
      <c r="K767">
        <v>48.2219830547538</v>
      </c>
      <c r="L767">
        <v>46.064484644089603</v>
      </c>
      <c r="M767">
        <v>58.092498129668897</v>
      </c>
      <c r="N767">
        <v>2.4976180487710402</v>
      </c>
      <c r="O767">
        <v>29.994036970781099</v>
      </c>
      <c r="P767">
        <v>92.390057361376606</v>
      </c>
      <c r="Q767">
        <v>6.4409504822014005E-2</v>
      </c>
    </row>
    <row r="768" spans="1:17" hidden="1" x14ac:dyDescent="0.3">
      <c r="A768" t="s">
        <v>1679</v>
      </c>
      <c r="B768" t="s">
        <v>1680</v>
      </c>
      <c r="C768" t="str">
        <f>IFERROR(VLOOKUP(Table1[[#This Row],[Ticker]],[1]!Table2[[Symbol]:[Industry]],2,FALSE),"-")</f>
        <v>-</v>
      </c>
      <c r="D768" t="s">
        <v>304</v>
      </c>
      <c r="E768">
        <v>4876.5258024000004</v>
      </c>
      <c r="F768">
        <v>258</v>
      </c>
      <c r="G768">
        <v>147.79543142136299</v>
      </c>
      <c r="H768">
        <v>-10.241760435220501</v>
      </c>
      <c r="I768">
        <v>141.33305509918699</v>
      </c>
      <c r="J768">
        <v>-3.5618666136458801</v>
      </c>
      <c r="K768">
        <v>241.93451550397401</v>
      </c>
      <c r="L768">
        <v>158.435413025412</v>
      </c>
      <c r="M768">
        <v>29.266413565568701</v>
      </c>
      <c r="N768">
        <v>0.255533279532969</v>
      </c>
      <c r="O768">
        <v>26.6666666666666</v>
      </c>
      <c r="P768">
        <v>235.06493506493501</v>
      </c>
      <c r="Q768">
        <v>0.13415586723405801</v>
      </c>
    </row>
    <row r="769" spans="1:17" x14ac:dyDescent="0.3">
      <c r="A769" t="s">
        <v>1681</v>
      </c>
      <c r="B769" t="s">
        <v>1682</v>
      </c>
      <c r="C769" t="str">
        <f>IFERROR(VLOOKUP(Table1[[#This Row],[Ticker]],[1]!Table2[[Symbol]:[Industry]],2,FALSE),"-")</f>
        <v>-</v>
      </c>
      <c r="D769" t="s">
        <v>92</v>
      </c>
      <c r="E769">
        <v>4875.7876262199998</v>
      </c>
      <c r="F769">
        <v>1250.2</v>
      </c>
      <c r="G769">
        <v>61.6980470951614</v>
      </c>
      <c r="H769">
        <v>-14.8567968155175</v>
      </c>
      <c r="I769">
        <v>48.159293628846903</v>
      </c>
      <c r="J769">
        <v>0.52700841601642001</v>
      </c>
      <c r="K769">
        <v>1224.1798377330599</v>
      </c>
      <c r="L769">
        <v>918.09591596667997</v>
      </c>
      <c r="M769">
        <v>32.7076700997399</v>
      </c>
      <c r="N769">
        <v>6.9759839135436E-2</v>
      </c>
      <c r="O769">
        <v>27.3956167013277</v>
      </c>
      <c r="P769">
        <v>106.832657788071</v>
      </c>
      <c r="Q769">
        <v>7.8833513060836996E-2</v>
      </c>
    </row>
    <row r="770" spans="1:17" x14ac:dyDescent="0.3">
      <c r="A770" t="s">
        <v>1683</v>
      </c>
      <c r="B770" t="s">
        <v>1684</v>
      </c>
      <c r="C770" t="str">
        <f>IFERROR(VLOOKUP(Table1[[#This Row],[Ticker]],[1]!Table2[[Symbol]:[Industry]],2,FALSE),"-")</f>
        <v>-</v>
      </c>
      <c r="D770" t="s">
        <v>121</v>
      </c>
      <c r="E770">
        <v>4850.5240917900001</v>
      </c>
      <c r="F770">
        <v>283.64999999999998</v>
      </c>
      <c r="G770">
        <v>66.308488179457697</v>
      </c>
      <c r="H770">
        <v>4.0235690647294504</v>
      </c>
      <c r="I770">
        <v>-13.298340409433999</v>
      </c>
      <c r="J770">
        <v>0.662027575617813</v>
      </c>
      <c r="K770">
        <v>278.941563746611</v>
      </c>
      <c r="L770">
        <v>241.05414337299101</v>
      </c>
      <c r="M770">
        <v>47.433013395081502</v>
      </c>
      <c r="N770">
        <v>0.60266424649137695</v>
      </c>
      <c r="O770">
        <v>12.973735237087901</v>
      </c>
      <c r="P770">
        <v>119.20401854714</v>
      </c>
      <c r="Q770">
        <v>6.6621229146051994E-2</v>
      </c>
    </row>
    <row r="771" spans="1:17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551</v>
      </c>
      <c r="E771">
        <v>4843.6598086249996</v>
      </c>
      <c r="F771">
        <v>433.15</v>
      </c>
      <c r="G771">
        <v>3.66600462668577</v>
      </c>
      <c r="H771">
        <v>10.0708269398287</v>
      </c>
      <c r="I771">
        <v>-1.266446533264</v>
      </c>
      <c r="J771">
        <v>7.5865408182822298</v>
      </c>
      <c r="K771">
        <v>386.96145041344403</v>
      </c>
      <c r="L771">
        <v>365.12821574054499</v>
      </c>
      <c r="M771">
        <v>82.317323052502601</v>
      </c>
      <c r="N771">
        <v>1.88135919210077</v>
      </c>
      <c r="O771">
        <v>2.0316287660163899</v>
      </c>
      <c r="P771">
        <v>48.797664032978297</v>
      </c>
      <c r="Q771">
        <v>-4.1663164855854001E-2</v>
      </c>
    </row>
    <row r="772" spans="1:17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D772" t="s">
        <v>264</v>
      </c>
      <c r="E772">
        <v>4827.8385521600003</v>
      </c>
      <c r="F772">
        <v>250.4</v>
      </c>
      <c r="G772">
        <v>20.752366756861999</v>
      </c>
      <c r="H772">
        <v>-2.4068429623557499</v>
      </c>
      <c r="I772">
        <v>-13.3040973059998</v>
      </c>
      <c r="J772">
        <v>-3.1910745407417198</v>
      </c>
      <c r="K772">
        <v>244.69107849083201</v>
      </c>
      <c r="L772">
        <v>227.08907498911299</v>
      </c>
      <c r="M772">
        <v>54.205252130660298</v>
      </c>
      <c r="N772">
        <v>1.04674799385682</v>
      </c>
      <c r="O772">
        <v>16.373801916932798</v>
      </c>
      <c r="P772">
        <v>51.344817165306701</v>
      </c>
      <c r="Q772">
        <v>0.16585122753388101</v>
      </c>
    </row>
    <row r="773" spans="1:17" hidden="1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914</v>
      </c>
      <c r="E773">
        <v>4816.7376839999997</v>
      </c>
      <c r="F773">
        <v>198</v>
      </c>
      <c r="G773">
        <v>221.29192774219999</v>
      </c>
      <c r="H773">
        <v>2.5284650228279699</v>
      </c>
      <c r="I773">
        <v>57.217765921863702</v>
      </c>
      <c r="J773">
        <v>-0.76959466729769799</v>
      </c>
      <c r="K773">
        <v>175.44555970347099</v>
      </c>
      <c r="L773">
        <v>128.677880450505</v>
      </c>
      <c r="N773">
        <v>1.04049191257756</v>
      </c>
      <c r="O773">
        <v>13.030303030302999</v>
      </c>
      <c r="P773">
        <v>275.09472088911298</v>
      </c>
    </row>
    <row r="774" spans="1:17" hidden="1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95</v>
      </c>
      <c r="E774">
        <v>4764.5364369600002</v>
      </c>
      <c r="F774">
        <v>1736.4</v>
      </c>
      <c r="G774">
        <v>20.1570763160761</v>
      </c>
      <c r="H774">
        <v>-0.76323653927376001</v>
      </c>
      <c r="I774">
        <v>9.1467429913502496</v>
      </c>
      <c r="J774">
        <v>-1.42929808681834</v>
      </c>
      <c r="K774">
        <v>1632.4971862664399</v>
      </c>
      <c r="L774">
        <v>1377.5475286026899</v>
      </c>
      <c r="M774">
        <v>42.444213216423599</v>
      </c>
      <c r="N774">
        <v>1.5534947931566501</v>
      </c>
      <c r="O774">
        <v>13.2947477539737</v>
      </c>
      <c r="P774">
        <v>62.576658396142498</v>
      </c>
      <c r="Q774">
        <v>0.11580760799878199</v>
      </c>
    </row>
    <row r="775" spans="1:17" hidden="1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D775" t="s">
        <v>201</v>
      </c>
      <c r="E775">
        <v>4763.6708920350002</v>
      </c>
      <c r="F775">
        <v>620.95000000000005</v>
      </c>
      <c r="G775">
        <v>9.2901880880168601</v>
      </c>
      <c r="H775">
        <v>-0.121713141960942</v>
      </c>
      <c r="I775">
        <v>2.5390999801198899</v>
      </c>
      <c r="J775">
        <v>-2.2702317846754001</v>
      </c>
      <c r="K775">
        <v>608.02242163065205</v>
      </c>
      <c r="L775">
        <v>545.04220490293403</v>
      </c>
      <c r="M775">
        <v>34.855146827063301</v>
      </c>
      <c r="N775">
        <v>0.82486624233361405</v>
      </c>
      <c r="O775">
        <v>13.2136242853691</v>
      </c>
      <c r="P775">
        <v>54.753894080996801</v>
      </c>
      <c r="Q775">
        <v>0.12620342929473999</v>
      </c>
    </row>
    <row r="776" spans="1:17" hidden="1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201</v>
      </c>
      <c r="E776">
        <v>4757.7793508650002</v>
      </c>
      <c r="F776">
        <v>7005.55</v>
      </c>
      <c r="G776">
        <v>40.257420935756997</v>
      </c>
      <c r="H776">
        <v>-8.4917214479475405</v>
      </c>
      <c r="I776">
        <v>-1.40740245588256</v>
      </c>
      <c r="J776">
        <v>0.96524133678880597</v>
      </c>
      <c r="K776">
        <v>7307.0705183334203</v>
      </c>
      <c r="L776">
        <v>6541.4326085168595</v>
      </c>
      <c r="M776">
        <v>45.115916299340199</v>
      </c>
      <c r="N776">
        <v>0.668891951009429</v>
      </c>
      <c r="O776">
        <v>29.6529180435511</v>
      </c>
      <c r="P776">
        <v>94.598611111111097</v>
      </c>
      <c r="Q776">
        <v>0.13571181907865101</v>
      </c>
    </row>
    <row r="777" spans="1:17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1414</v>
      </c>
      <c r="E777">
        <v>4741.9755985800002</v>
      </c>
      <c r="F777">
        <v>838.2</v>
      </c>
      <c r="G777">
        <v>8.3473034897028597</v>
      </c>
      <c r="H777">
        <v>-10.315602041424199</v>
      </c>
      <c r="I777">
        <v>-17.387103178247798</v>
      </c>
      <c r="J777">
        <v>-6.7014423467310102</v>
      </c>
      <c r="K777">
        <v>897.29684055442794</v>
      </c>
      <c r="L777">
        <v>856.75325728034102</v>
      </c>
      <c r="M777">
        <v>28.483854403334199</v>
      </c>
      <c r="N777">
        <v>1.55193890838108</v>
      </c>
      <c r="O777">
        <v>31.9374850870914</v>
      </c>
      <c r="P777">
        <v>40.378496064310802</v>
      </c>
      <c r="Q777">
        <v>0.13283623745802201</v>
      </c>
    </row>
    <row r="778" spans="1:17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1701</v>
      </c>
      <c r="E778">
        <v>4735.1909657839997</v>
      </c>
      <c r="F778">
        <v>70.02</v>
      </c>
      <c r="G778">
        <v>33.827285699061498</v>
      </c>
      <c r="H778">
        <v>-10.875316803204599</v>
      </c>
      <c r="I778">
        <v>-4.5466751884138397</v>
      </c>
      <c r="J778">
        <v>-5.3234320910457402</v>
      </c>
      <c r="K778">
        <v>71.209658087166204</v>
      </c>
      <c r="L778">
        <v>63.319770273345597</v>
      </c>
      <c r="M778">
        <v>35.283328911013101</v>
      </c>
      <c r="N778">
        <v>0.85880287988842896</v>
      </c>
      <c r="O778">
        <v>20.2370751213939</v>
      </c>
      <c r="P778">
        <v>62.459396751740101</v>
      </c>
      <c r="Q778">
        <v>7.1613610817381004E-2</v>
      </c>
    </row>
    <row r="779" spans="1:17" hidden="1" x14ac:dyDescent="0.3">
      <c r="A779" t="s">
        <v>1702</v>
      </c>
      <c r="B779" t="s">
        <v>1703</v>
      </c>
      <c r="C779" t="str">
        <f>IFERROR(VLOOKUP(Table1[[#This Row],[Ticker]],[1]!Table2[[Symbol]:[Industry]],2,FALSE),"-")</f>
        <v>-</v>
      </c>
      <c r="D779" t="s">
        <v>27</v>
      </c>
      <c r="E779">
        <v>4730.67</v>
      </c>
      <c r="F779">
        <v>75.09</v>
      </c>
      <c r="G779">
        <v>246.997004117279</v>
      </c>
      <c r="H779">
        <v>87.582353829763804</v>
      </c>
      <c r="I779">
        <v>53.391859334352098</v>
      </c>
      <c r="J779">
        <v>-18.100595338740899</v>
      </c>
      <c r="K779">
        <v>56.938413748215197</v>
      </c>
      <c r="L779">
        <v>41.236234711578597</v>
      </c>
      <c r="M779">
        <v>47.9929364602418</v>
      </c>
      <c r="N779">
        <v>2.3966242551255599</v>
      </c>
      <c r="O779">
        <v>35.743774137701401</v>
      </c>
      <c r="P779">
        <v>281.16751269035501</v>
      </c>
      <c r="Q779">
        <v>0.107375447104414</v>
      </c>
    </row>
    <row r="780" spans="1:17" x14ac:dyDescent="0.3">
      <c r="A780" t="s">
        <v>1704</v>
      </c>
      <c r="B780" t="s">
        <v>1705</v>
      </c>
      <c r="C780" t="str">
        <f>IFERROR(VLOOKUP(Table1[[#This Row],[Ticker]],[1]!Table2[[Symbol]:[Industry]],2,FALSE),"-")</f>
        <v>-</v>
      </c>
      <c r="D780" t="s">
        <v>54</v>
      </c>
      <c r="E780">
        <v>4701.5559000000003</v>
      </c>
      <c r="F780">
        <v>511.4</v>
      </c>
      <c r="G780">
        <v>-41.202332283610801</v>
      </c>
      <c r="H780">
        <v>-8.0325748430948192</v>
      </c>
      <c r="I780">
        <v>-12.702340982255</v>
      </c>
      <c r="J780">
        <v>-3.48014131084593</v>
      </c>
      <c r="K780">
        <v>515.30379346270297</v>
      </c>
      <c r="L780">
        <v>502.778562978823</v>
      </c>
      <c r="M780">
        <v>41.907927383027499</v>
      </c>
      <c r="N780">
        <v>0.79080827975134504</v>
      </c>
      <c r="O780">
        <v>22.213531482205699</v>
      </c>
      <c r="P780">
        <v>18.640528940958099</v>
      </c>
      <c r="Q780">
        <v>-7.0042845716609001E-2</v>
      </c>
    </row>
    <row r="781" spans="1:17" x14ac:dyDescent="0.3">
      <c r="A781" t="s">
        <v>1706</v>
      </c>
      <c r="B781" t="s">
        <v>1707</v>
      </c>
      <c r="C781" t="str">
        <f>IFERROR(VLOOKUP(Table1[[#This Row],[Ticker]],[1]!Table2[[Symbol]:[Industry]],2,FALSE),"-")</f>
        <v>-</v>
      </c>
      <c r="D781" t="s">
        <v>133</v>
      </c>
      <c r="E781">
        <v>4659.5738280400001</v>
      </c>
      <c r="F781">
        <v>258.55</v>
      </c>
      <c r="G781">
        <v>-19.657872862585201</v>
      </c>
      <c r="H781">
        <v>13.8623349855818</v>
      </c>
      <c r="I781">
        <v>-2.9429059035276199</v>
      </c>
      <c r="J781">
        <v>5.31938356410501</v>
      </c>
      <c r="K781">
        <v>235.844378452982</v>
      </c>
      <c r="L781">
        <v>211.93469357027499</v>
      </c>
      <c r="M781">
        <v>60.9803878886067</v>
      </c>
      <c r="N781">
        <v>1.0884199883129899</v>
      </c>
      <c r="O781">
        <v>6.3430671050086902</v>
      </c>
      <c r="P781">
        <v>62.558943728387298</v>
      </c>
      <c r="Q781">
        <v>8.5564828927664996E-2</v>
      </c>
    </row>
    <row r="782" spans="1:17" x14ac:dyDescent="0.3">
      <c r="A782" t="s">
        <v>1708</v>
      </c>
      <c r="B782" t="s">
        <v>1709</v>
      </c>
      <c r="C782" t="str">
        <f>IFERROR(VLOOKUP(Table1[[#This Row],[Ticker]],[1]!Table2[[Symbol]:[Industry]],2,FALSE),"-")</f>
        <v>-</v>
      </c>
      <c r="D782" t="s">
        <v>929</v>
      </c>
      <c r="E782">
        <v>4651.6457830500003</v>
      </c>
      <c r="F782">
        <v>375.9</v>
      </c>
      <c r="G782">
        <v>97.832825012802004</v>
      </c>
      <c r="H782">
        <v>10.4671709842372</v>
      </c>
      <c r="I782">
        <v>44.208430725541099</v>
      </c>
      <c r="J782">
        <v>18.6175164738899</v>
      </c>
      <c r="K782">
        <v>309.37108716898399</v>
      </c>
      <c r="L782">
        <v>255.98908279080999</v>
      </c>
      <c r="M782">
        <v>79.902997222212093</v>
      </c>
      <c r="N782">
        <v>1.9577712182190401</v>
      </c>
      <c r="O782">
        <v>4.1899441340781998</v>
      </c>
      <c r="P782">
        <v>152.53611017803101</v>
      </c>
      <c r="Q782">
        <v>6.2035451168762003E-2</v>
      </c>
    </row>
    <row r="783" spans="1:17" hidden="1" x14ac:dyDescent="0.3">
      <c r="A783" t="s">
        <v>1710</v>
      </c>
      <c r="B783" t="s">
        <v>1711</v>
      </c>
      <c r="C783" t="str">
        <f>IFERROR(VLOOKUP(Table1[[#This Row],[Ticker]],[1]!Table2[[Symbol]:[Industry]],2,FALSE),"-")</f>
        <v>-</v>
      </c>
      <c r="D783" t="s">
        <v>584</v>
      </c>
      <c r="E783">
        <v>4651.1211059999996</v>
      </c>
      <c r="F783">
        <v>670</v>
      </c>
      <c r="G783">
        <v>32.276799568004698</v>
      </c>
      <c r="H783">
        <v>29.779137022272501</v>
      </c>
      <c r="I783">
        <v>45.757070279666202</v>
      </c>
      <c r="J783">
        <v>7.01859115693268</v>
      </c>
      <c r="M783">
        <v>58.037474908270397</v>
      </c>
      <c r="O783">
        <v>13.111940298507401</v>
      </c>
      <c r="P783">
        <v>80.398492191707007</v>
      </c>
    </row>
    <row r="784" spans="1:17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D784" t="s">
        <v>51</v>
      </c>
      <c r="E784">
        <v>4644.4605544400001</v>
      </c>
      <c r="F784">
        <v>651.35</v>
      </c>
      <c r="G784">
        <v>-46.996864516092899</v>
      </c>
      <c r="H784">
        <v>-11.626357521155599</v>
      </c>
      <c r="I784">
        <v>-49.0523021851915</v>
      </c>
      <c r="J784">
        <v>-5.1480021529264599</v>
      </c>
      <c r="K784">
        <v>738.14639686247904</v>
      </c>
      <c r="L784">
        <v>818.18283323532398</v>
      </c>
      <c r="M784">
        <v>19.236559581315198</v>
      </c>
      <c r="N784">
        <v>1.3200123399780199</v>
      </c>
      <c r="O784">
        <v>90.865126276195497</v>
      </c>
      <c r="P784">
        <v>1.4563862928348801</v>
      </c>
      <c r="Q784">
        <v>-8.5738803647670003E-3</v>
      </c>
    </row>
    <row r="785" spans="1:17" hidden="1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433</v>
      </c>
      <c r="E785">
        <v>4639.9854764479996</v>
      </c>
      <c r="F785">
        <v>125.12</v>
      </c>
      <c r="G785">
        <v>-37.372964222837801</v>
      </c>
      <c r="H785">
        <v>-1.6686891825644401</v>
      </c>
      <c r="I785">
        <v>-17.9926900558707</v>
      </c>
      <c r="J785">
        <v>2.2378994187004801</v>
      </c>
      <c r="K785">
        <v>124.439146938159</v>
      </c>
      <c r="M785">
        <v>50.078190647292999</v>
      </c>
      <c r="N785">
        <v>1.67448506907355</v>
      </c>
      <c r="O785">
        <v>22.7621483375958</v>
      </c>
      <c r="P785">
        <v>15.0528735632184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297</v>
      </c>
      <c r="E786">
        <v>4631.7019124999997</v>
      </c>
      <c r="F786">
        <v>2633.8</v>
      </c>
      <c r="G786">
        <v>100.027089226258</v>
      </c>
      <c r="H786">
        <v>21.221067225059699</v>
      </c>
      <c r="I786">
        <v>57.489135662090099</v>
      </c>
      <c r="J786">
        <v>-1.3870199025468599</v>
      </c>
      <c r="K786">
        <v>2255.1027352706301</v>
      </c>
      <c r="L786">
        <v>1732.1033606577701</v>
      </c>
      <c r="M786">
        <v>64.296101379360906</v>
      </c>
      <c r="N786">
        <v>0.78458977977397804</v>
      </c>
      <c r="O786">
        <v>3.6980788214746498</v>
      </c>
      <c r="P786">
        <v>165.704918032786</v>
      </c>
      <c r="Q786">
        <v>6.4490754790502994E-2</v>
      </c>
    </row>
    <row r="787" spans="1:17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626</v>
      </c>
      <c r="E787">
        <v>4620.8053177000002</v>
      </c>
      <c r="F787">
        <v>223.73</v>
      </c>
      <c r="G787">
        <v>78.006566107690603</v>
      </c>
      <c r="H787">
        <v>3.4121088551966801</v>
      </c>
      <c r="I787">
        <v>11.2587205740898</v>
      </c>
      <c r="J787">
        <v>-4.0105749801627102</v>
      </c>
      <c r="K787">
        <v>204.77344352618601</v>
      </c>
      <c r="L787">
        <v>172.48077344354101</v>
      </c>
      <c r="M787">
        <v>49.5453465878877</v>
      </c>
      <c r="N787">
        <v>0.97724988695332005</v>
      </c>
      <c r="O787">
        <v>8.7024538506235096</v>
      </c>
      <c r="P787">
        <v>106.583564173591</v>
      </c>
      <c r="Q787">
        <v>7.2531482752755005E-2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136</v>
      </c>
      <c r="E788">
        <v>4608.1496059299998</v>
      </c>
      <c r="F788">
        <v>98.93</v>
      </c>
      <c r="G788">
        <v>96.230229880356205</v>
      </c>
      <c r="H788">
        <v>16.663863808123999</v>
      </c>
      <c r="I788">
        <v>109.710500592017</v>
      </c>
      <c r="J788">
        <v>-1.5257128947829199</v>
      </c>
      <c r="K788">
        <v>85.621052390339599</v>
      </c>
      <c r="M788">
        <v>52.262813349559501</v>
      </c>
      <c r="N788">
        <v>1.0264334677695499</v>
      </c>
      <c r="O788">
        <v>9.7240473061760593</v>
      </c>
      <c r="P788">
        <v>174.805555555555</v>
      </c>
    </row>
    <row r="789" spans="1:17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46</v>
      </c>
      <c r="E789">
        <v>4595.855725761</v>
      </c>
      <c r="F789">
        <v>56.93</v>
      </c>
      <c r="G789">
        <v>-3.6261221520217002</v>
      </c>
      <c r="H789">
        <v>-14.9817158012272</v>
      </c>
      <c r="I789">
        <v>-30.776542850557099</v>
      </c>
      <c r="J789">
        <v>-4.6027641180714003</v>
      </c>
      <c r="K789">
        <v>61.852096856524199</v>
      </c>
      <c r="L789">
        <v>58.062219940211101</v>
      </c>
      <c r="M789">
        <v>25.3574310018004</v>
      </c>
      <c r="N789">
        <v>0.55416949841782104</v>
      </c>
      <c r="O789">
        <v>38.766906727560098</v>
      </c>
      <c r="P789">
        <v>35.386444708680102</v>
      </c>
      <c r="Q789">
        <v>0.116163895460333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379</v>
      </c>
      <c r="E790">
        <v>4584.1355356000004</v>
      </c>
      <c r="F790">
        <v>10789.4</v>
      </c>
      <c r="G790">
        <v>-9.5341942148065506</v>
      </c>
      <c r="H790">
        <v>-8.96102416068039</v>
      </c>
      <c r="I790">
        <v>6.4950190026273296</v>
      </c>
      <c r="J790">
        <v>2.81023792037755</v>
      </c>
      <c r="K790">
        <v>10814.8684480517</v>
      </c>
      <c r="L790">
        <v>9928.6957071820998</v>
      </c>
      <c r="M790">
        <v>40.614131433589499</v>
      </c>
      <c r="N790">
        <v>1.2463552761496</v>
      </c>
      <c r="O790">
        <v>23.055035497803399</v>
      </c>
      <c r="P790">
        <v>29.4818637304611</v>
      </c>
      <c r="Q790">
        <v>-8.0710355026137007E-2</v>
      </c>
    </row>
    <row r="791" spans="1:17" hidden="1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391</v>
      </c>
      <c r="E791">
        <v>4544.8884012999997</v>
      </c>
      <c r="F791">
        <v>1184.6500000000001</v>
      </c>
      <c r="G791">
        <v>-50.054835749891701</v>
      </c>
      <c r="H791">
        <v>-5.25401440615427</v>
      </c>
      <c r="I791">
        <v>-26.3712788298978</v>
      </c>
      <c r="J791">
        <v>1.1609704336308999</v>
      </c>
      <c r="K791">
        <v>1173.2787106094499</v>
      </c>
      <c r="L791">
        <v>1227.3660392939</v>
      </c>
      <c r="M791">
        <v>37.475839753937301</v>
      </c>
      <c r="N791">
        <v>0.303428604191879</v>
      </c>
      <c r="O791">
        <v>33.642848098594499</v>
      </c>
      <c r="P791">
        <v>18.720248534348801</v>
      </c>
      <c r="Q791">
        <v>-6.9828320142108005E-2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1440</v>
      </c>
      <c r="E792">
        <v>4531.8083599350002</v>
      </c>
      <c r="F792">
        <v>379.65</v>
      </c>
      <c r="G792">
        <v>-26.5410646938982</v>
      </c>
      <c r="H792">
        <v>7.8041707191961303</v>
      </c>
      <c r="I792">
        <v>-3.3317917364535599</v>
      </c>
      <c r="J792">
        <v>2.5907605623855199</v>
      </c>
      <c r="K792">
        <v>357.70334756839401</v>
      </c>
      <c r="L792">
        <v>350.99952056926401</v>
      </c>
      <c r="M792">
        <v>64.262155741774293</v>
      </c>
      <c r="N792">
        <v>0.99513379345685105</v>
      </c>
      <c r="O792">
        <v>10.628210193599299</v>
      </c>
      <c r="P792">
        <v>33.093777388255901</v>
      </c>
      <c r="Q792">
        <v>6.0492780143884997E-2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46</v>
      </c>
      <c r="E793">
        <v>4521.5959599750004</v>
      </c>
      <c r="F793">
        <v>814.25</v>
      </c>
      <c r="G793">
        <v>164.32238151752301</v>
      </c>
      <c r="H793">
        <v>15.6586109311516</v>
      </c>
      <c r="I793">
        <v>30.5018872167377</v>
      </c>
      <c r="J793">
        <v>4.3479836450600002</v>
      </c>
      <c r="K793">
        <v>649.19336840679603</v>
      </c>
      <c r="L793">
        <v>489.74768304644601</v>
      </c>
      <c r="M793">
        <v>63.179337134689902</v>
      </c>
      <c r="N793">
        <v>2.4696717964724599</v>
      </c>
      <c r="O793">
        <v>10.7522259748234</v>
      </c>
      <c r="P793">
        <v>230.32454361054701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133</v>
      </c>
      <c r="E794">
        <v>4505.9418158999997</v>
      </c>
      <c r="F794">
        <v>430.5</v>
      </c>
      <c r="G794">
        <v>-8.5752170139064408</v>
      </c>
      <c r="K794">
        <v>425.76520424318301</v>
      </c>
      <c r="L794">
        <v>384.46648021701702</v>
      </c>
      <c r="M794">
        <v>38.331602171758398</v>
      </c>
      <c r="N794">
        <v>1</v>
      </c>
      <c r="O794">
        <v>7.2938443670151001</v>
      </c>
      <c r="P794">
        <v>21.062992125984199</v>
      </c>
      <c r="Q794">
        <v>9.3594908740256E-2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463</v>
      </c>
      <c r="E795">
        <v>4502.3912927150004</v>
      </c>
      <c r="F795">
        <v>986.45</v>
      </c>
      <c r="G795">
        <v>176.26240861677101</v>
      </c>
      <c r="H795">
        <v>20.236501479374098</v>
      </c>
      <c r="I795">
        <v>50.282348837778997</v>
      </c>
      <c r="J795">
        <v>9.6275818930576396</v>
      </c>
      <c r="K795">
        <v>779.53579393204097</v>
      </c>
      <c r="L795">
        <v>630.72563278189295</v>
      </c>
      <c r="M795">
        <v>72.028268441542593</v>
      </c>
      <c r="N795">
        <v>1.68042856173536</v>
      </c>
      <c r="O795">
        <v>6.3459881392873196</v>
      </c>
      <c r="P795">
        <v>210.66845130304699</v>
      </c>
      <c r="Q795">
        <v>0.13447325763812301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201</v>
      </c>
      <c r="E796">
        <v>4476.4771650000002</v>
      </c>
      <c r="F796">
        <v>686.2</v>
      </c>
      <c r="G796">
        <v>35.925275725490899</v>
      </c>
      <c r="H796">
        <v>-11.623045506305299</v>
      </c>
      <c r="I796">
        <v>-8.3094573622712709</v>
      </c>
      <c r="J796">
        <v>0.172380535993786</v>
      </c>
      <c r="K796">
        <v>667.03111001266097</v>
      </c>
      <c r="L796">
        <v>579.03152945074999</v>
      </c>
      <c r="M796">
        <v>46.555995350208498</v>
      </c>
      <c r="N796">
        <v>0.60617602876338295</v>
      </c>
      <c r="O796">
        <v>13.2031477703293</v>
      </c>
      <c r="P796">
        <v>95.693711678311701</v>
      </c>
      <c r="Q796">
        <v>6.3344130082803998E-2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1414</v>
      </c>
      <c r="E797">
        <v>4471.4233787949997</v>
      </c>
      <c r="F797">
        <v>82.45</v>
      </c>
      <c r="G797">
        <v>28.834330210658202</v>
      </c>
      <c r="H797">
        <v>2.1082837752166999</v>
      </c>
      <c r="I797">
        <v>-5.46773900528187</v>
      </c>
      <c r="J797">
        <v>8.6234620219891198</v>
      </c>
      <c r="K797">
        <v>78.409027610864797</v>
      </c>
      <c r="L797">
        <v>71.531450139677702</v>
      </c>
      <c r="M797">
        <v>70.2721050187982</v>
      </c>
      <c r="N797">
        <v>1.3730507285590201</v>
      </c>
      <c r="O797">
        <v>10.006064281382599</v>
      </c>
      <c r="P797">
        <v>92.191142191142106</v>
      </c>
      <c r="Q797">
        <v>0.16553785486182701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726</v>
      </c>
      <c r="E798">
        <v>4449.3999170859997</v>
      </c>
      <c r="F798">
        <v>275.69</v>
      </c>
      <c r="G798">
        <v>1.5832083818703</v>
      </c>
      <c r="H798">
        <v>0.58359998780975797</v>
      </c>
      <c r="I798">
        <v>1.1471537806394401</v>
      </c>
      <c r="J798">
        <v>2.3196221084389399</v>
      </c>
      <c r="K798">
        <v>266.43293357326701</v>
      </c>
      <c r="L798">
        <v>246.26366896976799</v>
      </c>
      <c r="M798">
        <v>58.987597709054498</v>
      </c>
      <c r="N798">
        <v>0.67186678485477302</v>
      </c>
      <c r="O798">
        <v>1.24052377670571</v>
      </c>
      <c r="P798">
        <v>33.0871349263818</v>
      </c>
      <c r="Q798">
        <v>3.7892634135868998E-2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1440</v>
      </c>
      <c r="E799">
        <v>4448.4272468999998</v>
      </c>
      <c r="F799">
        <v>8412.6</v>
      </c>
      <c r="G799">
        <v>-1.5218093726656601</v>
      </c>
      <c r="H799">
        <v>8.9610331730038606</v>
      </c>
      <c r="I799">
        <v>0.81527627627589305</v>
      </c>
      <c r="J799">
        <v>-1.2282838430673</v>
      </c>
      <c r="K799">
        <v>7950.4169859742997</v>
      </c>
      <c r="L799">
        <v>7214.2512198386203</v>
      </c>
      <c r="M799">
        <v>43.357800922913597</v>
      </c>
      <c r="N799">
        <v>0.760383402181662</v>
      </c>
      <c r="O799">
        <v>8.1591897867484295</v>
      </c>
      <c r="P799">
        <v>44.793934647722402</v>
      </c>
      <c r="Q799">
        <v>-2.0782934854906999E-2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379</v>
      </c>
      <c r="E800">
        <v>4438.5957366000002</v>
      </c>
      <c r="F800">
        <v>356.7</v>
      </c>
      <c r="G800">
        <v>174.49869947542001</v>
      </c>
      <c r="H800">
        <v>30.302214972506999</v>
      </c>
      <c r="I800">
        <v>122.294116181473</v>
      </c>
      <c r="J800">
        <v>-3.7202965381215298</v>
      </c>
      <c r="K800">
        <v>273.096207673729</v>
      </c>
      <c r="L800">
        <v>202.25020373788399</v>
      </c>
      <c r="M800">
        <v>67.546270265735004</v>
      </c>
      <c r="N800">
        <v>2.46644935705653</v>
      </c>
      <c r="O800">
        <v>11.858704793944399</v>
      </c>
      <c r="P800">
        <v>217.08075914484999</v>
      </c>
      <c r="Q800">
        <v>0.18039566557252301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95</v>
      </c>
      <c r="E801">
        <v>4422.7332236879902</v>
      </c>
      <c r="F801">
        <v>95.03</v>
      </c>
      <c r="G801">
        <v>215.249446939141</v>
      </c>
      <c r="H801">
        <v>79.518066649007693</v>
      </c>
      <c r="I801">
        <v>63.039763589955399</v>
      </c>
      <c r="J801">
        <v>9.6198340919052896</v>
      </c>
      <c r="K801">
        <v>66.196341933479005</v>
      </c>
      <c r="L801">
        <v>53.0674388954424</v>
      </c>
      <c r="M801">
        <v>90.056446840214804</v>
      </c>
      <c r="N801">
        <v>2.27818419621694</v>
      </c>
      <c r="O801">
        <v>3.7146164369146599</v>
      </c>
      <c r="P801">
        <v>273.39882121807398</v>
      </c>
      <c r="Q801">
        <v>0.10727164341523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124</v>
      </c>
      <c r="E802">
        <v>4420.9630476000002</v>
      </c>
      <c r="F802">
        <v>354.8</v>
      </c>
      <c r="G802">
        <v>-28.763194064680601</v>
      </c>
      <c r="H802">
        <v>4.1792921963584204</v>
      </c>
      <c r="I802">
        <v>-15.282923353018999</v>
      </c>
      <c r="J802">
        <v>8.1169760957705996</v>
      </c>
      <c r="K802">
        <v>334.70953633471299</v>
      </c>
      <c r="M802">
        <v>69.239710761276797</v>
      </c>
      <c r="N802">
        <v>1.3173937911385101</v>
      </c>
      <c r="O802">
        <v>10.724351747463301</v>
      </c>
      <c r="P802">
        <v>17.8541770470021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133</v>
      </c>
      <c r="E803">
        <v>4418.8690692</v>
      </c>
      <c r="F803">
        <v>2177.1999999999998</v>
      </c>
      <c r="G803">
        <v>48.818741352553403</v>
      </c>
      <c r="H803">
        <v>5.0720767787003802E-2</v>
      </c>
      <c r="I803">
        <v>38.568876453685199</v>
      </c>
      <c r="J803">
        <v>-7.8594886110536804</v>
      </c>
      <c r="K803">
        <v>2118.5696593488501</v>
      </c>
      <c r="L803">
        <v>1788.63231866155</v>
      </c>
      <c r="M803">
        <v>49.551086832029803</v>
      </c>
      <c r="N803">
        <v>1.0397460018456901</v>
      </c>
      <c r="O803">
        <v>9.3606467021862994</v>
      </c>
      <c r="P803">
        <v>80.980881130507001</v>
      </c>
      <c r="Q803">
        <v>0.30451384718086999</v>
      </c>
    </row>
    <row r="804" spans="1:17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297</v>
      </c>
      <c r="E804">
        <v>4410.8459644000004</v>
      </c>
      <c r="F804">
        <v>2595.4</v>
      </c>
      <c r="G804">
        <v>109.596550746677</v>
      </c>
      <c r="H804">
        <v>6.8050882632630403</v>
      </c>
      <c r="I804">
        <v>31.926058960030598</v>
      </c>
      <c r="J804">
        <v>1.2402172893587999</v>
      </c>
      <c r="K804">
        <v>2232.8998907018499</v>
      </c>
      <c r="L804">
        <v>1746.13926934048</v>
      </c>
      <c r="M804">
        <v>60.813491480701401</v>
      </c>
      <c r="N804">
        <v>0.93586680308325498</v>
      </c>
      <c r="O804">
        <v>7.26284965708561</v>
      </c>
      <c r="P804">
        <v>139.693387513853</v>
      </c>
      <c r="Q804">
        <v>-2.9102186334395999E-2</v>
      </c>
    </row>
    <row r="805" spans="1:17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51</v>
      </c>
      <c r="E805">
        <v>4386.8773217999997</v>
      </c>
      <c r="F805">
        <v>435.85</v>
      </c>
      <c r="G805">
        <v>-58.820452325858298</v>
      </c>
      <c r="H805">
        <v>-6.7939597297936301</v>
      </c>
      <c r="I805">
        <v>-39.219410417482997</v>
      </c>
      <c r="J805">
        <v>-0.105991138037849</v>
      </c>
      <c r="K805">
        <v>453.29565513343999</v>
      </c>
      <c r="L805">
        <v>496.16406976363498</v>
      </c>
      <c r="M805">
        <v>46.671781507329001</v>
      </c>
      <c r="N805">
        <v>0.75623756751960403</v>
      </c>
      <c r="O805">
        <v>54.8353791442009</v>
      </c>
      <c r="P805">
        <v>4.7212878423834796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191</v>
      </c>
      <c r="E806">
        <v>4372.0056327299999</v>
      </c>
      <c r="F806">
        <v>401.5</v>
      </c>
      <c r="G806">
        <v>112.697464647855</v>
      </c>
      <c r="H806">
        <v>10.0194375187925</v>
      </c>
      <c r="I806">
        <v>28.0944115823117</v>
      </c>
      <c r="J806">
        <v>14.642876118221199</v>
      </c>
      <c r="K806">
        <v>357.14195309576797</v>
      </c>
      <c r="L806">
        <v>297.32992050179899</v>
      </c>
      <c r="M806">
        <v>66.891530992471104</v>
      </c>
      <c r="N806">
        <v>1.4523615958312901</v>
      </c>
      <c r="O806">
        <v>9.8381070983810606</v>
      </c>
      <c r="P806">
        <v>148.84515880546999</v>
      </c>
      <c r="Q806">
        <v>0.14193998609597799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1760</v>
      </c>
      <c r="E807">
        <v>4365.1025250000002</v>
      </c>
      <c r="F807">
        <v>389.55</v>
      </c>
      <c r="G807">
        <v>166.15557737408801</v>
      </c>
      <c r="H807">
        <v>-20.681848661783899</v>
      </c>
      <c r="I807">
        <v>-38.470514174389102</v>
      </c>
      <c r="J807">
        <v>3.6178139155068099</v>
      </c>
      <c r="K807">
        <v>419.30200806272302</v>
      </c>
      <c r="L807">
        <v>408.78074743500201</v>
      </c>
      <c r="M807">
        <v>55.278016893316298</v>
      </c>
      <c r="N807">
        <v>1.1073366081698399</v>
      </c>
      <c r="O807">
        <v>63.907072262867402</v>
      </c>
      <c r="P807">
        <v>192.740662809047</v>
      </c>
      <c r="Q807">
        <v>0.26562838496512098</v>
      </c>
    </row>
    <row r="808" spans="1:17" x14ac:dyDescent="0.3">
      <c r="A808" t="s">
        <v>1761</v>
      </c>
      <c r="B808" t="s">
        <v>1762</v>
      </c>
      <c r="C808" t="str">
        <f>IFERROR(VLOOKUP(Table1[[#This Row],[Ticker]],[1]!Table2[[Symbol]:[Industry]],2,FALSE),"-")</f>
        <v>-</v>
      </c>
      <c r="D808" t="s">
        <v>929</v>
      </c>
      <c r="E808">
        <v>4355.7250703999998</v>
      </c>
      <c r="F808">
        <v>355.2</v>
      </c>
      <c r="G808">
        <v>-22.006843126700499</v>
      </c>
      <c r="H808">
        <v>9.5187045570473803</v>
      </c>
      <c r="I808">
        <v>-22.284052769832901</v>
      </c>
      <c r="J808">
        <v>16.3522193015867</v>
      </c>
      <c r="K808">
        <v>324.71101059641899</v>
      </c>
      <c r="L808">
        <v>335.51476279179099</v>
      </c>
      <c r="M808">
        <v>65.604043274545603</v>
      </c>
      <c r="N808">
        <v>1.78966973002552</v>
      </c>
      <c r="O808">
        <v>26.661036036035998</v>
      </c>
      <c r="P808">
        <v>32.562045157678597</v>
      </c>
      <c r="Q808">
        <v>1.7013411647265001E-2</v>
      </c>
    </row>
    <row r="809" spans="1:17" hidden="1" x14ac:dyDescent="0.3">
      <c r="A809" t="s">
        <v>1763</v>
      </c>
      <c r="B809" t="s">
        <v>1764</v>
      </c>
      <c r="C809" t="str">
        <f>IFERROR(VLOOKUP(Table1[[#This Row],[Ticker]],[1]!Table2[[Symbol]:[Industry]],2,FALSE),"-")</f>
        <v>-</v>
      </c>
      <c r="D809" t="s">
        <v>297</v>
      </c>
      <c r="E809">
        <v>4344.6885931249999</v>
      </c>
      <c r="F809">
        <v>628.75</v>
      </c>
      <c r="G809">
        <v>82.059347948150204</v>
      </c>
      <c r="H809">
        <v>7.1040686298144999</v>
      </c>
      <c r="I809">
        <v>35.518279473605801</v>
      </c>
      <c r="J809">
        <v>4.6731166237549697</v>
      </c>
      <c r="K809">
        <v>573.732493481642</v>
      </c>
      <c r="L809">
        <v>471.27482392489799</v>
      </c>
      <c r="M809">
        <v>64.301110862512999</v>
      </c>
      <c r="N809">
        <v>0.55986364326248705</v>
      </c>
      <c r="O809">
        <v>4.1749502982107298</v>
      </c>
      <c r="P809">
        <v>116.922546144557</v>
      </c>
      <c r="Q809">
        <v>4.6485749241616997E-2</v>
      </c>
    </row>
    <row r="810" spans="1:17" hidden="1" x14ac:dyDescent="0.3">
      <c r="A810" t="s">
        <v>1765</v>
      </c>
      <c r="B810" t="s">
        <v>1766</v>
      </c>
      <c r="C810" t="str">
        <f>IFERROR(VLOOKUP(Table1[[#This Row],[Ticker]],[1]!Table2[[Symbol]:[Industry]],2,FALSE),"-")</f>
        <v>-</v>
      </c>
      <c r="E810">
        <v>4335.3195149319999</v>
      </c>
      <c r="F810">
        <v>80.92</v>
      </c>
      <c r="G810">
        <v>12212.353495363999</v>
      </c>
      <c r="H810">
        <v>48.809345590713797</v>
      </c>
      <c r="I810">
        <v>562.08665301735903</v>
      </c>
      <c r="J810">
        <v>8.6822998994313298</v>
      </c>
      <c r="K810">
        <v>55.534559962844199</v>
      </c>
      <c r="L810">
        <v>30.298480358002099</v>
      </c>
      <c r="M810">
        <v>99.925521775021195</v>
      </c>
      <c r="N810">
        <v>2.1734434994308001</v>
      </c>
      <c r="O810">
        <v>0</v>
      </c>
      <c r="P810">
        <v>12855.885509838899</v>
      </c>
      <c r="Q810">
        <v>0.35225578647281802</v>
      </c>
    </row>
    <row r="811" spans="1:17" x14ac:dyDescent="0.3">
      <c r="A811" t="s">
        <v>1767</v>
      </c>
      <c r="B811" t="s">
        <v>1768</v>
      </c>
      <c r="C811" t="str">
        <f>IFERROR(VLOOKUP(Table1[[#This Row],[Ticker]],[1]!Table2[[Symbol]:[Industry]],2,FALSE),"-")</f>
        <v>-</v>
      </c>
      <c r="D811" t="s">
        <v>106</v>
      </c>
      <c r="E811">
        <v>4323.8100000000004</v>
      </c>
      <c r="F811">
        <v>7206.35</v>
      </c>
      <c r="G811">
        <v>52.713033593703301</v>
      </c>
      <c r="H811">
        <v>-2.5111848039930602</v>
      </c>
      <c r="I811">
        <v>-11.8137893525757</v>
      </c>
      <c r="J811">
        <v>-9.3781767990166909</v>
      </c>
      <c r="K811">
        <v>7137.3257306714804</v>
      </c>
      <c r="L811">
        <v>6413.6420152014098</v>
      </c>
      <c r="M811">
        <v>40.742695926253298</v>
      </c>
      <c r="N811">
        <v>1.66278862754768</v>
      </c>
      <c r="O811">
        <v>20.192607908303</v>
      </c>
      <c r="P811">
        <v>83.823735731139607</v>
      </c>
      <c r="Q811">
        <v>8.4922292042263994E-2</v>
      </c>
    </row>
    <row r="812" spans="1:17" hidden="1" x14ac:dyDescent="0.3">
      <c r="A812" t="s">
        <v>1769</v>
      </c>
      <c r="B812" t="s">
        <v>1770</v>
      </c>
      <c r="C812" t="str">
        <f>IFERROR(VLOOKUP(Table1[[#This Row],[Ticker]],[1]!Table2[[Symbol]:[Industry]],2,FALSE),"-")</f>
        <v>-</v>
      </c>
      <c r="D812" t="s">
        <v>158</v>
      </c>
      <c r="E812">
        <v>4313.7414463289997</v>
      </c>
      <c r="F812">
        <v>54.37</v>
      </c>
      <c r="G812">
        <v>46.457562559948599</v>
      </c>
      <c r="H812">
        <v>2.2229769067098002</v>
      </c>
      <c r="I812">
        <v>-38.039234162756301</v>
      </c>
      <c r="J812">
        <v>-1.2923608209717901</v>
      </c>
      <c r="K812">
        <v>56.0051088612001</v>
      </c>
      <c r="L812">
        <v>54.713973204581897</v>
      </c>
      <c r="M812">
        <v>39.1630752952452</v>
      </c>
      <c r="N812">
        <v>1.2268266175578799</v>
      </c>
      <c r="O812">
        <v>42.541842928085302</v>
      </c>
      <c r="P812">
        <v>86.198630136986296</v>
      </c>
      <c r="Q812">
        <v>-3.9338145071292997E-2</v>
      </c>
    </row>
    <row r="813" spans="1:17" hidden="1" x14ac:dyDescent="0.3">
      <c r="A813" t="s">
        <v>1771</v>
      </c>
      <c r="B813" t="s">
        <v>1772</v>
      </c>
      <c r="C813" t="str">
        <f>IFERROR(VLOOKUP(Table1[[#This Row],[Ticker]],[1]!Table2[[Symbol]:[Industry]],2,FALSE),"-")</f>
        <v>-</v>
      </c>
      <c r="D813" t="s">
        <v>551</v>
      </c>
      <c r="E813">
        <v>4303.6424796199999</v>
      </c>
      <c r="F813">
        <v>1631.3</v>
      </c>
      <c r="G813">
        <v>-24.389314095883101</v>
      </c>
      <c r="H813">
        <v>1.13042459687945</v>
      </c>
      <c r="I813">
        <v>3.2420934858173398</v>
      </c>
      <c r="J813">
        <v>2.80916830296897</v>
      </c>
      <c r="K813">
        <v>1584.14676034083</v>
      </c>
      <c r="L813">
        <v>1505.77594729099</v>
      </c>
      <c r="M813">
        <v>49.8301760612514</v>
      </c>
      <c r="N813">
        <v>0.34302013696605799</v>
      </c>
      <c r="O813">
        <v>13.976583093238499</v>
      </c>
      <c r="P813">
        <v>38.715986394557802</v>
      </c>
      <c r="Q813">
        <v>4.0099766385433999E-2</v>
      </c>
    </row>
    <row r="814" spans="1:17" hidden="1" x14ac:dyDescent="0.3">
      <c r="A814" t="s">
        <v>1773</v>
      </c>
      <c r="B814" t="s">
        <v>1774</v>
      </c>
      <c r="C814" t="str">
        <f>IFERROR(VLOOKUP(Table1[[#This Row],[Ticker]],[1]!Table2[[Symbol]:[Industry]],2,FALSE),"-")</f>
        <v>-</v>
      </c>
      <c r="D814" t="s">
        <v>294</v>
      </c>
      <c r="E814">
        <v>4293.3734569600001</v>
      </c>
      <c r="F814">
        <v>810.8</v>
      </c>
      <c r="G814">
        <v>12.5602723820994</v>
      </c>
      <c r="H814">
        <v>21.0126255296917</v>
      </c>
      <c r="I814">
        <v>16.9561413241839</v>
      </c>
      <c r="J814">
        <v>5.5171443417384003</v>
      </c>
      <c r="K814">
        <v>678.82468652322598</v>
      </c>
      <c r="L814">
        <v>629.73932186552895</v>
      </c>
      <c r="M814">
        <v>86.253984626039795</v>
      </c>
      <c r="N814">
        <v>3.3443663529649399</v>
      </c>
      <c r="O814">
        <v>3.8233843117908299</v>
      </c>
      <c r="P814">
        <v>59.9842146803472</v>
      </c>
      <c r="Q814">
        <v>-0.110228810256311</v>
      </c>
    </row>
    <row r="815" spans="1:17" hidden="1" x14ac:dyDescent="0.3">
      <c r="A815" t="s">
        <v>1775</v>
      </c>
      <c r="B815" t="s">
        <v>1776</v>
      </c>
      <c r="C815" t="str">
        <f>IFERROR(VLOOKUP(Table1[[#This Row],[Ticker]],[1]!Table2[[Symbol]:[Industry]],2,FALSE),"-")</f>
        <v>-</v>
      </c>
      <c r="D815" t="s">
        <v>304</v>
      </c>
      <c r="E815">
        <v>4283.88155706</v>
      </c>
      <c r="F815">
        <v>349.4</v>
      </c>
      <c r="G815">
        <v>94.065372411583397</v>
      </c>
      <c r="H815">
        <v>20.286076257764901</v>
      </c>
      <c r="I815">
        <v>40.985593214960403</v>
      </c>
      <c r="J815">
        <v>14.804734132334699</v>
      </c>
      <c r="K815">
        <v>305.42638013389302</v>
      </c>
      <c r="L815">
        <v>268.381410998516</v>
      </c>
      <c r="M815">
        <v>69.002130548854197</v>
      </c>
      <c r="N815">
        <v>1.6753969863904801</v>
      </c>
      <c r="O815">
        <v>11.462507155122999</v>
      </c>
      <c r="P815">
        <v>124.983902124919</v>
      </c>
    </row>
    <row r="816" spans="1:17" x14ac:dyDescent="0.3">
      <c r="A816" t="s">
        <v>1777</v>
      </c>
      <c r="B816" t="s">
        <v>1778</v>
      </c>
      <c r="C816" t="str">
        <f>IFERROR(VLOOKUP(Table1[[#This Row],[Ticker]],[1]!Table2[[Symbol]:[Industry]],2,FALSE),"-")</f>
        <v>-</v>
      </c>
      <c r="D816" t="s">
        <v>551</v>
      </c>
      <c r="E816">
        <v>4280.1621698700001</v>
      </c>
      <c r="F816">
        <v>373.65</v>
      </c>
      <c r="G816">
        <v>1.2459101175554499</v>
      </c>
      <c r="H816">
        <v>-5.16629254976987</v>
      </c>
      <c r="I816">
        <v>0.27706966450397902</v>
      </c>
      <c r="J816">
        <v>2.1482980931143998</v>
      </c>
      <c r="K816">
        <v>372.73219456482502</v>
      </c>
      <c r="L816">
        <v>356.91978001692001</v>
      </c>
      <c r="M816">
        <v>48.822712735745199</v>
      </c>
      <c r="N816">
        <v>0.70780435024716903</v>
      </c>
      <c r="O816">
        <v>22.8020875150542</v>
      </c>
      <c r="P816">
        <v>35.872727272727197</v>
      </c>
      <c r="Q816">
        <v>0.110743490591116</v>
      </c>
    </row>
    <row r="817" spans="1:17" hidden="1" x14ac:dyDescent="0.3">
      <c r="A817" t="s">
        <v>1779</v>
      </c>
      <c r="B817" t="s">
        <v>1780</v>
      </c>
      <c r="C817" t="str">
        <f>IFERROR(VLOOKUP(Table1[[#This Row],[Ticker]],[1]!Table2[[Symbol]:[Industry]],2,FALSE),"-")</f>
        <v>-</v>
      </c>
      <c r="D817" t="s">
        <v>1781</v>
      </c>
      <c r="E817">
        <v>4279.7681031680004</v>
      </c>
      <c r="F817">
        <v>142.72</v>
      </c>
      <c r="G817">
        <v>5.0754311702069597</v>
      </c>
      <c r="H817">
        <v>-6.6232184514783601</v>
      </c>
      <c r="I817">
        <v>-5.31025278976281</v>
      </c>
      <c r="J817">
        <v>0.85904010059466795</v>
      </c>
      <c r="K817">
        <v>126.38678302440201</v>
      </c>
      <c r="L817">
        <v>111.529029328595</v>
      </c>
      <c r="M817">
        <v>58.7012604952331</v>
      </c>
      <c r="N817">
        <v>0.284418161905579</v>
      </c>
      <c r="O817">
        <v>10.7062780269058</v>
      </c>
      <c r="P817">
        <v>80.202020202020094</v>
      </c>
      <c r="Q817">
        <v>8.1683605726593E-2</v>
      </c>
    </row>
    <row r="818" spans="1:17" x14ac:dyDescent="0.3">
      <c r="A818" t="s">
        <v>1782</v>
      </c>
      <c r="B818" t="s">
        <v>1783</v>
      </c>
      <c r="C818" t="str">
        <f>IFERROR(VLOOKUP(Table1[[#This Row],[Ticker]],[1]!Table2[[Symbol]:[Industry]],2,FALSE),"-")</f>
        <v>-</v>
      </c>
      <c r="D818" t="s">
        <v>286</v>
      </c>
      <c r="E818">
        <v>4273.9204763199996</v>
      </c>
      <c r="F818">
        <v>1361.45</v>
      </c>
      <c r="G818">
        <v>0.88553859949624603</v>
      </c>
      <c r="H818">
        <v>-7.8891024790163202</v>
      </c>
      <c r="I818">
        <v>-6.0178599114833302</v>
      </c>
      <c r="J818">
        <v>-1.1867583294352899</v>
      </c>
      <c r="K818">
        <v>1367.9473887885199</v>
      </c>
      <c r="L818">
        <v>1238.07480852445</v>
      </c>
      <c r="M818">
        <v>31.837252613106799</v>
      </c>
      <c r="N818">
        <v>0.70077535362961996</v>
      </c>
      <c r="O818">
        <v>12.130449153476</v>
      </c>
      <c r="P818">
        <v>41.243904969395103</v>
      </c>
      <c r="Q818">
        <v>0.102398213243242</v>
      </c>
    </row>
    <row r="819" spans="1:17" hidden="1" x14ac:dyDescent="0.3">
      <c r="A819" t="s">
        <v>1784</v>
      </c>
      <c r="B819" t="s">
        <v>1785</v>
      </c>
      <c r="C819" t="str">
        <f>IFERROR(VLOOKUP(Table1[[#This Row],[Ticker]],[1]!Table2[[Symbol]:[Industry]],2,FALSE),"-")</f>
        <v>-</v>
      </c>
      <c r="D819" t="s">
        <v>95</v>
      </c>
      <c r="E819">
        <v>4273.7778141299996</v>
      </c>
      <c r="F819">
        <v>3408.9</v>
      </c>
      <c r="G819">
        <v>83.186921580209599</v>
      </c>
      <c r="H819">
        <v>3.9420565078592</v>
      </c>
      <c r="I819">
        <v>11.9350752354369</v>
      </c>
      <c r="J819">
        <v>0.33680494903745201</v>
      </c>
      <c r="K819">
        <v>3078.6636527098099</v>
      </c>
      <c r="L819">
        <v>2610.25338720945</v>
      </c>
      <c r="M819">
        <v>55.665778314627303</v>
      </c>
      <c r="N819">
        <v>0.62676027727092898</v>
      </c>
      <c r="O819">
        <v>4.6671946962363098</v>
      </c>
      <c r="P819">
        <v>127.10859427048599</v>
      </c>
      <c r="Q819">
        <v>0.21838449770375401</v>
      </c>
    </row>
    <row r="820" spans="1:17" hidden="1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D820" t="s">
        <v>551</v>
      </c>
      <c r="E820">
        <v>4265.6953919999996</v>
      </c>
      <c r="F820">
        <v>94.08</v>
      </c>
      <c r="G820">
        <v>39.780962310398998</v>
      </c>
      <c r="H820">
        <v>-5.9792603125018502</v>
      </c>
      <c r="I820">
        <v>6.0214910696749104</v>
      </c>
      <c r="J820">
        <v>0.73915801739780895</v>
      </c>
      <c r="K820">
        <v>87.854196377536496</v>
      </c>
      <c r="L820">
        <v>81.042519390170995</v>
      </c>
      <c r="M820">
        <v>68.536779927752804</v>
      </c>
      <c r="N820">
        <v>1.5946664149159799</v>
      </c>
      <c r="O820">
        <v>12.4043367346938</v>
      </c>
      <c r="P820">
        <v>71.054545454545405</v>
      </c>
      <c r="Q820">
        <v>0.104214704620594</v>
      </c>
    </row>
    <row r="821" spans="1:17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127</v>
      </c>
      <c r="E821">
        <v>4218.7238392250001</v>
      </c>
      <c r="F821">
        <v>892.85</v>
      </c>
      <c r="G821">
        <v>45.590812917234601</v>
      </c>
      <c r="H821">
        <v>8.8296298897840799</v>
      </c>
      <c r="I821">
        <v>12.2426512320583</v>
      </c>
      <c r="J821">
        <v>0.25331280041793502</v>
      </c>
      <c r="K821">
        <v>833.53789331953897</v>
      </c>
      <c r="L821">
        <v>751.79401212604</v>
      </c>
      <c r="M821">
        <v>68.2475691748228</v>
      </c>
      <c r="N821">
        <v>0.53017969642221896</v>
      </c>
      <c r="O821">
        <v>9.0440723525788194</v>
      </c>
      <c r="P821">
        <v>84.435034083866896</v>
      </c>
      <c r="Q821">
        <v>-5.9247776923509E-2</v>
      </c>
    </row>
    <row r="822" spans="1:17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1459</v>
      </c>
      <c r="E822">
        <v>4218.2339546900002</v>
      </c>
      <c r="F822">
        <v>584.15</v>
      </c>
      <c r="G822">
        <v>10.378572243821599</v>
      </c>
      <c r="H822">
        <v>8.8851001574068302</v>
      </c>
      <c r="I822">
        <v>14.4388533989731</v>
      </c>
      <c r="J822">
        <v>3.8890140255252499</v>
      </c>
      <c r="K822">
        <v>523.89012686412298</v>
      </c>
      <c r="L822">
        <v>474.36911009108297</v>
      </c>
      <c r="M822">
        <v>63.704832944812601</v>
      </c>
      <c r="N822">
        <v>0.99810474293344398</v>
      </c>
      <c r="O822">
        <v>4.8532055122828099</v>
      </c>
      <c r="P822">
        <v>57.474053106887702</v>
      </c>
      <c r="Q822">
        <v>-2.2537032520326E-2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286</v>
      </c>
      <c r="E823">
        <v>4209.85098328</v>
      </c>
      <c r="F823">
        <v>1187.05</v>
      </c>
      <c r="G823">
        <v>96.901688546025497</v>
      </c>
      <c r="H823">
        <v>11.9543033691861</v>
      </c>
      <c r="I823">
        <v>65.5467015683722</v>
      </c>
      <c r="J823">
        <v>-0.27579214871515101</v>
      </c>
      <c r="K823">
        <v>1065.6771145377199</v>
      </c>
      <c r="L823">
        <v>834.35152434761801</v>
      </c>
      <c r="M823">
        <v>60.826362225153403</v>
      </c>
      <c r="N823">
        <v>0.93230136359543203</v>
      </c>
      <c r="O823">
        <v>6.5666989596057501</v>
      </c>
      <c r="P823">
        <v>147.76664579419699</v>
      </c>
      <c r="Q823">
        <v>0.170297140803506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535</v>
      </c>
      <c r="E824">
        <v>4188.6865873349998</v>
      </c>
      <c r="F824">
        <v>376.05</v>
      </c>
      <c r="G824">
        <v>7.9346784713188603</v>
      </c>
      <c r="H824">
        <v>-11.448727127312999</v>
      </c>
      <c r="I824">
        <v>-1.7980217678439501</v>
      </c>
      <c r="J824">
        <v>-1.88579679643519</v>
      </c>
      <c r="K824">
        <v>371.89858867692999</v>
      </c>
      <c r="L824">
        <v>330.29005135390298</v>
      </c>
      <c r="M824">
        <v>36.608101869272303</v>
      </c>
      <c r="N824">
        <v>0.16941340969555599</v>
      </c>
      <c r="O824">
        <v>20.1701901342906</v>
      </c>
      <c r="P824">
        <v>59.817254568635697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46</v>
      </c>
      <c r="E825">
        <v>4180.7460759750002</v>
      </c>
      <c r="F825">
        <v>751.65</v>
      </c>
      <c r="G825">
        <v>-18.363935049817599</v>
      </c>
      <c r="H825">
        <v>-13.3479689323619</v>
      </c>
      <c r="I825">
        <v>-4.8836643381560902</v>
      </c>
      <c r="J825">
        <v>-0.81967457154413204</v>
      </c>
      <c r="K825">
        <v>730.67494518774299</v>
      </c>
      <c r="M825">
        <v>42.317959477548797</v>
      </c>
      <c r="N825">
        <v>7.7331484109059698E-2</v>
      </c>
      <c r="O825">
        <v>19.370717754273901</v>
      </c>
      <c r="P825">
        <v>36.6636363636363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396</v>
      </c>
      <c r="E826">
        <v>4179.3833812499997</v>
      </c>
      <c r="F826">
        <v>701.25</v>
      </c>
      <c r="G826">
        <v>81.1434529855634</v>
      </c>
      <c r="H826">
        <v>3.2702012872675099</v>
      </c>
      <c r="I826">
        <v>66.298071072854697</v>
      </c>
      <c r="J826">
        <v>2.95538405726797E-2</v>
      </c>
      <c r="K826">
        <v>643.99094418503205</v>
      </c>
      <c r="L826">
        <v>513.16162992209297</v>
      </c>
      <c r="M826">
        <v>61.103545684657099</v>
      </c>
      <c r="N826">
        <v>2.0146679971751298</v>
      </c>
      <c r="O826">
        <v>6.6809269162210398</v>
      </c>
      <c r="P826">
        <v>132.54849941966501</v>
      </c>
      <c r="Q826">
        <v>0.143528531051515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696</v>
      </c>
      <c r="E827">
        <v>4166.0348721</v>
      </c>
      <c r="F827">
        <v>630.75</v>
      </c>
      <c r="G827">
        <v>1.7726679227942801</v>
      </c>
      <c r="H827">
        <v>-11.123078389031001</v>
      </c>
      <c r="I827">
        <v>-27.492327448102401</v>
      </c>
      <c r="J827">
        <v>1.19171615693268</v>
      </c>
      <c r="K827">
        <v>652.311282700025</v>
      </c>
      <c r="L827">
        <v>644.05894340854104</v>
      </c>
      <c r="M827">
        <v>38.666010096513801</v>
      </c>
      <c r="N827">
        <v>0.60393418746664396</v>
      </c>
      <c r="O827">
        <v>29.2112564407451</v>
      </c>
      <c r="P827">
        <v>32.901390644753398</v>
      </c>
      <c r="Q827">
        <v>8.5010321300089994E-2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297</v>
      </c>
      <c r="E828">
        <v>4161.8314260799998</v>
      </c>
      <c r="F828">
        <v>402.2</v>
      </c>
      <c r="G828">
        <v>94.100785621282299</v>
      </c>
      <c r="H828">
        <v>-0.84499363553421603</v>
      </c>
      <c r="I828">
        <v>68.886135502946701</v>
      </c>
      <c r="J828">
        <v>-8.0727282875117492</v>
      </c>
      <c r="K828">
        <v>374.88220443865202</v>
      </c>
      <c r="L828">
        <v>270.00188127587899</v>
      </c>
      <c r="M828">
        <v>40.677986289669697</v>
      </c>
      <c r="N828">
        <v>0.57692772784965896</v>
      </c>
      <c r="O828">
        <v>13.9980109398309</v>
      </c>
      <c r="P828">
        <v>151.375</v>
      </c>
      <c r="Q828">
        <v>0.248075824474246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264</v>
      </c>
      <c r="E829">
        <v>4150.7737542199902</v>
      </c>
      <c r="F829">
        <v>491.8</v>
      </c>
      <c r="G829">
        <v>-23.113593745499699</v>
      </c>
      <c r="H829">
        <v>-3.7068866654301802</v>
      </c>
      <c r="I829">
        <v>-36.309062068706602</v>
      </c>
      <c r="J829">
        <v>-0.430810918879585</v>
      </c>
      <c r="K829">
        <v>503.13453866970298</v>
      </c>
      <c r="L829">
        <v>508.80005432182202</v>
      </c>
      <c r="M829">
        <v>40.752352020045699</v>
      </c>
      <c r="N829">
        <v>0.54784612798619203</v>
      </c>
      <c r="O829">
        <v>42.130947539650201</v>
      </c>
      <c r="P829">
        <v>10.0223713646532</v>
      </c>
    </row>
    <row r="830" spans="1:17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54</v>
      </c>
      <c r="E830">
        <v>4139.2061775000002</v>
      </c>
      <c r="F830">
        <v>335.7</v>
      </c>
      <c r="G830">
        <v>-11.8354699846087</v>
      </c>
      <c r="H830">
        <v>-5.7968300577007899</v>
      </c>
      <c r="I830">
        <v>2.4545656553599202</v>
      </c>
      <c r="J830">
        <v>-5.0044743192577901</v>
      </c>
      <c r="K830">
        <v>332.13520839317499</v>
      </c>
      <c r="L830">
        <v>307.86740134910201</v>
      </c>
      <c r="M830">
        <v>37.724729920187698</v>
      </c>
      <c r="N830">
        <v>0.97281937477465996</v>
      </c>
      <c r="O830">
        <v>12.5856419422103</v>
      </c>
      <c r="P830">
        <v>34.226309476209501</v>
      </c>
      <c r="Q830">
        <v>-8.2997452558323997E-2</v>
      </c>
    </row>
    <row r="831" spans="1:17" hidden="1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286</v>
      </c>
      <c r="E831">
        <v>4099.169998585</v>
      </c>
      <c r="F831">
        <v>4041.35</v>
      </c>
      <c r="G831">
        <v>55.819229423318497</v>
      </c>
      <c r="H831">
        <v>5.8504271382708399</v>
      </c>
      <c r="I831">
        <v>54.784598067762303</v>
      </c>
      <c r="J831">
        <v>-2.2145850314937001</v>
      </c>
      <c r="K831">
        <v>3608.14552912618</v>
      </c>
      <c r="L831">
        <v>2876.3675244251399</v>
      </c>
      <c r="M831">
        <v>55.4228091679255</v>
      </c>
      <c r="N831">
        <v>0.33364035299587902</v>
      </c>
      <c r="O831">
        <v>5.0391577072017997</v>
      </c>
      <c r="P831">
        <v>88.350849392957798</v>
      </c>
      <c r="Q831">
        <v>0.114318084370296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37</v>
      </c>
      <c r="E832">
        <v>4096.9118651600002</v>
      </c>
      <c r="F832">
        <v>582.65</v>
      </c>
      <c r="G832">
        <v>-1.04102165560118</v>
      </c>
      <c r="H832">
        <v>5.2877345057615104</v>
      </c>
      <c r="I832">
        <v>6.7820165524225997</v>
      </c>
      <c r="J832">
        <v>8.4485432514068393</v>
      </c>
      <c r="K832">
        <v>549.25560078492504</v>
      </c>
      <c r="M832">
        <v>55.961859446629099</v>
      </c>
      <c r="N832">
        <v>0.76927767281885395</v>
      </c>
      <c r="O832">
        <v>6.5819960525186696</v>
      </c>
      <c r="P832">
        <v>35.326907443967002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463</v>
      </c>
      <c r="E833">
        <v>4093.1447877000001</v>
      </c>
      <c r="F833">
        <v>664.2</v>
      </c>
      <c r="G833">
        <v>-28.0537102680698</v>
      </c>
      <c r="H833">
        <v>-13.7456526160036</v>
      </c>
      <c r="I833">
        <v>-25.8535831962039</v>
      </c>
      <c r="J833">
        <v>0.13701924358199999</v>
      </c>
      <c r="K833">
        <v>689.81893193636301</v>
      </c>
      <c r="L833">
        <v>691.90731933830102</v>
      </c>
      <c r="M833">
        <v>35.866482262770703</v>
      </c>
      <c r="N833">
        <v>0.40918878082555199</v>
      </c>
      <c r="O833">
        <v>24.578440228846699</v>
      </c>
      <c r="P833">
        <v>7.1031202128517297</v>
      </c>
      <c r="Q833">
        <v>0.13207026556998899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54</v>
      </c>
      <c r="E834">
        <v>4087.0537875</v>
      </c>
      <c r="F834">
        <v>580.5</v>
      </c>
      <c r="G834">
        <v>19.013108695966402</v>
      </c>
      <c r="H834">
        <v>3.94520979935468</v>
      </c>
      <c r="I834">
        <v>10.9866773673394</v>
      </c>
      <c r="J834">
        <v>6.04429904910321</v>
      </c>
      <c r="K834">
        <v>540.558488929335</v>
      </c>
      <c r="L834">
        <v>499.93143306685101</v>
      </c>
      <c r="M834">
        <v>84.440374633118296</v>
      </c>
      <c r="N834">
        <v>0.70447948044411002</v>
      </c>
      <c r="O834">
        <v>6.0551248923341898</v>
      </c>
      <c r="P834">
        <v>47.785132382892002</v>
      </c>
      <c r="Q834">
        <v>5.3112922251830001E-2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1818</v>
      </c>
      <c r="E835">
        <v>4083.6310815000002</v>
      </c>
      <c r="F835">
        <v>23.07</v>
      </c>
      <c r="G835">
        <v>21.7588636096269</v>
      </c>
      <c r="H835">
        <v>1.6252764013949199</v>
      </c>
      <c r="I835">
        <v>-16.979814723297501</v>
      </c>
      <c r="J835">
        <v>-3.1691609634644999</v>
      </c>
      <c r="K835">
        <v>22.737641142765799</v>
      </c>
      <c r="L835">
        <v>21.357822005474201</v>
      </c>
      <c r="M835">
        <v>42.4426224963916</v>
      </c>
      <c r="N835">
        <v>1.1313783088451399</v>
      </c>
      <c r="O835">
        <v>21.153012570437799</v>
      </c>
      <c r="P835">
        <v>48.360128617363301</v>
      </c>
      <c r="Q835">
        <v>-5.5728334093004997E-2</v>
      </c>
    </row>
    <row r="836" spans="1:17" x14ac:dyDescent="0.3">
      <c r="A836" t="s">
        <v>1819</v>
      </c>
      <c r="B836" t="s">
        <v>1820</v>
      </c>
      <c r="C836" t="str">
        <f>IFERROR(VLOOKUP(Table1[[#This Row],[Ticker]],[1]!Table2[[Symbol]:[Industry]],2,FALSE),"-")</f>
        <v>-</v>
      </c>
      <c r="D836" t="s">
        <v>932</v>
      </c>
      <c r="E836">
        <v>4064.4794219400001</v>
      </c>
      <c r="F836">
        <v>473.4</v>
      </c>
      <c r="G836">
        <v>105.076279869665</v>
      </c>
      <c r="H836">
        <v>39.784650259212597</v>
      </c>
      <c r="I836">
        <v>40.247954956002701</v>
      </c>
      <c r="J836">
        <v>3.3898735809040601</v>
      </c>
      <c r="K836">
        <v>364.71355665785302</v>
      </c>
      <c r="L836">
        <v>309.67827261006101</v>
      </c>
      <c r="M836">
        <v>74.838582811867099</v>
      </c>
      <c r="N836">
        <v>2.21314197137837</v>
      </c>
      <c r="O836">
        <v>3.2953105196451302</v>
      </c>
      <c r="P836">
        <v>134.41445902451099</v>
      </c>
      <c r="Q836">
        <v>9.6775488123216999E-2</v>
      </c>
    </row>
    <row r="837" spans="1:17" hidden="1" x14ac:dyDescent="0.3">
      <c r="A837" t="s">
        <v>1821</v>
      </c>
      <c r="B837" t="s">
        <v>1822</v>
      </c>
      <c r="C837" t="str">
        <f>IFERROR(VLOOKUP(Table1[[#This Row],[Ticker]],[1]!Table2[[Symbol]:[Industry]],2,FALSE),"-")</f>
        <v>-</v>
      </c>
      <c r="D837" t="s">
        <v>1036</v>
      </c>
      <c r="E837">
        <v>4060.8879999999999</v>
      </c>
      <c r="F837">
        <v>118</v>
      </c>
      <c r="G837">
        <v>-24.8609475039245</v>
      </c>
      <c r="I837">
        <v>-11.380676792262999</v>
      </c>
      <c r="K837">
        <v>104.378999999999</v>
      </c>
      <c r="M837">
        <v>99.990560428137201</v>
      </c>
      <c r="N837">
        <v>1</v>
      </c>
      <c r="O837">
        <v>0</v>
      </c>
      <c r="P837">
        <v>5.3571428571428603</v>
      </c>
    </row>
    <row r="838" spans="1:17" x14ac:dyDescent="0.3">
      <c r="A838" t="s">
        <v>1823</v>
      </c>
      <c r="B838" t="s">
        <v>1824</v>
      </c>
      <c r="C838" t="str">
        <f>IFERROR(VLOOKUP(Table1[[#This Row],[Ticker]],[1]!Table2[[Symbol]:[Industry]],2,FALSE),"-")</f>
        <v>-</v>
      </c>
      <c r="D838" t="s">
        <v>304</v>
      </c>
      <c r="E838">
        <v>4024.4321970599999</v>
      </c>
      <c r="F838">
        <v>1503.15</v>
      </c>
      <c r="G838">
        <v>5.3801487514243203</v>
      </c>
      <c r="H838">
        <v>6.5508560434363696</v>
      </c>
      <c r="I838">
        <v>-18.1520336993248</v>
      </c>
      <c r="J838">
        <v>-0.16580074692461599</v>
      </c>
      <c r="K838">
        <v>1419.2553515700099</v>
      </c>
      <c r="L838">
        <v>1319.60349912281</v>
      </c>
      <c r="M838">
        <v>50.933546939529499</v>
      </c>
      <c r="N838">
        <v>1.3781745166855599</v>
      </c>
      <c r="O838">
        <v>21.2753218241692</v>
      </c>
      <c r="P838">
        <v>59.063492063491999</v>
      </c>
      <c r="Q838">
        <v>6.7194659023931E-2</v>
      </c>
    </row>
    <row r="839" spans="1:17" x14ac:dyDescent="0.3">
      <c r="A839" t="s">
        <v>1825</v>
      </c>
      <c r="B839" t="s">
        <v>1826</v>
      </c>
      <c r="C839" t="str">
        <f>IFERROR(VLOOKUP(Table1[[#This Row],[Ticker]],[1]!Table2[[Symbol]:[Industry]],2,FALSE),"-")</f>
        <v>-</v>
      </c>
      <c r="D839" t="s">
        <v>133</v>
      </c>
      <c r="E839">
        <v>4000.8208683329999</v>
      </c>
      <c r="F839">
        <v>208.77</v>
      </c>
      <c r="G839">
        <v>-17.907313441205801</v>
      </c>
      <c r="H839">
        <v>-7.9037258878168002</v>
      </c>
      <c r="I839">
        <v>-35.696583355110597</v>
      </c>
      <c r="J839">
        <v>0.52821333207393295</v>
      </c>
      <c r="K839">
        <v>218.61915252568801</v>
      </c>
      <c r="L839">
        <v>217.284532640392</v>
      </c>
      <c r="M839">
        <v>28.779482635719599</v>
      </c>
      <c r="N839">
        <v>1.05618773089847</v>
      </c>
      <c r="O839">
        <v>33.160894764573399</v>
      </c>
      <c r="P839">
        <v>25.0868783702816</v>
      </c>
      <c r="Q839">
        <v>5.9370131012064002E-2</v>
      </c>
    </row>
    <row r="840" spans="1:17" hidden="1" x14ac:dyDescent="0.3">
      <c r="A840" t="s">
        <v>1827</v>
      </c>
      <c r="B840" t="s">
        <v>1828</v>
      </c>
      <c r="C840" t="str">
        <f>IFERROR(VLOOKUP(Table1[[#This Row],[Ticker]],[1]!Table2[[Symbol]:[Industry]],2,FALSE),"-")</f>
        <v>-</v>
      </c>
      <c r="D840" t="s">
        <v>1829</v>
      </c>
      <c r="E840">
        <v>4000.534764555</v>
      </c>
      <c r="F840">
        <v>239.17</v>
      </c>
      <c r="G840">
        <v>-36.722226145084903</v>
      </c>
      <c r="H840">
        <v>-3.0471604344983998</v>
      </c>
      <c r="I840">
        <v>-13.678500027807999</v>
      </c>
      <c r="J840">
        <v>-0.43476456497051302</v>
      </c>
      <c r="K840">
        <v>238.09959087599501</v>
      </c>
      <c r="M840">
        <v>42.123950495472599</v>
      </c>
      <c r="N840">
        <v>0.551507289459647</v>
      </c>
      <c r="O840">
        <v>17.489651712171199</v>
      </c>
      <c r="P840">
        <v>21.653102746693701</v>
      </c>
    </row>
    <row r="841" spans="1:17" hidden="1" x14ac:dyDescent="0.3">
      <c r="A841" t="s">
        <v>1830</v>
      </c>
      <c r="B841" t="s">
        <v>1831</v>
      </c>
      <c r="C841" t="str">
        <f>IFERROR(VLOOKUP(Table1[[#This Row],[Ticker]],[1]!Table2[[Symbol]:[Industry]],2,FALSE),"-")</f>
        <v>-</v>
      </c>
      <c r="D841" t="s">
        <v>307</v>
      </c>
      <c r="E841">
        <v>3994.1525108739902</v>
      </c>
      <c r="F841">
        <v>187.19</v>
      </c>
      <c r="G841">
        <v>-34.622422698530599</v>
      </c>
      <c r="H841">
        <v>-1.17108193658166</v>
      </c>
      <c r="I841">
        <v>-21.142151986869099</v>
      </c>
      <c r="J841">
        <v>-1.0361950674487499</v>
      </c>
      <c r="K841">
        <v>186.70821905144899</v>
      </c>
      <c r="M841">
        <v>46.368697012549703</v>
      </c>
      <c r="N841">
        <v>0.69824818675290901</v>
      </c>
      <c r="O841">
        <v>25.540894278540499</v>
      </c>
      <c r="P841">
        <v>27.774744027303701</v>
      </c>
    </row>
    <row r="842" spans="1:17" hidden="1" x14ac:dyDescent="0.3">
      <c r="A842" t="s">
        <v>1832</v>
      </c>
      <c r="B842" t="s">
        <v>1833</v>
      </c>
      <c r="C842" t="str">
        <f>IFERROR(VLOOKUP(Table1[[#This Row],[Ticker]],[1]!Table2[[Symbol]:[Industry]],2,FALSE),"-")</f>
        <v>-</v>
      </c>
      <c r="D842" t="s">
        <v>201</v>
      </c>
      <c r="E842">
        <v>3979.5086594199902</v>
      </c>
      <c r="F842">
        <v>661.15</v>
      </c>
      <c r="G842">
        <v>57.913309988509504</v>
      </c>
      <c r="H842">
        <v>8.3678038709036109</v>
      </c>
      <c r="I842">
        <v>29.307678545415399</v>
      </c>
      <c r="J842">
        <v>6.2797555334708299</v>
      </c>
      <c r="K842">
        <v>578.456521810872</v>
      </c>
      <c r="L842">
        <v>502.33740267403903</v>
      </c>
      <c r="M842">
        <v>72.065636029921293</v>
      </c>
      <c r="N842">
        <v>0.84802724941790797</v>
      </c>
      <c r="O842">
        <v>2.5485895787642701</v>
      </c>
      <c r="P842">
        <v>91.471184477266107</v>
      </c>
      <c r="Q842">
        <v>8.8067054266657993E-2</v>
      </c>
    </row>
    <row r="843" spans="1:17" hidden="1" x14ac:dyDescent="0.3">
      <c r="A843" t="s">
        <v>1834</v>
      </c>
      <c r="B843" t="s">
        <v>1835</v>
      </c>
      <c r="C843" t="str">
        <f>IFERROR(VLOOKUP(Table1[[#This Row],[Ticker]],[1]!Table2[[Symbol]:[Industry]],2,FALSE),"-")</f>
        <v>-</v>
      </c>
      <c r="D843" t="s">
        <v>626</v>
      </c>
      <c r="E843">
        <v>3968.2614720000001</v>
      </c>
      <c r="F843">
        <v>1568</v>
      </c>
      <c r="G843">
        <v>29.911006586866598</v>
      </c>
      <c r="H843">
        <v>10.5069758121776</v>
      </c>
      <c r="I843">
        <v>26.84520312747</v>
      </c>
      <c r="J843">
        <v>0.47171615693268798</v>
      </c>
      <c r="K843">
        <v>1394.1021759150201</v>
      </c>
      <c r="L843">
        <v>1154.6339686414899</v>
      </c>
      <c r="M843">
        <v>57.544683332329299</v>
      </c>
      <c r="N843">
        <v>0.59593182030906999</v>
      </c>
      <c r="O843">
        <v>3.3801020408163298</v>
      </c>
      <c r="P843">
        <v>93.305800406829803</v>
      </c>
      <c r="Q843">
        <v>0.1139307005392</v>
      </c>
    </row>
    <row r="844" spans="1:17" hidden="1" x14ac:dyDescent="0.3">
      <c r="A844" t="s">
        <v>1836</v>
      </c>
      <c r="B844" t="s">
        <v>1837</v>
      </c>
      <c r="C844" t="str">
        <f>IFERROR(VLOOKUP(Table1[[#This Row],[Ticker]],[1]!Table2[[Symbol]:[Industry]],2,FALSE),"-")</f>
        <v>-</v>
      </c>
      <c r="D844" t="s">
        <v>1005</v>
      </c>
      <c r="E844">
        <v>3962.4825015000001</v>
      </c>
      <c r="F844">
        <v>3159.95</v>
      </c>
      <c r="G844">
        <v>-11.142579270012501</v>
      </c>
      <c r="H844">
        <v>-2.1339283708384098</v>
      </c>
      <c r="I844">
        <v>18.100549834084902</v>
      </c>
      <c r="J844">
        <v>3.5628286008079999</v>
      </c>
      <c r="K844">
        <v>2999.9600863288101</v>
      </c>
      <c r="L844">
        <v>2730.5670065153099</v>
      </c>
      <c r="M844">
        <v>48.072945175336599</v>
      </c>
      <c r="N844">
        <v>0.86797383806829798</v>
      </c>
      <c r="O844">
        <v>10.4416209117232</v>
      </c>
      <c r="P844">
        <v>44.342682258359197</v>
      </c>
      <c r="Q844">
        <v>2.9432444124781E-2</v>
      </c>
    </row>
    <row r="845" spans="1:17" x14ac:dyDescent="0.3">
      <c r="A845" t="s">
        <v>1838</v>
      </c>
      <c r="B845" t="s">
        <v>1839</v>
      </c>
      <c r="C845" t="str">
        <f>IFERROR(VLOOKUP(Table1[[#This Row],[Ticker]],[1]!Table2[[Symbol]:[Industry]],2,FALSE),"-")</f>
        <v>-</v>
      </c>
      <c r="D845" t="s">
        <v>307</v>
      </c>
      <c r="E845">
        <v>3946.864079296</v>
      </c>
      <c r="F845">
        <v>179.36</v>
      </c>
      <c r="G845">
        <v>-1.5083769272882199</v>
      </c>
      <c r="H845">
        <v>-7.6208773310838298</v>
      </c>
      <c r="I845">
        <v>-24.880515657876899</v>
      </c>
      <c r="J845">
        <v>1.10110643510071</v>
      </c>
      <c r="K845">
        <v>186.30832098560799</v>
      </c>
      <c r="L845">
        <v>183.14044400240999</v>
      </c>
      <c r="M845">
        <v>42.257784429213999</v>
      </c>
      <c r="N845">
        <v>0.81172271503098004</v>
      </c>
      <c r="O845">
        <v>32.610392506690403</v>
      </c>
      <c r="P845">
        <v>40.950884086443999</v>
      </c>
    </row>
    <row r="846" spans="1:17" hidden="1" x14ac:dyDescent="0.3">
      <c r="A846" t="s">
        <v>1840</v>
      </c>
      <c r="B846" t="s">
        <v>1841</v>
      </c>
      <c r="C846" t="str">
        <f>IFERROR(VLOOKUP(Table1[[#This Row],[Ticker]],[1]!Table2[[Symbol]:[Industry]],2,FALSE),"-")</f>
        <v>-</v>
      </c>
      <c r="D846" t="s">
        <v>230</v>
      </c>
      <c r="E846">
        <v>3904.9685147800001</v>
      </c>
      <c r="F846">
        <v>607.29999999999995</v>
      </c>
      <c r="G846">
        <v>171.842432992559</v>
      </c>
      <c r="H846">
        <v>30.890358907425099</v>
      </c>
      <c r="I846">
        <v>79.964649590801898</v>
      </c>
      <c r="J846">
        <v>2.0182385941844299</v>
      </c>
      <c r="K846">
        <v>504.81524356784399</v>
      </c>
      <c r="L846">
        <v>365.00662961551598</v>
      </c>
      <c r="M846">
        <v>67.956852369522807</v>
      </c>
      <c r="N846">
        <v>0.49135109184442399</v>
      </c>
      <c r="O846">
        <v>9.9621274493660401</v>
      </c>
      <c r="P846">
        <v>239.273743016759</v>
      </c>
      <c r="Q846">
        <v>0.173251840314848</v>
      </c>
    </row>
    <row r="847" spans="1:17" x14ac:dyDescent="0.3">
      <c r="A847" t="s">
        <v>1842</v>
      </c>
      <c r="B847" t="s">
        <v>1843</v>
      </c>
      <c r="C847" t="str">
        <f>IFERROR(VLOOKUP(Table1[[#This Row],[Ticker]],[1]!Table2[[Symbol]:[Industry]],2,FALSE),"-")</f>
        <v>-</v>
      </c>
      <c r="D847" t="s">
        <v>24</v>
      </c>
      <c r="E847">
        <v>3900.778404915</v>
      </c>
      <c r="F847">
        <v>124.53</v>
      </c>
      <c r="G847">
        <v>-23.625184649510501</v>
      </c>
      <c r="H847">
        <v>-13.5422568651763</v>
      </c>
      <c r="I847">
        <v>-22.372574286138999</v>
      </c>
      <c r="J847">
        <v>-1.8453092833804099</v>
      </c>
      <c r="K847">
        <v>132.01976647942999</v>
      </c>
      <c r="L847">
        <v>128.99029222064601</v>
      </c>
      <c r="M847">
        <v>31.722416957672301</v>
      </c>
      <c r="N847">
        <v>0.98545154462095896</v>
      </c>
      <c r="O847">
        <v>31.253513209668299</v>
      </c>
      <c r="P847">
        <v>13.312101910828</v>
      </c>
      <c r="Q847">
        <v>5.5141668508690003E-3</v>
      </c>
    </row>
    <row r="848" spans="1:17" hidden="1" x14ac:dyDescent="0.3">
      <c r="A848" t="s">
        <v>1844</v>
      </c>
      <c r="B848" t="s">
        <v>1845</v>
      </c>
      <c r="C848" t="str">
        <f>IFERROR(VLOOKUP(Table1[[#This Row],[Ticker]],[1]!Table2[[Symbol]:[Industry]],2,FALSE),"-")</f>
        <v>-</v>
      </c>
      <c r="D848" t="s">
        <v>286</v>
      </c>
      <c r="E848">
        <v>3881.7673712999999</v>
      </c>
      <c r="F848">
        <v>846.3</v>
      </c>
      <c r="G848">
        <v>190.155810556657</v>
      </c>
      <c r="H848">
        <v>-6.01916637782268</v>
      </c>
      <c r="I848">
        <v>98.602502349873106</v>
      </c>
      <c r="J848">
        <v>-3.8289891587390801</v>
      </c>
      <c r="K848">
        <v>784.53597056001001</v>
      </c>
      <c r="L848">
        <v>580.759865848912</v>
      </c>
      <c r="M848">
        <v>49.027380296434103</v>
      </c>
      <c r="N848">
        <v>1.1219688759838</v>
      </c>
      <c r="O848">
        <v>9.2697624955689406</v>
      </c>
      <c r="P848">
        <v>222.953634802518</v>
      </c>
      <c r="Q848">
        <v>7.8079805984201001E-2</v>
      </c>
    </row>
    <row r="849" spans="1:17" x14ac:dyDescent="0.3">
      <c r="A849" t="s">
        <v>1846</v>
      </c>
      <c r="B849" t="s">
        <v>1847</v>
      </c>
      <c r="C849" t="str">
        <f>IFERROR(VLOOKUP(Table1[[#This Row],[Ticker]],[1]!Table2[[Symbol]:[Industry]],2,FALSE),"-")</f>
        <v>-</v>
      </c>
      <c r="D849" t="s">
        <v>297</v>
      </c>
      <c r="E849">
        <v>3874.831725</v>
      </c>
      <c r="F849">
        <v>1251.5</v>
      </c>
      <c r="G849">
        <v>76.300543161944503</v>
      </c>
      <c r="H849">
        <v>26.2374932545594</v>
      </c>
      <c r="I849">
        <v>19.906132242373602</v>
      </c>
      <c r="J849">
        <v>2.2666952364305999</v>
      </c>
      <c r="K849">
        <v>981.80567865958199</v>
      </c>
      <c r="L849">
        <v>850.04430027750902</v>
      </c>
      <c r="M849">
        <v>88.780346942736102</v>
      </c>
      <c r="N849">
        <v>2.60819017936018</v>
      </c>
      <c r="O849">
        <v>1.87774670395526</v>
      </c>
      <c r="P849">
        <v>104.39327127225199</v>
      </c>
      <c r="Q849">
        <v>4.5624563335027998E-2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Row],[Ticker]],[1]!Table2[[Symbol]:[Industry]],2,FALSE),"-")</f>
        <v>-</v>
      </c>
      <c r="D850" t="s">
        <v>136</v>
      </c>
      <c r="E850">
        <v>3865.1807516499998</v>
      </c>
      <c r="F850">
        <v>384.5</v>
      </c>
      <c r="G850">
        <v>59.074016448189099</v>
      </c>
      <c r="H850">
        <v>-8.9063728244112301</v>
      </c>
      <c r="I850">
        <v>12.754432412545301</v>
      </c>
      <c r="J850">
        <v>-2.46694985940678</v>
      </c>
      <c r="K850">
        <v>397.84345665262998</v>
      </c>
      <c r="L850">
        <v>329.62856120803201</v>
      </c>
      <c r="M850">
        <v>26.015460370623401</v>
      </c>
      <c r="N850">
        <v>0.53575789464656498</v>
      </c>
      <c r="O850">
        <v>21.976592977893301</v>
      </c>
      <c r="P850">
        <v>98.298091799896795</v>
      </c>
      <c r="Q850">
        <v>7.5685000632174995E-2</v>
      </c>
    </row>
    <row r="851" spans="1:17" x14ac:dyDescent="0.3">
      <c r="A851" t="s">
        <v>1850</v>
      </c>
      <c r="B851" t="s">
        <v>1851</v>
      </c>
      <c r="C851" t="str">
        <f>IFERROR(VLOOKUP(Table1[[#This Row],[Ticker]],[1]!Table2[[Symbol]:[Industry]],2,FALSE),"-")</f>
        <v>-</v>
      </c>
      <c r="D851" t="s">
        <v>294</v>
      </c>
      <c r="E851">
        <v>3850.8122012150002</v>
      </c>
      <c r="F851">
        <v>448.55</v>
      </c>
      <c r="G851">
        <v>7.7716616071256803</v>
      </c>
      <c r="H851">
        <v>5.8847185529475698</v>
      </c>
      <c r="I851">
        <v>5.3867980094986301</v>
      </c>
      <c r="J851">
        <v>1.2368525508115999</v>
      </c>
      <c r="K851">
        <v>436.12346850296899</v>
      </c>
      <c r="L851">
        <v>411.669822267526</v>
      </c>
      <c r="M851">
        <v>50.245331259230099</v>
      </c>
      <c r="N851">
        <v>0.85688631156807005</v>
      </c>
      <c r="O851">
        <v>12.5627020399063</v>
      </c>
      <c r="P851">
        <v>46.537079385821599</v>
      </c>
    </row>
    <row r="852" spans="1:17" x14ac:dyDescent="0.3">
      <c r="A852" t="s">
        <v>1852</v>
      </c>
      <c r="B852" t="s">
        <v>1853</v>
      </c>
      <c r="C852" t="str">
        <f>IFERROR(VLOOKUP(Table1[[#This Row],[Ticker]],[1]!Table2[[Symbol]:[Industry]],2,FALSE),"-")</f>
        <v>-</v>
      </c>
      <c r="D852" t="s">
        <v>286</v>
      </c>
      <c r="E852">
        <v>3842.9206165800001</v>
      </c>
      <c r="F852">
        <v>165.3</v>
      </c>
      <c r="G852">
        <v>-7.7497151977196603</v>
      </c>
      <c r="H852">
        <v>20.669374441157601</v>
      </c>
      <c r="I852">
        <v>-13.885126848147401</v>
      </c>
      <c r="J852">
        <v>5.3280646277389998</v>
      </c>
      <c r="K852">
        <v>151.644517920449</v>
      </c>
      <c r="L852">
        <v>143.55806029924599</v>
      </c>
      <c r="M852">
        <v>50.401116074689</v>
      </c>
      <c r="N852">
        <v>1.3708531357506299</v>
      </c>
      <c r="O852">
        <v>9.7398669086509404</v>
      </c>
      <c r="P852">
        <v>47.523427041499303</v>
      </c>
      <c r="Q852">
        <v>-1.4827029493697E-2</v>
      </c>
    </row>
    <row r="853" spans="1:17" hidden="1" x14ac:dyDescent="0.3">
      <c r="A853" t="s">
        <v>1854</v>
      </c>
      <c r="B853" t="s">
        <v>1855</v>
      </c>
      <c r="C853" t="str">
        <f>IFERROR(VLOOKUP(Table1[[#This Row],[Ticker]],[1]!Table2[[Symbol]:[Industry]],2,FALSE),"-")</f>
        <v>-</v>
      </c>
      <c r="D853" t="s">
        <v>201</v>
      </c>
      <c r="E853">
        <v>3842.88583376</v>
      </c>
      <c r="F853">
        <v>1899.4</v>
      </c>
      <c r="G853">
        <v>-0.94261809578262001</v>
      </c>
      <c r="H853">
        <v>16.801323162902701</v>
      </c>
      <c r="I853">
        <v>10.4052805395694</v>
      </c>
      <c r="J853">
        <v>-1.33841537060996</v>
      </c>
      <c r="K853">
        <v>1705.54994887731</v>
      </c>
      <c r="M853">
        <v>66.431606982163501</v>
      </c>
      <c r="N853">
        <v>1.54130943003451</v>
      </c>
      <c r="O853">
        <v>8.3131515215331095</v>
      </c>
      <c r="P853">
        <v>57.770578951740099</v>
      </c>
    </row>
    <row r="854" spans="1:17" hidden="1" x14ac:dyDescent="0.3">
      <c r="A854" t="s">
        <v>1856</v>
      </c>
      <c r="B854" t="s">
        <v>1857</v>
      </c>
      <c r="C854" t="str">
        <f>IFERROR(VLOOKUP(Table1[[#This Row],[Ticker]],[1]!Table2[[Symbol]:[Industry]],2,FALSE),"-")</f>
        <v>-</v>
      </c>
      <c r="D854" t="s">
        <v>133</v>
      </c>
      <c r="E854">
        <v>3841.9058106000002</v>
      </c>
      <c r="F854">
        <v>880.1</v>
      </c>
      <c r="G854">
        <v>86.307996326047203</v>
      </c>
      <c r="H854">
        <v>-12.507393976493701</v>
      </c>
      <c r="I854">
        <v>23.418880305012301</v>
      </c>
      <c r="J854">
        <v>-3.5210541355418301</v>
      </c>
      <c r="K854">
        <v>908.38526371269097</v>
      </c>
      <c r="L854">
        <v>761.97176835285404</v>
      </c>
      <c r="M854">
        <v>27.452838206630201</v>
      </c>
      <c r="N854">
        <v>0.66426679263692101</v>
      </c>
      <c r="O854">
        <v>23.054198386546901</v>
      </c>
      <c r="P854">
        <v>116.10804174339999</v>
      </c>
      <c r="Q854">
        <v>6.0066567907116002E-2</v>
      </c>
    </row>
    <row r="855" spans="1:17" hidden="1" x14ac:dyDescent="0.3">
      <c r="A855" t="s">
        <v>1858</v>
      </c>
      <c r="B855" t="s">
        <v>1859</v>
      </c>
      <c r="C855" t="str">
        <f>IFERROR(VLOOKUP(Table1[[#This Row],[Ticker]],[1]!Table2[[Symbol]:[Industry]],2,FALSE),"-")</f>
        <v>-</v>
      </c>
      <c r="D855" t="s">
        <v>133</v>
      </c>
      <c r="E855">
        <v>3825.3826055899999</v>
      </c>
      <c r="F855">
        <v>127.3</v>
      </c>
      <c r="G855">
        <v>23.798848410285999</v>
      </c>
      <c r="H855">
        <v>-4.2091789815864296</v>
      </c>
      <c r="I855">
        <v>13.0597046027678</v>
      </c>
      <c r="J855">
        <v>-7.5437658979582203</v>
      </c>
      <c r="K855">
        <v>130.05503875488401</v>
      </c>
      <c r="L855">
        <v>107.037693023496</v>
      </c>
      <c r="M855">
        <v>29.381375245010901</v>
      </c>
      <c r="N855">
        <v>0.780184907717552</v>
      </c>
      <c r="O855">
        <v>24.037706205812999</v>
      </c>
      <c r="P855">
        <v>86.656891495601101</v>
      </c>
      <c r="Q855">
        <v>0.13075823740051201</v>
      </c>
    </row>
    <row r="856" spans="1:17" hidden="1" x14ac:dyDescent="0.3">
      <c r="A856" t="s">
        <v>1860</v>
      </c>
      <c r="B856" t="s">
        <v>1861</v>
      </c>
      <c r="C856" t="str">
        <f>IFERROR(VLOOKUP(Table1[[#This Row],[Ticker]],[1]!Table2[[Symbol]:[Industry]],2,FALSE),"-")</f>
        <v>-</v>
      </c>
      <c r="D856" t="s">
        <v>136</v>
      </c>
      <c r="E856">
        <v>3823.2578469999999</v>
      </c>
      <c r="F856">
        <v>424.25</v>
      </c>
      <c r="G856">
        <v>-18.129904252505099</v>
      </c>
      <c r="H856">
        <v>-1.9649332449460899</v>
      </c>
      <c r="I856">
        <v>-17.207436784780299</v>
      </c>
      <c r="J856">
        <v>-9.2061151030660399E-2</v>
      </c>
      <c r="K856">
        <v>425.82056669446098</v>
      </c>
      <c r="L856">
        <v>421.958648620318</v>
      </c>
      <c r="M856">
        <v>47.706123735949802</v>
      </c>
      <c r="N856">
        <v>0.838591765253489</v>
      </c>
      <c r="O856">
        <v>11.974071891573301</v>
      </c>
      <c r="P856">
        <v>11.3517060367454</v>
      </c>
      <c r="Q856">
        <v>3.7230055877999998E-3</v>
      </c>
    </row>
    <row r="857" spans="1:17" hidden="1" x14ac:dyDescent="0.3">
      <c r="A857" t="s">
        <v>1862</v>
      </c>
      <c r="B857" t="s">
        <v>1863</v>
      </c>
      <c r="C857" t="str">
        <f>IFERROR(VLOOKUP(Table1[[#This Row],[Ticker]],[1]!Table2[[Symbol]:[Industry]],2,FALSE),"-")</f>
        <v>-</v>
      </c>
      <c r="D857" t="s">
        <v>46</v>
      </c>
      <c r="E857">
        <v>3797.13665321999</v>
      </c>
      <c r="F857">
        <v>1002.9</v>
      </c>
      <c r="G857">
        <v>52.696073294253502</v>
      </c>
      <c r="H857">
        <v>-7.3595221053952899</v>
      </c>
      <c r="I857">
        <v>-7.9514726525242896</v>
      </c>
      <c r="J857">
        <v>3.0972343513131499</v>
      </c>
      <c r="K857">
        <v>985.03408424915403</v>
      </c>
      <c r="L857">
        <v>891.17030431348803</v>
      </c>
      <c r="M857">
        <v>56.731544540354399</v>
      </c>
      <c r="N857">
        <v>1.44533172043389</v>
      </c>
      <c r="O857">
        <v>37.202113869777598</v>
      </c>
      <c r="P857">
        <v>86.412639405204402</v>
      </c>
    </row>
    <row r="858" spans="1:17" hidden="1" x14ac:dyDescent="0.3">
      <c r="A858" t="s">
        <v>1864</v>
      </c>
      <c r="B858" t="s">
        <v>1865</v>
      </c>
      <c r="C858" t="str">
        <f>IFERROR(VLOOKUP(Table1[[#This Row],[Ticker]],[1]!Table2[[Symbol]:[Industry]],2,FALSE),"-")</f>
        <v>-</v>
      </c>
      <c r="D858" t="s">
        <v>1866</v>
      </c>
      <c r="E858">
        <v>3794.0456250000002</v>
      </c>
      <c r="F858">
        <v>1492.25</v>
      </c>
      <c r="G858">
        <v>81.5245303519456</v>
      </c>
      <c r="H858">
        <v>17.077926401393999</v>
      </c>
      <c r="I858">
        <v>19.180988210969499</v>
      </c>
      <c r="J858">
        <v>-0.85299703315415198</v>
      </c>
      <c r="K858">
        <v>1351.7044000603601</v>
      </c>
      <c r="L858">
        <v>1111.9506779365299</v>
      </c>
      <c r="M858">
        <v>43.4276060251212</v>
      </c>
      <c r="N858">
        <v>1.38987827975503</v>
      </c>
      <c r="O858">
        <v>8.5608979728597703</v>
      </c>
      <c r="P858">
        <v>145.840197693574</v>
      </c>
      <c r="Q858">
        <v>6.9742271591577004E-2</v>
      </c>
    </row>
    <row r="859" spans="1:17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133</v>
      </c>
      <c r="E859">
        <v>3793.7829633900001</v>
      </c>
      <c r="F859">
        <v>703.15</v>
      </c>
      <c r="G859">
        <v>71.764702999455494</v>
      </c>
      <c r="H859">
        <v>-7.1923186489366202</v>
      </c>
      <c r="I859">
        <v>-2.3550903572556598</v>
      </c>
      <c r="J859">
        <v>-1.9905338770762899</v>
      </c>
      <c r="K859">
        <v>726.120340936101</v>
      </c>
      <c r="L859">
        <v>623.63226073437102</v>
      </c>
      <c r="M859">
        <v>41.7182413247886</v>
      </c>
      <c r="N859">
        <v>0.49999088442871598</v>
      </c>
      <c r="O859">
        <v>25.151105738462601</v>
      </c>
      <c r="P859">
        <v>113.853406326034</v>
      </c>
      <c r="Q859">
        <v>3.9226453662793002E-2</v>
      </c>
    </row>
    <row r="860" spans="1:17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463</v>
      </c>
      <c r="E860">
        <v>3785.8558348000001</v>
      </c>
      <c r="F860">
        <v>598</v>
      </c>
      <c r="G860">
        <v>11.0127056372912</v>
      </c>
      <c r="H860">
        <v>7.6327734039985904</v>
      </c>
      <c r="I860">
        <v>31.935204680049502</v>
      </c>
      <c r="J860">
        <v>3.3646349824940001</v>
      </c>
      <c r="K860">
        <v>537.26076118399601</v>
      </c>
      <c r="L860">
        <v>462.39590676578803</v>
      </c>
      <c r="M860">
        <v>70.040232927918296</v>
      </c>
      <c r="N860">
        <v>1.1632351651598101</v>
      </c>
      <c r="O860">
        <v>3.49498327759196</v>
      </c>
      <c r="P860">
        <v>81.762917933130694</v>
      </c>
      <c r="Q860">
        <v>-1.9200182406347001E-2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201</v>
      </c>
      <c r="E861">
        <v>3782.0710504499998</v>
      </c>
      <c r="F861">
        <v>554.9</v>
      </c>
      <c r="G861">
        <v>17.863697592504099</v>
      </c>
      <c r="H861">
        <v>-8.76138215276662</v>
      </c>
      <c r="I861">
        <v>27.875876333613</v>
      </c>
      <c r="J861">
        <v>-4.3314744100865603</v>
      </c>
      <c r="K861">
        <v>541.73297200705304</v>
      </c>
      <c r="L861">
        <v>463.54116816205101</v>
      </c>
      <c r="M861">
        <v>41.782630392940803</v>
      </c>
      <c r="N861">
        <v>0.48854542077972501</v>
      </c>
      <c r="O861">
        <v>9.92070643359164</v>
      </c>
      <c r="P861">
        <v>66.962539491499896</v>
      </c>
      <c r="Q861">
        <v>0.11922351381629</v>
      </c>
    </row>
    <row r="862" spans="1:17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57</v>
      </c>
      <c r="E862">
        <v>3779.5131996199998</v>
      </c>
      <c r="F862">
        <v>285.8</v>
      </c>
      <c r="G862">
        <v>1.6050917348099301</v>
      </c>
      <c r="H862">
        <v>40.9383182249058</v>
      </c>
      <c r="I862">
        <v>42.984753818482901</v>
      </c>
      <c r="J862">
        <v>7.4213780652722798</v>
      </c>
      <c r="K862">
        <v>225.35276593680999</v>
      </c>
      <c r="L862">
        <v>196.29788827837501</v>
      </c>
      <c r="M862">
        <v>88.170314077384504</v>
      </c>
      <c r="N862">
        <v>1.67657479401639</v>
      </c>
      <c r="O862">
        <v>2.71168649405177</v>
      </c>
      <c r="P862">
        <v>84.7446670976083</v>
      </c>
      <c r="Q862">
        <v>4.7449589066866998E-2</v>
      </c>
    </row>
    <row r="863" spans="1:17" hidden="1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54</v>
      </c>
      <c r="E863">
        <v>3769.5572350399998</v>
      </c>
      <c r="F863">
        <v>146.80000000000001</v>
      </c>
      <c r="G863">
        <v>55.323216919439901</v>
      </c>
      <c r="H863">
        <v>17.659772419930398</v>
      </c>
      <c r="I863">
        <v>39.811851943369099</v>
      </c>
      <c r="J863">
        <v>-7.9290143413715004</v>
      </c>
      <c r="K863">
        <v>125.59862806099601</v>
      </c>
      <c r="L863">
        <v>101.896367661234</v>
      </c>
      <c r="M863">
        <v>55.331236450312701</v>
      </c>
      <c r="N863">
        <v>0.942613293936303</v>
      </c>
      <c r="O863">
        <v>7.9700272479563896</v>
      </c>
      <c r="P863">
        <v>97.977073499662794</v>
      </c>
      <c r="Q863">
        <v>-3.101869637857E-3</v>
      </c>
    </row>
    <row r="864" spans="1:17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1564</v>
      </c>
      <c r="E864">
        <v>3769.164021822</v>
      </c>
      <c r="F864">
        <v>166.62</v>
      </c>
      <c r="G864">
        <v>-22.186589194357499</v>
      </c>
      <c r="H864">
        <v>2.8976863287652899</v>
      </c>
      <c r="I864">
        <v>-9.4209317114742692</v>
      </c>
      <c r="J864">
        <v>6.25150304747193</v>
      </c>
      <c r="K864">
        <v>154.96722116701201</v>
      </c>
      <c r="L864">
        <v>148.88084233080801</v>
      </c>
      <c r="M864">
        <v>71.147911345296706</v>
      </c>
      <c r="N864">
        <v>1.7991377210178301</v>
      </c>
      <c r="O864">
        <v>5.5695594766534704</v>
      </c>
      <c r="P864">
        <v>29.162790697674399</v>
      </c>
      <c r="Q864">
        <v>3.4634762975986999E-2</v>
      </c>
    </row>
    <row r="865" spans="1:17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181</v>
      </c>
      <c r="E865">
        <v>3761.1887710199999</v>
      </c>
      <c r="F865">
        <v>263.39999999999998</v>
      </c>
      <c r="G865">
        <v>-6.9665568246048499</v>
      </c>
      <c r="H865">
        <v>-4.4631433426288396</v>
      </c>
      <c r="I865">
        <v>5.8385133417284001</v>
      </c>
      <c r="J865">
        <v>-2.2474847309696502</v>
      </c>
      <c r="K865">
        <v>261.32643798025202</v>
      </c>
      <c r="L865">
        <v>237.659522298567</v>
      </c>
      <c r="M865">
        <v>39.498256429090702</v>
      </c>
      <c r="N865">
        <v>0.71923116777836404</v>
      </c>
      <c r="O865">
        <v>8.9217919514046997</v>
      </c>
      <c r="P865">
        <v>31.8648310387984</v>
      </c>
      <c r="Q865">
        <v>-5.6051640044384003E-2</v>
      </c>
    </row>
    <row r="866" spans="1:17" hidden="1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230</v>
      </c>
      <c r="E866">
        <v>3752.4365962500001</v>
      </c>
      <c r="F866">
        <v>282.85000000000002</v>
      </c>
      <c r="G866">
        <v>342.875495477904</v>
      </c>
      <c r="H866">
        <v>59.631595639191602</v>
      </c>
      <c r="I866">
        <v>133.817926437767</v>
      </c>
      <c r="J866">
        <v>10.0317161569326</v>
      </c>
      <c r="K866">
        <v>195.345656427829</v>
      </c>
      <c r="L866">
        <v>126.387910818218</v>
      </c>
      <c r="M866">
        <v>73.549359142425999</v>
      </c>
      <c r="N866">
        <v>0.99628356187924605</v>
      </c>
      <c r="O866">
        <v>1.46720876789816</v>
      </c>
      <c r="P866">
        <v>413.33938294010801</v>
      </c>
      <c r="Q866">
        <v>0.14199309774278601</v>
      </c>
    </row>
    <row r="867" spans="1:17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304</v>
      </c>
      <c r="E867">
        <v>3732.1944836399998</v>
      </c>
      <c r="F867">
        <v>1367.1</v>
      </c>
      <c r="G867">
        <v>50.156996013004701</v>
      </c>
      <c r="H867">
        <v>-2.99101590659216</v>
      </c>
      <c r="I867">
        <v>21.2011092377988</v>
      </c>
      <c r="J867">
        <v>1.5018853990224601</v>
      </c>
      <c r="K867">
        <v>1341.8615562400801</v>
      </c>
      <c r="L867">
        <v>1184.2836720846799</v>
      </c>
      <c r="M867">
        <v>58.520513101380999</v>
      </c>
      <c r="N867">
        <v>0.628166003748166</v>
      </c>
      <c r="O867">
        <v>3.5037670982371401</v>
      </c>
      <c r="P867">
        <v>80.344304465404605</v>
      </c>
      <c r="Q867">
        <v>9.0048537504556006E-2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1036</v>
      </c>
      <c r="E868">
        <v>3730.8735000000001</v>
      </c>
      <c r="F868">
        <v>64.67</v>
      </c>
      <c r="G868">
        <v>-36.5906518140294</v>
      </c>
      <c r="H868">
        <v>-4.2571521136299797</v>
      </c>
      <c r="I868">
        <v>-20.705900592707401</v>
      </c>
      <c r="J868">
        <v>-2.6029107087389498</v>
      </c>
      <c r="K868">
        <v>66.244556374627393</v>
      </c>
      <c r="L868">
        <v>67.393684367075394</v>
      </c>
      <c r="M868">
        <v>80.428401478298795</v>
      </c>
      <c r="N868">
        <v>1.2175494894210399</v>
      </c>
      <c r="O868">
        <v>15.4940466986237</v>
      </c>
      <c r="P868">
        <v>1.8425196850393599</v>
      </c>
      <c r="Q868">
        <v>-6.679688381315E-3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726</v>
      </c>
      <c r="E869">
        <v>3724.7253936799998</v>
      </c>
      <c r="F869">
        <v>153.79</v>
      </c>
      <c r="G869">
        <v>-2.9894895175758101</v>
      </c>
      <c r="H869">
        <v>-4.45638872868735</v>
      </c>
      <c r="I869">
        <v>-4.6568914456725699</v>
      </c>
      <c r="J869">
        <v>1.99306619528604</v>
      </c>
      <c r="K869">
        <v>158.61090552974301</v>
      </c>
      <c r="L869">
        <v>144.812078025017</v>
      </c>
      <c r="M869">
        <v>58.331342908403499</v>
      </c>
      <c r="N869">
        <v>2.0567045326148001</v>
      </c>
      <c r="O869">
        <v>13.791533909877099</v>
      </c>
      <c r="P869">
        <v>36.278245458573302</v>
      </c>
      <c r="Q869">
        <v>8.2626113561340003E-3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782</v>
      </c>
      <c r="E870">
        <v>3721.1575971500001</v>
      </c>
      <c r="F870">
        <v>799.9</v>
      </c>
      <c r="G870">
        <v>-50.520041692090999</v>
      </c>
      <c r="H870">
        <v>-7.9808567794330099</v>
      </c>
      <c r="I870">
        <v>-29.6515022559005</v>
      </c>
      <c r="J870">
        <v>-1.93212999691346</v>
      </c>
      <c r="K870">
        <v>848.39246214394598</v>
      </c>
      <c r="L870">
        <v>902.07250472291298</v>
      </c>
      <c r="M870">
        <v>22.616680423863599</v>
      </c>
      <c r="N870">
        <v>2.1270077148207398</v>
      </c>
      <c r="O870">
        <v>33.1416427053381</v>
      </c>
      <c r="P870">
        <v>11.282693377851899</v>
      </c>
      <c r="Q870">
        <v>-0.110897572734207</v>
      </c>
    </row>
    <row r="871" spans="1:17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391</v>
      </c>
      <c r="E871">
        <v>3707.3502961549998</v>
      </c>
      <c r="F871">
        <v>514.54999999999995</v>
      </c>
      <c r="G871">
        <v>17.344984495110801</v>
      </c>
      <c r="H871">
        <v>-8.2827344850970395</v>
      </c>
      <c r="I871">
        <v>14.306352789392699</v>
      </c>
      <c r="J871">
        <v>-1.14990546468892</v>
      </c>
      <c r="K871">
        <v>497.85902353238401</v>
      </c>
      <c r="L871">
        <v>447.12634180122302</v>
      </c>
      <c r="M871">
        <v>45.106318528152102</v>
      </c>
      <c r="N871">
        <v>1.0522337345708701</v>
      </c>
      <c r="O871">
        <v>7.8029346030512299</v>
      </c>
      <c r="P871">
        <v>47.837954316908402</v>
      </c>
      <c r="Q871">
        <v>-7.9583093277722006E-2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98</v>
      </c>
      <c r="E872">
        <v>3696.0746472000001</v>
      </c>
      <c r="F872">
        <v>351</v>
      </c>
      <c r="G872">
        <v>16587.7006288507</v>
      </c>
      <c r="H872">
        <v>19.067421544527001</v>
      </c>
      <c r="I872">
        <v>1182.09813730622</v>
      </c>
      <c r="J872">
        <v>5.4786265728140799</v>
      </c>
      <c r="K872">
        <v>133.38212519527201</v>
      </c>
      <c r="L872">
        <v>43.5480308577297</v>
      </c>
      <c r="M872">
        <v>99.921799604798494</v>
      </c>
      <c r="N872">
        <v>0.29189268723331202</v>
      </c>
      <c r="O872">
        <v>0</v>
      </c>
      <c r="P872">
        <v>17450</v>
      </c>
      <c r="Q872">
        <v>0.115181774415179</v>
      </c>
    </row>
    <row r="873" spans="1:17" hidden="1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233</v>
      </c>
      <c r="E873">
        <v>3688.4220327359999</v>
      </c>
      <c r="F873">
        <v>2.88</v>
      </c>
      <c r="G873">
        <v>257.41491456504002</v>
      </c>
      <c r="H873">
        <v>-25.885703161115998</v>
      </c>
      <c r="I873">
        <v>34.5874929690101</v>
      </c>
      <c r="J873">
        <v>-13.050296421683599</v>
      </c>
      <c r="K873">
        <v>2.6964615702958499</v>
      </c>
      <c r="L873">
        <v>1.9652615910751901</v>
      </c>
      <c r="M873">
        <v>45.532872598050702</v>
      </c>
      <c r="N873">
        <v>2.6616647748112099</v>
      </c>
      <c r="O873">
        <v>50.3472222222222</v>
      </c>
      <c r="P873">
        <v>311.42857142857099</v>
      </c>
      <c r="Q873">
        <v>2.1851038296682002E-2</v>
      </c>
    </row>
    <row r="874" spans="1:17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133</v>
      </c>
      <c r="E874">
        <v>3676.8760860000002</v>
      </c>
      <c r="F874">
        <v>638.29999999999995</v>
      </c>
      <c r="G874">
        <v>-30.9882605135872</v>
      </c>
      <c r="H874">
        <v>3.0746766404316799</v>
      </c>
      <c r="I874">
        <v>-3.3464104588319001</v>
      </c>
      <c r="J874">
        <v>-4.4620985241744</v>
      </c>
      <c r="K874">
        <v>604.08350744787003</v>
      </c>
      <c r="L874">
        <v>563.43085399809399</v>
      </c>
      <c r="M874">
        <v>45.640094483114403</v>
      </c>
      <c r="N874">
        <v>1.0186326617730299</v>
      </c>
      <c r="O874">
        <v>8.4051386495378395</v>
      </c>
      <c r="P874">
        <v>38.760869565217298</v>
      </c>
      <c r="Q874">
        <v>0.16269603449938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297</v>
      </c>
      <c r="E875">
        <v>3652.2467589599901</v>
      </c>
      <c r="F875">
        <v>146.76</v>
      </c>
      <c r="G875">
        <v>43.212016014316198</v>
      </c>
      <c r="H875">
        <v>11.7214690140557</v>
      </c>
      <c r="I875">
        <v>25.938292808677801</v>
      </c>
      <c r="J875">
        <v>1.3256518362936001</v>
      </c>
      <c r="K875">
        <v>131.10243793478699</v>
      </c>
      <c r="L875">
        <v>108.45371433804701</v>
      </c>
      <c r="M875">
        <v>49.399873870060901</v>
      </c>
      <c r="N875">
        <v>0.87692270506918002</v>
      </c>
      <c r="O875">
        <v>12.0877623330607</v>
      </c>
      <c r="P875">
        <v>79.852941176470594</v>
      </c>
      <c r="Q875">
        <v>1.549939435498E-3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584</v>
      </c>
      <c r="E876">
        <v>3651.9637149999999</v>
      </c>
      <c r="F876">
        <v>265.39999999999998</v>
      </c>
      <c r="G876">
        <v>85.311122149871196</v>
      </c>
      <c r="H876">
        <v>45.271729171148301</v>
      </c>
      <c r="I876">
        <v>28.6686895502067</v>
      </c>
      <c r="J876">
        <v>13.518735144545699</v>
      </c>
      <c r="K876">
        <v>208.96688209943801</v>
      </c>
      <c r="L876">
        <v>176.488277941532</v>
      </c>
      <c r="M876">
        <v>86.286015948636503</v>
      </c>
      <c r="N876">
        <v>1.12525179808545</v>
      </c>
      <c r="O876">
        <v>1.7332328560663199</v>
      </c>
      <c r="P876">
        <v>123.87178405735899</v>
      </c>
      <c r="Q876">
        <v>0.217722439970576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46</v>
      </c>
      <c r="E877">
        <v>3651.7915619999999</v>
      </c>
      <c r="F877">
        <v>1903.7</v>
      </c>
      <c r="G877">
        <v>473.76180828941801</v>
      </c>
      <c r="H877">
        <v>-26.2223238682841</v>
      </c>
      <c r="I877">
        <v>141.79242033059501</v>
      </c>
      <c r="J877">
        <v>-14.414444557353001</v>
      </c>
      <c r="K877">
        <v>2197.1597253380801</v>
      </c>
      <c r="L877">
        <v>1314.0744529051599</v>
      </c>
      <c r="M877">
        <v>26.005105671648099</v>
      </c>
      <c r="N877">
        <v>1.54896146282067</v>
      </c>
      <c r="O877">
        <v>56.747386668067399</v>
      </c>
      <c r="P877">
        <v>600.14711290915704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499</v>
      </c>
      <c r="E878">
        <v>3649.5212922000001</v>
      </c>
      <c r="F878">
        <v>3004.4</v>
      </c>
      <c r="G878">
        <v>24.094487261765899</v>
      </c>
      <c r="H878">
        <v>4.4729535630487298</v>
      </c>
      <c r="I878">
        <v>14.6305650517922</v>
      </c>
      <c r="J878">
        <v>3.9880083105779098</v>
      </c>
      <c r="K878">
        <v>2841.4539942339602</v>
      </c>
      <c r="L878">
        <v>2477.9002497023498</v>
      </c>
      <c r="M878">
        <v>49.429486330132697</v>
      </c>
      <c r="N878">
        <v>1.05714502940691</v>
      </c>
      <c r="O878">
        <v>6.5104513380375302</v>
      </c>
      <c r="P878">
        <v>56.617838711358999</v>
      </c>
      <c r="Q878">
        <v>3.5430930066981003E-2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201</v>
      </c>
      <c r="E879">
        <v>3636.8371068749998</v>
      </c>
      <c r="F879">
        <v>231.75</v>
      </c>
      <c r="G879">
        <v>-33.080949869092599</v>
      </c>
      <c r="H879">
        <v>1.7792921963584201</v>
      </c>
      <c r="I879">
        <v>-29.061297044240401</v>
      </c>
      <c r="J879">
        <v>1.37060222634905</v>
      </c>
      <c r="K879">
        <v>227.79060217430199</v>
      </c>
      <c r="L879">
        <v>232.95619452880001</v>
      </c>
      <c r="M879">
        <v>47.859389915879397</v>
      </c>
      <c r="N879">
        <v>0.93832946603496403</v>
      </c>
      <c r="O879">
        <v>29.0183387270765</v>
      </c>
      <c r="P879">
        <v>21.6216216216216</v>
      </c>
      <c r="Q879">
        <v>1.4246707459712999E-2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297</v>
      </c>
      <c r="E880">
        <v>3633.7191700499998</v>
      </c>
      <c r="F880">
        <v>675.9</v>
      </c>
      <c r="G880">
        <v>214.84752721405999</v>
      </c>
      <c r="H880">
        <v>-17.500532365045</v>
      </c>
      <c r="I880">
        <v>127.797633863507</v>
      </c>
      <c r="J880">
        <v>-8.4281427993437603</v>
      </c>
      <c r="K880">
        <v>649.72276036562005</v>
      </c>
      <c r="L880">
        <v>448.70087924095401</v>
      </c>
      <c r="M880">
        <v>48.675923381306802</v>
      </c>
      <c r="N880">
        <v>0.40213167316445297</v>
      </c>
      <c r="O880">
        <v>34.457760023672101</v>
      </c>
      <c r="P880">
        <v>258.32052165615198</v>
      </c>
      <c r="Q880">
        <v>0.19349191980112501</v>
      </c>
    </row>
    <row r="881" spans="1:17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499</v>
      </c>
      <c r="E881">
        <v>3622.4676951199999</v>
      </c>
      <c r="F881">
        <v>4192.8999999999996</v>
      </c>
      <c r="G881">
        <v>9.2569413906742994</v>
      </c>
      <c r="H881">
        <v>0.18478103598848999</v>
      </c>
      <c r="I881">
        <v>24.1827659060204</v>
      </c>
      <c r="J881">
        <v>1.05157155101959</v>
      </c>
      <c r="K881">
        <v>3970.62442423619</v>
      </c>
      <c r="L881">
        <v>3565.3745961651198</v>
      </c>
      <c r="M881">
        <v>50.315411973527297</v>
      </c>
      <c r="N881">
        <v>0.70654534868047303</v>
      </c>
      <c r="O881">
        <v>4.7485034224522504</v>
      </c>
      <c r="P881">
        <v>40.937815126050403</v>
      </c>
      <c r="Q881">
        <v>5.9124968237623997E-2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297</v>
      </c>
      <c r="E882">
        <v>3606.67995918</v>
      </c>
      <c r="F882">
        <v>1148.9000000000001</v>
      </c>
      <c r="G882">
        <v>-36.507073752807599</v>
      </c>
      <c r="H882">
        <v>11.7289310393604</v>
      </c>
      <c r="I882">
        <v>0.98088112100015901</v>
      </c>
      <c r="J882">
        <v>11.358508609762801</v>
      </c>
      <c r="K882">
        <v>1007.58494954866</v>
      </c>
      <c r="L882">
        <v>1013.24510068576</v>
      </c>
      <c r="M882">
        <v>65.092571090618705</v>
      </c>
      <c r="N882">
        <v>1.2934995290115401</v>
      </c>
      <c r="O882">
        <v>12.799199234049899</v>
      </c>
      <c r="P882">
        <v>52.850395795915603</v>
      </c>
      <c r="Q882">
        <v>-5.1859516468590001E-2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1459</v>
      </c>
      <c r="E883">
        <v>3593.5509149099998</v>
      </c>
      <c r="F883">
        <v>820.7</v>
      </c>
      <c r="G883">
        <v>2.1925703001735202</v>
      </c>
      <c r="H883">
        <v>15.76437378144</v>
      </c>
      <c r="I883">
        <v>18.8405228972812</v>
      </c>
      <c r="J883">
        <v>4.7836031472479101</v>
      </c>
      <c r="K883">
        <v>711.35183899044</v>
      </c>
      <c r="L883">
        <v>638.803917499097</v>
      </c>
      <c r="M883">
        <v>56.362721320315003</v>
      </c>
      <c r="N883">
        <v>1.0878789543874401</v>
      </c>
      <c r="O883">
        <v>7.8286828317290098</v>
      </c>
      <c r="P883">
        <v>82.702582368655399</v>
      </c>
      <c r="Q883">
        <v>-5.8301751286845997E-2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130</v>
      </c>
      <c r="E884">
        <v>3588.9927475999998</v>
      </c>
      <c r="F884">
        <v>117.1</v>
      </c>
      <c r="G884">
        <v>82.896131023001502</v>
      </c>
      <c r="H884">
        <v>6.8699034124894904</v>
      </c>
      <c r="I884">
        <v>-18.440303809797101</v>
      </c>
      <c r="J884">
        <v>-7.55690069521357</v>
      </c>
      <c r="K884">
        <v>111.642801981703</v>
      </c>
      <c r="L884">
        <v>102.708091802564</v>
      </c>
      <c r="M884">
        <v>51.933819796279998</v>
      </c>
      <c r="N884">
        <v>1.78191685849811</v>
      </c>
      <c r="O884">
        <v>38.087105038428597</v>
      </c>
      <c r="P884">
        <v>122.623574144486</v>
      </c>
      <c r="Q884">
        <v>0.18541432432202001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1414</v>
      </c>
      <c r="E885">
        <v>3584.6516755389998</v>
      </c>
      <c r="F885">
        <v>133.87</v>
      </c>
      <c r="G885">
        <v>-58.665247789094003</v>
      </c>
      <c r="H885">
        <v>-2.2177721337546701</v>
      </c>
      <c r="I885">
        <v>-15.815570537251</v>
      </c>
      <c r="J885">
        <v>0.74882820007227502</v>
      </c>
      <c r="K885">
        <v>132.584273926549</v>
      </c>
      <c r="L885">
        <v>140.17060045391801</v>
      </c>
      <c r="M885">
        <v>43.523915276988497</v>
      </c>
      <c r="N885">
        <v>0.39892144000179702</v>
      </c>
      <c r="O885">
        <v>51.1541047284679</v>
      </c>
      <c r="P885">
        <v>28.166586883676299</v>
      </c>
      <c r="Q885">
        <v>-4.7992601023928001E-2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54</v>
      </c>
      <c r="E886">
        <v>3576.6032148499999</v>
      </c>
      <c r="F886">
        <v>492.35</v>
      </c>
      <c r="G886">
        <v>174.660389747567</v>
      </c>
      <c r="H886">
        <v>1.43440142821184</v>
      </c>
      <c r="I886">
        <v>32.324220869672402</v>
      </c>
      <c r="J886">
        <v>-2.1916501797009702</v>
      </c>
      <c r="K886">
        <v>464.49905326479802</v>
      </c>
      <c r="L886">
        <v>362.62630434089903</v>
      </c>
      <c r="M886">
        <v>53.534630101036903</v>
      </c>
      <c r="N886">
        <v>0.87518450045505902</v>
      </c>
      <c r="O886">
        <v>7.6469990860160397</v>
      </c>
      <c r="P886">
        <v>219.458863223462</v>
      </c>
      <c r="Q886">
        <v>0.158331854020446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626</v>
      </c>
      <c r="E887">
        <v>3570.2753943099901</v>
      </c>
      <c r="F887">
        <v>1792.85</v>
      </c>
      <c r="G887">
        <v>38.233006541782402</v>
      </c>
      <c r="H887">
        <v>-5.1815585409106504</v>
      </c>
      <c r="I887">
        <v>5.8238751606161996</v>
      </c>
      <c r="J887">
        <v>-1.8852695416371601</v>
      </c>
      <c r="K887">
        <v>1789.6740908464201</v>
      </c>
      <c r="L887">
        <v>1542.7366941109401</v>
      </c>
      <c r="M887">
        <v>48.706937104249597</v>
      </c>
      <c r="N887">
        <v>0.93091613732360201</v>
      </c>
      <c r="O887">
        <v>21.8729955099422</v>
      </c>
      <c r="P887">
        <v>86.028534370946801</v>
      </c>
      <c r="Q887">
        <v>0.14084970009719799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116</v>
      </c>
      <c r="E888">
        <v>3562.7456592449998</v>
      </c>
      <c r="F888">
        <v>55.47</v>
      </c>
      <c r="G888">
        <v>124.979540415381</v>
      </c>
      <c r="H888">
        <v>10.5939033299343</v>
      </c>
      <c r="I888">
        <v>-18.2031894025105</v>
      </c>
      <c r="J888">
        <v>-2.9307018050707598</v>
      </c>
      <c r="K888">
        <v>49.402422382867798</v>
      </c>
      <c r="L888">
        <v>41.419304458009201</v>
      </c>
      <c r="M888">
        <v>53.871699219138002</v>
      </c>
      <c r="N888">
        <v>1.4396406201520799</v>
      </c>
      <c r="O888">
        <v>22.498647917793399</v>
      </c>
      <c r="P888">
        <v>157.40139211136801</v>
      </c>
      <c r="Q888">
        <v>9.4774710692968001E-2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60</v>
      </c>
      <c r="E889">
        <v>3560.604216708</v>
      </c>
      <c r="F889">
        <v>235.41</v>
      </c>
      <c r="G889">
        <v>84.072632685846202</v>
      </c>
      <c r="H889">
        <v>-5.8533251788225904</v>
      </c>
      <c r="I889">
        <v>-5.6116640383660501</v>
      </c>
      <c r="J889">
        <v>-1.60201656196131</v>
      </c>
      <c r="K889">
        <v>230.46816679206799</v>
      </c>
      <c r="L889">
        <v>191.53932672634201</v>
      </c>
      <c r="M889">
        <v>40.374313703111802</v>
      </c>
      <c r="N889">
        <v>0.497389938063937</v>
      </c>
      <c r="O889">
        <v>14.651034365574899</v>
      </c>
      <c r="P889">
        <v>113.911858246251</v>
      </c>
      <c r="Q889">
        <v>9.0662823659892006E-2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54</v>
      </c>
      <c r="E890">
        <v>3552.5235923199998</v>
      </c>
      <c r="F890">
        <v>620.79999999999995</v>
      </c>
      <c r="G890">
        <v>-11.9194038686495</v>
      </c>
      <c r="H890">
        <v>22.1001667755671</v>
      </c>
      <c r="I890">
        <v>3.2261137878989099</v>
      </c>
      <c r="J890">
        <v>-0.197926700210175</v>
      </c>
      <c r="K890">
        <v>539.443541617204</v>
      </c>
      <c r="M890">
        <v>69.559985991930205</v>
      </c>
      <c r="N890">
        <v>1.5905802774937501</v>
      </c>
      <c r="O890">
        <v>4.6713917525773097</v>
      </c>
      <c r="P890">
        <v>47.3359439895573</v>
      </c>
    </row>
    <row r="891" spans="1:17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201</v>
      </c>
      <c r="E891">
        <v>3550.7853306000002</v>
      </c>
      <c r="F891">
        <v>1349.1</v>
      </c>
      <c r="G891">
        <v>14.379336486570599</v>
      </c>
      <c r="H891">
        <v>1.5028690603140999</v>
      </c>
      <c r="I891">
        <v>0.853879368014688</v>
      </c>
      <c r="J891">
        <v>2.2585628760732099</v>
      </c>
      <c r="K891">
        <v>1298.5830744488701</v>
      </c>
      <c r="L891">
        <v>1158.1670610861399</v>
      </c>
      <c r="M891">
        <v>51.715922466010802</v>
      </c>
      <c r="N891">
        <v>0.64931184951441601</v>
      </c>
      <c r="O891">
        <v>4.3658735453265098</v>
      </c>
      <c r="P891">
        <v>64.124087591240794</v>
      </c>
      <c r="Q891">
        <v>0.12163148372471499</v>
      </c>
    </row>
    <row r="892" spans="1:17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1440</v>
      </c>
      <c r="E892">
        <v>3525.36</v>
      </c>
      <c r="F892">
        <v>317.60000000000002</v>
      </c>
      <c r="G892">
        <v>-55.771261577656901</v>
      </c>
      <c r="H892">
        <v>-8.5452940920576506</v>
      </c>
      <c r="I892">
        <v>-25.8880084621414</v>
      </c>
      <c r="J892">
        <v>0.346048547758942</v>
      </c>
      <c r="K892">
        <v>324.49777187034601</v>
      </c>
      <c r="L892">
        <v>345.93065731811402</v>
      </c>
      <c r="M892">
        <v>41.016325574288999</v>
      </c>
      <c r="N892">
        <v>1.0133767696498901</v>
      </c>
      <c r="O892">
        <v>46.945843828715297</v>
      </c>
      <c r="P892">
        <v>9.3663911845730006</v>
      </c>
      <c r="Q892">
        <v>-1.9227401428847001E-2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297</v>
      </c>
      <c r="E893">
        <v>3522.2670295449998</v>
      </c>
      <c r="F893">
        <v>2908.45</v>
      </c>
      <c r="G893">
        <v>-2.9921820035344502</v>
      </c>
      <c r="H893">
        <v>26.896366479197599</v>
      </c>
      <c r="I893">
        <v>18.675163075121102</v>
      </c>
      <c r="J893">
        <v>-3.33498546148537</v>
      </c>
      <c r="K893">
        <v>2368.67188979608</v>
      </c>
      <c r="L893">
        <v>2121.3160560389401</v>
      </c>
      <c r="M893">
        <v>71.445176010218901</v>
      </c>
      <c r="N893">
        <v>1.2699242282426</v>
      </c>
      <c r="O893">
        <v>1.0847702384431499</v>
      </c>
      <c r="P893">
        <v>92.784940178305007</v>
      </c>
      <c r="Q893">
        <v>7.9582473030598996E-2</v>
      </c>
    </row>
    <row r="894" spans="1:17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54</v>
      </c>
      <c r="E894">
        <v>3491.6627589199902</v>
      </c>
      <c r="F894">
        <v>348.2</v>
      </c>
      <c r="G894">
        <v>14.314874388263</v>
      </c>
      <c r="H894">
        <v>-4.9074022867199201</v>
      </c>
      <c r="I894">
        <v>-12.352499908482701</v>
      </c>
      <c r="J894">
        <v>-1.52576952542517</v>
      </c>
      <c r="K894">
        <v>346.56058967129502</v>
      </c>
      <c r="L894">
        <v>318.45107790617402</v>
      </c>
      <c r="M894">
        <v>44.5558412156754</v>
      </c>
      <c r="N894">
        <v>0.56347641637157397</v>
      </c>
      <c r="O894">
        <v>11.1286616886846</v>
      </c>
      <c r="P894">
        <v>46.703180956393503</v>
      </c>
      <c r="Q894">
        <v>5.0992985355057002E-2</v>
      </c>
    </row>
    <row r="895" spans="1:17" hidden="1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146</v>
      </c>
      <c r="E895">
        <v>3489.8915601949998</v>
      </c>
      <c r="F895">
        <v>1008.95</v>
      </c>
      <c r="G895">
        <v>618.85266853622602</v>
      </c>
      <c r="H895">
        <v>27.9254084857503</v>
      </c>
      <c r="I895">
        <v>181.65124721067801</v>
      </c>
      <c r="J895">
        <v>15.5125336820398</v>
      </c>
      <c r="K895">
        <v>721.13125687150205</v>
      </c>
      <c r="L895">
        <v>475.902143544892</v>
      </c>
      <c r="M895">
        <v>90.802036652555103</v>
      </c>
      <c r="N895">
        <v>1.80124492606452</v>
      </c>
      <c r="O895">
        <v>0.89697209970760405</v>
      </c>
      <c r="P895">
        <v>700.75396825396797</v>
      </c>
      <c r="Q895">
        <v>0.177146546854758</v>
      </c>
    </row>
    <row r="896" spans="1:17" hidden="1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136</v>
      </c>
      <c r="E896">
        <v>3477.159463815</v>
      </c>
      <c r="F896">
        <v>764.85</v>
      </c>
      <c r="G896">
        <v>76.158453332436494</v>
      </c>
      <c r="H896">
        <v>6.5595672082123802</v>
      </c>
      <c r="I896">
        <v>27.440940513747599</v>
      </c>
      <c r="J896">
        <v>-3.13698496214186</v>
      </c>
      <c r="K896">
        <v>708.87379347529395</v>
      </c>
      <c r="L896">
        <v>590.59385950933597</v>
      </c>
      <c r="M896">
        <v>58.6106358978492</v>
      </c>
      <c r="N896">
        <v>1.4982208220765201</v>
      </c>
      <c r="O896">
        <v>7.9950317055631697</v>
      </c>
      <c r="P896">
        <v>147.52427184466001</v>
      </c>
      <c r="Q896">
        <v>0.17628600258683599</v>
      </c>
    </row>
    <row r="897" spans="1:17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54</v>
      </c>
      <c r="E897">
        <v>3471.43288734</v>
      </c>
      <c r="F897">
        <v>139.32</v>
      </c>
      <c r="G897">
        <v>27.6152466070995</v>
      </c>
      <c r="H897">
        <v>12.585796261399</v>
      </c>
      <c r="I897">
        <v>-14.226177391856799</v>
      </c>
      <c r="J897">
        <v>-1.2297908921679499</v>
      </c>
      <c r="K897">
        <v>130.90493916025699</v>
      </c>
      <c r="L897">
        <v>120.351193631328</v>
      </c>
      <c r="M897">
        <v>46.591329954315</v>
      </c>
      <c r="N897">
        <v>0.90312340380629197</v>
      </c>
      <c r="O897">
        <v>11.6135515360321</v>
      </c>
      <c r="P897">
        <v>61.249999999999901</v>
      </c>
      <c r="Q897">
        <v>-8.1081630060522006E-2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1564</v>
      </c>
      <c r="E898">
        <v>3460.9174749949998</v>
      </c>
      <c r="F898">
        <v>2040.55</v>
      </c>
      <c r="G898">
        <v>21.796968084528899</v>
      </c>
      <c r="H898">
        <v>-5.9382424728452898</v>
      </c>
      <c r="I898">
        <v>18.679607906513802</v>
      </c>
      <c r="J898">
        <v>-2.1510715323131602</v>
      </c>
      <c r="K898">
        <v>1979.02676085391</v>
      </c>
      <c r="L898">
        <v>1710.3276071991299</v>
      </c>
      <c r="M898">
        <v>40.999181930359697</v>
      </c>
      <c r="N898">
        <v>1.07531357784055</v>
      </c>
      <c r="O898">
        <v>7.0299674107471004</v>
      </c>
      <c r="P898">
        <v>73.280400815217405</v>
      </c>
      <c r="Q898">
        <v>9.6494907434327995E-2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633</v>
      </c>
      <c r="E899">
        <v>3459.1484010699901</v>
      </c>
      <c r="F899">
        <v>2918.9</v>
      </c>
      <c r="G899">
        <v>18.800181288156899</v>
      </c>
      <c r="H899">
        <v>15.8741299024122</v>
      </c>
      <c r="I899">
        <v>-3.1319415411710998</v>
      </c>
      <c r="J899">
        <v>-0.81046092742279696</v>
      </c>
      <c r="K899">
        <v>2613.5219938754199</v>
      </c>
      <c r="L899">
        <v>2389.9637615325801</v>
      </c>
      <c r="M899">
        <v>53.984356018319197</v>
      </c>
      <c r="N899">
        <v>1.77217435784948</v>
      </c>
      <c r="O899">
        <v>10.658124635993</v>
      </c>
      <c r="P899">
        <v>49.913972419814499</v>
      </c>
      <c r="Q899">
        <v>6.9852655274922001E-2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46</v>
      </c>
      <c r="E900">
        <v>3452.6388000000002</v>
      </c>
      <c r="F900">
        <v>277</v>
      </c>
      <c r="G900">
        <v>63.531592670737503</v>
      </c>
      <c r="H900">
        <v>26.473978186696499</v>
      </c>
      <c r="I900">
        <v>15.165618247297401</v>
      </c>
      <c r="J900">
        <v>18.2004923421587</v>
      </c>
      <c r="K900">
        <v>207.75007716488301</v>
      </c>
      <c r="L900">
        <v>193.427837314193</v>
      </c>
      <c r="M900">
        <v>87.6130612148946</v>
      </c>
      <c r="N900">
        <v>1.79160321952172</v>
      </c>
      <c r="O900">
        <v>2.50902527075811</v>
      </c>
      <c r="P900">
        <v>96.453900709219795</v>
      </c>
    </row>
    <row r="901" spans="1:17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D901" t="s">
        <v>21</v>
      </c>
      <c r="E901">
        <v>3443.3100198500001</v>
      </c>
      <c r="F901">
        <v>583.29999999999995</v>
      </c>
      <c r="G901">
        <v>-18.175086364240698</v>
      </c>
      <c r="H901">
        <v>-10.8544563072456</v>
      </c>
      <c r="I901">
        <v>-28.910241975029599</v>
      </c>
      <c r="J901">
        <v>-4.35368066846413</v>
      </c>
      <c r="K901">
        <v>619.54833626315099</v>
      </c>
      <c r="L901">
        <v>597.51926060507105</v>
      </c>
      <c r="M901">
        <v>27.699200163387101</v>
      </c>
      <c r="N901">
        <v>1.02497129165781</v>
      </c>
      <c r="O901">
        <v>35.6934681981827</v>
      </c>
      <c r="P901">
        <v>29.622222222222199</v>
      </c>
      <c r="Q901">
        <v>6.789065991064E-2</v>
      </c>
    </row>
    <row r="902" spans="1:17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297</v>
      </c>
      <c r="E902">
        <v>3435.1214260000002</v>
      </c>
      <c r="F902">
        <v>335.5</v>
      </c>
      <c r="G902">
        <v>34.907092663717201</v>
      </c>
      <c r="H902">
        <v>5.6950317392648504</v>
      </c>
      <c r="I902">
        <v>27.6545727321251</v>
      </c>
      <c r="J902">
        <v>0.12909735758814</v>
      </c>
      <c r="K902">
        <v>304.34091977815001</v>
      </c>
      <c r="L902">
        <v>260.13298468502001</v>
      </c>
      <c r="M902">
        <v>58.727370509797403</v>
      </c>
      <c r="N902">
        <v>1.2403185829129699</v>
      </c>
      <c r="O902">
        <v>5.9612518628912001</v>
      </c>
      <c r="P902">
        <v>77.842565597667601</v>
      </c>
      <c r="Q902">
        <v>3.9801775029172003E-2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-</v>
      </c>
      <c r="D903" t="s">
        <v>133</v>
      </c>
      <c r="E903">
        <v>3410.255460077</v>
      </c>
      <c r="F903">
        <v>190.43</v>
      </c>
      <c r="G903">
        <v>88.104880743169403</v>
      </c>
      <c r="H903">
        <v>0.168308148520007</v>
      </c>
      <c r="I903">
        <v>-24.056416313197001</v>
      </c>
      <c r="J903">
        <v>-1.1845662937422801</v>
      </c>
      <c r="K903">
        <v>184.88094384854099</v>
      </c>
      <c r="L903">
        <v>165.04507478686099</v>
      </c>
      <c r="M903">
        <v>48.612796993898797</v>
      </c>
      <c r="N903">
        <v>1.0361287801348</v>
      </c>
      <c r="O903">
        <v>17.418473979940099</v>
      </c>
      <c r="P903">
        <v>121.173054587688</v>
      </c>
      <c r="Q903">
        <v>7.7396283069309998E-2</v>
      </c>
    </row>
    <row r="904" spans="1:17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-</v>
      </c>
      <c r="D904" t="s">
        <v>54</v>
      </c>
      <c r="E904">
        <v>3398.7886440000002</v>
      </c>
      <c r="F904">
        <v>422.3</v>
      </c>
      <c r="G904">
        <v>26.783354732100999</v>
      </c>
      <c r="H904">
        <v>-3.4077724802584801</v>
      </c>
      <c r="I904">
        <v>29.684703450836</v>
      </c>
      <c r="J904">
        <v>4.3579968037767198</v>
      </c>
      <c r="K904">
        <v>390.251346148332</v>
      </c>
      <c r="L904">
        <v>348.18244784152103</v>
      </c>
      <c r="M904">
        <v>70.781193351638905</v>
      </c>
      <c r="N904">
        <v>1.0012045246850201</v>
      </c>
      <c r="O904">
        <v>1.6457494672034101</v>
      </c>
      <c r="P904">
        <v>79.778629203916495</v>
      </c>
      <c r="Q904">
        <v>-4.0450579392613997E-2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484</v>
      </c>
      <c r="E905">
        <v>3395.3121022700002</v>
      </c>
      <c r="F905">
        <v>322.14999999999998</v>
      </c>
      <c r="G905">
        <v>-55.139088539860303</v>
      </c>
      <c r="H905">
        <v>0.613274880341111</v>
      </c>
      <c r="I905">
        <v>-13.6451049363262</v>
      </c>
      <c r="J905">
        <v>4.02625716459616</v>
      </c>
      <c r="K905">
        <v>307.25702348357999</v>
      </c>
      <c r="M905">
        <v>59.308813184269397</v>
      </c>
      <c r="N905">
        <v>0.86329362702119405</v>
      </c>
      <c r="O905">
        <v>59.677169020642502</v>
      </c>
      <c r="P905">
        <v>30.9020723283218</v>
      </c>
    </row>
    <row r="906" spans="1:17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-</v>
      </c>
      <c r="D906" t="s">
        <v>130</v>
      </c>
      <c r="E906">
        <v>3387.9568648650002</v>
      </c>
      <c r="F906">
        <v>514.54999999999995</v>
      </c>
      <c r="G906">
        <v>-37.385120106017403</v>
      </c>
      <c r="H906">
        <v>-6.3335283164620897</v>
      </c>
      <c r="I906">
        <v>-11.675680088958901</v>
      </c>
      <c r="J906">
        <v>0.96941906658047206</v>
      </c>
      <c r="K906">
        <v>521.33920585549595</v>
      </c>
      <c r="L906">
        <v>514.18489027265798</v>
      </c>
      <c r="M906">
        <v>38.210890908551796</v>
      </c>
      <c r="N906">
        <v>0.52719350248823704</v>
      </c>
      <c r="O906">
        <v>20.493635215236601</v>
      </c>
      <c r="P906">
        <v>14.5353366722314</v>
      </c>
    </row>
    <row r="907" spans="1:17" hidden="1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384</v>
      </c>
      <c r="E907">
        <v>3378.9795945000001</v>
      </c>
      <c r="F907">
        <v>4412.8999999999996</v>
      </c>
      <c r="G907">
        <v>23.1240048573076</v>
      </c>
      <c r="H907">
        <v>-2.21112504343983</v>
      </c>
      <c r="I907">
        <v>-12.812772587412701</v>
      </c>
      <c r="J907">
        <v>1.3446002489948701</v>
      </c>
      <c r="K907">
        <v>4312.1784507852499</v>
      </c>
      <c r="L907">
        <v>4099.9141338981499</v>
      </c>
      <c r="M907">
        <v>57.704859081788697</v>
      </c>
      <c r="N907">
        <v>0.749872621187609</v>
      </c>
      <c r="O907">
        <v>15.5022774139454</v>
      </c>
      <c r="P907">
        <v>60.177858439201401</v>
      </c>
      <c r="Q907">
        <v>6.1557686828556002E-2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89</v>
      </c>
      <c r="E908">
        <v>3352.3275674900001</v>
      </c>
      <c r="F908">
        <v>587.95000000000005</v>
      </c>
      <c r="G908">
        <v>-2.7409569462808099</v>
      </c>
      <c r="H908">
        <v>14.068072045884101</v>
      </c>
      <c r="I908">
        <v>10.7393137653807</v>
      </c>
      <c r="J908">
        <v>1.81130660061869</v>
      </c>
      <c r="M908">
        <v>55.575766089928102</v>
      </c>
      <c r="O908">
        <v>6.7267624798026997</v>
      </c>
      <c r="P908">
        <v>25.0425350914504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E909">
        <v>3335.19</v>
      </c>
      <c r="F909">
        <v>623.4</v>
      </c>
      <c r="G909">
        <v>388.62152613528798</v>
      </c>
      <c r="H909">
        <v>-5.8692763107990302</v>
      </c>
      <c r="I909">
        <v>81.403765619916101</v>
      </c>
      <c r="J909">
        <v>2.8110874508974502</v>
      </c>
      <c r="K909">
        <v>610.15830048738997</v>
      </c>
      <c r="L909">
        <v>450.61774680896599</v>
      </c>
      <c r="M909">
        <v>51.001605002049303</v>
      </c>
      <c r="N909">
        <v>1.2248281904496301</v>
      </c>
      <c r="O909">
        <v>27.149502726981002</v>
      </c>
      <c r="P909">
        <v>833.23353293413095</v>
      </c>
      <c r="Q909">
        <v>0.19852474528039701</v>
      </c>
    </row>
    <row r="910" spans="1:17" hidden="1" x14ac:dyDescent="0.3">
      <c r="A910" t="s">
        <v>1969</v>
      </c>
      <c r="B910" t="s">
        <v>1970</v>
      </c>
      <c r="C910" t="str">
        <f>IFERROR(VLOOKUP(Table1[[#This Row],[Ticker]],[1]!Table2[[Symbol]:[Industry]],2,FALSE),"-")</f>
        <v>-</v>
      </c>
      <c r="D910" t="s">
        <v>155</v>
      </c>
      <c r="E910">
        <v>3307.6798731899999</v>
      </c>
      <c r="F910">
        <v>361.55</v>
      </c>
      <c r="G910">
        <v>86.530151818209205</v>
      </c>
      <c r="H910">
        <v>-17.354168000279699</v>
      </c>
      <c r="I910">
        <v>-27.174927616939801</v>
      </c>
      <c r="J910">
        <v>-3.4864215057534702</v>
      </c>
      <c r="K910">
        <v>377.87985024122099</v>
      </c>
      <c r="L910">
        <v>347.515053828855</v>
      </c>
      <c r="M910">
        <v>39.735323480943698</v>
      </c>
      <c r="N910">
        <v>0.77615322552847399</v>
      </c>
      <c r="O910">
        <v>33.646798506430599</v>
      </c>
      <c r="P910">
        <v>118.591293833131</v>
      </c>
      <c r="Q910">
        <v>8.4211782672987998E-2</v>
      </c>
    </row>
    <row r="911" spans="1:17" hidden="1" x14ac:dyDescent="0.3">
      <c r="A911" t="s">
        <v>1971</v>
      </c>
      <c r="B911" t="s">
        <v>1972</v>
      </c>
      <c r="C911" t="str">
        <f>IFERROR(VLOOKUP(Table1[[#This Row],[Ticker]],[1]!Table2[[Symbol]:[Industry]],2,FALSE),"-")</f>
        <v>-</v>
      </c>
      <c r="D911" t="s">
        <v>51</v>
      </c>
      <c r="E911">
        <v>3304.6856790749998</v>
      </c>
      <c r="F911">
        <v>242.85</v>
      </c>
      <c r="G911">
        <v>11.9883810415031</v>
      </c>
      <c r="H911">
        <v>-9.0091136007430208</v>
      </c>
      <c r="I911">
        <v>16.449733156136901</v>
      </c>
      <c r="J911">
        <v>-3.5006158588775902</v>
      </c>
      <c r="K911">
        <v>244.06665522812301</v>
      </c>
      <c r="L911">
        <v>215.75340208501899</v>
      </c>
      <c r="M911">
        <v>40.292646821641398</v>
      </c>
      <c r="N911">
        <v>1.3369917569907499</v>
      </c>
      <c r="O911">
        <v>15.2975087502573</v>
      </c>
      <c r="P911">
        <v>54.190476190476097</v>
      </c>
      <c r="Q911">
        <v>-4.5757730178870998E-2</v>
      </c>
    </row>
    <row r="912" spans="1:17" hidden="1" x14ac:dyDescent="0.3">
      <c r="A912" t="s">
        <v>1973</v>
      </c>
      <c r="B912" t="s">
        <v>1974</v>
      </c>
      <c r="C912" t="str">
        <f>IFERROR(VLOOKUP(Table1[[#This Row],[Ticker]],[1]!Table2[[Symbol]:[Industry]],2,FALSE),"-")</f>
        <v>-</v>
      </c>
      <c r="D912" t="s">
        <v>46</v>
      </c>
      <c r="E912">
        <v>3303.2217875849901</v>
      </c>
      <c r="F912">
        <v>491.35</v>
      </c>
      <c r="G912">
        <v>149.53180133098601</v>
      </c>
      <c r="H912">
        <v>17.7020148704711</v>
      </c>
      <c r="I912">
        <v>60.210881925732401</v>
      </c>
      <c r="J912">
        <v>-1.3139981287815901</v>
      </c>
      <c r="K912">
        <v>440.83597471184402</v>
      </c>
      <c r="L912">
        <v>323.95945418971701</v>
      </c>
      <c r="M912">
        <v>48.326164115551997</v>
      </c>
      <c r="N912">
        <v>0.234966297878202</v>
      </c>
      <c r="O912">
        <v>31.4745090058003</v>
      </c>
      <c r="P912">
        <v>213.96166134185299</v>
      </c>
      <c r="Q912">
        <v>3.7548614170996003E-2</v>
      </c>
    </row>
    <row r="913" spans="1:17" hidden="1" x14ac:dyDescent="0.3">
      <c r="A913" t="s">
        <v>1975</v>
      </c>
      <c r="B913" t="s">
        <v>1976</v>
      </c>
      <c r="C913" t="str">
        <f>IFERROR(VLOOKUP(Table1[[#This Row],[Ticker]],[1]!Table2[[Symbol]:[Industry]],2,FALSE),"-")</f>
        <v>-</v>
      </c>
      <c r="D913" t="s">
        <v>1977</v>
      </c>
      <c r="E913">
        <v>3281.99833416</v>
      </c>
      <c r="F913">
        <v>284.55</v>
      </c>
      <c r="G913">
        <v>23.178072459777699</v>
      </c>
      <c r="H913">
        <v>-5.6860276689614402</v>
      </c>
      <c r="I913">
        <v>25.227708368583802</v>
      </c>
      <c r="J913">
        <v>-2.5636969965243002</v>
      </c>
      <c r="K913">
        <v>281.99565823255102</v>
      </c>
      <c r="M913">
        <v>44.445101808479997</v>
      </c>
      <c r="N913">
        <v>0.88758938995240899</v>
      </c>
      <c r="O913">
        <v>15.9725882973115</v>
      </c>
      <c r="P913">
        <v>162.86374133949101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46</v>
      </c>
      <c r="E914">
        <v>3269.9084472899999</v>
      </c>
      <c r="F914">
        <v>3015.9</v>
      </c>
      <c r="G914">
        <v>58.541671670191</v>
      </c>
      <c r="H914">
        <v>-16.325565698856298</v>
      </c>
      <c r="I914">
        <v>41.874630292118603</v>
      </c>
      <c r="J914">
        <v>-6.5851969268903803</v>
      </c>
      <c r="K914">
        <v>3054.42769878746</v>
      </c>
      <c r="L914">
        <v>2517.1211722656999</v>
      </c>
      <c r="M914">
        <v>35.623303441818699</v>
      </c>
      <c r="N914">
        <v>0.68196547360486104</v>
      </c>
      <c r="O914">
        <v>22.9450578600086</v>
      </c>
      <c r="P914">
        <v>107.97158914595001</v>
      </c>
      <c r="Q914">
        <v>0.111887815425393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54</v>
      </c>
      <c r="E915">
        <v>3243.3835365750001</v>
      </c>
      <c r="F915">
        <v>1961.05</v>
      </c>
      <c r="G915">
        <v>59.835371811107699</v>
      </c>
      <c r="H915">
        <v>20.243424598737501</v>
      </c>
      <c r="I915">
        <v>5.1589652791146898</v>
      </c>
      <c r="J915">
        <v>0.74299369667357595</v>
      </c>
      <c r="K915">
        <v>1698.07059585971</v>
      </c>
      <c r="L915">
        <v>1489.7308121390199</v>
      </c>
      <c r="M915">
        <v>62.434327323459797</v>
      </c>
      <c r="N915">
        <v>2.41700429513488</v>
      </c>
      <c r="O915">
        <v>5.3517248412840104</v>
      </c>
      <c r="P915">
        <v>90.024224806201502</v>
      </c>
      <c r="Q915">
        <v>0.149033991705358</v>
      </c>
    </row>
    <row r="916" spans="1:17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46</v>
      </c>
      <c r="E916">
        <v>3233.8593286</v>
      </c>
      <c r="F916">
        <v>1908.1</v>
      </c>
      <c r="G916">
        <v>-8.96812186471929</v>
      </c>
      <c r="H916">
        <v>-4.1469663487923603</v>
      </c>
      <c r="I916">
        <v>4.1327509428878102</v>
      </c>
      <c r="J916">
        <v>0.38338381950315698</v>
      </c>
      <c r="K916">
        <v>1837.3624029978801</v>
      </c>
      <c r="L916">
        <v>1688.44035462698</v>
      </c>
      <c r="M916">
        <v>44.343414459966098</v>
      </c>
      <c r="N916">
        <v>0.401173007797061</v>
      </c>
      <c r="O916">
        <v>9.5330433415439408</v>
      </c>
      <c r="P916">
        <v>34.9434229137199</v>
      </c>
      <c r="Q916">
        <v>1.7122379281639E-2</v>
      </c>
    </row>
    <row r="917" spans="1:17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1005</v>
      </c>
      <c r="E917">
        <v>3208.0292744049998</v>
      </c>
      <c r="F917">
        <v>396.35</v>
      </c>
      <c r="G917">
        <v>-18.396195029609</v>
      </c>
      <c r="H917">
        <v>-5.8608684462118497</v>
      </c>
      <c r="I917">
        <v>-15.046922590689899</v>
      </c>
      <c r="J917">
        <v>0.97296928976476804</v>
      </c>
      <c r="K917">
        <v>402.70178667662299</v>
      </c>
      <c r="L917">
        <v>396.69924596022997</v>
      </c>
      <c r="M917">
        <v>38.781817005608303</v>
      </c>
      <c r="N917">
        <v>0.758536466125034</v>
      </c>
      <c r="O917">
        <v>23.628106471552901</v>
      </c>
      <c r="P917">
        <v>17.245969531134399</v>
      </c>
      <c r="Q917">
        <v>-4.2201270842994E-2</v>
      </c>
    </row>
    <row r="918" spans="1:17" hidden="1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54</v>
      </c>
      <c r="E918">
        <v>3204.5166304519998</v>
      </c>
      <c r="F918">
        <v>62.69</v>
      </c>
      <c r="G918">
        <v>82.381581231707599</v>
      </c>
      <c r="H918">
        <v>1.1669379647454401</v>
      </c>
      <c r="I918">
        <v>5.5139175378188003</v>
      </c>
      <c r="J918">
        <v>3.6791657172016898</v>
      </c>
      <c r="K918">
        <v>54.929034532567599</v>
      </c>
      <c r="L918">
        <v>47.933394442611402</v>
      </c>
      <c r="M918">
        <v>74.256075140810495</v>
      </c>
      <c r="N918">
        <v>1.3027752661330401</v>
      </c>
      <c r="O918">
        <v>0.49449672994097399</v>
      </c>
      <c r="P918">
        <v>110.72268907563</v>
      </c>
      <c r="Q918">
        <v>-7.0355622303339997E-3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551</v>
      </c>
      <c r="E919">
        <v>3195.2412345849998</v>
      </c>
      <c r="F919">
        <v>5003.1499999999996</v>
      </c>
      <c r="G919">
        <v>28.0956998487014</v>
      </c>
      <c r="H919">
        <v>9.26779131537171</v>
      </c>
      <c r="I919">
        <v>21.849194933325801</v>
      </c>
      <c r="J919">
        <v>2.1383828235993501</v>
      </c>
      <c r="K919">
        <v>4190.0302212257202</v>
      </c>
      <c r="L919">
        <v>3651.22357783801</v>
      </c>
      <c r="M919">
        <v>71.850934413175594</v>
      </c>
      <c r="N919">
        <v>2.34100442224294</v>
      </c>
      <c r="O919">
        <v>1.3791311473771499</v>
      </c>
      <c r="P919">
        <v>75.422941393033</v>
      </c>
      <c r="Q919">
        <v>0.12042966951643599</v>
      </c>
    </row>
    <row r="920" spans="1:17" hidden="1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297</v>
      </c>
      <c r="E920">
        <v>3187.9689267499998</v>
      </c>
      <c r="F920">
        <v>264.10000000000002</v>
      </c>
      <c r="G920">
        <v>25.748074858055801</v>
      </c>
      <c r="H920">
        <v>34.2788729091466</v>
      </c>
      <c r="I920">
        <v>80.886664636185301</v>
      </c>
      <c r="J920">
        <v>4.1467260893919597</v>
      </c>
      <c r="K920">
        <v>203.71099716296999</v>
      </c>
      <c r="L920">
        <v>154.261018908794</v>
      </c>
      <c r="M920">
        <v>73.551297594690098</v>
      </c>
      <c r="N920">
        <v>0.93048205946940699</v>
      </c>
      <c r="O920">
        <v>4.0893600908746599</v>
      </c>
      <c r="P920">
        <v>157.859793009177</v>
      </c>
      <c r="Q920">
        <v>0.18555969290797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46</v>
      </c>
      <c r="E921">
        <v>3183.611324296</v>
      </c>
      <c r="F921">
        <v>20.36</v>
      </c>
      <c r="G921">
        <v>20.006913819848201</v>
      </c>
      <c r="H921">
        <v>7.0439578098392097</v>
      </c>
      <c r="I921">
        <v>-31.884255875513499</v>
      </c>
      <c r="J921">
        <v>8.8574394480589499E-2</v>
      </c>
      <c r="K921">
        <v>19.300285389867199</v>
      </c>
      <c r="L921">
        <v>18.432458817004498</v>
      </c>
      <c r="M921">
        <v>55.5418855477063</v>
      </c>
      <c r="N921">
        <v>1.7249342624722701</v>
      </c>
      <c r="O921">
        <v>31.171790800068202</v>
      </c>
      <c r="P921">
        <v>71.318360574895294</v>
      </c>
      <c r="Q921">
        <v>0.105288409680576</v>
      </c>
    </row>
    <row r="922" spans="1:17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78</v>
      </c>
      <c r="E922">
        <v>3182.7287937999999</v>
      </c>
      <c r="F922">
        <v>243.5</v>
      </c>
      <c r="G922">
        <v>-10.577462757493601</v>
      </c>
      <c r="H922">
        <v>-5.1335040121723701</v>
      </c>
      <c r="I922">
        <v>-20.466427810609702</v>
      </c>
      <c r="J922">
        <v>4.3049090802688204</v>
      </c>
      <c r="K922">
        <v>239.75568235504099</v>
      </c>
      <c r="L922">
        <v>236.79575126430501</v>
      </c>
      <c r="M922">
        <v>51.0402260192824</v>
      </c>
      <c r="N922">
        <v>0.99886767609506499</v>
      </c>
      <c r="O922">
        <v>25.256673511293599</v>
      </c>
      <c r="P922">
        <v>25.5154639175257</v>
      </c>
      <c r="Q922">
        <v>-7.6672951260717007E-2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1459</v>
      </c>
      <c r="E923">
        <v>3181.04884128</v>
      </c>
      <c r="F923">
        <v>216.2</v>
      </c>
      <c r="G923">
        <v>-16.811031106449299</v>
      </c>
      <c r="K923">
        <v>198.53034696656701</v>
      </c>
      <c r="L923">
        <v>172.215069946667</v>
      </c>
      <c r="M923">
        <v>81.1750791682543</v>
      </c>
      <c r="N923">
        <v>1</v>
      </c>
      <c r="O923">
        <v>2.8445883441258202</v>
      </c>
      <c r="P923">
        <v>11.991711991711901</v>
      </c>
      <c r="Q923">
        <v>0.14788253940821999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2000</v>
      </c>
      <c r="E924">
        <v>3176.0337420450001</v>
      </c>
      <c r="F924">
        <v>715.95</v>
      </c>
      <c r="G924">
        <v>87.450789004502795</v>
      </c>
      <c r="H924">
        <v>36.833106537517601</v>
      </c>
      <c r="I924">
        <v>102.51030348179199</v>
      </c>
      <c r="J924">
        <v>14.172160116742599</v>
      </c>
      <c r="K924">
        <v>544.28652845116903</v>
      </c>
      <c r="M924">
        <v>73.8185985169481</v>
      </c>
      <c r="N924">
        <v>0.53536751554510498</v>
      </c>
      <c r="O924">
        <v>2.2278092045533802</v>
      </c>
      <c r="P924">
        <v>179.88663017982799</v>
      </c>
    </row>
    <row r="925" spans="1:17" hidden="1" x14ac:dyDescent="0.3">
      <c r="A925" t="s">
        <v>2001</v>
      </c>
      <c r="B925" t="s">
        <v>2002</v>
      </c>
      <c r="C925" t="str">
        <f>IFERROR(VLOOKUP(Table1[[#This Row],[Ticker]],[1]!Table2[[Symbol]:[Industry]],2,FALSE),"-")</f>
        <v>-</v>
      </c>
      <c r="D925" t="s">
        <v>21</v>
      </c>
      <c r="E925">
        <v>3170.28605677</v>
      </c>
      <c r="F925">
        <v>591.70000000000005</v>
      </c>
      <c r="G925">
        <v>253.44060499535499</v>
      </c>
      <c r="H925">
        <v>15.1495131377609</v>
      </c>
      <c r="I925">
        <v>12.0432394222185</v>
      </c>
      <c r="J925">
        <v>3.24972706754955</v>
      </c>
      <c r="K925">
        <v>534.37521993749294</v>
      </c>
      <c r="L925">
        <v>445.49556101859599</v>
      </c>
      <c r="M925">
        <v>53.853930421498603</v>
      </c>
      <c r="N925">
        <v>2.00642062644858</v>
      </c>
      <c r="O925">
        <v>11.8810207875612</v>
      </c>
      <c r="P925">
        <v>282.72962483829201</v>
      </c>
      <c r="Q925">
        <v>5.7333862762847999E-2</v>
      </c>
    </row>
    <row r="926" spans="1:17" x14ac:dyDescent="0.3">
      <c r="A926" t="s">
        <v>2003</v>
      </c>
      <c r="B926" t="s">
        <v>2004</v>
      </c>
      <c r="C926" t="str">
        <f>IFERROR(VLOOKUP(Table1[[#This Row],[Ticker]],[1]!Table2[[Symbol]:[Industry]],2,FALSE),"-")</f>
        <v>-</v>
      </c>
      <c r="D926" t="s">
        <v>1126</v>
      </c>
      <c r="E926">
        <v>3161.52135335</v>
      </c>
      <c r="F926">
        <v>437.3</v>
      </c>
      <c r="G926">
        <v>-55.7041388428527</v>
      </c>
      <c r="H926">
        <v>-4.4697778559859298</v>
      </c>
      <c r="I926">
        <v>-19.182993417455599</v>
      </c>
      <c r="J926">
        <v>-3.4160200011977002</v>
      </c>
      <c r="K926">
        <v>426.90466950512399</v>
      </c>
      <c r="L926">
        <v>432.76444215362602</v>
      </c>
      <c r="M926">
        <v>41.760185660544899</v>
      </c>
      <c r="N926">
        <v>0.54711877834214295</v>
      </c>
      <c r="O926">
        <v>51.863709124171002</v>
      </c>
      <c r="P926">
        <v>38.825396825396801</v>
      </c>
      <c r="Q926">
        <v>-1.0170780580398E-2</v>
      </c>
    </row>
    <row r="927" spans="1:17" x14ac:dyDescent="0.3">
      <c r="A927" t="s">
        <v>2005</v>
      </c>
      <c r="B927" t="s">
        <v>2006</v>
      </c>
      <c r="C927" t="str">
        <f>IFERROR(VLOOKUP(Table1[[#This Row],[Ticker]],[1]!Table2[[Symbol]:[Industry]],2,FALSE),"-")</f>
        <v>-</v>
      </c>
      <c r="D927" t="s">
        <v>92</v>
      </c>
      <c r="E927">
        <v>3160.5422678499999</v>
      </c>
      <c r="F927">
        <v>735.25</v>
      </c>
      <c r="G927">
        <v>-60.601957013528498</v>
      </c>
      <c r="H927">
        <v>-9.1058605867023097</v>
      </c>
      <c r="I927">
        <v>-9.1531676145742296</v>
      </c>
      <c r="J927">
        <v>-7.3505616903764404</v>
      </c>
      <c r="K927">
        <v>770.54591787344805</v>
      </c>
      <c r="L927">
        <v>803.56205184211103</v>
      </c>
      <c r="M927">
        <v>34.218401282671898</v>
      </c>
      <c r="N927">
        <v>1.2640825680199499</v>
      </c>
      <c r="O927">
        <v>58.762325739544302</v>
      </c>
      <c r="P927">
        <v>18.8186813186813</v>
      </c>
    </row>
    <row r="928" spans="1:17" x14ac:dyDescent="0.3">
      <c r="A928" t="s">
        <v>2007</v>
      </c>
      <c r="B928" t="s">
        <v>2008</v>
      </c>
      <c r="C928" t="str">
        <f>IFERROR(VLOOKUP(Table1[[#This Row],[Ticker]],[1]!Table2[[Symbol]:[Industry]],2,FALSE),"-")</f>
        <v>-</v>
      </c>
      <c r="D928" t="s">
        <v>286</v>
      </c>
      <c r="E928">
        <v>3159.1921470000002</v>
      </c>
      <c r="F928">
        <v>325.95</v>
      </c>
      <c r="G928">
        <v>-2.0578648045865799</v>
      </c>
      <c r="H928">
        <v>-8.7427670501184203</v>
      </c>
      <c r="I928">
        <v>-26.254295138964999</v>
      </c>
      <c r="J928">
        <v>-0.75555657034004198</v>
      </c>
      <c r="K928">
        <v>328.48807377763802</v>
      </c>
      <c r="L928">
        <v>304.16637334184998</v>
      </c>
      <c r="M928">
        <v>44.140712778585197</v>
      </c>
      <c r="N928">
        <v>0.34665486875921497</v>
      </c>
      <c r="O928">
        <v>23.1937413713759</v>
      </c>
      <c r="P928">
        <v>53.028169014084398</v>
      </c>
      <c r="Q928">
        <v>7.9007028151444003E-2</v>
      </c>
    </row>
    <row r="929" spans="1:17" hidden="1" x14ac:dyDescent="0.3">
      <c r="A929" t="s">
        <v>2009</v>
      </c>
      <c r="B929" t="s">
        <v>2010</v>
      </c>
      <c r="C929" t="str">
        <f>IFERROR(VLOOKUP(Table1[[#This Row],[Ticker]],[1]!Table2[[Symbol]:[Industry]],2,FALSE),"-")</f>
        <v>-</v>
      </c>
      <c r="D929" t="s">
        <v>46</v>
      </c>
      <c r="E929">
        <v>3158.7294225249998</v>
      </c>
      <c r="F929">
        <v>2524.4499999999998</v>
      </c>
      <c r="G929">
        <v>75.881129426491697</v>
      </c>
      <c r="H929">
        <v>13.829410399668101</v>
      </c>
      <c r="I929">
        <v>26.6880805891591</v>
      </c>
      <c r="J929">
        <v>0.76115765713651695</v>
      </c>
      <c r="K929">
        <v>2224.9186228097101</v>
      </c>
      <c r="L929">
        <v>1861.92666575982</v>
      </c>
      <c r="M929">
        <v>69.726683516863403</v>
      </c>
      <c r="N929">
        <v>1.1136856797208401</v>
      </c>
      <c r="O929">
        <v>4.5772346451702299</v>
      </c>
      <c r="P929">
        <v>109.49792531120301</v>
      </c>
      <c r="Q929">
        <v>0.14536033995522399</v>
      </c>
    </row>
    <row r="930" spans="1:17" hidden="1" x14ac:dyDescent="0.3">
      <c r="A930" t="s">
        <v>2011</v>
      </c>
      <c r="B930" t="s">
        <v>2012</v>
      </c>
      <c r="C930" t="str">
        <f>IFERROR(VLOOKUP(Table1[[#This Row],[Ticker]],[1]!Table2[[Symbol]:[Industry]],2,FALSE),"-")</f>
        <v>-</v>
      </c>
      <c r="D930" t="s">
        <v>51</v>
      </c>
      <c r="E930">
        <v>3157.1591333299998</v>
      </c>
      <c r="F930">
        <v>504.65</v>
      </c>
      <c r="G930">
        <v>30.7247649391057</v>
      </c>
      <c r="H930">
        <v>-5.9568166907512596</v>
      </c>
      <c r="I930">
        <v>-2.2658074753291899</v>
      </c>
      <c r="J930">
        <v>1.71261931050611</v>
      </c>
      <c r="K930">
        <v>527.71556398366499</v>
      </c>
      <c r="L930">
        <v>458.642205113057</v>
      </c>
      <c r="M930">
        <v>30.3030065272049</v>
      </c>
      <c r="N930">
        <v>1.07135207059525</v>
      </c>
      <c r="O930">
        <v>15.0500346774992</v>
      </c>
      <c r="P930">
        <v>61.4105229489845</v>
      </c>
      <c r="Q930">
        <v>3.5080987468244E-2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2015</v>
      </c>
      <c r="E931">
        <v>3155.88</v>
      </c>
      <c r="F931">
        <v>1127.0999999999999</v>
      </c>
      <c r="G931">
        <v>185.069829538081</v>
      </c>
      <c r="H931">
        <v>-3.6988470730479701</v>
      </c>
      <c r="I931">
        <v>31.9437664490851</v>
      </c>
      <c r="J931">
        <v>-5.79173889810611</v>
      </c>
      <c r="K931">
        <v>1149.7243537409699</v>
      </c>
      <c r="L931">
        <v>845.71304637457695</v>
      </c>
      <c r="M931">
        <v>27.2175950992726</v>
      </c>
      <c r="N931">
        <v>0.21594713866087101</v>
      </c>
      <c r="O931">
        <v>29.354094579007999</v>
      </c>
      <c r="P931">
        <v>216.024113276321</v>
      </c>
      <c r="Q931">
        <v>9.5200974128235999E-2</v>
      </c>
    </row>
    <row r="932" spans="1:17" hidden="1" x14ac:dyDescent="0.3">
      <c r="A932" t="s">
        <v>2016</v>
      </c>
      <c r="B932" t="s">
        <v>2017</v>
      </c>
      <c r="C932" t="str">
        <f>IFERROR(VLOOKUP(Table1[[#This Row],[Ticker]],[1]!Table2[[Symbol]:[Industry]],2,FALSE),"-")</f>
        <v>-</v>
      </c>
      <c r="D932" t="s">
        <v>124</v>
      </c>
      <c r="E932">
        <v>3149.8508625999998</v>
      </c>
      <c r="F932">
        <v>4382.2</v>
      </c>
      <c r="G932">
        <v>33.168478051607202</v>
      </c>
      <c r="H932">
        <v>-0.96794064029490601</v>
      </c>
      <c r="I932">
        <v>22.094025248318701</v>
      </c>
      <c r="J932">
        <v>4.0915682241832201</v>
      </c>
      <c r="K932">
        <v>4342.9809929448702</v>
      </c>
      <c r="L932">
        <v>3748.04760524013</v>
      </c>
      <c r="M932">
        <v>54.158447118227699</v>
      </c>
      <c r="N932">
        <v>0.58967431133038095</v>
      </c>
      <c r="O932">
        <v>17.3611428049838</v>
      </c>
      <c r="P932">
        <v>105.42846427901701</v>
      </c>
      <c r="Q932">
        <v>0.12648449753167099</v>
      </c>
    </row>
    <row r="933" spans="1:17" hidden="1" x14ac:dyDescent="0.3">
      <c r="A933" t="s">
        <v>2018</v>
      </c>
      <c r="B933" t="s">
        <v>2019</v>
      </c>
      <c r="C933" t="str">
        <f>IFERROR(VLOOKUP(Table1[[#This Row],[Ticker]],[1]!Table2[[Symbol]:[Industry]],2,FALSE),"-")</f>
        <v>-</v>
      </c>
      <c r="D933" t="s">
        <v>384</v>
      </c>
      <c r="E933">
        <v>3139.4091125</v>
      </c>
      <c r="F933">
        <v>1832.75</v>
      </c>
      <c r="G933">
        <v>334.310174215487</v>
      </c>
      <c r="H933">
        <v>-3.5944270131573601</v>
      </c>
      <c r="I933">
        <v>147.26597658228499</v>
      </c>
      <c r="J933">
        <v>-1.2154346810561401</v>
      </c>
      <c r="K933">
        <v>1595.7827124481501</v>
      </c>
      <c r="L933">
        <v>1034.59891068965</v>
      </c>
      <c r="M933">
        <v>61.985122676476401</v>
      </c>
      <c r="N933">
        <v>0.85032072503193001</v>
      </c>
      <c r="O933">
        <v>18.903287409630298</v>
      </c>
      <c r="P933">
        <v>402.12328767123199</v>
      </c>
      <c r="Q933">
        <v>0.27135695452797098</v>
      </c>
    </row>
    <row r="934" spans="1:17" hidden="1" x14ac:dyDescent="0.3">
      <c r="A934" t="s">
        <v>2020</v>
      </c>
      <c r="B934" t="s">
        <v>2021</v>
      </c>
      <c r="C934" t="str">
        <f>IFERROR(VLOOKUP(Table1[[#This Row],[Ticker]],[1]!Table2[[Symbol]:[Industry]],2,FALSE),"-")</f>
        <v>-</v>
      </c>
      <c r="D934" t="s">
        <v>204</v>
      </c>
      <c r="E934">
        <v>3121.89583335</v>
      </c>
      <c r="F934">
        <v>2157.25</v>
      </c>
      <c r="G934">
        <v>71.0286185910565</v>
      </c>
      <c r="H934">
        <v>-0.35854349214710801</v>
      </c>
      <c r="I934">
        <v>34.672278029134198</v>
      </c>
      <c r="J934">
        <v>10.617934519583899</v>
      </c>
      <c r="K934">
        <v>2077.6790186981102</v>
      </c>
      <c r="L934">
        <v>1809.6420794820301</v>
      </c>
      <c r="M934">
        <v>59.186512117095504</v>
      </c>
      <c r="N934">
        <v>1.5259303586478601</v>
      </c>
      <c r="O934">
        <v>14.961177424962299</v>
      </c>
      <c r="P934">
        <v>103.927778040364</v>
      </c>
      <c r="Q934">
        <v>0.11980144309235601</v>
      </c>
    </row>
    <row r="935" spans="1:17" hidden="1" x14ac:dyDescent="0.3">
      <c r="A935" t="s">
        <v>2022</v>
      </c>
      <c r="B935" t="s">
        <v>2023</v>
      </c>
      <c r="C935" t="str">
        <f>IFERROR(VLOOKUP(Table1[[#This Row],[Ticker]],[1]!Table2[[Symbol]:[Industry]],2,FALSE),"-")</f>
        <v>-</v>
      </c>
      <c r="D935" t="s">
        <v>201</v>
      </c>
      <c r="E935">
        <v>3120.77395725</v>
      </c>
      <c r="F935">
        <v>2065.1</v>
      </c>
      <c r="G935">
        <v>-32.264593987335203</v>
      </c>
      <c r="H935">
        <v>-1.66645326891218</v>
      </c>
      <c r="I935">
        <v>-9.3674359118242094</v>
      </c>
      <c r="J935">
        <v>1.5061989155533699</v>
      </c>
      <c r="K935">
        <v>2026.5743216524299</v>
      </c>
      <c r="L935">
        <v>2040.7882709161699</v>
      </c>
      <c r="M935">
        <v>53.442178231532701</v>
      </c>
      <c r="N935">
        <v>1.1564300501689599</v>
      </c>
      <c r="O935">
        <v>19.122560650815899</v>
      </c>
      <c r="P935">
        <v>18.537439370892201</v>
      </c>
      <c r="Q935">
        <v>8.7375632605870002E-3</v>
      </c>
    </row>
    <row r="936" spans="1:17" hidden="1" x14ac:dyDescent="0.3">
      <c r="A936" t="s">
        <v>2024</v>
      </c>
      <c r="B936" t="s">
        <v>2025</v>
      </c>
      <c r="C936" t="str">
        <f>IFERROR(VLOOKUP(Table1[[#This Row],[Ticker]],[1]!Table2[[Symbol]:[Industry]],2,FALSE),"-")</f>
        <v>-</v>
      </c>
      <c r="D936" t="s">
        <v>133</v>
      </c>
      <c r="E936">
        <v>3106.4597517099901</v>
      </c>
      <c r="F936">
        <v>17.989999999999998</v>
      </c>
      <c r="G936">
        <v>53.494994645120897</v>
      </c>
      <c r="H936">
        <v>-5.7634217313178997</v>
      </c>
      <c r="I936">
        <v>-51.914338532821297</v>
      </c>
      <c r="J936">
        <v>0.80597799537281201</v>
      </c>
      <c r="K936">
        <v>18.975571201399902</v>
      </c>
      <c r="L936">
        <v>17.903949569929502</v>
      </c>
      <c r="M936">
        <v>44.257096704011303</v>
      </c>
      <c r="N936">
        <v>0.67924420967559596</v>
      </c>
      <c r="O936">
        <v>88.715953307392994</v>
      </c>
      <c r="P936">
        <v>106.07101947308099</v>
      </c>
      <c r="Q936">
        <v>8.3734860472693004E-2</v>
      </c>
    </row>
    <row r="937" spans="1:17" x14ac:dyDescent="0.3">
      <c r="A937" t="s">
        <v>2026</v>
      </c>
      <c r="B937" t="s">
        <v>2027</v>
      </c>
      <c r="C937" t="str">
        <f>IFERROR(VLOOKUP(Table1[[#This Row],[Ticker]],[1]!Table2[[Symbol]:[Industry]],2,FALSE),"-")</f>
        <v>-</v>
      </c>
      <c r="D937" t="s">
        <v>133</v>
      </c>
      <c r="E937">
        <v>3104.7468075000002</v>
      </c>
      <c r="F937">
        <v>1066.5</v>
      </c>
      <c r="G937">
        <v>-32.7195688005637</v>
      </c>
      <c r="H937">
        <v>-13.968993176825</v>
      </c>
      <c r="I937">
        <v>-15.431035073146401</v>
      </c>
      <c r="J937">
        <v>-6.2805280860960702</v>
      </c>
      <c r="K937">
        <v>1176.2306560438401</v>
      </c>
      <c r="L937">
        <v>1136.5007891231701</v>
      </c>
      <c r="M937">
        <v>19.377435797053</v>
      </c>
      <c r="N937">
        <v>0.73736405905659697</v>
      </c>
      <c r="O937">
        <v>27.426160337552702</v>
      </c>
      <c r="P937">
        <v>11.675392670157001</v>
      </c>
      <c r="Q937">
        <v>-3.7878010883360999E-2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Row],[Ticker]],[1]!Table2[[Symbol]:[Industry]],2,FALSE),"-")</f>
        <v>-</v>
      </c>
      <c r="D938" t="s">
        <v>54</v>
      </c>
      <c r="E938">
        <v>3104.2793614950001</v>
      </c>
      <c r="F938">
        <v>142.35</v>
      </c>
      <c r="G938">
        <v>101.17491456504</v>
      </c>
      <c r="H938">
        <v>28.1522027891669</v>
      </c>
      <c r="I938">
        <v>17.611438720228598</v>
      </c>
      <c r="J938">
        <v>1.98676040472028</v>
      </c>
      <c r="K938">
        <v>121.573792521247</v>
      </c>
      <c r="L938">
        <v>102.265297103473</v>
      </c>
      <c r="M938">
        <v>60.819142018514</v>
      </c>
      <c r="N938">
        <v>1.1611328260201199</v>
      </c>
      <c r="O938">
        <v>7.1935370565507597</v>
      </c>
      <c r="P938">
        <v>134.32098765432099</v>
      </c>
      <c r="Q938">
        <v>4.7988637331303E-2</v>
      </c>
    </row>
    <row r="939" spans="1:17" hidden="1" x14ac:dyDescent="0.3">
      <c r="A939" t="s">
        <v>2030</v>
      </c>
      <c r="B939" t="s">
        <v>2031</v>
      </c>
      <c r="C939" t="str">
        <f>IFERROR(VLOOKUP(Table1[[#This Row],[Ticker]],[1]!Table2[[Symbol]:[Industry]],2,FALSE),"-")</f>
        <v>-</v>
      </c>
      <c r="D939" t="s">
        <v>78</v>
      </c>
      <c r="E939">
        <v>3076.1877987599901</v>
      </c>
      <c r="F939">
        <v>238.61</v>
      </c>
      <c r="G939">
        <v>81.990089390215701</v>
      </c>
      <c r="H939">
        <v>-6.8488675940803398</v>
      </c>
      <c r="I939">
        <v>14.8362040434584</v>
      </c>
      <c r="J939">
        <v>-5.4242822965758997</v>
      </c>
      <c r="K939">
        <v>234.59011767957199</v>
      </c>
      <c r="L939">
        <v>190.09078552010899</v>
      </c>
      <c r="M939">
        <v>35.184780862880999</v>
      </c>
      <c r="N939">
        <v>0.92937739340552405</v>
      </c>
      <c r="O939">
        <v>18.096475420141601</v>
      </c>
      <c r="P939">
        <v>113.04464285714199</v>
      </c>
      <c r="Q939">
        <v>2.750536124604E-2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Row],[Ticker]],[1]!Table2[[Symbol]:[Industry]],2,FALSE),"-")</f>
        <v>-</v>
      </c>
      <c r="D940" t="s">
        <v>201</v>
      </c>
      <c r="E940">
        <v>3076.0114759200001</v>
      </c>
      <c r="F940">
        <v>991.05</v>
      </c>
      <c r="G940">
        <v>26.107311144657199</v>
      </c>
      <c r="H940">
        <v>1.5087149834373299</v>
      </c>
      <c r="I940">
        <v>47.116671009464497</v>
      </c>
      <c r="J940">
        <v>3.3613304720094499</v>
      </c>
      <c r="K940">
        <v>790.78332308818904</v>
      </c>
      <c r="L940">
        <v>684.05008176671197</v>
      </c>
      <c r="M940">
        <v>83.566990771284196</v>
      </c>
      <c r="N940">
        <v>2.11723378768137</v>
      </c>
      <c r="O940">
        <v>2.9211442409565702</v>
      </c>
      <c r="P940">
        <v>79.521782447242103</v>
      </c>
      <c r="Q940">
        <v>8.7875299652514005E-2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Row],[Ticker]],[1]!Table2[[Symbol]:[Industry]],2,FALSE),"-")</f>
        <v>-</v>
      </c>
      <c r="D941" t="s">
        <v>719</v>
      </c>
      <c r="E941">
        <v>3067.8908483999999</v>
      </c>
      <c r="F941">
        <v>748.2</v>
      </c>
      <c r="G941">
        <v>-24.190121701552702</v>
      </c>
      <c r="H941">
        <v>-8.98432808073232</v>
      </c>
      <c r="I941">
        <v>-11.5575834529392</v>
      </c>
      <c r="J941">
        <v>1.9115067328489099</v>
      </c>
      <c r="K941">
        <v>751.48467034941405</v>
      </c>
      <c r="L941">
        <v>699.01454407042104</v>
      </c>
      <c r="M941">
        <v>35.177068767906803</v>
      </c>
      <c r="N941">
        <v>0.50253597632584501</v>
      </c>
      <c r="O941">
        <v>16.626570435712299</v>
      </c>
      <c r="P941">
        <v>33.321454027084798</v>
      </c>
      <c r="Q941">
        <v>-3.0091064955879002E-2</v>
      </c>
    </row>
    <row r="942" spans="1:17" hidden="1" x14ac:dyDescent="0.3">
      <c r="A942" t="s">
        <v>2036</v>
      </c>
      <c r="B942" t="s">
        <v>2037</v>
      </c>
      <c r="C942" t="str">
        <f>IFERROR(VLOOKUP(Table1[[#This Row],[Ticker]],[1]!Table2[[Symbol]:[Industry]],2,FALSE),"-")</f>
        <v>-</v>
      </c>
      <c r="D942" t="s">
        <v>286</v>
      </c>
      <c r="E942">
        <v>3064.86</v>
      </c>
      <c r="F942">
        <v>15324.3</v>
      </c>
      <c r="G942">
        <v>-11.681848502284501</v>
      </c>
      <c r="H942">
        <v>-5.3676200554718498</v>
      </c>
      <c r="I942">
        <v>6.1072991810094397</v>
      </c>
      <c r="J942">
        <v>3.4999946376903601</v>
      </c>
      <c r="K942">
        <v>15070.070141809199</v>
      </c>
      <c r="L942">
        <v>13589.9702580379</v>
      </c>
      <c r="M942">
        <v>48.223504610214199</v>
      </c>
      <c r="N942">
        <v>0.71454000544909602</v>
      </c>
      <c r="O942">
        <v>10.9352466344302</v>
      </c>
      <c r="P942">
        <v>47.334871646956998</v>
      </c>
      <c r="Q942">
        <v>0.13437394431958499</v>
      </c>
    </row>
    <row r="943" spans="1:17" x14ac:dyDescent="0.3">
      <c r="A943" t="s">
        <v>2038</v>
      </c>
      <c r="B943" t="s">
        <v>2039</v>
      </c>
      <c r="C943" t="str">
        <f>IFERROR(VLOOKUP(Table1[[#This Row],[Ticker]],[1]!Table2[[Symbol]:[Industry]],2,FALSE),"-")</f>
        <v>-</v>
      </c>
      <c r="D943" t="s">
        <v>196</v>
      </c>
      <c r="E943">
        <v>3061.8170622550001</v>
      </c>
      <c r="F943">
        <v>195.29</v>
      </c>
      <c r="G943">
        <v>0.97206675315327096</v>
      </c>
      <c r="H943">
        <v>5.8010161059051999</v>
      </c>
      <c r="I943">
        <v>-12.621151229600599</v>
      </c>
      <c r="J943">
        <v>12.750249325453501</v>
      </c>
      <c r="K943">
        <v>178.221217926099</v>
      </c>
      <c r="L943">
        <v>183.63398767215901</v>
      </c>
      <c r="M943">
        <v>70.773998416398697</v>
      </c>
      <c r="N943">
        <v>2.0665182484554099</v>
      </c>
      <c r="O943">
        <v>44.912693942342102</v>
      </c>
      <c r="P943">
        <v>46.834586466165398</v>
      </c>
      <c r="Q943">
        <v>-1.5020174450369E-2</v>
      </c>
    </row>
    <row r="944" spans="1:17" hidden="1" x14ac:dyDescent="0.3">
      <c r="A944" t="s">
        <v>2040</v>
      </c>
      <c r="B944" t="s">
        <v>2041</v>
      </c>
      <c r="C944" t="str">
        <f>IFERROR(VLOOKUP(Table1[[#This Row],[Ticker]],[1]!Table2[[Symbol]:[Industry]],2,FALSE),"-")</f>
        <v>-</v>
      </c>
      <c r="D944" t="s">
        <v>136</v>
      </c>
      <c r="E944">
        <v>3054.3095103000001</v>
      </c>
      <c r="F944">
        <v>596.45000000000005</v>
      </c>
      <c r="G944">
        <v>46.349098386438399</v>
      </c>
      <c r="H944">
        <v>-3.28764122589343</v>
      </c>
      <c r="I944">
        <v>34.440021392967097</v>
      </c>
      <c r="J944">
        <v>-5.2335136370451201</v>
      </c>
      <c r="K944">
        <v>555.59190235249196</v>
      </c>
      <c r="L944">
        <v>469.01426818210501</v>
      </c>
      <c r="M944">
        <v>46.467814001070103</v>
      </c>
      <c r="N944">
        <v>1.13912085733862</v>
      </c>
      <c r="O944">
        <v>8.5422080643808993</v>
      </c>
      <c r="P944">
        <v>76.935627410264004</v>
      </c>
      <c r="Q944">
        <v>0.16840268110590001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Row],[Ticker]],[1]!Table2[[Symbol]:[Industry]],2,FALSE),"-")</f>
        <v>-</v>
      </c>
      <c r="D945" t="s">
        <v>230</v>
      </c>
      <c r="E945">
        <v>3051.9467074499998</v>
      </c>
      <c r="F945">
        <v>1955.55</v>
      </c>
      <c r="G945">
        <v>71.968067169366194</v>
      </c>
      <c r="H945">
        <v>-14.4204436028489</v>
      </c>
      <c r="I945">
        <v>13.5827986480421</v>
      </c>
      <c r="J945">
        <v>-3.51292138507403</v>
      </c>
      <c r="K945">
        <v>1957.84324257771</v>
      </c>
      <c r="L945">
        <v>1505.5396972031001</v>
      </c>
      <c r="M945">
        <v>40.759691883979002</v>
      </c>
      <c r="N945">
        <v>0.53216374269005795</v>
      </c>
      <c r="O945">
        <v>28.864002454552399</v>
      </c>
      <c r="P945">
        <v>117.283333333333</v>
      </c>
    </row>
    <row r="946" spans="1:17" x14ac:dyDescent="0.3">
      <c r="A946" t="s">
        <v>2044</v>
      </c>
      <c r="B946" t="s">
        <v>2045</v>
      </c>
      <c r="C946" t="str">
        <f>IFERROR(VLOOKUP(Table1[[#This Row],[Ticker]],[1]!Table2[[Symbol]:[Industry]],2,FALSE),"-")</f>
        <v>-</v>
      </c>
      <c r="D946" t="s">
        <v>532</v>
      </c>
      <c r="E946">
        <v>3050.1888147479999</v>
      </c>
      <c r="F946">
        <v>53.18</v>
      </c>
      <c r="G946">
        <v>5.7034717789712603</v>
      </c>
      <c r="H946">
        <v>1.3022182898727399</v>
      </c>
      <c r="I946">
        <v>26.109844962566299</v>
      </c>
      <c r="J946">
        <v>-3.8723324964122199</v>
      </c>
      <c r="K946">
        <v>52.5567998978158</v>
      </c>
      <c r="L946">
        <v>46.164963642417803</v>
      </c>
      <c r="M946">
        <v>35.402396989037896</v>
      </c>
      <c r="N946">
        <v>0.85034185296363196</v>
      </c>
      <c r="O946">
        <v>17.074088003008601</v>
      </c>
      <c r="P946">
        <v>59.939849624060102</v>
      </c>
      <c r="Q946">
        <v>-6.3011332658385003E-2</v>
      </c>
    </row>
    <row r="947" spans="1:17" hidden="1" x14ac:dyDescent="0.3">
      <c r="A947" t="s">
        <v>2046</v>
      </c>
      <c r="B947" t="s">
        <v>2047</v>
      </c>
      <c r="C947" t="str">
        <f>IFERROR(VLOOKUP(Table1[[#This Row],[Ticker]],[1]!Table2[[Symbol]:[Industry]],2,FALSE),"-")</f>
        <v>-</v>
      </c>
      <c r="D947" t="s">
        <v>133</v>
      </c>
      <c r="E947">
        <v>3049.5601150000002</v>
      </c>
      <c r="F947">
        <v>600.65</v>
      </c>
      <c r="G947">
        <v>-46.769790770152703</v>
      </c>
      <c r="H947">
        <v>2.4440623749349299</v>
      </c>
      <c r="I947">
        <v>-18.936906907980401</v>
      </c>
      <c r="J947">
        <v>6.95399792011332</v>
      </c>
      <c r="K947">
        <v>590.985053727577</v>
      </c>
      <c r="L947">
        <v>647.24957381677302</v>
      </c>
      <c r="M947">
        <v>53.904949849873503</v>
      </c>
      <c r="N947">
        <v>1.1768423479979599</v>
      </c>
      <c r="O947">
        <v>43.011737284608301</v>
      </c>
      <c r="P947">
        <v>19.890219560878201</v>
      </c>
      <c r="Q947">
        <v>1.8285465426138001E-2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Row],[Ticker]],[1]!Table2[[Symbol]:[Industry]],2,FALSE),"-")</f>
        <v>-</v>
      </c>
      <c r="D948" t="s">
        <v>294</v>
      </c>
      <c r="E948">
        <v>3035.3095665000001</v>
      </c>
      <c r="F948">
        <v>283</v>
      </c>
      <c r="G948">
        <v>23.0316208827781</v>
      </c>
      <c r="H948">
        <v>2.1009461680668098</v>
      </c>
      <c r="I948">
        <v>-21.281323483842598</v>
      </c>
      <c r="J948">
        <v>4.1947377396665102</v>
      </c>
      <c r="K948">
        <v>279.877508197042</v>
      </c>
      <c r="L948">
        <v>266.12162121558799</v>
      </c>
      <c r="M948">
        <v>48.810562113644004</v>
      </c>
      <c r="N948">
        <v>0.92913286324462296</v>
      </c>
      <c r="O948">
        <v>19.964664310953999</v>
      </c>
      <c r="P948">
        <v>52.890329551593702</v>
      </c>
      <c r="Q948">
        <v>1.4865704460966E-2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Row],[Ticker]],[1]!Table2[[Symbol]:[Industry]],2,FALSE),"-")</f>
        <v>-</v>
      </c>
      <c r="D949" t="s">
        <v>1459</v>
      </c>
      <c r="E949">
        <v>3027.2967243899998</v>
      </c>
      <c r="F949">
        <v>400.85</v>
      </c>
      <c r="G949">
        <v>28.9640026519637</v>
      </c>
      <c r="H949">
        <v>11.257949071329501</v>
      </c>
      <c r="I949">
        <v>9.1614655878203308</v>
      </c>
      <c r="J949">
        <v>8.7127499122069505</v>
      </c>
      <c r="K949">
        <v>363.63166662674303</v>
      </c>
      <c r="L949">
        <v>323.419400536512</v>
      </c>
      <c r="M949">
        <v>63.399304304258202</v>
      </c>
      <c r="N949">
        <v>1.6616381975215799</v>
      </c>
      <c r="O949">
        <v>4.2784083821878403</v>
      </c>
      <c r="P949">
        <v>64.215485456780002</v>
      </c>
      <c r="Q949">
        <v>-3.6383994444910001E-3</v>
      </c>
    </row>
    <row r="950" spans="1:17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489</v>
      </c>
      <c r="E950">
        <v>3016.5212900000001</v>
      </c>
      <c r="F950">
        <v>415</v>
      </c>
      <c r="G950">
        <v>-4.5083094384890003</v>
      </c>
      <c r="H950">
        <v>17.759432819116299</v>
      </c>
      <c r="I950">
        <v>2.333293760708</v>
      </c>
      <c r="J950">
        <v>-1.48218579696927</v>
      </c>
      <c r="K950">
        <v>376.48878842584998</v>
      </c>
      <c r="L950">
        <v>354.89371241118499</v>
      </c>
      <c r="M950">
        <v>59.236686016438298</v>
      </c>
      <c r="N950">
        <v>1.84431618233594</v>
      </c>
      <c r="O950">
        <v>11.5662650602409</v>
      </c>
      <c r="P950">
        <v>40.6541264192509</v>
      </c>
      <c r="Q950">
        <v>-3.1858993741174998E-2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223</v>
      </c>
      <c r="E951">
        <v>3014.3827793700002</v>
      </c>
      <c r="F951">
        <v>61.65</v>
      </c>
      <c r="G951">
        <v>119.032444445518</v>
      </c>
      <c r="H951">
        <v>37.964602930821698</v>
      </c>
      <c r="I951">
        <v>-16.0334873732739</v>
      </c>
      <c r="J951">
        <v>3.3690671503101699</v>
      </c>
      <c r="K951">
        <v>49.022927695965997</v>
      </c>
      <c r="L951">
        <v>41.655752941083698</v>
      </c>
      <c r="M951">
        <v>71.565221356032893</v>
      </c>
      <c r="N951">
        <v>2.5684429562180502</v>
      </c>
      <c r="O951">
        <v>11.7274939172749</v>
      </c>
      <c r="P951">
        <v>150.60975609755999</v>
      </c>
      <c r="Q951">
        <v>6.7981683570029997E-2</v>
      </c>
    </row>
    <row r="952" spans="1:17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54</v>
      </c>
      <c r="E952">
        <v>3002.8353278750001</v>
      </c>
      <c r="F952">
        <v>325.75</v>
      </c>
      <c r="G952">
        <v>-22.727282151043799</v>
      </c>
      <c r="H952">
        <v>-3.7573580352268099</v>
      </c>
      <c r="I952">
        <v>-23.833781563527701</v>
      </c>
      <c r="J952">
        <v>2.3526905633464898</v>
      </c>
      <c r="K952">
        <v>329.02986932750201</v>
      </c>
      <c r="L952">
        <v>338.63839105246399</v>
      </c>
      <c r="M952">
        <v>44.580947012299802</v>
      </c>
      <c r="N952">
        <v>0.87388943459350299</v>
      </c>
      <c r="O952">
        <v>27.398311588641501</v>
      </c>
      <c r="P952">
        <v>13.6601535240753</v>
      </c>
      <c r="Q952">
        <v>-0.102680154315895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98</v>
      </c>
      <c r="E953">
        <v>2987.9845911000002</v>
      </c>
      <c r="F953">
        <v>793.25</v>
      </c>
      <c r="G953">
        <v>84.024365664158907</v>
      </c>
      <c r="H953">
        <v>-13.3508842196118</v>
      </c>
      <c r="I953">
        <v>6.2796385839490299</v>
      </c>
      <c r="J953">
        <v>-1.2361103573811001</v>
      </c>
      <c r="K953">
        <v>840.74810107293297</v>
      </c>
      <c r="L953">
        <v>755.27317382452395</v>
      </c>
      <c r="M953">
        <v>33.389905794920402</v>
      </c>
      <c r="N953">
        <v>0.33626152587610098</v>
      </c>
      <c r="O953">
        <v>28.080680743775599</v>
      </c>
      <c r="P953">
        <v>113.153298401182</v>
      </c>
      <c r="Q953">
        <v>4.3032887197187002E-2</v>
      </c>
    </row>
    <row r="954" spans="1:17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286</v>
      </c>
      <c r="E954">
        <v>2980.1295294000001</v>
      </c>
      <c r="F954">
        <v>436.55</v>
      </c>
      <c r="G954">
        <v>-57.587140121224202</v>
      </c>
      <c r="H954">
        <v>-17.8616288478337</v>
      </c>
      <c r="I954">
        <v>-31.3232485936609</v>
      </c>
      <c r="J954">
        <v>0.88267506104228</v>
      </c>
      <c r="K954">
        <v>452.33858314116202</v>
      </c>
      <c r="L954">
        <v>489.75157678166403</v>
      </c>
      <c r="M954">
        <v>38.706750182231303</v>
      </c>
      <c r="N954">
        <v>0.82999537373689003</v>
      </c>
      <c r="O954">
        <v>48.0128278547703</v>
      </c>
      <c r="P954">
        <v>9.1374999999999993</v>
      </c>
      <c r="Q954">
        <v>-7.1807512256716999E-2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626</v>
      </c>
      <c r="E955">
        <v>2959.8308069</v>
      </c>
      <c r="F955">
        <v>34.869999999999997</v>
      </c>
      <c r="G955">
        <v>21.0440424227885</v>
      </c>
      <c r="H955">
        <v>45.112625529691698</v>
      </c>
      <c r="I955">
        <v>34.524313134449997</v>
      </c>
      <c r="J955">
        <v>21.9420892366693</v>
      </c>
      <c r="M955">
        <v>100</v>
      </c>
      <c r="O955">
        <v>0</v>
      </c>
      <c r="P955">
        <v>54.977777777777703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Row],[Ticker]],[1]!Table2[[Symbol]:[Industry]],2,FALSE),"-")</f>
        <v>-</v>
      </c>
      <c r="D956" t="s">
        <v>133</v>
      </c>
      <c r="E956">
        <v>2954.9778223399999</v>
      </c>
      <c r="F956">
        <v>902.6</v>
      </c>
      <c r="G956">
        <v>54.061367081802601</v>
      </c>
      <c r="H956">
        <v>-3.0947283770712</v>
      </c>
      <c r="I956">
        <v>-27.497568552671002</v>
      </c>
      <c r="J956">
        <v>-2.6999256341120801</v>
      </c>
      <c r="K956">
        <v>914.98950093668395</v>
      </c>
      <c r="L956">
        <v>864.69036534388397</v>
      </c>
      <c r="M956">
        <v>39.112285082142201</v>
      </c>
      <c r="N956">
        <v>1.1253329285904401</v>
      </c>
      <c r="O956">
        <v>29.487037447374199</v>
      </c>
      <c r="P956">
        <v>90.021052631578897</v>
      </c>
      <c r="Q956">
        <v>0.107312469251949</v>
      </c>
    </row>
    <row r="957" spans="1:17" hidden="1" x14ac:dyDescent="0.3">
      <c r="A957" t="s">
        <v>2066</v>
      </c>
      <c r="B957" t="s">
        <v>2067</v>
      </c>
      <c r="C957" t="str">
        <f>IFERROR(VLOOKUP(Table1[[#This Row],[Ticker]],[1]!Table2[[Symbol]:[Industry]],2,FALSE),"-")</f>
        <v>-</v>
      </c>
      <c r="D957" t="s">
        <v>286</v>
      </c>
      <c r="E957">
        <v>2953.7571663499998</v>
      </c>
      <c r="F957">
        <v>480.25</v>
      </c>
      <c r="G957">
        <v>873.93574789837396</v>
      </c>
      <c r="H957">
        <v>52.400825301194899</v>
      </c>
      <c r="I957">
        <v>125.291809749276</v>
      </c>
      <c r="J957">
        <v>21.7651721896525</v>
      </c>
      <c r="K957">
        <v>342.30882799285803</v>
      </c>
      <c r="L957">
        <v>236.35807311524701</v>
      </c>
      <c r="M957">
        <v>94.539542016377595</v>
      </c>
      <c r="N957">
        <v>1.74305077643401</v>
      </c>
      <c r="O957">
        <v>0.78084331077563596</v>
      </c>
      <c r="P957">
        <v>900.52083333333303</v>
      </c>
      <c r="Q957">
        <v>0.24887043181363799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Row],[Ticker]],[1]!Table2[[Symbol]:[Industry]],2,FALSE),"-")</f>
        <v>-</v>
      </c>
      <c r="D958" t="s">
        <v>21</v>
      </c>
      <c r="E958">
        <v>2948.115843</v>
      </c>
      <c r="F958">
        <v>291.45</v>
      </c>
      <c r="G958">
        <v>-31.727477623730401</v>
      </c>
      <c r="H958">
        <v>-1.12172066354825</v>
      </c>
      <c r="I958">
        <v>-17.688216262010901</v>
      </c>
      <c r="J958">
        <v>3.5619939347104501</v>
      </c>
      <c r="K958">
        <v>285.39530700768398</v>
      </c>
      <c r="L958">
        <v>282.79615304798398</v>
      </c>
      <c r="M958">
        <v>47.178769148335498</v>
      </c>
      <c r="N958">
        <v>0.60224136783722404</v>
      </c>
      <c r="O958">
        <v>37.999656887973899</v>
      </c>
      <c r="P958">
        <v>38.818766372945902</v>
      </c>
      <c r="Q958">
        <v>0.14340551543983401</v>
      </c>
    </row>
    <row r="959" spans="1:17" x14ac:dyDescent="0.3">
      <c r="A959" t="s">
        <v>2070</v>
      </c>
      <c r="B959" t="s">
        <v>2071</v>
      </c>
      <c r="C959" t="str">
        <f>IFERROR(VLOOKUP(Table1[[#This Row],[Ticker]],[1]!Table2[[Symbol]:[Industry]],2,FALSE),"-")</f>
        <v>-</v>
      </c>
      <c r="D959" t="s">
        <v>438</v>
      </c>
      <c r="E959">
        <v>2942.9911588939999</v>
      </c>
      <c r="F959">
        <v>88.58</v>
      </c>
      <c r="G959">
        <v>-7.1245325017156604</v>
      </c>
      <c r="H959">
        <v>5.9312129819289003</v>
      </c>
      <c r="I959">
        <v>-10.759349674192899</v>
      </c>
      <c r="J959">
        <v>-5.2012060950780397</v>
      </c>
      <c r="K959">
        <v>84.5182586458739</v>
      </c>
      <c r="L959">
        <v>85.942380621250194</v>
      </c>
      <c r="M959">
        <v>59.834781853895301</v>
      </c>
      <c r="N959">
        <v>2.3793233896509798</v>
      </c>
      <c r="O959">
        <v>35.470760894107002</v>
      </c>
      <c r="P959">
        <v>41.614708233413197</v>
      </c>
      <c r="Q959">
        <v>1.9715423578613001E-2</v>
      </c>
    </row>
    <row r="960" spans="1:17" x14ac:dyDescent="0.3">
      <c r="A960" t="s">
        <v>2072</v>
      </c>
      <c r="B960" t="s">
        <v>2073</v>
      </c>
      <c r="C960" t="str">
        <f>IFERROR(VLOOKUP(Table1[[#This Row],[Ticker]],[1]!Table2[[Symbol]:[Industry]],2,FALSE),"-")</f>
        <v>-</v>
      </c>
      <c r="D960" t="s">
        <v>1818</v>
      </c>
      <c r="E960">
        <v>2942.327334092</v>
      </c>
      <c r="F960">
        <v>15.98</v>
      </c>
      <c r="G960">
        <v>-34.746004975188903</v>
      </c>
      <c r="H960">
        <v>-1.6748744703082401</v>
      </c>
      <c r="I960">
        <v>-32.8033071856091</v>
      </c>
      <c r="J960">
        <v>2.2382776711282601</v>
      </c>
      <c r="K960">
        <v>15.9082034122436</v>
      </c>
      <c r="L960">
        <v>17.325737027998901</v>
      </c>
      <c r="M960">
        <v>59.590753812824602</v>
      </c>
      <c r="N960">
        <v>1.00269422825688</v>
      </c>
      <c r="O960">
        <v>63.0162703379224</v>
      </c>
      <c r="P960">
        <v>24.3579766536965</v>
      </c>
      <c r="Q960">
        <v>1.8539414969593999E-2</v>
      </c>
    </row>
    <row r="961" spans="1:17" x14ac:dyDescent="0.3">
      <c r="A961" t="s">
        <v>2074</v>
      </c>
      <c r="B961" t="s">
        <v>2075</v>
      </c>
      <c r="C961" t="str">
        <f>IFERROR(VLOOKUP(Table1[[#This Row],[Ticker]],[1]!Table2[[Symbol]:[Industry]],2,FALSE),"-")</f>
        <v>-</v>
      </c>
      <c r="D961" t="s">
        <v>565</v>
      </c>
      <c r="E961">
        <v>2928.3399423849901</v>
      </c>
      <c r="F961">
        <v>979.55</v>
      </c>
      <c r="G961">
        <v>11.234119630113</v>
      </c>
      <c r="H961">
        <v>-12.809108485422</v>
      </c>
      <c r="I961">
        <v>-29.005222536132901</v>
      </c>
      <c r="J961">
        <v>-2.37646267536301</v>
      </c>
      <c r="K961">
        <v>1052.8965117417199</v>
      </c>
      <c r="L961">
        <v>1013.80016271535</v>
      </c>
      <c r="M961">
        <v>25.010178082387</v>
      </c>
      <c r="N961">
        <v>1.47764043903357</v>
      </c>
      <c r="O961">
        <v>29.033739982645098</v>
      </c>
      <c r="P961">
        <v>39.995712448192002</v>
      </c>
      <c r="Q961">
        <v>6.6068418783729998E-3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Row],[Ticker]],[1]!Table2[[Symbol]:[Industry]],2,FALSE),"-")</f>
        <v>-</v>
      </c>
      <c r="D962" t="s">
        <v>54</v>
      </c>
      <c r="E962">
        <v>2924.4776213700002</v>
      </c>
      <c r="F962">
        <v>689.85</v>
      </c>
      <c r="G962">
        <v>63.5640362911113</v>
      </c>
      <c r="H962">
        <v>8.7836899720662007</v>
      </c>
      <c r="I962">
        <v>73.745826044339793</v>
      </c>
      <c r="J962">
        <v>8.8696702899140405</v>
      </c>
      <c r="K962">
        <v>543.77126887034001</v>
      </c>
      <c r="L962">
        <v>443.083434116202</v>
      </c>
      <c r="M962">
        <v>80.7815781278494</v>
      </c>
      <c r="N962">
        <v>0.44500321824536598</v>
      </c>
      <c r="O962">
        <v>0</v>
      </c>
      <c r="P962">
        <v>161.75422805438399</v>
      </c>
      <c r="Q962">
        <v>-7.2077879478355006E-2</v>
      </c>
    </row>
    <row r="963" spans="1:17" hidden="1" x14ac:dyDescent="0.3">
      <c r="A963" t="s">
        <v>2078</v>
      </c>
      <c r="B963" t="s">
        <v>2079</v>
      </c>
      <c r="C963" t="str">
        <f>IFERROR(VLOOKUP(Table1[[#This Row],[Ticker]],[1]!Table2[[Symbol]:[Industry]],2,FALSE),"-")</f>
        <v>-</v>
      </c>
      <c r="D963" t="s">
        <v>170</v>
      </c>
      <c r="E963">
        <v>2915.6325415249999</v>
      </c>
      <c r="F963">
        <v>444.95</v>
      </c>
      <c r="G963">
        <v>-3.3131641162168601</v>
      </c>
      <c r="H963">
        <v>-4.50108032165247</v>
      </c>
      <c r="I963">
        <v>24.885571383075501</v>
      </c>
      <c r="J963">
        <v>7.9540799825369302</v>
      </c>
      <c r="K963">
        <v>410.27363952105497</v>
      </c>
      <c r="L963">
        <v>352.20465558727699</v>
      </c>
      <c r="M963">
        <v>50.392538281626003</v>
      </c>
      <c r="N963">
        <v>0.72052749225062296</v>
      </c>
      <c r="O963">
        <v>8.7762669962917208</v>
      </c>
      <c r="P963">
        <v>80.141700404858199</v>
      </c>
      <c r="Q963">
        <v>0.12682337352736001</v>
      </c>
    </row>
    <row r="964" spans="1:17" hidden="1" x14ac:dyDescent="0.3">
      <c r="A964" t="s">
        <v>2080</v>
      </c>
      <c r="B964" t="s">
        <v>2081</v>
      </c>
      <c r="C964" t="str">
        <f>IFERROR(VLOOKUP(Table1[[#This Row],[Ticker]],[1]!Table2[[Symbol]:[Industry]],2,FALSE),"-")</f>
        <v>-</v>
      </c>
      <c r="D964" t="s">
        <v>1459</v>
      </c>
      <c r="E964">
        <v>2904.312246255</v>
      </c>
      <c r="F964">
        <v>3199.05</v>
      </c>
      <c r="G964">
        <v>61.854816782812499</v>
      </c>
      <c r="H964">
        <v>19.378810121848701</v>
      </c>
      <c r="I964">
        <v>36.990195481502198</v>
      </c>
      <c r="J964">
        <v>20.760747099322501</v>
      </c>
      <c r="K964">
        <v>2488.9312367724601</v>
      </c>
      <c r="L964">
        <v>2211.4545264537701</v>
      </c>
      <c r="M964">
        <v>83.957359122269906</v>
      </c>
      <c r="N964">
        <v>2.6020263790980498</v>
      </c>
      <c r="O964">
        <v>1.28006752004501</v>
      </c>
      <c r="P964">
        <v>102.273086529038</v>
      </c>
      <c r="Q964">
        <v>0.170539326904047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Row],[Ticker]],[1]!Table2[[Symbol]:[Industry]],2,FALSE),"-")</f>
        <v>-</v>
      </c>
      <c r="D965" t="s">
        <v>286</v>
      </c>
      <c r="E965">
        <v>2898.2596490999999</v>
      </c>
      <c r="F965">
        <v>19930.2</v>
      </c>
      <c r="G965">
        <v>42.442401398330396</v>
      </c>
      <c r="H965">
        <v>25.239840719565098</v>
      </c>
      <c r="I965">
        <v>19.442420966333501</v>
      </c>
      <c r="J965">
        <v>2.6586623314225402</v>
      </c>
      <c r="K965">
        <v>17172.892526709398</v>
      </c>
      <c r="L965">
        <v>14877.0867741728</v>
      </c>
      <c r="M965">
        <v>71.480209550021499</v>
      </c>
      <c r="N965">
        <v>1.13720883058926</v>
      </c>
      <c r="O965">
        <v>4.8659822781507298</v>
      </c>
      <c r="P965">
        <v>69.287352416546298</v>
      </c>
      <c r="Q965">
        <v>0.14956242234786701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Row],[Ticker]],[1]!Table2[[Symbol]:[Industry]],2,FALSE),"-")</f>
        <v>-</v>
      </c>
      <c r="D966" t="s">
        <v>396</v>
      </c>
      <c r="E966">
        <v>2891.997360158</v>
      </c>
      <c r="F966">
        <v>196.01</v>
      </c>
      <c r="G966">
        <v>40.730322162138599</v>
      </c>
      <c r="H966">
        <v>4.1474569903659102</v>
      </c>
      <c r="I966">
        <v>48.353175392023601</v>
      </c>
      <c r="J966">
        <v>10.506498765628301</v>
      </c>
      <c r="K966">
        <v>166.08809767800199</v>
      </c>
      <c r="L966">
        <v>138.39389903702099</v>
      </c>
      <c r="M966">
        <v>85.777832158683097</v>
      </c>
      <c r="N966">
        <v>0.65986345210661501</v>
      </c>
      <c r="O966">
        <v>6.6272128973011704</v>
      </c>
      <c r="P966">
        <v>106.326315789473</v>
      </c>
      <c r="Q966">
        <v>0.120257469146498</v>
      </c>
    </row>
    <row r="967" spans="1:17" x14ac:dyDescent="0.3">
      <c r="A967" t="s">
        <v>2086</v>
      </c>
      <c r="B967" t="s">
        <v>2087</v>
      </c>
      <c r="C967" t="str">
        <f>IFERROR(VLOOKUP(Table1[[#This Row],[Ticker]],[1]!Table2[[Symbol]:[Industry]],2,FALSE),"-")</f>
        <v>-</v>
      </c>
      <c r="D967" t="s">
        <v>46</v>
      </c>
      <c r="E967">
        <v>2880.9671609249999</v>
      </c>
      <c r="F967">
        <v>726.75</v>
      </c>
      <c r="G967">
        <v>-32.054648390213998</v>
      </c>
      <c r="H967">
        <v>0.31521918963412598</v>
      </c>
      <c r="I967">
        <v>-18.892992063198999</v>
      </c>
      <c r="J967">
        <v>5.2906392451571902</v>
      </c>
      <c r="K967">
        <v>680.55160852665006</v>
      </c>
      <c r="L967">
        <v>697.813439036202</v>
      </c>
      <c r="M967">
        <v>75.385169292685703</v>
      </c>
      <c r="N967">
        <v>1.2956364318554601</v>
      </c>
      <c r="O967">
        <v>16.408668730650099</v>
      </c>
      <c r="P967">
        <v>21.145190865144102</v>
      </c>
      <c r="Q967">
        <v>2.754504150206E-2</v>
      </c>
    </row>
    <row r="968" spans="1:17" x14ac:dyDescent="0.3">
      <c r="A968" t="s">
        <v>2088</v>
      </c>
      <c r="B968" t="s">
        <v>2089</v>
      </c>
      <c r="C968" t="str">
        <f>IFERROR(VLOOKUP(Table1[[#This Row],[Ticker]],[1]!Table2[[Symbol]:[Industry]],2,FALSE),"-")</f>
        <v>-</v>
      </c>
      <c r="D968" t="s">
        <v>136</v>
      </c>
      <c r="E968">
        <v>2880.5671010999999</v>
      </c>
      <c r="F968">
        <v>379</v>
      </c>
      <c r="G968">
        <v>-37.638828687716597</v>
      </c>
      <c r="H968">
        <v>-12.9287217409238</v>
      </c>
      <c r="I968">
        <v>-36.040967630983602</v>
      </c>
      <c r="J968">
        <v>-5.8572439985580802</v>
      </c>
      <c r="K968">
        <v>432.67982746034897</v>
      </c>
      <c r="L968">
        <v>456.42338332196698</v>
      </c>
      <c r="M968">
        <v>23.5817056284112</v>
      </c>
      <c r="N968">
        <v>1.1210884998316</v>
      </c>
      <c r="O968">
        <v>54.353562005276999</v>
      </c>
      <c r="P968">
        <v>3.3401499659168201</v>
      </c>
      <c r="Q968">
        <v>3.1502500487160003E-2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Row],[Ticker]],[1]!Table2[[Symbol]:[Industry]],2,FALSE),"-")</f>
        <v>-</v>
      </c>
      <c r="D969" t="s">
        <v>532</v>
      </c>
      <c r="E969">
        <v>2867.0946912499999</v>
      </c>
      <c r="F969">
        <v>571.75</v>
      </c>
      <c r="G969">
        <v>85.961382966527907</v>
      </c>
      <c r="H969">
        <v>12.522605569611899</v>
      </c>
      <c r="I969">
        <v>64.927257517088506</v>
      </c>
      <c r="J969">
        <v>8.7901671391678597</v>
      </c>
      <c r="K969">
        <v>492.04257342450398</v>
      </c>
      <c r="L969">
        <v>392.58139117322099</v>
      </c>
      <c r="M969">
        <v>71.641565933130707</v>
      </c>
      <c r="N969">
        <v>1.5903668322589499</v>
      </c>
      <c r="O969">
        <v>3.1132487975513699</v>
      </c>
      <c r="P969">
        <v>119.903846153846</v>
      </c>
    </row>
    <row r="970" spans="1:17" hidden="1" x14ac:dyDescent="0.3">
      <c r="A970" t="s">
        <v>2092</v>
      </c>
      <c r="B970" t="s">
        <v>2093</v>
      </c>
      <c r="C970" t="str">
        <f>IFERROR(VLOOKUP(Table1[[#This Row],[Ticker]],[1]!Table2[[Symbol]:[Industry]],2,FALSE),"-")</f>
        <v>-</v>
      </c>
      <c r="D970" t="s">
        <v>417</v>
      </c>
      <c r="E970">
        <v>2862.9136893</v>
      </c>
      <c r="F970">
        <v>442.25</v>
      </c>
      <c r="G970">
        <v>149.907568519401</v>
      </c>
      <c r="H970">
        <v>-7.41363741351502</v>
      </c>
      <c r="I970">
        <v>-14.7833385116479</v>
      </c>
      <c r="J970">
        <v>-1.9227861516681799</v>
      </c>
      <c r="K970">
        <v>432.428706461248</v>
      </c>
      <c r="L970">
        <v>353.69314916281598</v>
      </c>
      <c r="M970">
        <v>37.5002621111312</v>
      </c>
      <c r="N970">
        <v>0.84458620887740199</v>
      </c>
      <c r="O970">
        <v>16.1560203504805</v>
      </c>
      <c r="P970">
        <v>229.17752139933</v>
      </c>
      <c r="Q970">
        <v>0.113236553885889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21</v>
      </c>
      <c r="E971">
        <v>2856.1015768799998</v>
      </c>
      <c r="F971">
        <v>721.2</v>
      </c>
      <c r="G971">
        <v>113.48358409293699</v>
      </c>
      <c r="H971">
        <v>12.267261997769801</v>
      </c>
      <c r="I971">
        <v>22.727184523335801</v>
      </c>
      <c r="J971">
        <v>-4.1719933555119004</v>
      </c>
      <c r="K971">
        <v>629.62444963367</v>
      </c>
      <c r="L971">
        <v>535.23075541725495</v>
      </c>
      <c r="M971">
        <v>60.930812597304197</v>
      </c>
      <c r="N971">
        <v>1.78427181478369</v>
      </c>
      <c r="O971">
        <v>6.5862451469772498</v>
      </c>
      <c r="P971">
        <v>171.127819548872</v>
      </c>
      <c r="Q971">
        <v>0.128618778081767</v>
      </c>
    </row>
    <row r="972" spans="1:17" hidden="1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54</v>
      </c>
      <c r="E972">
        <v>2851.4587462</v>
      </c>
      <c r="F972">
        <v>1147</v>
      </c>
      <c r="G972">
        <v>103.56930952630201</v>
      </c>
      <c r="H972">
        <v>6.8818277560368397</v>
      </c>
      <c r="I972">
        <v>64.862601878719502</v>
      </c>
      <c r="J972">
        <v>9.6383828235993505</v>
      </c>
      <c r="K972">
        <v>1097.2043664249099</v>
      </c>
      <c r="L972">
        <v>882.96519446781599</v>
      </c>
      <c r="M972">
        <v>52.725344906306397</v>
      </c>
      <c r="N972">
        <v>0.583428199707269</v>
      </c>
      <c r="O972">
        <v>6.95727986050567</v>
      </c>
      <c r="P972">
        <v>154.888888888888</v>
      </c>
      <c r="Q972">
        <v>0.222147778546887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-</v>
      </c>
      <c r="D973" t="s">
        <v>95</v>
      </c>
      <c r="E973">
        <v>2849.8803567999998</v>
      </c>
      <c r="F973">
        <v>1260.4000000000001</v>
      </c>
      <c r="G973">
        <v>353.20174364764398</v>
      </c>
      <c r="H973">
        <v>-8.4397991918053599</v>
      </c>
      <c r="I973">
        <v>66.490511580492694</v>
      </c>
      <c r="J973">
        <v>-2.4873126746302798</v>
      </c>
      <c r="K973">
        <v>1273.33245882596</v>
      </c>
      <c r="L973">
        <v>969.00290212991695</v>
      </c>
      <c r="M973">
        <v>26.286482903373901</v>
      </c>
      <c r="N973">
        <v>0.90602114350613905</v>
      </c>
      <c r="O973">
        <v>15.364170104728601</v>
      </c>
      <c r="P973">
        <v>388.33785354513702</v>
      </c>
      <c r="Q973">
        <v>0.15809963058283599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775</v>
      </c>
      <c r="E974">
        <v>2849.2388999999998</v>
      </c>
      <c r="F974">
        <v>33.43</v>
      </c>
      <c r="G974">
        <v>132.46179561889599</v>
      </c>
      <c r="H974">
        <v>-11.912961937671099</v>
      </c>
      <c r="I974">
        <v>-19.6400771822337</v>
      </c>
      <c r="J974">
        <v>1.4615269284028301</v>
      </c>
      <c r="K974">
        <v>36.436109246446698</v>
      </c>
      <c r="L974">
        <v>31.827108397014399</v>
      </c>
      <c r="M974">
        <v>34.602832138003897</v>
      </c>
      <c r="N974">
        <v>0.98517030312873999</v>
      </c>
      <c r="O974">
        <v>35.357463356266798</v>
      </c>
      <c r="P974">
        <v>172.56420709335501</v>
      </c>
      <c r="Q974">
        <v>0.119851189662652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136</v>
      </c>
      <c r="E975">
        <v>2846.5355391359999</v>
      </c>
      <c r="F975">
        <v>10.88</v>
      </c>
      <c r="G975">
        <v>679.340840490966</v>
      </c>
      <c r="H975">
        <v>-8.7705603110162098</v>
      </c>
      <c r="I975">
        <v>-52.660370278853101</v>
      </c>
      <c r="J975">
        <v>-4.7207636998264801</v>
      </c>
      <c r="K975">
        <v>10.9404591532629</v>
      </c>
      <c r="L975">
        <v>9.4570706352705898</v>
      </c>
      <c r="M975">
        <v>49.028760847487099</v>
      </c>
      <c r="N975">
        <v>1.03126845874673</v>
      </c>
      <c r="O975">
        <v>81.985294117647001</v>
      </c>
      <c r="P975">
        <v>736.92307692307702</v>
      </c>
      <c r="Q975">
        <v>0.135121294425496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-</v>
      </c>
      <c r="D976" t="s">
        <v>463</v>
      </c>
      <c r="E976">
        <v>2845.1641598000001</v>
      </c>
      <c r="F976">
        <v>501.65</v>
      </c>
      <c r="G976">
        <v>-3.1931287260671901</v>
      </c>
      <c r="H976">
        <v>-10.1244323846641</v>
      </c>
      <c r="I976">
        <v>-3.3585885145905001</v>
      </c>
      <c r="J976">
        <v>-2.3315750791943701</v>
      </c>
      <c r="K976">
        <v>534.72686980133597</v>
      </c>
      <c r="L976">
        <v>506.52381007926499</v>
      </c>
      <c r="M976">
        <v>31.347854615637299</v>
      </c>
      <c r="N976">
        <v>0.99963728417175901</v>
      </c>
      <c r="O976">
        <v>31.555865643376801</v>
      </c>
      <c r="P976">
        <v>30.214146658014201</v>
      </c>
      <c r="Q976">
        <v>1.2879838823131999E-2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535</v>
      </c>
      <c r="E977">
        <v>2842.2456115199998</v>
      </c>
      <c r="F977">
        <v>819.2</v>
      </c>
      <c r="G977">
        <v>53.498449407863497</v>
      </c>
      <c r="H977">
        <v>17.603534620600801</v>
      </c>
      <c r="I977">
        <v>50.440803164504402</v>
      </c>
      <c r="J977">
        <v>-2.2363457092505201</v>
      </c>
      <c r="K977">
        <v>759.507379323583</v>
      </c>
      <c r="L977">
        <v>590.42897451337899</v>
      </c>
      <c r="M977">
        <v>36.583914868330801</v>
      </c>
      <c r="N977">
        <v>0.832332761132761</v>
      </c>
      <c r="O977">
        <v>14.501953125</v>
      </c>
      <c r="P977">
        <v>115.948332674311</v>
      </c>
      <c r="Q977">
        <v>0.16102752118062599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133</v>
      </c>
      <c r="E978">
        <v>2840.6479359999998</v>
      </c>
      <c r="F978">
        <v>588.35</v>
      </c>
      <c r="G978">
        <v>-12.9656193991361</v>
      </c>
      <c r="H978">
        <v>-12.655956845787101</v>
      </c>
      <c r="I978">
        <v>13.476510577907201</v>
      </c>
      <c r="J978">
        <v>-5.5939889712724398</v>
      </c>
      <c r="K978">
        <v>608.610488816763</v>
      </c>
      <c r="L978">
        <v>532.65313886156196</v>
      </c>
      <c r="M978">
        <v>26.738974969610702</v>
      </c>
      <c r="N978">
        <v>0.41434654302704799</v>
      </c>
      <c r="O978">
        <v>24.0418118466898</v>
      </c>
      <c r="P978">
        <v>42.630303030302997</v>
      </c>
      <c r="Q978">
        <v>2.9641217139004999E-2</v>
      </c>
    </row>
    <row r="979" spans="1:17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-</v>
      </c>
      <c r="D979" t="s">
        <v>121</v>
      </c>
      <c r="E979">
        <v>2837.1489551999998</v>
      </c>
      <c r="F979">
        <v>18.489999999999998</v>
      </c>
      <c r="G979">
        <v>-60.549371149244699</v>
      </c>
      <c r="H979">
        <v>-10.4873744703082</v>
      </c>
      <c r="I979">
        <v>-46.594023356390998</v>
      </c>
      <c r="J979">
        <v>-0.92163861262787705</v>
      </c>
      <c r="K979">
        <v>20.8574016748207</v>
      </c>
      <c r="L979">
        <v>24.505696559448701</v>
      </c>
      <c r="M979">
        <v>40.211084386771503</v>
      </c>
      <c r="N979">
        <v>1.10106919307483</v>
      </c>
      <c r="O979">
        <v>144.18604651162701</v>
      </c>
      <c r="P979">
        <v>10.7185628742515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307</v>
      </c>
      <c r="E980">
        <v>2835.3657598200002</v>
      </c>
      <c r="F980">
        <v>930.6</v>
      </c>
      <c r="G980">
        <v>64.189822314118402</v>
      </c>
      <c r="H980">
        <v>-4.3947314185371296</v>
      </c>
      <c r="I980">
        <v>25.2743674328362</v>
      </c>
      <c r="J980">
        <v>1.3446550512100901</v>
      </c>
      <c r="K980">
        <v>878.76234510359802</v>
      </c>
      <c r="L980">
        <v>719.94318196580298</v>
      </c>
      <c r="M980">
        <v>54.818071698547797</v>
      </c>
      <c r="N980">
        <v>0.42436581816462798</v>
      </c>
      <c r="O980">
        <v>6.6462497313561197</v>
      </c>
      <c r="P980">
        <v>124.89125181246899</v>
      </c>
      <c r="Q980">
        <v>9.9661382561271994E-2</v>
      </c>
    </row>
    <row r="981" spans="1:17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-</v>
      </c>
      <c r="D981" t="s">
        <v>264</v>
      </c>
      <c r="E981">
        <v>2829.4555905000002</v>
      </c>
      <c r="F981">
        <v>980.1</v>
      </c>
      <c r="G981">
        <v>-27.2942334442793</v>
      </c>
      <c r="H981">
        <v>21.702247566847401</v>
      </c>
      <c r="I981">
        <v>8.7072658136151908</v>
      </c>
      <c r="J981">
        <v>6.0657027575100502</v>
      </c>
      <c r="K981">
        <v>839.38297425832502</v>
      </c>
      <c r="L981">
        <v>828.74891954176303</v>
      </c>
      <c r="M981">
        <v>77.637179988718898</v>
      </c>
      <c r="N981">
        <v>1.9618961604674301</v>
      </c>
      <c r="O981">
        <v>11.213141516171801</v>
      </c>
      <c r="P981">
        <v>48.208075003780401</v>
      </c>
      <c r="Q981">
        <v>2.0283966436742001E-2</v>
      </c>
    </row>
    <row r="982" spans="1:17" hidden="1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384</v>
      </c>
      <c r="E982">
        <v>2811.8072032999999</v>
      </c>
      <c r="F982">
        <v>1219</v>
      </c>
      <c r="G982">
        <v>-38.261352507378703</v>
      </c>
      <c r="H982">
        <v>0.36976838683462099</v>
      </c>
      <c r="I982">
        <v>-27.7675610567359</v>
      </c>
      <c r="J982">
        <v>4.4515650234314297</v>
      </c>
      <c r="K982">
        <v>1189.85604947212</v>
      </c>
      <c r="L982">
        <v>1216.9390872962299</v>
      </c>
      <c r="M982">
        <v>60.877394955985501</v>
      </c>
      <c r="N982">
        <v>1.2582480752220799</v>
      </c>
      <c r="O982">
        <v>18.1296144380639</v>
      </c>
      <c r="P982">
        <v>11.732355637030199</v>
      </c>
      <c r="Q982">
        <v>-4.4673669213359003E-2</v>
      </c>
    </row>
    <row r="983" spans="1:17" hidden="1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230</v>
      </c>
      <c r="E983">
        <v>2808.14824542</v>
      </c>
      <c r="F983">
        <v>125.98</v>
      </c>
      <c r="G983">
        <v>11.9305825144636</v>
      </c>
      <c r="H983">
        <v>32.708156255948701</v>
      </c>
      <c r="I983">
        <v>13.0644391575236</v>
      </c>
      <c r="J983">
        <v>-4.1776140243123896</v>
      </c>
      <c r="K983">
        <v>102.250335472614</v>
      </c>
      <c r="L983">
        <v>86.6972872010967</v>
      </c>
      <c r="M983">
        <v>69.201536269177893</v>
      </c>
      <c r="N983">
        <v>1.41424308255902</v>
      </c>
      <c r="O983">
        <v>3.0401651055722998</v>
      </c>
      <c r="P983">
        <v>81.266187050359704</v>
      </c>
      <c r="Q983">
        <v>0.25739972588374399</v>
      </c>
    </row>
    <row r="984" spans="1:17" hidden="1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54</v>
      </c>
      <c r="E984">
        <v>2803.8869073199999</v>
      </c>
      <c r="F984">
        <v>1135.5999999999999</v>
      </c>
      <c r="G984">
        <v>32.095834008903097</v>
      </c>
      <c r="H984">
        <v>-0.45196828770579001</v>
      </c>
      <c r="I984">
        <v>6.2561270467255596</v>
      </c>
      <c r="J984">
        <v>1.2125554790869</v>
      </c>
      <c r="K984">
        <v>1115.4681126923199</v>
      </c>
      <c r="L984">
        <v>975.62761378971402</v>
      </c>
      <c r="M984">
        <v>42.3385245999945</v>
      </c>
      <c r="N984">
        <v>1.01131450613111</v>
      </c>
      <c r="O984">
        <v>9.1933779499824002</v>
      </c>
      <c r="P984">
        <v>89.282440203350205</v>
      </c>
      <c r="Q984">
        <v>-1.7201966347713E-2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396</v>
      </c>
      <c r="E985">
        <v>2802.2534102549998</v>
      </c>
      <c r="F985">
        <v>846.95</v>
      </c>
      <c r="G985">
        <v>33.246958346886501</v>
      </c>
      <c r="H985">
        <v>15.144989695953599</v>
      </c>
      <c r="I985">
        <v>2.3699961022529199</v>
      </c>
      <c r="J985">
        <v>19.583576752772998</v>
      </c>
      <c r="K985">
        <v>727.62458727266505</v>
      </c>
      <c r="L985">
        <v>678.79373484917301</v>
      </c>
      <c r="M985">
        <v>81.6166897688354</v>
      </c>
      <c r="N985">
        <v>2.0823793389670402</v>
      </c>
      <c r="O985">
        <v>3.7841667158627899</v>
      </c>
      <c r="P985">
        <v>65.516904436193002</v>
      </c>
      <c r="Q985">
        <v>2.6925560930479999E-3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24</v>
      </c>
      <c r="E986">
        <v>2794.7523326700002</v>
      </c>
      <c r="F986">
        <v>335.85</v>
      </c>
      <c r="G986">
        <v>-25.257585057828202</v>
      </c>
      <c r="H986">
        <v>0.33175761711653801</v>
      </c>
      <c r="I986">
        <v>-4.6786646022321703</v>
      </c>
      <c r="J986">
        <v>10.8048228870482</v>
      </c>
      <c r="K986">
        <v>301.76525657885202</v>
      </c>
      <c r="L986">
        <v>294.03493719979099</v>
      </c>
      <c r="M986">
        <v>78.564275836815497</v>
      </c>
      <c r="N986">
        <v>0.931520758896344</v>
      </c>
      <c r="O986">
        <v>14.336757481018299</v>
      </c>
      <c r="P986">
        <v>34.663191659983902</v>
      </c>
      <c r="Q986">
        <v>-5.9618365063365E-2</v>
      </c>
    </row>
    <row r="987" spans="1:17" hidden="1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-</v>
      </c>
      <c r="D987" t="s">
        <v>372</v>
      </c>
      <c r="E987">
        <v>2791.5567517499999</v>
      </c>
      <c r="F987">
        <v>1870.7</v>
      </c>
      <c r="G987">
        <v>-55.8698816850535</v>
      </c>
      <c r="H987">
        <v>-7.9200201164770201</v>
      </c>
      <c r="I987">
        <v>-22.839669605200601</v>
      </c>
      <c r="J987">
        <v>-1.9572881053792199</v>
      </c>
      <c r="K987">
        <v>1929.7037300275799</v>
      </c>
      <c r="L987">
        <v>2005.8674066917099</v>
      </c>
      <c r="M987">
        <v>33.906337641126001</v>
      </c>
      <c r="N987">
        <v>2.0160033123280701</v>
      </c>
      <c r="O987">
        <v>46.151173357566599</v>
      </c>
      <c r="P987">
        <v>10.692307692307599</v>
      </c>
      <c r="Q987">
        <v>-0.117261664918312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95</v>
      </c>
      <c r="E988">
        <v>2790.1427282449999</v>
      </c>
      <c r="F988">
        <v>2043.35</v>
      </c>
      <c r="G988">
        <v>635.14837216056696</v>
      </c>
      <c r="H988">
        <v>12.0096843532211</v>
      </c>
      <c r="I988">
        <v>62.6369931377155</v>
      </c>
      <c r="J988">
        <v>-18.086861248925</v>
      </c>
      <c r="K988">
        <v>1763.1676642259399</v>
      </c>
      <c r="L988">
        <v>1219.2821277064099</v>
      </c>
      <c r="M988">
        <v>47.006036787970601</v>
      </c>
      <c r="N988">
        <v>1.35580096226921</v>
      </c>
      <c r="O988">
        <v>19.5340984168155</v>
      </c>
      <c r="P988">
        <v>727.26720647773197</v>
      </c>
    </row>
    <row r="989" spans="1:17" hidden="1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1866</v>
      </c>
      <c r="E989">
        <v>2785.5189054000002</v>
      </c>
      <c r="F989">
        <v>696.3</v>
      </c>
      <c r="G989">
        <v>5957.2943378939999</v>
      </c>
      <c r="H989">
        <v>-4.1611333355564604</v>
      </c>
      <c r="I989">
        <v>231.59815557373199</v>
      </c>
      <c r="J989">
        <v>14.307006410648</v>
      </c>
      <c r="K989">
        <v>655.24428633157595</v>
      </c>
      <c r="L989">
        <v>373.64078358361797</v>
      </c>
      <c r="M989">
        <v>63.804932964334299</v>
      </c>
      <c r="N989">
        <v>0.68216983804213105</v>
      </c>
      <c r="O989">
        <v>36.248743357748097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46</v>
      </c>
      <c r="E990">
        <v>2778.8197923349999</v>
      </c>
      <c r="F990">
        <v>328.45</v>
      </c>
      <c r="G990">
        <v>19.422257382847199</v>
      </c>
      <c r="H990">
        <v>0.87519862910695001</v>
      </c>
      <c r="I990">
        <v>12.955442425042399</v>
      </c>
      <c r="J990">
        <v>4.1542972225999302</v>
      </c>
      <c r="K990">
        <v>303.67266774409302</v>
      </c>
      <c r="L990">
        <v>273.627803174951</v>
      </c>
      <c r="M990">
        <v>72.0962182723799</v>
      </c>
      <c r="N990">
        <v>1.07419656338577</v>
      </c>
      <c r="O990">
        <v>2.7249200791596699</v>
      </c>
      <c r="P990">
        <v>75.360384410037298</v>
      </c>
      <c r="Q990">
        <v>2.9400545805985001E-2</v>
      </c>
    </row>
    <row r="991" spans="1:17" hidden="1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1351</v>
      </c>
      <c r="E991">
        <v>2774.7488259000002</v>
      </c>
      <c r="F991">
        <v>526.70000000000005</v>
      </c>
      <c r="G991">
        <v>68.344596282287398</v>
      </c>
      <c r="H991">
        <v>12.5584970893247</v>
      </c>
      <c r="I991">
        <v>100.436640780452</v>
      </c>
      <c r="J991">
        <v>3.0484032734971098</v>
      </c>
      <c r="K991">
        <v>415.66292329408901</v>
      </c>
      <c r="L991">
        <v>316.83018906197202</v>
      </c>
      <c r="M991">
        <v>71.473953666051401</v>
      </c>
      <c r="N991">
        <v>1.19662324193886</v>
      </c>
      <c r="O991">
        <v>4.3857983671919198</v>
      </c>
      <c r="P991">
        <v>148.854240491377</v>
      </c>
      <c r="Q991">
        <v>7.2860784050010993E-2</v>
      </c>
    </row>
    <row r="992" spans="1:17" hidden="1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626</v>
      </c>
      <c r="E992">
        <v>2737.1481650000001</v>
      </c>
      <c r="F992">
        <v>622.75</v>
      </c>
      <c r="G992">
        <v>-4.9779774482377297</v>
      </c>
      <c r="H992">
        <v>-4.8305339563248699</v>
      </c>
      <c r="I992">
        <v>0.26674908518597801</v>
      </c>
      <c r="J992">
        <v>1.17319706106363</v>
      </c>
      <c r="K992">
        <v>607.11574051929199</v>
      </c>
      <c r="L992">
        <v>554.41637306108396</v>
      </c>
      <c r="M992">
        <v>45.716862796841902</v>
      </c>
      <c r="N992">
        <v>0.89027752797618498</v>
      </c>
      <c r="O992">
        <v>12.4046567643516</v>
      </c>
      <c r="P992">
        <v>36.868131868131798</v>
      </c>
      <c r="Q992">
        <v>-5.8319573707560001E-3</v>
      </c>
    </row>
    <row r="993" spans="1:17" hidden="1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2140</v>
      </c>
      <c r="E993">
        <v>2724</v>
      </c>
      <c r="F993">
        <v>544.79999999999995</v>
      </c>
      <c r="G993">
        <v>131.510152660279</v>
      </c>
      <c r="H993">
        <v>-20.295816028749702</v>
      </c>
      <c r="I993">
        <v>146.32375670527301</v>
      </c>
      <c r="J993">
        <v>-7.3060616208450799</v>
      </c>
      <c r="K993">
        <v>551.23797083098304</v>
      </c>
      <c r="M993">
        <v>51.224342843422399</v>
      </c>
      <c r="N993">
        <v>0.45834661082532802</v>
      </c>
      <c r="O993">
        <v>31.562041116005801</v>
      </c>
      <c r="P993">
        <v>172.39999999999901</v>
      </c>
    </row>
    <row r="994" spans="1:17" hidden="1" x14ac:dyDescent="0.3">
      <c r="A994" t="s">
        <v>2141</v>
      </c>
      <c r="B994" t="s">
        <v>2142</v>
      </c>
      <c r="C994" t="str">
        <f>IFERROR(VLOOKUP(Table1[[#This Row],[Ticker]],[1]!Table2[[Symbol]:[Industry]],2,FALSE),"-")</f>
        <v>-</v>
      </c>
      <c r="D994" t="s">
        <v>230</v>
      </c>
      <c r="E994">
        <v>2720.9609592500001</v>
      </c>
      <c r="F994">
        <v>152.30000000000001</v>
      </c>
      <c r="G994">
        <v>40.593838824096899</v>
      </c>
      <c r="H994">
        <v>-9.1829046855652798</v>
      </c>
      <c r="I994">
        <v>-10.5458921643749</v>
      </c>
      <c r="J994">
        <v>-4.4910167623219701</v>
      </c>
      <c r="K994">
        <v>151.385228664968</v>
      </c>
      <c r="L994">
        <v>132.799850365038</v>
      </c>
      <c r="M994">
        <v>37.733407310983601</v>
      </c>
      <c r="N994">
        <v>0.59830302797806401</v>
      </c>
      <c r="O994">
        <v>15.233092580433301</v>
      </c>
      <c r="P994">
        <v>72.969903463940895</v>
      </c>
      <c r="Q994">
        <v>0.139853988942678</v>
      </c>
    </row>
    <row r="995" spans="1:17" hidden="1" x14ac:dyDescent="0.3">
      <c r="A995" t="s">
        <v>2143</v>
      </c>
      <c r="B995" t="s">
        <v>2144</v>
      </c>
      <c r="C995" t="str">
        <f>IFERROR(VLOOKUP(Table1[[#This Row],[Ticker]],[1]!Table2[[Symbol]:[Industry]],2,FALSE),"-")</f>
        <v>-</v>
      </c>
      <c r="D995" t="s">
        <v>201</v>
      </c>
      <c r="E995">
        <v>2715.3759300199999</v>
      </c>
      <c r="F995">
        <v>2904.85</v>
      </c>
      <c r="G995">
        <v>13.7085563510397</v>
      </c>
      <c r="H995">
        <v>1.58293080258722</v>
      </c>
      <c r="I995">
        <v>8.1984800526660297</v>
      </c>
      <c r="J995">
        <v>1.6670317652289799</v>
      </c>
      <c r="K995">
        <v>2808.6797667258002</v>
      </c>
      <c r="L995">
        <v>2538.4124208905</v>
      </c>
      <c r="M995">
        <v>52.125843086720202</v>
      </c>
      <c r="N995">
        <v>0.39764686865285997</v>
      </c>
      <c r="O995">
        <v>4.4391276658003003</v>
      </c>
      <c r="P995">
        <v>46.336364323316701</v>
      </c>
      <c r="Q995">
        <v>5.4420438129602997E-2</v>
      </c>
    </row>
    <row r="996" spans="1:17" x14ac:dyDescent="0.3">
      <c r="A996" t="s">
        <v>2145</v>
      </c>
      <c r="B996" t="s">
        <v>2146</v>
      </c>
      <c r="C996" t="str">
        <f>IFERROR(VLOOKUP(Table1[[#This Row],[Ticker]],[1]!Table2[[Symbol]:[Industry]],2,FALSE),"-")</f>
        <v>-</v>
      </c>
      <c r="D996" t="s">
        <v>396</v>
      </c>
      <c r="E996">
        <v>2704.7685120000001</v>
      </c>
      <c r="F996">
        <v>1920</v>
      </c>
      <c r="G996">
        <v>-32.681483351472899</v>
      </c>
      <c r="H996">
        <v>-3.2073744703082401</v>
      </c>
      <c r="I996">
        <v>-15.5463177338917</v>
      </c>
      <c r="J996">
        <v>2.9278565078098699</v>
      </c>
      <c r="K996">
        <v>1892.6350680918299</v>
      </c>
      <c r="L996">
        <v>1863.7828620682601</v>
      </c>
      <c r="M996">
        <v>47.578624246745797</v>
      </c>
      <c r="N996">
        <v>1.42649400530739</v>
      </c>
      <c r="O996">
        <v>20.5677083333333</v>
      </c>
      <c r="P996">
        <v>25.4082299150881</v>
      </c>
      <c r="Q996">
        <v>-9.7234770635620998E-2</v>
      </c>
    </row>
    <row r="997" spans="1:17" x14ac:dyDescent="0.3">
      <c r="A997" t="s">
        <v>2147</v>
      </c>
      <c r="B997" t="s">
        <v>2148</v>
      </c>
      <c r="C997" t="str">
        <f>IFERROR(VLOOKUP(Table1[[#This Row],[Ticker]],[1]!Table2[[Symbol]:[Industry]],2,FALSE),"-")</f>
        <v>-</v>
      </c>
      <c r="D997" t="s">
        <v>304</v>
      </c>
      <c r="E997">
        <v>2697.6231505299902</v>
      </c>
      <c r="F997">
        <v>1807.3</v>
      </c>
      <c r="G997">
        <v>7.0020237379287797</v>
      </c>
      <c r="H997">
        <v>0.242835083995768</v>
      </c>
      <c r="I997">
        <v>-12.8607634725349</v>
      </c>
      <c r="J997">
        <v>-5.6960298217595904</v>
      </c>
      <c r="K997">
        <v>1781.6468786385699</v>
      </c>
      <c r="L997">
        <v>1675.6649109503901</v>
      </c>
      <c r="M997">
        <v>43.759207779200104</v>
      </c>
      <c r="N997">
        <v>0.80920534306910596</v>
      </c>
      <c r="O997">
        <v>17.711503347534901</v>
      </c>
      <c r="P997">
        <v>37.961832061068598</v>
      </c>
      <c r="Q997">
        <v>-9.6312790633699995E-4</v>
      </c>
    </row>
    <row r="998" spans="1:17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862</v>
      </c>
      <c r="E998">
        <v>2685.3210020699998</v>
      </c>
      <c r="F998">
        <v>504.7</v>
      </c>
      <c r="G998">
        <v>-42.229411024128297</v>
      </c>
      <c r="H998">
        <v>-2.6932366406836898</v>
      </c>
      <c r="I998">
        <v>-9.5978417946675307</v>
      </c>
      <c r="J998">
        <v>-0.68373582869699201</v>
      </c>
      <c r="K998">
        <v>486.24870272796198</v>
      </c>
      <c r="L998">
        <v>487.73094087618603</v>
      </c>
      <c r="M998">
        <v>48.0284581120331</v>
      </c>
      <c r="N998">
        <v>1.0273775398656799</v>
      </c>
      <c r="O998">
        <v>21.656429562116099</v>
      </c>
      <c r="P998">
        <v>29.709586224620899</v>
      </c>
      <c r="Q998">
        <v>-9.8896196853781995E-2</v>
      </c>
    </row>
    <row r="999" spans="1:17" hidden="1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417</v>
      </c>
      <c r="E999">
        <v>2676.8872000000001</v>
      </c>
      <c r="F999">
        <v>152</v>
      </c>
      <c r="G999">
        <v>60.607032791641899</v>
      </c>
      <c r="H999">
        <v>15.107708126695201</v>
      </c>
      <c r="I999">
        <v>-7.9145033046124302</v>
      </c>
      <c r="J999">
        <v>-0.85001176053989802</v>
      </c>
      <c r="K999">
        <v>138.940116735565</v>
      </c>
      <c r="L999">
        <v>125.234528872704</v>
      </c>
      <c r="M999">
        <v>60.3143150858578</v>
      </c>
      <c r="N999">
        <v>1.0760978590683301</v>
      </c>
      <c r="O999">
        <v>11.8421052631578</v>
      </c>
      <c r="P999">
        <v>105.822613405551</v>
      </c>
      <c r="Q999">
        <v>7.9531916510723999E-2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98</v>
      </c>
      <c r="E1000">
        <v>2675.6028000000001</v>
      </c>
      <c r="F1000">
        <v>401.2</v>
      </c>
      <c r="G1000">
        <v>214.86172307567901</v>
      </c>
      <c r="H1000">
        <v>-13.771292405450501</v>
      </c>
      <c r="I1000">
        <v>-5.0180651386358699</v>
      </c>
      <c r="J1000">
        <v>-4.1190311740281702</v>
      </c>
      <c r="K1000">
        <v>417.73693098351799</v>
      </c>
      <c r="L1000">
        <v>343.598850228667</v>
      </c>
      <c r="M1000">
        <v>36.494574532586803</v>
      </c>
      <c r="N1000">
        <v>0.655642611949244</v>
      </c>
      <c r="O1000">
        <v>28.090727816550299</v>
      </c>
      <c r="P1000">
        <v>261.82173455583899</v>
      </c>
      <c r="Q1000">
        <v>0.23946404817980799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2157</v>
      </c>
      <c r="E1001">
        <v>2651.4821356749999</v>
      </c>
      <c r="F1001">
        <v>5369.75</v>
      </c>
      <c r="G1001">
        <v>78.050878056590193</v>
      </c>
      <c r="H1001">
        <v>-11.575408658342401</v>
      </c>
      <c r="I1001">
        <v>43.612147686228397</v>
      </c>
      <c r="J1001">
        <v>-8.9869956128304</v>
      </c>
      <c r="K1001">
        <v>5179.2209346116597</v>
      </c>
      <c r="L1001">
        <v>3911.81303414904</v>
      </c>
      <c r="M1001">
        <v>32.709759903117501</v>
      </c>
      <c r="N1001">
        <v>1.0674808048415501</v>
      </c>
      <c r="O1001">
        <v>19.986964011359898</v>
      </c>
      <c r="P1001">
        <v>126.18997472620001</v>
      </c>
      <c r="Q1001">
        <v>0.144946113707552</v>
      </c>
    </row>
    <row r="1002" spans="1:17" hidden="1" x14ac:dyDescent="0.3">
      <c r="A1002" t="s">
        <v>2158</v>
      </c>
      <c r="B1002" t="s">
        <v>2159</v>
      </c>
      <c r="C1002" t="str">
        <f>IFERROR(VLOOKUP(Table1[[#This Row],[Ticker]],[1]!Table2[[Symbol]:[Industry]],2,FALSE),"-")</f>
        <v>-</v>
      </c>
      <c r="D1002" t="s">
        <v>532</v>
      </c>
      <c r="E1002">
        <v>2649.7208605599999</v>
      </c>
      <c r="F1002">
        <v>110.8</v>
      </c>
      <c r="G1002">
        <v>111.950974844911</v>
      </c>
      <c r="H1002">
        <v>1.98362186809992</v>
      </c>
      <c r="I1002">
        <v>23.854394176578801</v>
      </c>
      <c r="J1002">
        <v>-3.9451047899067699</v>
      </c>
      <c r="K1002">
        <v>105.040655862199</v>
      </c>
      <c r="L1002">
        <v>86.216250677387507</v>
      </c>
      <c r="M1002">
        <v>50.073087296373203</v>
      </c>
      <c r="N1002">
        <v>0.63161579879743601</v>
      </c>
      <c r="O1002">
        <v>13.2671480144404</v>
      </c>
      <c r="P1002">
        <v>141.92139737991201</v>
      </c>
      <c r="Q1002">
        <v>-1.5039678226339999E-3</v>
      </c>
    </row>
    <row r="1003" spans="1:17" x14ac:dyDescent="0.3">
      <c r="A1003" t="s">
        <v>2160</v>
      </c>
      <c r="B1003" t="s">
        <v>2161</v>
      </c>
      <c r="C1003" t="str">
        <f>IFERROR(VLOOKUP(Table1[[#This Row],[Ticker]],[1]!Table2[[Symbol]:[Industry]],2,FALSE),"-")</f>
        <v>-</v>
      </c>
      <c r="D1003" t="s">
        <v>396</v>
      </c>
      <c r="E1003">
        <v>2648.5713135299902</v>
      </c>
      <c r="F1003">
        <v>52.89</v>
      </c>
      <c r="G1003">
        <v>-37.062404324600202</v>
      </c>
      <c r="H1003">
        <v>-6.3356129526930696</v>
      </c>
      <c r="I1003">
        <v>-42.490662520360303</v>
      </c>
      <c r="J1003">
        <v>-4.3055248521923799</v>
      </c>
      <c r="K1003">
        <v>54.314419491416103</v>
      </c>
      <c r="L1003">
        <v>60.9951484666691</v>
      </c>
      <c r="M1003">
        <v>44.112765193161799</v>
      </c>
      <c r="N1003">
        <v>0.92613462554154502</v>
      </c>
      <c r="O1003">
        <v>58.914728682170498</v>
      </c>
      <c r="P1003">
        <v>9.9584199584199506</v>
      </c>
    </row>
    <row r="1004" spans="1:17" hidden="1" x14ac:dyDescent="0.3">
      <c r="A1004" t="s">
        <v>2162</v>
      </c>
      <c r="B1004" t="s">
        <v>2163</v>
      </c>
      <c r="C1004" t="str">
        <f>IFERROR(VLOOKUP(Table1[[#This Row],[Ticker]],[1]!Table2[[Symbol]:[Industry]],2,FALSE),"-")</f>
        <v>-</v>
      </c>
      <c r="D1004" t="s">
        <v>257</v>
      </c>
      <c r="E1004">
        <v>2648.3001910200001</v>
      </c>
      <c r="F1004">
        <v>6066.7</v>
      </c>
      <c r="G1004">
        <v>172.22297248751499</v>
      </c>
      <c r="H1004">
        <v>-9.1846924779710708</v>
      </c>
      <c r="I1004">
        <v>45.559794545454402</v>
      </c>
      <c r="J1004">
        <v>-0.13236547572037199</v>
      </c>
      <c r="K1004">
        <v>5628.4505381504396</v>
      </c>
      <c r="L1004">
        <v>4269.7043933831001</v>
      </c>
      <c r="M1004">
        <v>41.260404069667402</v>
      </c>
      <c r="N1004">
        <v>0.10614236838919699</v>
      </c>
      <c r="O1004">
        <v>11.4304317009247</v>
      </c>
      <c r="P1004">
        <v>205.50407896062001</v>
      </c>
      <c r="Q1004">
        <v>0.100474433827657</v>
      </c>
    </row>
    <row r="1005" spans="1:17" hidden="1" x14ac:dyDescent="0.3">
      <c r="A1005" t="s">
        <v>2164</v>
      </c>
      <c r="B1005" t="s">
        <v>2165</v>
      </c>
      <c r="C1005" t="str">
        <f>IFERROR(VLOOKUP(Table1[[#This Row],[Ticker]],[1]!Table2[[Symbol]:[Industry]],2,FALSE),"-")</f>
        <v>-</v>
      </c>
      <c r="D1005" t="s">
        <v>372</v>
      </c>
      <c r="E1005">
        <v>2648.0121566600001</v>
      </c>
      <c r="F1005">
        <v>796.9</v>
      </c>
      <c r="G1005">
        <v>-49.092014009860598</v>
      </c>
      <c r="H1005">
        <v>-0.104649228312704</v>
      </c>
      <c r="I1005">
        <v>-21.727679073716001</v>
      </c>
      <c r="J1005">
        <v>2.4746835159831302</v>
      </c>
      <c r="K1005">
        <v>800.90508998289397</v>
      </c>
      <c r="L1005">
        <v>840.26719839885902</v>
      </c>
      <c r="M1005">
        <v>45.434152283581803</v>
      </c>
      <c r="N1005">
        <v>1.64394809423058</v>
      </c>
      <c r="O1005">
        <v>31.1268666081064</v>
      </c>
      <c r="P1005">
        <v>11.516932549678099</v>
      </c>
      <c r="Q1005">
        <v>2.3483429041042E-2</v>
      </c>
    </row>
    <row r="1006" spans="1:17" hidden="1" x14ac:dyDescent="0.3">
      <c r="A1006" t="s">
        <v>2166</v>
      </c>
      <c r="B1006" t="s">
        <v>2167</v>
      </c>
      <c r="C1006" t="str">
        <f>IFERROR(VLOOKUP(Table1[[#This Row],[Ticker]],[1]!Table2[[Symbol]:[Industry]],2,FALSE),"-")</f>
        <v>-</v>
      </c>
      <c r="D1006" t="s">
        <v>54</v>
      </c>
      <c r="E1006">
        <v>2647.4922382499999</v>
      </c>
      <c r="F1006">
        <v>312.75</v>
      </c>
      <c r="G1006">
        <v>145.72662549233701</v>
      </c>
      <c r="H1006">
        <v>19.2447827069171</v>
      </c>
      <c r="I1006">
        <v>126.82614039753</v>
      </c>
      <c r="J1006">
        <v>9.6450053798461504</v>
      </c>
      <c r="K1006">
        <v>244.300304321444</v>
      </c>
      <c r="L1006">
        <v>185.89294208797099</v>
      </c>
      <c r="M1006">
        <v>87.946108564347497</v>
      </c>
      <c r="N1006">
        <v>1.2786996341652399</v>
      </c>
      <c r="O1006">
        <v>1.1350919264588399</v>
      </c>
      <c r="P1006">
        <v>179.615556548949</v>
      </c>
      <c r="Q1006">
        <v>3.3974706565452997E-2</v>
      </c>
    </row>
    <row r="1007" spans="1:17" hidden="1" x14ac:dyDescent="0.3">
      <c r="A1007" t="s">
        <v>2168</v>
      </c>
      <c r="B1007" t="s">
        <v>2169</v>
      </c>
      <c r="C1007" t="str">
        <f>IFERROR(VLOOKUP(Table1[[#This Row],[Ticker]],[1]!Table2[[Symbol]:[Industry]],2,FALSE),"-")</f>
        <v>-</v>
      </c>
      <c r="D1007" t="s">
        <v>1651</v>
      </c>
      <c r="E1007">
        <v>2644.090741</v>
      </c>
      <c r="F1007">
        <v>61.53</v>
      </c>
      <c r="G1007">
        <v>-8.3718289508092099</v>
      </c>
      <c r="H1007">
        <v>-5.3285556355117496</v>
      </c>
      <c r="I1007">
        <v>-1.2930756718710601</v>
      </c>
      <c r="J1007">
        <v>-0.79349065571938104</v>
      </c>
      <c r="K1007">
        <v>62.367502961355797</v>
      </c>
      <c r="L1007">
        <v>58.815994349118498</v>
      </c>
      <c r="M1007">
        <v>53.860821394049402</v>
      </c>
      <c r="N1007">
        <v>1.73654310269413</v>
      </c>
      <c r="O1007">
        <v>7.1834877295628097</v>
      </c>
      <c r="P1007">
        <v>25.290164935858201</v>
      </c>
      <c r="Q1007">
        <v>-2.7484158448541001E-2</v>
      </c>
    </row>
    <row r="1008" spans="1:17" hidden="1" x14ac:dyDescent="0.3">
      <c r="A1008" t="s">
        <v>2170</v>
      </c>
      <c r="B1008" t="s">
        <v>2171</v>
      </c>
      <c r="C1008" t="str">
        <f>IFERROR(VLOOKUP(Table1[[#This Row],[Ticker]],[1]!Table2[[Symbol]:[Industry]],2,FALSE),"-")</f>
        <v>-</v>
      </c>
      <c r="D1008" t="s">
        <v>21</v>
      </c>
      <c r="E1008">
        <v>2629.3330426799998</v>
      </c>
      <c r="F1008">
        <v>403.4</v>
      </c>
      <c r="G1008">
        <v>50.344739126444402</v>
      </c>
      <c r="H1008">
        <v>1.96548528419685</v>
      </c>
      <c r="I1008">
        <v>-16.505197865060001</v>
      </c>
      <c r="J1008">
        <v>19.806342443669902</v>
      </c>
      <c r="K1008">
        <v>367.38912949700199</v>
      </c>
      <c r="L1008">
        <v>373.40097595782697</v>
      </c>
      <c r="M1008">
        <v>81.902756995337796</v>
      </c>
      <c r="N1008">
        <v>1.9775772891218999</v>
      </c>
      <c r="O1008">
        <v>71.232027764005906</v>
      </c>
      <c r="P1008">
        <v>80.896860986546997</v>
      </c>
      <c r="Q1008">
        <v>0.113491733839723</v>
      </c>
    </row>
    <row r="1009" spans="1:17" x14ac:dyDescent="0.3">
      <c r="A1009" t="s">
        <v>2172</v>
      </c>
      <c r="B1009" t="s">
        <v>2173</v>
      </c>
      <c r="C1009" t="str">
        <f>IFERROR(VLOOKUP(Table1[[#This Row],[Ticker]],[1]!Table2[[Symbol]:[Industry]],2,FALSE),"-")</f>
        <v>-</v>
      </c>
      <c r="D1009" t="s">
        <v>1818</v>
      </c>
      <c r="E1009">
        <v>2627.9337179680001</v>
      </c>
      <c r="F1009">
        <v>55.12</v>
      </c>
      <c r="G1009">
        <v>9.0114705306005796</v>
      </c>
      <c r="H1009">
        <v>-0.66181666097761005</v>
      </c>
      <c r="I1009">
        <v>-17.988334999397601</v>
      </c>
      <c r="J1009">
        <v>1.62577367662493</v>
      </c>
      <c r="K1009">
        <v>53.863533961809701</v>
      </c>
      <c r="L1009">
        <v>51.814062169556699</v>
      </c>
      <c r="M1009">
        <v>50.607117176206799</v>
      </c>
      <c r="N1009">
        <v>1.19059032039763</v>
      </c>
      <c r="O1009">
        <v>25.907111756168302</v>
      </c>
      <c r="P1009">
        <v>37.799999999999898</v>
      </c>
      <c r="Q1009">
        <v>-2.2423168603725001E-2</v>
      </c>
    </row>
    <row r="1010" spans="1:17" hidden="1" x14ac:dyDescent="0.3">
      <c r="A1010" t="s">
        <v>2174</v>
      </c>
      <c r="B1010" t="s">
        <v>2175</v>
      </c>
      <c r="C1010" t="str">
        <f>IFERROR(VLOOKUP(Table1[[#This Row],[Ticker]],[1]!Table2[[Symbol]:[Industry]],2,FALSE),"-")</f>
        <v>-</v>
      </c>
      <c r="D1010" t="s">
        <v>78</v>
      </c>
      <c r="E1010">
        <v>2626.8168779399998</v>
      </c>
      <c r="F1010">
        <v>955.3</v>
      </c>
      <c r="G1010">
        <v>191.583107737397</v>
      </c>
      <c r="H1010">
        <v>7.0291993380096098</v>
      </c>
      <c r="I1010">
        <v>29.349703618485901</v>
      </c>
      <c r="J1010">
        <v>7.7543667991952097</v>
      </c>
      <c r="K1010">
        <v>893.47194138180498</v>
      </c>
      <c r="L1010">
        <v>732.81399590707099</v>
      </c>
      <c r="M1010">
        <v>63.033891440866398</v>
      </c>
      <c r="N1010">
        <v>1.28706062460952</v>
      </c>
      <c r="O1010">
        <v>2.9676541400607199</v>
      </c>
      <c r="P1010">
        <v>220.570469798657</v>
      </c>
      <c r="Q1010">
        <v>5.7330228192109998E-2</v>
      </c>
    </row>
    <row r="1011" spans="1:17" hidden="1" x14ac:dyDescent="0.3">
      <c r="A1011" t="s">
        <v>2176</v>
      </c>
      <c r="B1011" t="s">
        <v>2177</v>
      </c>
      <c r="C1011" t="str">
        <f>IFERROR(VLOOKUP(Table1[[#This Row],[Ticker]],[1]!Table2[[Symbol]:[Industry]],2,FALSE),"-")</f>
        <v>-</v>
      </c>
      <c r="D1011" t="s">
        <v>2178</v>
      </c>
      <c r="E1011">
        <v>2623.2314575999999</v>
      </c>
      <c r="F1011">
        <v>527</v>
      </c>
      <c r="G1011">
        <v>106.51824082123299</v>
      </c>
      <c r="H1011">
        <v>-11.8170922908319</v>
      </c>
      <c r="I1011">
        <v>15.3691004400374</v>
      </c>
      <c r="J1011">
        <v>4.9537003381649898</v>
      </c>
      <c r="K1011">
        <v>506.68605784733001</v>
      </c>
      <c r="L1011">
        <v>402.77748852437003</v>
      </c>
      <c r="M1011">
        <v>47.547118989088602</v>
      </c>
      <c r="N1011">
        <v>0.46580106416380701</v>
      </c>
      <c r="O1011">
        <v>17.267552182163101</v>
      </c>
      <c r="P1011">
        <v>171.64948453608201</v>
      </c>
    </row>
    <row r="1012" spans="1:17" hidden="1" x14ac:dyDescent="0.3">
      <c r="A1012" t="s">
        <v>2179</v>
      </c>
      <c r="B1012" t="s">
        <v>2180</v>
      </c>
      <c r="C1012" t="str">
        <f>IFERROR(VLOOKUP(Table1[[#This Row],[Ticker]],[1]!Table2[[Symbol]:[Industry]],2,FALSE),"-")</f>
        <v>-</v>
      </c>
      <c r="D1012" t="s">
        <v>532</v>
      </c>
      <c r="E1012">
        <v>2613.0720000000001</v>
      </c>
      <c r="F1012">
        <v>148.47</v>
      </c>
      <c r="G1012">
        <v>188.637844501346</v>
      </c>
      <c r="H1012">
        <v>-0.68328708482550704</v>
      </c>
      <c r="I1012">
        <v>66.206779479600996</v>
      </c>
      <c r="J1012">
        <v>11.2539247458897</v>
      </c>
      <c r="K1012">
        <v>131.93977947446601</v>
      </c>
      <c r="L1012">
        <v>101.62686556745599</v>
      </c>
      <c r="M1012">
        <v>82.243703929714997</v>
      </c>
      <c r="N1012">
        <v>0.68705310842470602</v>
      </c>
      <c r="O1012">
        <v>13.928739812756699</v>
      </c>
      <c r="P1012">
        <v>242.09677419354799</v>
      </c>
      <c r="Q1012">
        <v>1.0207178348810001E-2</v>
      </c>
    </row>
    <row r="1013" spans="1:17" hidden="1" x14ac:dyDescent="0.3">
      <c r="A1013" t="s">
        <v>2181</v>
      </c>
      <c r="B1013" t="s">
        <v>2182</v>
      </c>
      <c r="C1013" t="str">
        <f>IFERROR(VLOOKUP(Table1[[#This Row],[Ticker]],[1]!Table2[[Symbol]:[Industry]],2,FALSE),"-")</f>
        <v>-</v>
      </c>
      <c r="D1013" t="s">
        <v>551</v>
      </c>
      <c r="E1013">
        <v>2608.9552572480002</v>
      </c>
      <c r="F1013">
        <v>188.48</v>
      </c>
      <c r="G1013">
        <v>31.270860963700802</v>
      </c>
      <c r="H1013">
        <v>-4.5792530593156098</v>
      </c>
      <c r="I1013">
        <v>-0.41124222703448299</v>
      </c>
      <c r="J1013">
        <v>-2.3228880680609301</v>
      </c>
      <c r="K1013">
        <v>194.50170627433801</v>
      </c>
      <c r="L1013">
        <v>182.61186185587999</v>
      </c>
      <c r="M1013">
        <v>36.205100020195999</v>
      </c>
      <c r="N1013">
        <v>0.75956593857509103</v>
      </c>
      <c r="O1013">
        <v>23.089983022071301</v>
      </c>
      <c r="P1013">
        <v>60.0679405520169</v>
      </c>
      <c r="Q1013">
        <v>-1.7681776936011001E-2</v>
      </c>
    </row>
    <row r="1014" spans="1:17" hidden="1" x14ac:dyDescent="0.3">
      <c r="A1014" t="s">
        <v>2183</v>
      </c>
      <c r="B1014" t="s">
        <v>2184</v>
      </c>
      <c r="C1014" t="str">
        <f>IFERROR(VLOOKUP(Table1[[#This Row],[Ticker]],[1]!Table2[[Symbol]:[Industry]],2,FALSE),"-")</f>
        <v>-</v>
      </c>
      <c r="D1014" t="s">
        <v>24</v>
      </c>
      <c r="E1014">
        <v>2607.8747606279999</v>
      </c>
      <c r="F1014">
        <v>50.66</v>
      </c>
      <c r="G1014">
        <v>-53.217960163416699</v>
      </c>
      <c r="H1014">
        <v>-6.8092820709043602</v>
      </c>
      <c r="I1014">
        <v>-39.896722237748399</v>
      </c>
      <c r="J1014">
        <v>0.10314195712667899</v>
      </c>
      <c r="K1014">
        <v>53.103110098198101</v>
      </c>
      <c r="M1014">
        <v>41.341762391773898</v>
      </c>
      <c r="N1014">
        <v>0.99495011100445696</v>
      </c>
      <c r="O1014">
        <v>62.652980655349403</v>
      </c>
      <c r="P1014">
        <v>3.3877551020408099</v>
      </c>
    </row>
    <row r="1015" spans="1:17" hidden="1" x14ac:dyDescent="0.3">
      <c r="A1015" t="s">
        <v>2185</v>
      </c>
      <c r="B1015" t="s">
        <v>2186</v>
      </c>
      <c r="C1015" t="str">
        <f>IFERROR(VLOOKUP(Table1[[#This Row],[Ticker]],[1]!Table2[[Symbol]:[Industry]],2,FALSE),"-")</f>
        <v>-</v>
      </c>
      <c r="D1015" t="s">
        <v>923</v>
      </c>
      <c r="E1015">
        <v>2601.4763073599902</v>
      </c>
      <c r="F1015">
        <v>390.6</v>
      </c>
      <c r="G1015">
        <v>393.39663931443403</v>
      </c>
      <c r="H1015">
        <v>13.3463480892433</v>
      </c>
      <c r="I1015">
        <v>159.73501691161599</v>
      </c>
      <c r="J1015">
        <v>22.000628277154799</v>
      </c>
      <c r="K1015">
        <v>288.64663659811299</v>
      </c>
      <c r="L1015">
        <v>195.200564032393</v>
      </c>
      <c r="M1015">
        <v>92.081123366498502</v>
      </c>
      <c r="N1015">
        <v>0.91580037806398995</v>
      </c>
      <c r="O1015">
        <v>0</v>
      </c>
      <c r="Q1015">
        <v>0.16066518124843401</v>
      </c>
    </row>
    <row r="1016" spans="1:17" hidden="1" x14ac:dyDescent="0.3">
      <c r="A1016" t="s">
        <v>2187</v>
      </c>
      <c r="B1016" t="s">
        <v>2188</v>
      </c>
      <c r="C1016" t="str">
        <f>IFERROR(VLOOKUP(Table1[[#This Row],[Ticker]],[1]!Table2[[Symbol]:[Industry]],2,FALSE),"-")</f>
        <v>-</v>
      </c>
      <c r="D1016" t="s">
        <v>417</v>
      </c>
      <c r="E1016">
        <v>2600.7036714000001</v>
      </c>
      <c r="F1016">
        <v>631.5</v>
      </c>
      <c r="G1016">
        <v>-39.9952047274313</v>
      </c>
      <c r="H1016">
        <v>-2.3230423629446002</v>
      </c>
      <c r="I1016">
        <v>-19.901361103638401</v>
      </c>
      <c r="J1016">
        <v>4.0902703542936498</v>
      </c>
      <c r="K1016">
        <v>636.22199724964503</v>
      </c>
      <c r="L1016">
        <v>654.66409576769297</v>
      </c>
      <c r="M1016">
        <v>54.535661682523298</v>
      </c>
      <c r="N1016">
        <v>0.90807270671647</v>
      </c>
      <c r="O1016">
        <v>26.468725257323801</v>
      </c>
      <c r="P1016">
        <v>7.3431922488526196</v>
      </c>
      <c r="Q1016">
        <v>1.2740307401668999E-2</v>
      </c>
    </row>
    <row r="1017" spans="1:17" hidden="1" x14ac:dyDescent="0.3">
      <c r="A1017" t="s">
        <v>2189</v>
      </c>
      <c r="B1017" t="s">
        <v>2190</v>
      </c>
      <c r="C1017" t="str">
        <f>IFERROR(VLOOKUP(Table1[[#This Row],[Ticker]],[1]!Table2[[Symbol]:[Industry]],2,FALSE),"-")</f>
        <v>-</v>
      </c>
      <c r="D1017" t="s">
        <v>932</v>
      </c>
      <c r="E1017">
        <v>2597.1057976500001</v>
      </c>
      <c r="F1017">
        <v>394.1</v>
      </c>
      <c r="G1017">
        <v>-4.0034369124085201</v>
      </c>
      <c r="H1017">
        <v>13.3324187350093</v>
      </c>
      <c r="I1017">
        <v>9.4768337992529901</v>
      </c>
      <c r="J1017">
        <v>-5.71397419961193</v>
      </c>
      <c r="K1017">
        <v>377.72709702535002</v>
      </c>
      <c r="M1017">
        <v>39.150443524396898</v>
      </c>
      <c r="N1017">
        <v>0.75579201861310297</v>
      </c>
      <c r="O1017">
        <v>20.5024105556965</v>
      </c>
      <c r="P1017">
        <v>39.652728561304002</v>
      </c>
    </row>
    <row r="1018" spans="1:17" hidden="1" x14ac:dyDescent="0.3">
      <c r="A1018" t="s">
        <v>2191</v>
      </c>
      <c r="B1018" t="s">
        <v>2192</v>
      </c>
      <c r="C1018" t="str">
        <f>IFERROR(VLOOKUP(Table1[[#This Row],[Ticker]],[1]!Table2[[Symbol]:[Industry]],2,FALSE),"-")</f>
        <v>-</v>
      </c>
      <c r="D1018" t="s">
        <v>494</v>
      </c>
      <c r="E1018">
        <v>2597.018281525</v>
      </c>
      <c r="F1018">
        <v>3052.85</v>
      </c>
      <c r="G1018">
        <v>51.534592422039402</v>
      </c>
      <c r="H1018">
        <v>22.259486607050999</v>
      </c>
      <c r="I1018">
        <v>94.918761986184194</v>
      </c>
      <c r="J1018">
        <v>1.4205698302582499</v>
      </c>
      <c r="K1018">
        <v>2472.59725539398</v>
      </c>
      <c r="L1018">
        <v>1924.6252997116701</v>
      </c>
      <c r="M1018">
        <v>60.841836677274301</v>
      </c>
      <c r="N1018">
        <v>1.7787732104009</v>
      </c>
      <c r="O1018">
        <v>10.6834597179684</v>
      </c>
      <c r="P1018">
        <v>136.13334880303199</v>
      </c>
      <c r="Q1018">
        <v>6.0746859853700002E-4</v>
      </c>
    </row>
    <row r="1019" spans="1:17" x14ac:dyDescent="0.3">
      <c r="A1019" t="s">
        <v>2193</v>
      </c>
      <c r="B1019" t="s">
        <v>2194</v>
      </c>
      <c r="C1019" t="str">
        <f>IFERROR(VLOOKUP(Table1[[#This Row],[Ticker]],[1]!Table2[[Symbol]:[Industry]],2,FALSE),"-")</f>
        <v>-</v>
      </c>
      <c r="D1019" t="s">
        <v>1593</v>
      </c>
      <c r="E1019">
        <v>2583.3885295499999</v>
      </c>
      <c r="F1019">
        <v>625.04999999999995</v>
      </c>
      <c r="G1019">
        <v>-40.643933228166802</v>
      </c>
      <c r="H1019">
        <v>-14.9648955658954</v>
      </c>
      <c r="I1019">
        <v>-38.0507801411649</v>
      </c>
      <c r="J1019">
        <v>-1.4960557674552699</v>
      </c>
      <c r="K1019">
        <v>679.87450500024102</v>
      </c>
      <c r="L1019">
        <v>716.43309654363304</v>
      </c>
      <c r="M1019">
        <v>31.712359530877201</v>
      </c>
      <c r="N1019">
        <v>0.64387113073371804</v>
      </c>
      <c r="O1019">
        <v>44.788416926645802</v>
      </c>
      <c r="P1019">
        <v>1.1407766990291199</v>
      </c>
    </row>
    <row r="1020" spans="1:17" hidden="1" x14ac:dyDescent="0.3">
      <c r="A1020" t="s">
        <v>2195</v>
      </c>
      <c r="B1020" t="s">
        <v>2196</v>
      </c>
      <c r="C1020" t="str">
        <f>IFERROR(VLOOKUP(Table1[[#This Row],[Ticker]],[1]!Table2[[Symbol]:[Industry]],2,FALSE),"-")</f>
        <v>-</v>
      </c>
      <c r="D1020" t="s">
        <v>1332</v>
      </c>
      <c r="E1020">
        <v>2580.8388</v>
      </c>
      <c r="F1020">
        <v>1000</v>
      </c>
      <c r="G1020">
        <v>-26.585085434959002</v>
      </c>
      <c r="H1020">
        <v>-2.4863744603081401</v>
      </c>
      <c r="I1020">
        <v>-13.104814723297499</v>
      </c>
      <c r="J1020">
        <v>0.47171615693268798</v>
      </c>
      <c r="K1020">
        <v>999.995637536343</v>
      </c>
      <c r="L1020">
        <v>999.99652667096404</v>
      </c>
      <c r="M1020">
        <v>55.379180563809697</v>
      </c>
      <c r="N1020">
        <v>0.98639692270957202</v>
      </c>
      <c r="O1020">
        <v>3</v>
      </c>
      <c r="P1020">
        <v>3.0927835051546202</v>
      </c>
      <c r="Q1020">
        <v>-0.101916752053546</v>
      </c>
    </row>
    <row r="1021" spans="1:17" hidden="1" x14ac:dyDescent="0.3">
      <c r="A1021" t="s">
        <v>2197</v>
      </c>
      <c r="B1021" t="s">
        <v>2198</v>
      </c>
      <c r="C1021" t="str">
        <f>IFERROR(VLOOKUP(Table1[[#This Row],[Ticker]],[1]!Table2[[Symbol]:[Industry]],2,FALSE),"-")</f>
        <v>-</v>
      </c>
      <c r="D1021" t="s">
        <v>133</v>
      </c>
      <c r="E1021">
        <v>2579.1013039869999</v>
      </c>
      <c r="F1021">
        <v>178.49</v>
      </c>
      <c r="G1021">
        <v>-21.560078079854598</v>
      </c>
      <c r="H1021">
        <v>6.16308145674342</v>
      </c>
      <c r="I1021">
        <v>-23.7704803889632</v>
      </c>
      <c r="J1021">
        <v>5.4094803654812997</v>
      </c>
      <c r="K1021">
        <v>169.027229500608</v>
      </c>
      <c r="L1021">
        <v>165.23141295994</v>
      </c>
      <c r="M1021">
        <v>55.997563649662602</v>
      </c>
      <c r="N1021">
        <v>1.9542365990486601</v>
      </c>
      <c r="O1021">
        <v>19.222365398621701</v>
      </c>
      <c r="P1021">
        <v>32.214814814814801</v>
      </c>
      <c r="Q1021">
        <v>-1.80320828732E-3</v>
      </c>
    </row>
    <row r="1022" spans="1:17" hidden="1" x14ac:dyDescent="0.3">
      <c r="A1022" t="s">
        <v>2199</v>
      </c>
      <c r="B1022" t="s">
        <v>2200</v>
      </c>
      <c r="C1022" t="str">
        <f>IFERROR(VLOOKUP(Table1[[#This Row],[Ticker]],[1]!Table2[[Symbol]:[Industry]],2,FALSE),"-")</f>
        <v>-</v>
      </c>
      <c r="D1022" t="s">
        <v>551</v>
      </c>
      <c r="E1022">
        <v>2572.4902549499998</v>
      </c>
      <c r="F1022">
        <v>425.25</v>
      </c>
      <c r="G1022">
        <v>18.7995299496563</v>
      </c>
      <c r="H1022">
        <v>2.6408306578968701</v>
      </c>
      <c r="I1022">
        <v>14.330006972836699</v>
      </c>
      <c r="J1022">
        <v>-1.9092362240197001</v>
      </c>
      <c r="K1022">
        <v>396.23630373402</v>
      </c>
      <c r="L1022">
        <v>354.455274170118</v>
      </c>
      <c r="M1022">
        <v>56.126914314296599</v>
      </c>
      <c r="N1022">
        <v>1.4110552078654499</v>
      </c>
      <c r="O1022">
        <v>6.40799529688418</v>
      </c>
      <c r="P1022">
        <v>49.630541871921103</v>
      </c>
      <c r="Q1022">
        <v>1.9769612178820999E-2</v>
      </c>
    </row>
    <row r="1023" spans="1:17" hidden="1" x14ac:dyDescent="0.3">
      <c r="A1023" t="s">
        <v>2201</v>
      </c>
      <c r="B1023" t="s">
        <v>2202</v>
      </c>
      <c r="C1023" t="str">
        <f>IFERROR(VLOOKUP(Table1[[#This Row],[Ticker]],[1]!Table2[[Symbol]:[Industry]],2,FALSE),"-")</f>
        <v>-</v>
      </c>
      <c r="D1023" t="s">
        <v>68</v>
      </c>
      <c r="E1023">
        <v>2567.72775</v>
      </c>
      <c r="F1023">
        <v>957.75</v>
      </c>
      <c r="G1023">
        <v>285.17835542525597</v>
      </c>
      <c r="H1023">
        <v>-27.220587091181201</v>
      </c>
      <c r="I1023">
        <v>62.790502081110098</v>
      </c>
      <c r="J1023">
        <v>-2.6666080869939299</v>
      </c>
      <c r="K1023">
        <v>1150.6643736619901</v>
      </c>
      <c r="L1023">
        <v>912.69369702821598</v>
      </c>
      <c r="M1023">
        <v>14.093988639503101</v>
      </c>
      <c r="N1023">
        <v>1.0095213131985601</v>
      </c>
      <c r="O1023">
        <v>65.805272774732401</v>
      </c>
      <c r="P1023">
        <v>331.80793507664498</v>
      </c>
      <c r="Q1023">
        <v>0.16143979247237</v>
      </c>
    </row>
    <row r="1024" spans="1:17" hidden="1" x14ac:dyDescent="0.3">
      <c r="A1024" t="s">
        <v>2203</v>
      </c>
      <c r="B1024" t="s">
        <v>2204</v>
      </c>
      <c r="C1024" t="str">
        <f>IFERROR(VLOOKUP(Table1[[#This Row],[Ticker]],[1]!Table2[[Symbol]:[Industry]],2,FALSE),"-")</f>
        <v>-</v>
      </c>
      <c r="D1024" t="s">
        <v>289</v>
      </c>
      <c r="E1024">
        <v>2557.7046282000001</v>
      </c>
      <c r="F1024">
        <v>606</v>
      </c>
      <c r="G1024">
        <v>449.73445807431301</v>
      </c>
      <c r="H1024">
        <v>1.28785169531459</v>
      </c>
      <c r="I1024">
        <v>35.5703570136994</v>
      </c>
      <c r="J1024">
        <v>4.9375655439729602</v>
      </c>
      <c r="K1024">
        <v>580.87262785760299</v>
      </c>
      <c r="L1024">
        <v>447.05388663089502</v>
      </c>
      <c r="M1024">
        <v>60.6239021503104</v>
      </c>
      <c r="N1024">
        <v>0.82270288789335999</v>
      </c>
      <c r="O1024">
        <v>22.764026402640201</v>
      </c>
      <c r="P1024">
        <v>510.27190332326199</v>
      </c>
      <c r="Q1024">
        <v>0.17350134329397299</v>
      </c>
    </row>
    <row r="1025" spans="1:17" x14ac:dyDescent="0.3">
      <c r="A1025" t="s">
        <v>2205</v>
      </c>
      <c r="B1025" t="s">
        <v>2206</v>
      </c>
      <c r="C1025" t="str">
        <f>IFERROR(VLOOKUP(Table1[[#This Row],[Ticker]],[1]!Table2[[Symbol]:[Industry]],2,FALSE),"-")</f>
        <v>-</v>
      </c>
      <c r="D1025" t="s">
        <v>379</v>
      </c>
      <c r="E1025">
        <v>2549.4897401039998</v>
      </c>
      <c r="F1025">
        <v>221.38</v>
      </c>
      <c r="G1025">
        <v>-23.449748840502899</v>
      </c>
      <c r="H1025">
        <v>-7.5087466044993496</v>
      </c>
      <c r="I1025">
        <v>-58.422833742687402</v>
      </c>
      <c r="J1025">
        <v>2.7927543447553602</v>
      </c>
      <c r="K1025">
        <v>225.52689229925599</v>
      </c>
      <c r="L1025">
        <v>260.964420877669</v>
      </c>
      <c r="M1025">
        <v>57.2870985515355</v>
      </c>
      <c r="N1025">
        <v>0.63629177201250697</v>
      </c>
      <c r="O1025">
        <v>95.026651007317696</v>
      </c>
      <c r="P1025">
        <v>15.6031331592689</v>
      </c>
      <c r="Q1025">
        <v>-4.8102489280106998E-2</v>
      </c>
    </row>
    <row r="1026" spans="1:17" hidden="1" x14ac:dyDescent="0.3">
      <c r="A1026" t="s">
        <v>2207</v>
      </c>
      <c r="B1026" t="s">
        <v>2208</v>
      </c>
      <c r="C1026" t="str">
        <f>IFERROR(VLOOKUP(Table1[[#This Row],[Ticker]],[1]!Table2[[Symbol]:[Industry]],2,FALSE),"-")</f>
        <v>-</v>
      </c>
      <c r="D1026" t="s">
        <v>136</v>
      </c>
      <c r="E1026">
        <v>2548.5237225000001</v>
      </c>
      <c r="F1026">
        <v>718.2</v>
      </c>
      <c r="G1026">
        <v>70.632421532357796</v>
      </c>
      <c r="H1026">
        <v>7.7778709436729097</v>
      </c>
      <c r="I1026">
        <v>18.362420541015901</v>
      </c>
      <c r="J1026">
        <v>7.2505227412948301</v>
      </c>
      <c r="K1026">
        <v>669.72072262733002</v>
      </c>
      <c r="L1026">
        <v>587.20673872534803</v>
      </c>
      <c r="M1026">
        <v>72.958512489110802</v>
      </c>
      <c r="N1026">
        <v>0.69065955681906299</v>
      </c>
      <c r="O1026">
        <v>14.006943574624099</v>
      </c>
      <c r="P1026">
        <v>138.522292017772</v>
      </c>
      <c r="Q1026">
        <v>7.4878641244352007E-2</v>
      </c>
    </row>
    <row r="1027" spans="1:17" hidden="1" x14ac:dyDescent="0.3">
      <c r="A1027" t="s">
        <v>2209</v>
      </c>
      <c r="B1027" t="s">
        <v>2210</v>
      </c>
      <c r="C1027" t="str">
        <f>IFERROR(VLOOKUP(Table1[[#This Row],[Ticker]],[1]!Table2[[Symbol]:[Industry]],2,FALSE),"-")</f>
        <v>-</v>
      </c>
      <c r="D1027" t="s">
        <v>136</v>
      </c>
      <c r="E1027">
        <v>2545.0610141000002</v>
      </c>
      <c r="F1027">
        <v>139.15</v>
      </c>
      <c r="G1027">
        <v>170.11001051386799</v>
      </c>
      <c r="H1027">
        <v>17.775351309658902</v>
      </c>
      <c r="I1027">
        <v>16.881173132844399</v>
      </c>
      <c r="J1027">
        <v>5.5506257695582102</v>
      </c>
      <c r="K1027">
        <v>122.097449798019</v>
      </c>
      <c r="L1027">
        <v>98.121607531706104</v>
      </c>
      <c r="M1027">
        <v>47.2385423362173</v>
      </c>
      <c r="N1027">
        <v>0.53623180175391905</v>
      </c>
      <c r="O1027">
        <v>16.744520301832502</v>
      </c>
      <c r="P1027">
        <v>230.91557669441099</v>
      </c>
      <c r="Q1027">
        <v>4.2272685605985003E-2</v>
      </c>
    </row>
    <row r="1028" spans="1:17" hidden="1" x14ac:dyDescent="0.3">
      <c r="A1028" t="s">
        <v>2211</v>
      </c>
      <c r="B1028" t="s">
        <v>2212</v>
      </c>
      <c r="C1028" t="str">
        <f>IFERROR(VLOOKUP(Table1[[#This Row],[Ticker]],[1]!Table2[[Symbol]:[Industry]],2,FALSE),"-")</f>
        <v>-</v>
      </c>
      <c r="D1028" t="s">
        <v>396</v>
      </c>
      <c r="E1028">
        <v>2542.7520399999999</v>
      </c>
      <c r="F1028">
        <v>9909.4</v>
      </c>
      <c r="G1028">
        <v>-55.468647644079802</v>
      </c>
      <c r="H1028">
        <v>-8.3430041253155895</v>
      </c>
      <c r="I1028">
        <v>-41.505879740656397</v>
      </c>
      <c r="J1028">
        <v>-2.60040475648935</v>
      </c>
      <c r="K1028">
        <v>10517.241406466101</v>
      </c>
      <c r="L1028">
        <v>12054.0322081878</v>
      </c>
      <c r="M1028">
        <v>37.778658222628998</v>
      </c>
      <c r="N1028">
        <v>1.7751408504531501</v>
      </c>
      <c r="O1028">
        <v>99.729045149050407</v>
      </c>
      <c r="P1028">
        <v>0.91038696537677399</v>
      </c>
      <c r="Q1028">
        <v>-0.10937588642382701</v>
      </c>
    </row>
    <row r="1029" spans="1:17" hidden="1" x14ac:dyDescent="0.3">
      <c r="A1029" t="s">
        <v>2213</v>
      </c>
      <c r="B1029" t="s">
        <v>2214</v>
      </c>
      <c r="C1029" t="str">
        <f>IFERROR(VLOOKUP(Table1[[#This Row],[Ticker]],[1]!Table2[[Symbol]:[Industry]],2,FALSE),"-")</f>
        <v>-</v>
      </c>
      <c r="D1029" t="s">
        <v>304</v>
      </c>
      <c r="E1029">
        <v>2520.1908690299902</v>
      </c>
      <c r="F1029">
        <v>1668.3</v>
      </c>
      <c r="G1029">
        <v>55.603404245067097</v>
      </c>
      <c r="H1029">
        <v>-12.809955115469499</v>
      </c>
      <c r="I1029">
        <v>-3.0477510296603199</v>
      </c>
      <c r="J1029">
        <v>-0.92924145966600102</v>
      </c>
      <c r="K1029">
        <v>1660.08444226401</v>
      </c>
      <c r="L1029">
        <v>1481.3040301727499</v>
      </c>
      <c r="M1029">
        <v>39.123397498691702</v>
      </c>
      <c r="N1029">
        <v>0.58566010526261703</v>
      </c>
      <c r="O1029">
        <v>17.197146796139702</v>
      </c>
      <c r="P1029">
        <v>84.271276301982596</v>
      </c>
      <c r="Q1029">
        <v>5.7889743146630002E-3</v>
      </c>
    </row>
    <row r="1030" spans="1:17" hidden="1" x14ac:dyDescent="0.3">
      <c r="A1030" t="s">
        <v>2215</v>
      </c>
      <c r="B1030" t="s">
        <v>2216</v>
      </c>
      <c r="C1030" t="str">
        <f>IFERROR(VLOOKUP(Table1[[#This Row],[Ticker]],[1]!Table2[[Symbol]:[Industry]],2,FALSE),"-")</f>
        <v>-</v>
      </c>
      <c r="D1030" t="s">
        <v>304</v>
      </c>
      <c r="E1030">
        <v>2519.8666480000002</v>
      </c>
      <c r="F1030">
        <v>1739</v>
      </c>
      <c r="G1030">
        <v>545.232569577596</v>
      </c>
      <c r="H1030">
        <v>6.5126255296917499</v>
      </c>
      <c r="I1030">
        <v>93.549968402073802</v>
      </c>
      <c r="J1030">
        <v>7.9932944553297203</v>
      </c>
      <c r="K1030">
        <v>1585.7605911359999</v>
      </c>
      <c r="L1030">
        <v>1095.171853606</v>
      </c>
      <c r="M1030">
        <v>54.084375603559501</v>
      </c>
      <c r="N1030">
        <v>1.06466199577564</v>
      </c>
      <c r="O1030">
        <v>15.0086256469235</v>
      </c>
      <c r="P1030">
        <v>587.35177865612604</v>
      </c>
      <c r="Q1030">
        <v>0.25445204096739898</v>
      </c>
    </row>
    <row r="1031" spans="1:17" hidden="1" x14ac:dyDescent="0.3">
      <c r="A1031" t="s">
        <v>2217</v>
      </c>
      <c r="B1031" t="s">
        <v>2218</v>
      </c>
      <c r="C1031" t="str">
        <f>IFERROR(VLOOKUP(Table1[[#This Row],[Ticker]],[1]!Table2[[Symbol]:[Industry]],2,FALSE),"-")</f>
        <v>-</v>
      </c>
      <c r="D1031" t="s">
        <v>81</v>
      </c>
      <c r="E1031">
        <v>2518.3195042399998</v>
      </c>
      <c r="F1031">
        <v>29.72</v>
      </c>
      <c r="G1031">
        <v>168.342054510959</v>
      </c>
      <c r="H1031">
        <v>0.193784949981606</v>
      </c>
      <c r="I1031">
        <v>-12.409626165710501</v>
      </c>
      <c r="J1031">
        <v>2.4508453400921</v>
      </c>
      <c r="K1031">
        <v>26.664285646958898</v>
      </c>
      <c r="L1031">
        <v>22.6926102246486</v>
      </c>
      <c r="M1031">
        <v>67.069728315266502</v>
      </c>
      <c r="N1031">
        <v>1.3306403005738501</v>
      </c>
      <c r="O1031">
        <v>12.8869448183041</v>
      </c>
      <c r="P1031">
        <v>209.60013198302801</v>
      </c>
      <c r="Q1031">
        <v>7.5294349670812E-2</v>
      </c>
    </row>
    <row r="1032" spans="1:17" hidden="1" x14ac:dyDescent="0.3">
      <c r="A1032" t="s">
        <v>2219</v>
      </c>
      <c r="B1032" t="s">
        <v>2220</v>
      </c>
      <c r="C1032" t="str">
        <f>IFERROR(VLOOKUP(Table1[[#This Row],[Ticker]],[1]!Table2[[Symbol]:[Industry]],2,FALSE),"-")</f>
        <v>-</v>
      </c>
      <c r="D1032" t="s">
        <v>396</v>
      </c>
      <c r="E1032">
        <v>2512.2508268649999</v>
      </c>
      <c r="F1032">
        <v>228.67</v>
      </c>
      <c r="G1032">
        <v>-19.90939967269</v>
      </c>
      <c r="H1032">
        <v>-5.9997711645231098</v>
      </c>
      <c r="I1032">
        <v>-1.20366473553147</v>
      </c>
      <c r="J1032">
        <v>0.32204756595556899</v>
      </c>
      <c r="K1032">
        <v>228.26798997593201</v>
      </c>
      <c r="L1032">
        <v>213.58358295381899</v>
      </c>
      <c r="M1032">
        <v>44.2168499758275</v>
      </c>
      <c r="N1032">
        <v>0.91946770195933203</v>
      </c>
      <c r="O1032">
        <v>14.5537237066515</v>
      </c>
      <c r="P1032">
        <v>27.7486033519553</v>
      </c>
      <c r="Q1032">
        <v>5.2174905291509999E-3</v>
      </c>
    </row>
    <row r="1033" spans="1:17" hidden="1" x14ac:dyDescent="0.3">
      <c r="A1033" t="s">
        <v>2221</v>
      </c>
      <c r="B1033" t="s">
        <v>2222</v>
      </c>
      <c r="C1033" t="str">
        <f>IFERROR(VLOOKUP(Table1[[#This Row],[Ticker]],[1]!Table2[[Symbol]:[Industry]],2,FALSE),"-")</f>
        <v>-</v>
      </c>
      <c r="D1033" t="s">
        <v>133</v>
      </c>
      <c r="E1033">
        <v>2510.809573986</v>
      </c>
      <c r="F1033">
        <v>186.06</v>
      </c>
      <c r="G1033">
        <v>111.871627237562</v>
      </c>
      <c r="H1033">
        <v>1.6382008091131901</v>
      </c>
      <c r="I1033">
        <v>9.0619613765054492</v>
      </c>
      <c r="J1033">
        <v>5.6751482078598903</v>
      </c>
      <c r="K1033">
        <v>169.655391031731</v>
      </c>
      <c r="L1033">
        <v>139.93257165400601</v>
      </c>
      <c r="M1033">
        <v>53.761918740916798</v>
      </c>
      <c r="N1033">
        <v>0.97782548415875603</v>
      </c>
      <c r="O1033">
        <v>9.7065462753950396</v>
      </c>
      <c r="P1033">
        <v>139.92263056092801</v>
      </c>
      <c r="Q1033">
        <v>0.15032533049156399</v>
      </c>
    </row>
    <row r="1034" spans="1:17" x14ac:dyDescent="0.3">
      <c r="A1034" t="s">
        <v>2223</v>
      </c>
      <c r="B1034" t="s">
        <v>2224</v>
      </c>
      <c r="C1034" t="str">
        <f>IFERROR(VLOOKUP(Table1[[#This Row],[Ticker]],[1]!Table2[[Symbol]:[Industry]],2,FALSE),"-")</f>
        <v>-</v>
      </c>
      <c r="D1034" t="s">
        <v>297</v>
      </c>
      <c r="E1034">
        <v>2508.1925729499999</v>
      </c>
      <c r="F1034">
        <v>427.25</v>
      </c>
      <c r="G1034">
        <v>-15.769367629227</v>
      </c>
      <c r="H1034">
        <v>-5.8909583765406204</v>
      </c>
      <c r="I1034">
        <v>-16.288589932905499</v>
      </c>
      <c r="J1034">
        <v>4.0988470963596004</v>
      </c>
      <c r="K1034">
        <v>408.652581413733</v>
      </c>
      <c r="L1034">
        <v>407.336551496705</v>
      </c>
      <c r="M1034">
        <v>58.860943951596397</v>
      </c>
      <c r="N1034">
        <v>1.04047971332625</v>
      </c>
      <c r="O1034">
        <v>25.430076067875898</v>
      </c>
      <c r="P1034">
        <v>29.137071180293098</v>
      </c>
      <c r="Q1034">
        <v>-6.7417079699596996E-2</v>
      </c>
    </row>
    <row r="1035" spans="1:17" hidden="1" x14ac:dyDescent="0.3">
      <c r="A1035" t="s">
        <v>2225</v>
      </c>
      <c r="B1035" t="s">
        <v>2226</v>
      </c>
      <c r="C1035" t="str">
        <f>IFERROR(VLOOKUP(Table1[[#This Row],[Ticker]],[1]!Table2[[Symbol]:[Industry]],2,FALSE),"-")</f>
        <v>-</v>
      </c>
      <c r="D1035" t="s">
        <v>626</v>
      </c>
      <c r="E1035">
        <v>2500.5525004799902</v>
      </c>
      <c r="F1035">
        <v>1848.2</v>
      </c>
      <c r="G1035">
        <v>261.81462035468002</v>
      </c>
      <c r="H1035">
        <v>-9.0248744703082409</v>
      </c>
      <c r="I1035">
        <v>91.217776620464505</v>
      </c>
      <c r="J1035">
        <v>-5.9698864857760796</v>
      </c>
      <c r="K1035">
        <v>1854.98321847286</v>
      </c>
      <c r="L1035">
        <v>1359.4174603152401</v>
      </c>
      <c r="M1035">
        <v>33.956356868600302</v>
      </c>
      <c r="N1035">
        <v>0.587772159311994</v>
      </c>
      <c r="O1035">
        <v>21.491180608159201</v>
      </c>
      <c r="P1035">
        <v>324.87356321839002</v>
      </c>
      <c r="Q1035">
        <v>0.219255213662231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133</v>
      </c>
      <c r="E1036">
        <v>2499.9004596959999</v>
      </c>
      <c r="F1036">
        <v>47.16</v>
      </c>
      <c r="G1036">
        <v>-1.5037125780335E-2</v>
      </c>
      <c r="H1036">
        <v>6.4781427710710604</v>
      </c>
      <c r="I1036">
        <v>-1.12895434414586E-2</v>
      </c>
      <c r="J1036">
        <v>-2.1976883605211102</v>
      </c>
      <c r="K1036">
        <v>43.935432087335201</v>
      </c>
      <c r="L1036">
        <v>38.899559623019996</v>
      </c>
      <c r="M1036">
        <v>44.911546520654902</v>
      </c>
      <c r="N1036">
        <v>0.99181231819256099</v>
      </c>
      <c r="O1036">
        <v>11.323155216284899</v>
      </c>
      <c r="P1036">
        <v>53.715775749674002</v>
      </c>
      <c r="Q1036">
        <v>9.8743610222659997E-2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167</v>
      </c>
      <c r="E1037">
        <v>2491.1334000000002</v>
      </c>
      <c r="F1037">
        <v>2345.6999999999998</v>
      </c>
      <c r="G1037">
        <v>375.59860114179099</v>
      </c>
      <c r="H1037">
        <v>23.595533225038398</v>
      </c>
      <c r="I1037">
        <v>146.50450407477601</v>
      </c>
      <c r="J1037">
        <v>8.3944214709423495</v>
      </c>
      <c r="K1037">
        <v>1813.62284102439</v>
      </c>
      <c r="L1037">
        <v>1264.20801823073</v>
      </c>
      <c r="M1037">
        <v>74.606108587279707</v>
      </c>
      <c r="N1037">
        <v>1.2316282315665199</v>
      </c>
      <c r="O1037">
        <v>0</v>
      </c>
      <c r="P1037">
        <v>512.45430809399397</v>
      </c>
      <c r="Q1037">
        <v>0.16038809449247099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463</v>
      </c>
      <c r="E1038">
        <v>2488.3234824000001</v>
      </c>
      <c r="F1038">
        <v>312.89999999999998</v>
      </c>
      <c r="G1038">
        <v>-17.484667024917201</v>
      </c>
      <c r="H1038">
        <v>6.8230910529679196</v>
      </c>
      <c r="I1038">
        <v>-0.63177374558368404</v>
      </c>
      <c r="J1038">
        <v>10.708214568510501</v>
      </c>
      <c r="K1038">
        <v>281.793534991831</v>
      </c>
      <c r="L1038">
        <v>271.19026482898101</v>
      </c>
      <c r="M1038">
        <v>66.9072709897723</v>
      </c>
      <c r="N1038">
        <v>2.6558930399534399</v>
      </c>
      <c r="O1038">
        <v>5.7526366251198402</v>
      </c>
      <c r="P1038">
        <v>37.932554551465699</v>
      </c>
      <c r="Q1038">
        <v>-8.3642608713555E-2</v>
      </c>
    </row>
    <row r="1039" spans="1:17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230</v>
      </c>
      <c r="E1039">
        <v>2487.66576519</v>
      </c>
      <c r="F1039">
        <v>321.89999999999998</v>
      </c>
      <c r="G1039">
        <v>-48.235322747847</v>
      </c>
      <c r="H1039">
        <v>1.1048585394004999</v>
      </c>
      <c r="I1039">
        <v>-15.7952621235394</v>
      </c>
      <c r="J1039">
        <v>7.1717161569326899</v>
      </c>
      <c r="K1039">
        <v>302.829774731106</v>
      </c>
      <c r="L1039">
        <v>320.60746277309698</v>
      </c>
      <c r="M1039">
        <v>63.311359489392103</v>
      </c>
      <c r="N1039">
        <v>1.7770834079525899</v>
      </c>
      <c r="O1039">
        <v>35.973904939422098</v>
      </c>
      <c r="P1039">
        <v>31.146873090242401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133</v>
      </c>
      <c r="E1040">
        <v>2473.1718035700001</v>
      </c>
      <c r="F1040">
        <v>358.15</v>
      </c>
      <c r="G1040">
        <v>-19.776663628923</v>
      </c>
      <c r="H1040">
        <v>8.0213066140658</v>
      </c>
      <c r="I1040">
        <v>-6.2963929172615298</v>
      </c>
      <c r="J1040">
        <v>-2.8074094095828999</v>
      </c>
      <c r="M1040">
        <v>40.820948333146099</v>
      </c>
      <c r="O1040">
        <v>11.685048164176999</v>
      </c>
      <c r="P1040">
        <v>15.5322580645161</v>
      </c>
    </row>
    <row r="1041" spans="1:17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626</v>
      </c>
      <c r="E1041">
        <v>2459.5656491639902</v>
      </c>
      <c r="F1041">
        <v>166.92</v>
      </c>
      <c r="G1041">
        <v>-58.426653421892503</v>
      </c>
      <c r="H1041">
        <v>-16.5566275338156</v>
      </c>
      <c r="I1041">
        <v>-42.420927363568502</v>
      </c>
      <c r="J1041">
        <v>-1.2324657775755401</v>
      </c>
      <c r="K1041">
        <v>177.929861833118</v>
      </c>
      <c r="L1041">
        <v>220.308628177945</v>
      </c>
      <c r="M1041">
        <v>36.915563651402103</v>
      </c>
      <c r="N1041">
        <v>0.77017066422344704</v>
      </c>
      <c r="O1041">
        <v>86.9158878504673</v>
      </c>
      <c r="P1041">
        <v>15.9166666666666</v>
      </c>
    </row>
    <row r="1042" spans="1:17" hidden="1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294</v>
      </c>
      <c r="E1042">
        <v>2451.7943850000001</v>
      </c>
      <c r="F1042">
        <v>267.45</v>
      </c>
      <c r="G1042">
        <v>88.061784548989493</v>
      </c>
      <c r="H1042">
        <v>6.2936172652289404</v>
      </c>
      <c r="I1042">
        <v>31.034231355926298</v>
      </c>
      <c r="J1042">
        <v>-2.7451956077731898</v>
      </c>
      <c r="K1042">
        <v>248.30697747932501</v>
      </c>
      <c r="L1042">
        <v>210.716857568432</v>
      </c>
      <c r="M1042">
        <v>63.476270919593503</v>
      </c>
      <c r="N1042">
        <v>1.7074745768550801</v>
      </c>
      <c r="O1042">
        <v>5.7393905402879097</v>
      </c>
      <c r="P1042">
        <v>122.31920199501199</v>
      </c>
      <c r="Q1042">
        <v>0.109603745737093</v>
      </c>
    </row>
    <row r="1043" spans="1:17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78</v>
      </c>
      <c r="E1043">
        <v>2450.4804359999998</v>
      </c>
      <c r="F1043">
        <v>94.86</v>
      </c>
      <c r="G1043">
        <v>-32.1030137218116</v>
      </c>
      <c r="H1043">
        <v>-7.6340651682155203</v>
      </c>
      <c r="I1043">
        <v>-35.318836863518897</v>
      </c>
      <c r="J1043">
        <v>-1.86849002863431</v>
      </c>
      <c r="K1043">
        <v>97.074384194682906</v>
      </c>
      <c r="L1043">
        <v>100.15934228805899</v>
      </c>
      <c r="M1043">
        <v>38.772544989017</v>
      </c>
      <c r="N1043">
        <v>0.72704036004275496</v>
      </c>
      <c r="O1043">
        <v>64.452877925363694</v>
      </c>
      <c r="P1043">
        <v>14.427020506634401</v>
      </c>
      <c r="Q1043">
        <v>1.3358226120820001E-2</v>
      </c>
    </row>
    <row r="1044" spans="1:17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391</v>
      </c>
      <c r="E1044">
        <v>2441.8432475999998</v>
      </c>
      <c r="F1044">
        <v>460.5</v>
      </c>
      <c r="G1044">
        <v>-70.182366346221201</v>
      </c>
      <c r="H1044">
        <v>-8.1553906646402208</v>
      </c>
      <c r="I1044">
        <v>-29.423186520499002</v>
      </c>
      <c r="J1044">
        <v>-0.505759406178238</v>
      </c>
      <c r="K1044">
        <v>481.10872903443499</v>
      </c>
      <c r="L1044">
        <v>501.38972783188899</v>
      </c>
      <c r="M1044">
        <v>30.507873939298801</v>
      </c>
      <c r="N1044">
        <v>0.59439811253527897</v>
      </c>
      <c r="O1044">
        <v>83.930510314875093</v>
      </c>
      <c r="P1044">
        <v>4.6590909090909101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307</v>
      </c>
      <c r="E1045">
        <v>2441.6293897800001</v>
      </c>
      <c r="F1045">
        <v>136.71</v>
      </c>
      <c r="G1045">
        <v>29.6378952248816</v>
      </c>
      <c r="H1045">
        <v>-2.9920608437761498</v>
      </c>
      <c r="I1045">
        <v>-10.5851296839274</v>
      </c>
      <c r="J1045">
        <v>5.0250914126338699</v>
      </c>
      <c r="K1045">
        <v>137.547772631469</v>
      </c>
      <c r="L1045">
        <v>125.681303501198</v>
      </c>
      <c r="M1045">
        <v>46.804274417337901</v>
      </c>
      <c r="N1045">
        <v>0.65746252682075501</v>
      </c>
      <c r="O1045">
        <v>13.232389730085499</v>
      </c>
      <c r="P1045">
        <v>72.941176470588204</v>
      </c>
      <c r="Q1045">
        <v>0.13408425244630101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532</v>
      </c>
      <c r="E1046">
        <v>2433.3555207099998</v>
      </c>
      <c r="F1046">
        <v>718.45</v>
      </c>
      <c r="G1046">
        <v>95.570140291695196</v>
      </c>
      <c r="H1046">
        <v>35.089253882182099</v>
      </c>
      <c r="I1046">
        <v>4.4907331938806001</v>
      </c>
      <c r="J1046">
        <v>17.6824228649463</v>
      </c>
      <c r="K1046">
        <v>571.78678268478302</v>
      </c>
      <c r="L1046">
        <v>516.47510207946902</v>
      </c>
      <c r="M1046">
        <v>89.779271626127198</v>
      </c>
      <c r="N1046">
        <v>3.0752277420969798</v>
      </c>
      <c r="O1046">
        <v>2.7211357784118402</v>
      </c>
      <c r="P1046">
        <v>132.545719372066</v>
      </c>
      <c r="Q1046">
        <v>0.14616717863985701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349</v>
      </c>
      <c r="E1047">
        <v>2428.9758103049999</v>
      </c>
      <c r="F1047">
        <v>253.55</v>
      </c>
      <c r="G1047">
        <v>-4.4511740669436497</v>
      </c>
      <c r="H1047">
        <v>-4.3504923410306597</v>
      </c>
      <c r="I1047">
        <v>11.0626681366436</v>
      </c>
      <c r="J1047">
        <v>-1.6667535480798099</v>
      </c>
      <c r="K1047">
        <v>237.45175380612301</v>
      </c>
      <c r="M1047">
        <v>39.843354821706498</v>
      </c>
      <c r="N1047">
        <v>1.0658820655585199</v>
      </c>
      <c r="O1047">
        <v>12.798264642082399</v>
      </c>
      <c r="P1047">
        <v>68.359893758300103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181</v>
      </c>
      <c r="E1048">
        <v>2426.4657291599901</v>
      </c>
      <c r="F1048">
        <v>90.42</v>
      </c>
      <c r="G1048">
        <v>513.78318651971495</v>
      </c>
      <c r="H1048">
        <v>-0.47849544700080399</v>
      </c>
      <c r="I1048">
        <v>-7.4029706107219297</v>
      </c>
      <c r="J1048">
        <v>5.2124568976734196</v>
      </c>
      <c r="K1048">
        <v>91.878391883032293</v>
      </c>
      <c r="L1048">
        <v>81.474394125178605</v>
      </c>
      <c r="M1048">
        <v>54.032887655055198</v>
      </c>
      <c r="N1048">
        <v>0.51177436946544497</v>
      </c>
      <c r="O1048">
        <v>54.833001548330003</v>
      </c>
      <c r="P1048">
        <v>574.77611940298505</v>
      </c>
      <c r="Q1048">
        <v>0.18186302482814601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106</v>
      </c>
      <c r="E1049">
        <v>2421.7396856</v>
      </c>
      <c r="F1049">
        <v>164</v>
      </c>
      <c r="G1049">
        <v>45.828707668489102</v>
      </c>
      <c r="H1049">
        <v>43.342221942247797</v>
      </c>
      <c r="I1049">
        <v>18.780991468901799</v>
      </c>
      <c r="J1049">
        <v>31.600748414997199</v>
      </c>
      <c r="K1049">
        <v>120.536371528139</v>
      </c>
      <c r="L1049">
        <v>111.642873479119</v>
      </c>
      <c r="M1049">
        <v>82.114673254219397</v>
      </c>
      <c r="N1049">
        <v>3.0650231501001799</v>
      </c>
      <c r="O1049">
        <v>8.9634146341463392</v>
      </c>
      <c r="P1049">
        <v>103.600248292985</v>
      </c>
      <c r="Q1049">
        <v>0.15866658965385699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78</v>
      </c>
      <c r="E1050">
        <v>2415.9173577000001</v>
      </c>
      <c r="F1050">
        <v>36.19</v>
      </c>
      <c r="G1050">
        <v>17.026025676151999</v>
      </c>
      <c r="H1050">
        <v>-23.9040411369749</v>
      </c>
      <c r="I1050">
        <v>-26.897096762363699</v>
      </c>
      <c r="J1050">
        <v>-9.4183937331772007</v>
      </c>
      <c r="K1050">
        <v>41.506974355410101</v>
      </c>
      <c r="L1050">
        <v>37.514496809068099</v>
      </c>
      <c r="M1050">
        <v>55.893273104758201</v>
      </c>
      <c r="N1050">
        <v>1.34031764634799</v>
      </c>
      <c r="O1050">
        <v>34.291240674219402</v>
      </c>
      <c r="P1050">
        <v>44.183266932270897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201</v>
      </c>
      <c r="E1051">
        <v>2408.8712289999999</v>
      </c>
      <c r="F1051">
        <v>433</v>
      </c>
      <c r="G1051">
        <v>-9.77904281289271</v>
      </c>
      <c r="H1051">
        <v>-4.7331845261741599</v>
      </c>
      <c r="I1051">
        <v>1.97824175510776</v>
      </c>
      <c r="J1051">
        <v>0.68935647766579</v>
      </c>
      <c r="K1051">
        <v>418.91879555785499</v>
      </c>
      <c r="L1051">
        <v>383.89769365610101</v>
      </c>
      <c r="M1051">
        <v>52.725005186300599</v>
      </c>
      <c r="N1051">
        <v>0.61404819442913905</v>
      </c>
      <c r="O1051">
        <v>5.9122401847575103</v>
      </c>
      <c r="P1051">
        <v>38.316562849385001</v>
      </c>
      <c r="Q1051">
        <v>4.6304905051809996E-3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257</v>
      </c>
      <c r="E1052">
        <v>2403.0063282599999</v>
      </c>
      <c r="F1052">
        <v>637.95000000000005</v>
      </c>
      <c r="G1052">
        <v>30.904392158504599</v>
      </c>
      <c r="H1052">
        <v>-11.637374470308201</v>
      </c>
      <c r="I1052">
        <v>2.2359916408318901</v>
      </c>
      <c r="J1052">
        <v>-0.916095906953174</v>
      </c>
      <c r="K1052">
        <v>628.74032199302201</v>
      </c>
      <c r="L1052">
        <v>560.64105302626604</v>
      </c>
      <c r="M1052">
        <v>40.339936782403697</v>
      </c>
      <c r="N1052">
        <v>0.36186812302264998</v>
      </c>
      <c r="O1052">
        <v>14.1155262951641</v>
      </c>
      <c r="P1052">
        <v>63.765883711975299</v>
      </c>
      <c r="Q1052">
        <v>3.9283670988419998E-2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304</v>
      </c>
      <c r="E1053">
        <v>2394.7596250000001</v>
      </c>
      <c r="F1053">
        <v>3816.35</v>
      </c>
      <c r="G1053">
        <v>2012.30380345392</v>
      </c>
      <c r="H1053">
        <v>33.289364600354403</v>
      </c>
      <c r="I1053">
        <v>358.34052190425001</v>
      </c>
      <c r="J1053">
        <v>-7.9670971928818899</v>
      </c>
      <c r="K1053">
        <v>2878.5919052858098</v>
      </c>
      <c r="L1053">
        <v>1736.8349276066399</v>
      </c>
      <c r="M1053">
        <v>73.945390140413295</v>
      </c>
      <c r="N1053">
        <v>0.99018094523535305</v>
      </c>
      <c r="O1053">
        <v>5.9913267913058199</v>
      </c>
      <c r="P1053">
        <v>2241.3190184048999</v>
      </c>
      <c r="Q1053">
        <v>0.21001873176779401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78</v>
      </c>
      <c r="E1054">
        <v>2390.2533800000001</v>
      </c>
      <c r="F1054">
        <v>770.95</v>
      </c>
      <c r="G1054">
        <v>65.0266953529121</v>
      </c>
      <c r="H1054">
        <v>-2.8928554546482999</v>
      </c>
      <c r="I1054">
        <v>42.689870534861399</v>
      </c>
      <c r="J1054">
        <v>-1.34771871556904</v>
      </c>
      <c r="K1054">
        <v>675.47763039143103</v>
      </c>
      <c r="L1054">
        <v>557.64739767051901</v>
      </c>
      <c r="M1054">
        <v>71.494402139704206</v>
      </c>
      <c r="N1054">
        <v>0.61083976615226399</v>
      </c>
      <c r="O1054">
        <v>3.3205785070367502</v>
      </c>
      <c r="P1054">
        <v>99.7279792746114</v>
      </c>
      <c r="Q1054">
        <v>4.438521787599E-2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535</v>
      </c>
      <c r="E1055">
        <v>2390.1564709899999</v>
      </c>
      <c r="F1055">
        <v>78.77</v>
      </c>
      <c r="G1055">
        <v>62.7658761035024</v>
      </c>
      <c r="H1055">
        <v>5.7853652745127198</v>
      </c>
      <c r="I1055">
        <v>-38.863532913683898</v>
      </c>
      <c r="J1055">
        <v>7.1203648055813398</v>
      </c>
      <c r="K1055">
        <v>75.786277437166007</v>
      </c>
      <c r="L1055">
        <v>73.026967851117703</v>
      </c>
      <c r="M1055">
        <v>59.827005370023201</v>
      </c>
      <c r="N1055">
        <v>2.1352080346509799</v>
      </c>
      <c r="O1055">
        <v>48.3432778976767</v>
      </c>
      <c r="P1055">
        <v>95.701863354037201</v>
      </c>
      <c r="Q1055">
        <v>0.12149545330559899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379</v>
      </c>
      <c r="E1056">
        <v>2378.5290418499999</v>
      </c>
      <c r="F1056">
        <v>1212.9000000000001</v>
      </c>
      <c r="G1056">
        <v>-28.620462221971401</v>
      </c>
      <c r="H1056">
        <v>-13.842685825619499</v>
      </c>
      <c r="I1056">
        <v>15.5166062735211</v>
      </c>
      <c r="J1056">
        <v>-4.6969816760544996</v>
      </c>
      <c r="K1056">
        <v>1263.88102981834</v>
      </c>
      <c r="L1056">
        <v>1217.8356031994899</v>
      </c>
      <c r="M1056">
        <v>31.747392106125101</v>
      </c>
      <c r="N1056">
        <v>0.86753548946542602</v>
      </c>
      <c r="O1056">
        <v>22.846071399126</v>
      </c>
      <c r="P1056">
        <v>47.009272165323303</v>
      </c>
      <c r="Q1056">
        <v>-5.0405581987349998E-2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116</v>
      </c>
      <c r="E1057">
        <v>2378.0527750000001</v>
      </c>
      <c r="F1057">
        <v>425.45</v>
      </c>
      <c r="G1057">
        <v>-55.433651368565499</v>
      </c>
      <c r="H1057">
        <v>0.71055119952753598</v>
      </c>
      <c r="I1057">
        <v>-27.895521713083198</v>
      </c>
      <c r="J1057">
        <v>14.6520440257851</v>
      </c>
      <c r="K1057">
        <v>403.497458634586</v>
      </c>
      <c r="L1057">
        <v>441.80545594038398</v>
      </c>
      <c r="M1057">
        <v>63.483907660078202</v>
      </c>
      <c r="N1057">
        <v>1.26203154693123</v>
      </c>
      <c r="O1057">
        <v>44.294276648254701</v>
      </c>
      <c r="P1057">
        <v>30.907692307692301</v>
      </c>
      <c r="Q1057">
        <v>0.29724678356133499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626</v>
      </c>
      <c r="E1058">
        <v>2371.9218000000001</v>
      </c>
      <c r="F1058">
        <v>421.9</v>
      </c>
      <c r="G1058">
        <v>45.9711517838548</v>
      </c>
      <c r="H1058">
        <v>6.1333151848641698</v>
      </c>
      <c r="I1058">
        <v>7.6623242490796999</v>
      </c>
      <c r="J1058">
        <v>-5.9780684724030699</v>
      </c>
      <c r="K1058">
        <v>379.13386306366999</v>
      </c>
      <c r="L1058">
        <v>341.79700981827898</v>
      </c>
      <c r="M1058">
        <v>56.533330621174898</v>
      </c>
      <c r="N1058">
        <v>2.54521510886633</v>
      </c>
      <c r="O1058">
        <v>5.9611282294382599</v>
      </c>
      <c r="P1058">
        <v>85.859030837004397</v>
      </c>
      <c r="Q1058">
        <v>4.6124517893344999E-2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51</v>
      </c>
      <c r="E1059">
        <v>2371.011725583</v>
      </c>
      <c r="F1059">
        <v>215.57</v>
      </c>
      <c r="G1059">
        <v>-28.106328011477999</v>
      </c>
      <c r="H1059">
        <v>-5.5318091381481</v>
      </c>
      <c r="I1059">
        <v>-26.842309721296701</v>
      </c>
      <c r="J1059">
        <v>-1.1531387667348401</v>
      </c>
      <c r="K1059">
        <v>224.56459129049401</v>
      </c>
      <c r="L1059">
        <v>226.736271950901</v>
      </c>
      <c r="M1059">
        <v>40.982041225657703</v>
      </c>
      <c r="N1059">
        <v>1.2513470876108601</v>
      </c>
      <c r="O1059">
        <v>31.535000231943201</v>
      </c>
      <c r="P1059">
        <v>17.7656378038787</v>
      </c>
      <c r="Q1059">
        <v>8.4299601319929002E-2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532</v>
      </c>
      <c r="E1060">
        <v>2358.2633535199998</v>
      </c>
      <c r="F1060">
        <v>257.2</v>
      </c>
      <c r="G1060">
        <v>-31.607242008075701</v>
      </c>
      <c r="H1060">
        <v>-9.2321384035705698</v>
      </c>
      <c r="I1060">
        <v>-18.719493622380099</v>
      </c>
      <c r="J1060">
        <v>1.0267400803776601</v>
      </c>
      <c r="K1060">
        <v>267.91955517528402</v>
      </c>
      <c r="L1060">
        <v>262.309773377179</v>
      </c>
      <c r="M1060">
        <v>35.714343384800202</v>
      </c>
      <c r="N1060">
        <v>0.50450737136591295</v>
      </c>
      <c r="O1060">
        <v>24.086314152410502</v>
      </c>
      <c r="P1060">
        <v>20.751173708920099</v>
      </c>
      <c r="Q1060">
        <v>6.6077012767091006E-2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201</v>
      </c>
      <c r="E1061">
        <v>2357.6232111250001</v>
      </c>
      <c r="F1061">
        <v>1651.25</v>
      </c>
      <c r="G1061">
        <v>41.224873914634401</v>
      </c>
      <c r="H1061">
        <v>-1.5810300594321101</v>
      </c>
      <c r="I1061">
        <v>22.3656914708118</v>
      </c>
      <c r="J1061">
        <v>-0.123521938305406</v>
      </c>
      <c r="K1061">
        <v>1534.0950761165</v>
      </c>
      <c r="L1061">
        <v>1297.0376835362399</v>
      </c>
      <c r="M1061">
        <v>41.383765160690601</v>
      </c>
      <c r="N1061">
        <v>0.29282842109676899</v>
      </c>
      <c r="O1061">
        <v>14.1559424678274</v>
      </c>
      <c r="P1061">
        <v>84.486900173174604</v>
      </c>
      <c r="Q1061">
        <v>7.3945823304273003E-2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124</v>
      </c>
      <c r="E1062">
        <v>2345.9717755060001</v>
      </c>
      <c r="F1062">
        <v>196.81</v>
      </c>
      <c r="G1062">
        <v>-11.8939432438168</v>
      </c>
      <c r="H1062">
        <v>10.270291989284001</v>
      </c>
      <c r="I1062">
        <v>-20.0064230487469</v>
      </c>
      <c r="J1062">
        <v>1.13216485872245</v>
      </c>
      <c r="K1062">
        <v>191.68857453349099</v>
      </c>
      <c r="L1062">
        <v>195.80191194986199</v>
      </c>
      <c r="M1062">
        <v>52.2960073924407</v>
      </c>
      <c r="N1062">
        <v>1.4464595350351399</v>
      </c>
      <c r="O1062">
        <v>47.223210202733497</v>
      </c>
      <c r="P1062">
        <v>31.381842456608801</v>
      </c>
      <c r="Q1062">
        <v>2.7974842567197001E-2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121</v>
      </c>
      <c r="E1063">
        <v>2345.1414698499998</v>
      </c>
      <c r="F1063">
        <v>1056.5</v>
      </c>
      <c r="G1063">
        <v>125.77368680915799</v>
      </c>
      <c r="H1063">
        <v>17.655815483666402</v>
      </c>
      <c r="I1063">
        <v>24.3976255708392</v>
      </c>
      <c r="J1063">
        <v>9.5851437552400505</v>
      </c>
      <c r="K1063">
        <v>901.75032949245303</v>
      </c>
      <c r="L1063">
        <v>706.85774652027396</v>
      </c>
      <c r="M1063">
        <v>86.276376463629603</v>
      </c>
      <c r="N1063">
        <v>1.3261752823744599</v>
      </c>
      <c r="O1063">
        <v>2.1296734500709702</v>
      </c>
      <c r="P1063">
        <v>173.63377363377299</v>
      </c>
      <c r="Q1063">
        <v>7.3948053786522999E-2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304</v>
      </c>
      <c r="E1064">
        <v>2343.5114303999999</v>
      </c>
      <c r="F1064">
        <v>3676.8</v>
      </c>
      <c r="G1064">
        <v>1933.24684733815</v>
      </c>
      <c r="H1064">
        <v>5.7496197493449301</v>
      </c>
      <c r="I1064">
        <v>213.35911424451601</v>
      </c>
      <c r="J1064">
        <v>-7.0134617086799498</v>
      </c>
      <c r="K1064">
        <v>3124.4728597297299</v>
      </c>
      <c r="L1064">
        <v>1428.9855305383301</v>
      </c>
      <c r="M1064">
        <v>46.103429520305703</v>
      </c>
      <c r="N1064">
        <v>0.418206904693391</v>
      </c>
      <c r="O1064">
        <v>13.5498259355961</v>
      </c>
      <c r="P1064">
        <v>2075.6213017751402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551</v>
      </c>
      <c r="E1065">
        <v>2341.0591688</v>
      </c>
      <c r="F1065">
        <v>451.55</v>
      </c>
      <c r="G1065">
        <v>-37.027370242575103</v>
      </c>
      <c r="H1065">
        <v>1.9071010461853</v>
      </c>
      <c r="I1065">
        <v>-18.0316491269189</v>
      </c>
      <c r="J1065">
        <v>3.96837791997444</v>
      </c>
      <c r="K1065">
        <v>442.52231202290602</v>
      </c>
      <c r="L1065">
        <v>459.59448253359</v>
      </c>
      <c r="M1065">
        <v>49.936344079883298</v>
      </c>
      <c r="N1065">
        <v>1.17676230459023</v>
      </c>
      <c r="O1065">
        <v>24.759162883401601</v>
      </c>
      <c r="P1065">
        <v>17.898172323759699</v>
      </c>
      <c r="Q1065">
        <v>3.244616927646E-3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297</v>
      </c>
      <c r="E1066">
        <v>2340.9221499999999</v>
      </c>
      <c r="F1066">
        <v>468.7</v>
      </c>
      <c r="G1066">
        <v>-6.7589317854639903</v>
      </c>
      <c r="H1066">
        <v>2.7305089479147302</v>
      </c>
      <c r="I1066">
        <v>1.3658166114197401</v>
      </c>
      <c r="J1066">
        <v>7.2977331645171502</v>
      </c>
      <c r="K1066">
        <v>447.43169018683699</v>
      </c>
      <c r="L1066">
        <v>437.60512673423801</v>
      </c>
      <c r="M1066">
        <v>77.761662519927697</v>
      </c>
      <c r="N1066">
        <v>0.69081089232266801</v>
      </c>
      <c r="O1066">
        <v>6.0166417751226602</v>
      </c>
      <c r="P1066">
        <v>22.841043113615498</v>
      </c>
      <c r="Q1066">
        <v>9.3889116648389996E-3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463</v>
      </c>
      <c r="E1067">
        <v>2328.0648434</v>
      </c>
      <c r="F1067">
        <v>278.35000000000002</v>
      </c>
      <c r="G1067">
        <v>18.135281843838801</v>
      </c>
      <c r="H1067">
        <v>0.27671460301793999</v>
      </c>
      <c r="I1067">
        <v>-6.8034971750829296</v>
      </c>
      <c r="J1067">
        <v>1.6943438941589699</v>
      </c>
      <c r="K1067">
        <v>255.364333439033</v>
      </c>
      <c r="L1067">
        <v>233.14258591164801</v>
      </c>
      <c r="M1067">
        <v>51.389581245725601</v>
      </c>
      <c r="N1067">
        <v>0.78888288749895896</v>
      </c>
      <c r="O1067">
        <v>11.1909466499011</v>
      </c>
      <c r="P1067">
        <v>54.167820548324499</v>
      </c>
      <c r="Q1067">
        <v>0.115172332963091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551</v>
      </c>
      <c r="E1068">
        <v>2324.7024259</v>
      </c>
      <c r="F1068">
        <v>993.8</v>
      </c>
      <c r="G1068">
        <v>-67.127728050651996</v>
      </c>
      <c r="H1068">
        <v>-15.1565011615751</v>
      </c>
      <c r="I1068">
        <v>-38.439149809698698</v>
      </c>
      <c r="J1068">
        <v>-0.18292379109589099</v>
      </c>
      <c r="K1068">
        <v>1091.87747821723</v>
      </c>
      <c r="L1068">
        <v>1281.5259051774101</v>
      </c>
      <c r="M1068">
        <v>20.553069665907799</v>
      </c>
      <c r="N1068">
        <v>1.3764673271398999</v>
      </c>
      <c r="O1068">
        <v>78.345743610384403</v>
      </c>
      <c r="P1068">
        <v>3.8779136615448802</v>
      </c>
      <c r="Q1068">
        <v>-0.15601946605603001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46</v>
      </c>
      <c r="E1069">
        <v>2324.2864</v>
      </c>
      <c r="F1069">
        <v>103.1</v>
      </c>
      <c r="G1069">
        <v>134.31830226893001</v>
      </c>
      <c r="H1069">
        <v>10.076091015270199</v>
      </c>
      <c r="I1069">
        <v>18.568237639409901</v>
      </c>
      <c r="J1069">
        <v>-2.8767672861616398</v>
      </c>
      <c r="K1069">
        <v>93.025571483192294</v>
      </c>
      <c r="L1069">
        <v>74.530017331428596</v>
      </c>
      <c r="M1069">
        <v>48.694886076362103</v>
      </c>
      <c r="N1069">
        <v>0.63745249678058602</v>
      </c>
      <c r="O1069">
        <v>9.9903006789524795</v>
      </c>
      <c r="P1069">
        <v>161.01265822784799</v>
      </c>
      <c r="Q1069">
        <v>0.122037550732273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46</v>
      </c>
      <c r="E1070">
        <v>2322.8817964999998</v>
      </c>
      <c r="F1070">
        <v>553.75</v>
      </c>
      <c r="G1070">
        <v>-8.6404634967269107</v>
      </c>
      <c r="H1070">
        <v>-8.2989977168012192</v>
      </c>
      <c r="I1070">
        <v>-42.500454146987401</v>
      </c>
      <c r="J1070">
        <v>-0.36344867823214599</v>
      </c>
      <c r="K1070">
        <v>566.96421579882099</v>
      </c>
      <c r="L1070">
        <v>572.11009586081695</v>
      </c>
      <c r="M1070">
        <v>41.597729487657197</v>
      </c>
      <c r="N1070">
        <v>0.50314943751395702</v>
      </c>
      <c r="O1070">
        <v>53.498871331828397</v>
      </c>
      <c r="P1070">
        <v>28.019882094555498</v>
      </c>
      <c r="Q1070">
        <v>0.152709351805844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782</v>
      </c>
      <c r="E1071">
        <v>2317.3521450500002</v>
      </c>
      <c r="F1071">
        <v>21.5</v>
      </c>
      <c r="G1071">
        <v>13.025304175430501</v>
      </c>
      <c r="H1071">
        <v>-8.3210705956891697</v>
      </c>
      <c r="I1071">
        <v>-39.474677736996099</v>
      </c>
      <c r="J1071">
        <v>-0.308100356828787</v>
      </c>
      <c r="K1071">
        <v>22.525395289965299</v>
      </c>
      <c r="L1071">
        <v>22.317135239360901</v>
      </c>
      <c r="M1071">
        <v>43.736804774424499</v>
      </c>
      <c r="N1071">
        <v>0.97986717511202703</v>
      </c>
      <c r="O1071">
        <v>49.767441860465098</v>
      </c>
      <c r="P1071">
        <v>47.766323024054898</v>
      </c>
      <c r="Q1071">
        <v>-3.0142008917489999E-2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286</v>
      </c>
      <c r="E1072">
        <v>2314.9119804000002</v>
      </c>
      <c r="F1072">
        <v>417.8</v>
      </c>
      <c r="G1072">
        <v>264.24746835362799</v>
      </c>
      <c r="H1072">
        <v>54.569220367484803</v>
      </c>
      <c r="I1072">
        <v>102.64524982614699</v>
      </c>
      <c r="J1072">
        <v>5.7745660418259002</v>
      </c>
      <c r="K1072">
        <v>298.83850312103698</v>
      </c>
      <c r="L1072">
        <v>220.56588542316001</v>
      </c>
      <c r="M1072">
        <v>75.241852004847402</v>
      </c>
      <c r="N1072">
        <v>1.5935692948428699</v>
      </c>
      <c r="O1072">
        <v>5.0023934897079902</v>
      </c>
      <c r="P1072">
        <v>349.00591080064402</v>
      </c>
      <c r="Q1072">
        <v>0.144778113393842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54</v>
      </c>
      <c r="E1073">
        <v>2312.0050854599999</v>
      </c>
      <c r="F1073">
        <v>1636.2</v>
      </c>
      <c r="G1073">
        <v>9.7081257270567498</v>
      </c>
      <c r="H1073">
        <v>5.7479196473388097</v>
      </c>
      <c r="I1073">
        <v>-2.94895920103006</v>
      </c>
      <c r="J1073">
        <v>9.1033815686651707</v>
      </c>
      <c r="K1073">
        <v>1488.2686479722499</v>
      </c>
      <c r="L1073">
        <v>1424.796025291</v>
      </c>
      <c r="M1073">
        <v>95.580169884290299</v>
      </c>
      <c r="N1073">
        <v>3.2416298706973601</v>
      </c>
      <c r="O1073">
        <v>10.371592714827001</v>
      </c>
      <c r="P1073">
        <v>48.583363603341802</v>
      </c>
      <c r="Q1073">
        <v>6.9620850028389997E-2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155</v>
      </c>
      <c r="E1074">
        <v>2308.43725008</v>
      </c>
      <c r="F1074">
        <v>1269.5999999999999</v>
      </c>
      <c r="G1074">
        <v>357.07205742218298</v>
      </c>
      <c r="H1074">
        <v>-8.8079162310305907</v>
      </c>
      <c r="I1074">
        <v>370.55232813384498</v>
      </c>
      <c r="J1074">
        <v>-11.852227505039099</v>
      </c>
      <c r="K1074">
        <v>1220.75909456358</v>
      </c>
      <c r="M1074">
        <v>43.214268481587197</v>
      </c>
      <c r="N1074">
        <v>0.54319124858543899</v>
      </c>
      <c r="O1074">
        <v>23.5822306238185</v>
      </c>
      <c r="P1074">
        <v>448.778906418845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201</v>
      </c>
      <c r="E1075">
        <v>2308.3241692500001</v>
      </c>
      <c r="F1075">
        <v>373.95</v>
      </c>
      <c r="G1075">
        <v>85.9348054493327</v>
      </c>
      <c r="H1075">
        <v>10.734510028172</v>
      </c>
      <c r="I1075">
        <v>25.780979148568701</v>
      </c>
      <c r="J1075">
        <v>1.9841837955755499</v>
      </c>
      <c r="K1075">
        <v>337.60498674533602</v>
      </c>
      <c r="L1075">
        <v>283.72244241100202</v>
      </c>
      <c r="M1075">
        <v>57.855187693451697</v>
      </c>
      <c r="N1075">
        <v>1.14405390767731</v>
      </c>
      <c r="O1075">
        <v>5.8430271426661298</v>
      </c>
      <c r="P1075">
        <v>118.186591983196</v>
      </c>
      <c r="Q1075">
        <v>0.14721789203063601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626</v>
      </c>
      <c r="E1076">
        <v>2305.2541712799998</v>
      </c>
      <c r="F1076">
        <v>508.1</v>
      </c>
      <c r="G1076">
        <v>-32.7531371431769</v>
      </c>
      <c r="H1076">
        <v>-3.3336096852327701</v>
      </c>
      <c r="I1076">
        <v>-19.592345780626999</v>
      </c>
      <c r="J1076">
        <v>0.97858817174892898</v>
      </c>
      <c r="K1076">
        <v>496.87030590011</v>
      </c>
      <c r="L1076">
        <v>499.10185953081901</v>
      </c>
      <c r="M1076">
        <v>45.570991982950503</v>
      </c>
      <c r="N1076">
        <v>0.87112026708566204</v>
      </c>
      <c r="O1076">
        <v>24.975398543593698</v>
      </c>
      <c r="P1076">
        <v>24.0478515625</v>
      </c>
      <c r="Q1076">
        <v>2.5583941959219998E-3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54</v>
      </c>
      <c r="E1077">
        <v>2295.4805928000001</v>
      </c>
      <c r="F1077">
        <v>249.4</v>
      </c>
      <c r="G1077">
        <v>39.648334547711002</v>
      </c>
      <c r="H1077">
        <v>20.774016416981901</v>
      </c>
      <c r="I1077">
        <v>-4.6700321146019004</v>
      </c>
      <c r="J1077">
        <v>2.5044301477219499</v>
      </c>
      <c r="K1077">
        <v>227.01593154019301</v>
      </c>
      <c r="L1077">
        <v>206.86865550602599</v>
      </c>
      <c r="M1077">
        <v>62.241380677188701</v>
      </c>
      <c r="N1077">
        <v>2.1180210781006799</v>
      </c>
      <c r="O1077">
        <v>9.2020850040096303</v>
      </c>
      <c r="P1077">
        <v>75.633802816901394</v>
      </c>
      <c r="Q1077">
        <v>8.8735253077286996E-2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267</v>
      </c>
      <c r="E1078">
        <v>2294.69835315</v>
      </c>
      <c r="F1078">
        <v>892.75</v>
      </c>
      <c r="G1078">
        <v>50.074655338762099</v>
      </c>
      <c r="H1078">
        <v>4.3756034446763099</v>
      </c>
      <c r="I1078">
        <v>51.427068800476803</v>
      </c>
      <c r="J1078">
        <v>0.14500925178843399</v>
      </c>
      <c r="K1078">
        <v>825.08733075267298</v>
      </c>
      <c r="L1078">
        <v>662.09846412911895</v>
      </c>
      <c r="M1078">
        <v>65.570297730277801</v>
      </c>
      <c r="N1078">
        <v>1.6717262227662999</v>
      </c>
      <c r="O1078">
        <v>10.893307196863599</v>
      </c>
      <c r="P1078">
        <v>122.07711442786</v>
      </c>
      <c r="Q1078">
        <v>0.21882240831389799</v>
      </c>
    </row>
    <row r="1079" spans="1:17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286</v>
      </c>
      <c r="E1079">
        <v>2294.1969672599998</v>
      </c>
      <c r="F1079">
        <v>512.54999999999995</v>
      </c>
      <c r="G1079">
        <v>-53.363656863530501</v>
      </c>
      <c r="H1079">
        <v>-6.0719767591571898</v>
      </c>
      <c r="I1079">
        <v>-24.436014446504799</v>
      </c>
      <c r="J1079">
        <v>3.59766456360946</v>
      </c>
      <c r="K1079">
        <v>513.74772578714203</v>
      </c>
      <c r="L1079">
        <v>539.46623824489802</v>
      </c>
      <c r="M1079">
        <v>66.204616256622103</v>
      </c>
      <c r="N1079">
        <v>1.38057957605432</v>
      </c>
      <c r="O1079">
        <v>40.991122817286097</v>
      </c>
      <c r="P1079">
        <v>12.896475770925001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264</v>
      </c>
      <c r="E1080">
        <v>2293.6489256159998</v>
      </c>
      <c r="F1080">
        <v>117.63</v>
      </c>
      <c r="G1080">
        <v>-35.975009945820197</v>
      </c>
      <c r="H1080">
        <v>-1.07367108782774</v>
      </c>
      <c r="I1080">
        <v>-1.4378316209622799</v>
      </c>
      <c r="J1080">
        <v>4.8735018712183997</v>
      </c>
      <c r="K1080">
        <v>115.802917352214</v>
      </c>
      <c r="L1080">
        <v>113.934930541055</v>
      </c>
      <c r="M1080">
        <v>73.269155655714499</v>
      </c>
      <c r="N1080">
        <v>0.66763132701407801</v>
      </c>
      <c r="O1080">
        <v>32.619229788319302</v>
      </c>
      <c r="P1080">
        <v>36.051353226925698</v>
      </c>
      <c r="Q1080">
        <v>0.17123075781466099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696</v>
      </c>
      <c r="E1081">
        <v>2293.53814913</v>
      </c>
      <c r="F1081">
        <v>576.70000000000005</v>
      </c>
      <c r="G1081">
        <v>7.1889809069569504</v>
      </c>
      <c r="H1081">
        <v>-4.3389103064857197</v>
      </c>
      <c r="I1081">
        <v>-14.4224054146048</v>
      </c>
      <c r="J1081">
        <v>1.0136268290767301</v>
      </c>
      <c r="K1081">
        <v>561.70794223131998</v>
      </c>
      <c r="L1081">
        <v>536.87894758300195</v>
      </c>
      <c r="M1081">
        <v>50.733210883330699</v>
      </c>
      <c r="N1081">
        <v>0.81471176552962699</v>
      </c>
      <c r="O1081">
        <v>17.027917461418401</v>
      </c>
      <c r="P1081">
        <v>41.677926544650497</v>
      </c>
      <c r="Q1081">
        <v>8.4078209439498994E-2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223</v>
      </c>
      <c r="E1082">
        <v>2293.2650566249999</v>
      </c>
      <c r="F1082">
        <v>608.35</v>
      </c>
      <c r="G1082">
        <v>11.425350136728699</v>
      </c>
      <c r="H1082">
        <v>0.113077782257428</v>
      </c>
      <c r="I1082">
        <v>18.815384777949301</v>
      </c>
      <c r="J1082">
        <v>-3.8665906870504401</v>
      </c>
      <c r="K1082">
        <v>546.34176215879097</v>
      </c>
      <c r="L1082">
        <v>468.92962760194001</v>
      </c>
      <c r="M1082">
        <v>57.9621007921196</v>
      </c>
      <c r="N1082">
        <v>0.456239925738329</v>
      </c>
      <c r="O1082">
        <v>9.2134462069532308</v>
      </c>
      <c r="P1082">
        <v>78.088407494145102</v>
      </c>
      <c r="Q1082">
        <v>0.112875518614018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532</v>
      </c>
      <c r="E1083">
        <v>2280.0083572439999</v>
      </c>
      <c r="F1083">
        <v>126.66</v>
      </c>
      <c r="G1083">
        <v>70.5511013354689</v>
      </c>
      <c r="H1083">
        <v>-7.5353633339612598</v>
      </c>
      <c r="I1083">
        <v>-9.1146669400463196</v>
      </c>
      <c r="J1083">
        <v>2.5269961002353099</v>
      </c>
      <c r="K1083">
        <v>123.17703253423301</v>
      </c>
      <c r="L1083">
        <v>106.840430330911</v>
      </c>
      <c r="M1083">
        <v>42.6311130517065</v>
      </c>
      <c r="N1083">
        <v>0.462311882192385</v>
      </c>
      <c r="O1083">
        <v>17.637770408968901</v>
      </c>
      <c r="P1083">
        <v>105.78391551583999</v>
      </c>
      <c r="Q1083">
        <v>4.2109490579912999E-2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1299</v>
      </c>
      <c r="E1084">
        <v>2277.1179153349999</v>
      </c>
      <c r="F1084">
        <v>802.85</v>
      </c>
      <c r="G1084">
        <v>124.93433812393801</v>
      </c>
      <c r="H1084">
        <v>49.238039536537897</v>
      </c>
      <c r="I1084">
        <v>38.705717563740301</v>
      </c>
      <c r="J1084">
        <v>0.20414135761378199</v>
      </c>
      <c r="K1084">
        <v>609.34308733255205</v>
      </c>
      <c r="L1084">
        <v>498.55162486304999</v>
      </c>
      <c r="M1084">
        <v>65.489154547872502</v>
      </c>
      <c r="N1084">
        <v>3.17437691449333</v>
      </c>
      <c r="O1084">
        <v>12.349754001370099</v>
      </c>
      <c r="P1084">
        <v>157.03537698094999</v>
      </c>
      <c r="Q1084">
        <v>7.1374495431741999E-2</v>
      </c>
    </row>
    <row r="1085" spans="1:17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121</v>
      </c>
      <c r="E1085">
        <v>2276.4445093499999</v>
      </c>
      <c r="F1085">
        <v>9.3000000000000007</v>
      </c>
      <c r="G1085">
        <v>-8.1137478553412201</v>
      </c>
      <c r="H1085">
        <v>-14.3281704902087</v>
      </c>
      <c r="I1085">
        <v>-70.832087450570199</v>
      </c>
      <c r="J1085">
        <v>6.5795005880704096</v>
      </c>
      <c r="K1085">
        <v>10.397580383135599</v>
      </c>
      <c r="L1085">
        <v>14.4084643775338</v>
      </c>
      <c r="M1085">
        <v>71.362061898426404</v>
      </c>
      <c r="N1085">
        <v>0.499237711301174</v>
      </c>
      <c r="O1085">
        <v>191.935483870967</v>
      </c>
      <c r="P1085">
        <v>38.5991058122205</v>
      </c>
      <c r="Q1085">
        <v>7.9399944267150007E-3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297</v>
      </c>
      <c r="E1086">
        <v>2266.7987760000001</v>
      </c>
      <c r="F1086">
        <v>987.6</v>
      </c>
      <c r="G1086">
        <v>59.313846019476003</v>
      </c>
      <c r="H1086">
        <v>28.059292196358399</v>
      </c>
      <c r="I1086">
        <v>38.658535257493803</v>
      </c>
      <c r="J1086">
        <v>8.2902383461188993</v>
      </c>
      <c r="K1086">
        <v>828.98599089482002</v>
      </c>
      <c r="L1086">
        <v>696.15877448494098</v>
      </c>
      <c r="M1086">
        <v>69.986762793909804</v>
      </c>
      <c r="N1086">
        <v>1.2670131680660801</v>
      </c>
      <c r="O1086">
        <v>4.2982989064398396</v>
      </c>
      <c r="P1086">
        <v>105.194265530853</v>
      </c>
      <c r="Q1086">
        <v>7.3398080682243003E-2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1126</v>
      </c>
      <c r="E1087">
        <v>2259.3248330599999</v>
      </c>
      <c r="F1087">
        <v>795.1</v>
      </c>
      <c r="G1087">
        <v>-8.9104592354500198</v>
      </c>
      <c r="H1087">
        <v>-7.78198424681118</v>
      </c>
      <c r="I1087">
        <v>-27.3011132178747</v>
      </c>
      <c r="J1087">
        <v>-1.31311279695922</v>
      </c>
      <c r="K1087">
        <v>821.35026057922096</v>
      </c>
      <c r="L1087">
        <v>835.41631448681301</v>
      </c>
      <c r="M1087">
        <v>55.069974780925598</v>
      </c>
      <c r="N1087">
        <v>0.92898050681882705</v>
      </c>
      <c r="O1087">
        <v>44.755376682178301</v>
      </c>
      <c r="P1087">
        <v>34.0696399966276</v>
      </c>
      <c r="Q1087">
        <v>-4.4332667410920002E-3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286</v>
      </c>
      <c r="E1088">
        <v>2255.7005380800001</v>
      </c>
      <c r="F1088">
        <v>625.9</v>
      </c>
      <c r="G1088">
        <v>5.5449546748150302</v>
      </c>
      <c r="H1088">
        <v>-4.16623469364285</v>
      </c>
      <c r="I1088">
        <v>-35.598777945389003</v>
      </c>
      <c r="J1088">
        <v>2.9520500789105402</v>
      </c>
      <c r="K1088">
        <v>634.178376549718</v>
      </c>
      <c r="L1088">
        <v>609.03537666208399</v>
      </c>
      <c r="M1088">
        <v>48.256595769312298</v>
      </c>
      <c r="N1088">
        <v>0.57110692805477203</v>
      </c>
      <c r="O1088">
        <v>49.384885764499103</v>
      </c>
      <c r="P1088">
        <v>46.375116931711801</v>
      </c>
      <c r="Q1088">
        <v>3.1308783696565999E-2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257</v>
      </c>
      <c r="E1089">
        <v>2254.3903447749999</v>
      </c>
      <c r="F1089">
        <v>4389.25</v>
      </c>
      <c r="G1089">
        <v>42.209499909321501</v>
      </c>
      <c r="H1089">
        <v>-6.6292705479511298</v>
      </c>
      <c r="I1089">
        <v>24.476290501916299</v>
      </c>
      <c r="J1089">
        <v>-2.8410811945834</v>
      </c>
      <c r="K1089">
        <v>4116.04945004822</v>
      </c>
      <c r="L1089">
        <v>3473.0500495894698</v>
      </c>
      <c r="M1089">
        <v>47.410745130085097</v>
      </c>
      <c r="N1089">
        <v>0.58137247841982997</v>
      </c>
      <c r="O1089">
        <v>8.7885174004670397</v>
      </c>
      <c r="P1089">
        <v>86.736864496915501</v>
      </c>
      <c r="Q1089">
        <v>7.8915019796369001E-2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297</v>
      </c>
      <c r="E1090">
        <v>2252.460966827</v>
      </c>
      <c r="F1090">
        <v>88.57</v>
      </c>
      <c r="G1090">
        <v>-20.576707218322301</v>
      </c>
      <c r="H1090">
        <v>3.5417563797395002</v>
      </c>
      <c r="I1090">
        <v>-14.199175415648201</v>
      </c>
      <c r="J1090">
        <v>8.9750759614531592</v>
      </c>
      <c r="K1090">
        <v>83.311437252631194</v>
      </c>
      <c r="L1090">
        <v>84.031980058329495</v>
      </c>
      <c r="M1090">
        <v>76.128000134290303</v>
      </c>
      <c r="N1090">
        <v>1.9132579724219601</v>
      </c>
      <c r="O1090">
        <v>17.985773964096101</v>
      </c>
      <c r="P1090">
        <v>24.047619047619001</v>
      </c>
      <c r="Q1090">
        <v>-2.8138504359914E-2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379</v>
      </c>
      <c r="E1091">
        <v>2247.9557201500002</v>
      </c>
      <c r="F1091">
        <v>759.5</v>
      </c>
      <c r="G1091">
        <v>41.687873466115398</v>
      </c>
      <c r="H1091">
        <v>12.476654306670101</v>
      </c>
      <c r="I1091">
        <v>12.0702985853138</v>
      </c>
      <c r="J1091">
        <v>4.3593770592860803</v>
      </c>
      <c r="K1091">
        <v>696.07538758582996</v>
      </c>
      <c r="L1091">
        <v>607.57016825125595</v>
      </c>
      <c r="M1091">
        <v>47.536705624930697</v>
      </c>
      <c r="N1091">
        <v>1.05169682718812</v>
      </c>
      <c r="O1091">
        <v>9.6247531270572804</v>
      </c>
      <c r="P1091">
        <v>75.952739488011105</v>
      </c>
      <c r="Q1091">
        <v>1.24694603574E-2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675</v>
      </c>
      <c r="E1092">
        <v>2238.6440750000002</v>
      </c>
      <c r="F1092">
        <v>364.25</v>
      </c>
      <c r="G1092">
        <v>461.92047638996399</v>
      </c>
      <c r="H1092">
        <v>24.727158401663999</v>
      </c>
      <c r="I1092">
        <v>24.920952612814599</v>
      </c>
      <c r="J1092">
        <v>-2.2663790811625502</v>
      </c>
      <c r="K1092">
        <v>331.59089752645502</v>
      </c>
      <c r="L1092">
        <v>249.24298012677301</v>
      </c>
      <c r="M1092">
        <v>40.2051220365624</v>
      </c>
      <c r="N1092">
        <v>1.3800519218521801</v>
      </c>
      <c r="O1092">
        <v>22.168840082361001</v>
      </c>
      <c r="P1092">
        <v>507.08333333333297</v>
      </c>
      <c r="Q1092">
        <v>0.14381209777075801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133</v>
      </c>
      <c r="E1093">
        <v>2237.8548418800001</v>
      </c>
      <c r="F1093">
        <v>274.60000000000002</v>
      </c>
      <c r="G1093">
        <v>19.323522429015402</v>
      </c>
      <c r="H1093">
        <v>-11.1949673620691</v>
      </c>
      <c r="I1093">
        <v>14.7052853465186</v>
      </c>
      <c r="J1093">
        <v>-5.2349416104625899</v>
      </c>
      <c r="K1093">
        <v>293.34091185161998</v>
      </c>
      <c r="L1093">
        <v>253.54078430264701</v>
      </c>
      <c r="M1093">
        <v>20.164486050724101</v>
      </c>
      <c r="N1093">
        <v>0.54755569774429902</v>
      </c>
      <c r="O1093">
        <v>23.889293517844099</v>
      </c>
      <c r="P1093">
        <v>57.093821510297403</v>
      </c>
      <c r="Q1093">
        <v>5.0452842703482E-2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78</v>
      </c>
      <c r="E1094">
        <v>2220.4177105499998</v>
      </c>
      <c r="F1094">
        <v>2944.5</v>
      </c>
      <c r="G1094">
        <v>-27.1792584878607</v>
      </c>
      <c r="H1094">
        <v>-0.82595112195351394</v>
      </c>
      <c r="I1094">
        <v>-7.1742119495670504</v>
      </c>
      <c r="J1094">
        <v>-3.7237966635801301</v>
      </c>
      <c r="K1094">
        <v>2880.1065963414399</v>
      </c>
      <c r="L1094">
        <v>2809.5533102577501</v>
      </c>
      <c r="M1094">
        <v>38.720533560202597</v>
      </c>
      <c r="N1094">
        <v>0.99088816611902197</v>
      </c>
      <c r="O1094">
        <v>9.2205807437595499</v>
      </c>
      <c r="P1094">
        <v>25.530236821350101</v>
      </c>
      <c r="Q1094">
        <v>-0.169135916027046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1459</v>
      </c>
      <c r="E1095">
        <v>2214.699634525</v>
      </c>
      <c r="F1095">
        <v>855.05</v>
      </c>
      <c r="G1095">
        <v>6.6210214352699204</v>
      </c>
      <c r="H1095">
        <v>6.3368679539341697</v>
      </c>
      <c r="I1095">
        <v>28.330963955058198</v>
      </c>
      <c r="J1095">
        <v>3.1948282850791299</v>
      </c>
      <c r="K1095">
        <v>781.77902199440496</v>
      </c>
      <c r="L1095">
        <v>670.43688294941205</v>
      </c>
      <c r="M1095">
        <v>44.806528157571698</v>
      </c>
      <c r="N1095">
        <v>1.4972626709639401</v>
      </c>
      <c r="O1095">
        <v>13.689257938132201</v>
      </c>
      <c r="P1095">
        <v>89.379844961240295</v>
      </c>
      <c r="Q1095">
        <v>-2.5764923443094001E-2</v>
      </c>
    </row>
    <row r="1096" spans="1:17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523</v>
      </c>
      <c r="E1096">
        <v>2214.65435256</v>
      </c>
      <c r="F1096">
        <v>566.79999999999995</v>
      </c>
      <c r="G1096">
        <v>-45.352552292716098</v>
      </c>
      <c r="H1096">
        <v>-6.65404113697491</v>
      </c>
      <c r="I1096">
        <v>-22.052605887956101</v>
      </c>
      <c r="J1096">
        <v>5.5963698965448696</v>
      </c>
      <c r="K1096">
        <v>552.25565185087601</v>
      </c>
      <c r="L1096">
        <v>593.47471661100201</v>
      </c>
      <c r="M1096">
        <v>61.050628136026297</v>
      </c>
      <c r="N1096">
        <v>1.5479341532239199</v>
      </c>
      <c r="O1096">
        <v>39.678899082568797</v>
      </c>
      <c r="P1096">
        <v>22.936774753280499</v>
      </c>
      <c r="Q1096">
        <v>-0.12084556894102499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696</v>
      </c>
      <c r="E1097">
        <v>2208.0155814</v>
      </c>
      <c r="F1097">
        <v>350.1</v>
      </c>
      <c r="G1097">
        <v>3.2739650101447699</v>
      </c>
      <c r="H1097">
        <v>2.4032874682260399</v>
      </c>
      <c r="I1097">
        <v>-9.1713131647403294</v>
      </c>
      <c r="J1097">
        <v>4.3341887245991</v>
      </c>
      <c r="K1097">
        <v>343.85910772619201</v>
      </c>
      <c r="L1097">
        <v>332.07248994171903</v>
      </c>
      <c r="M1097">
        <v>50.6302688709157</v>
      </c>
      <c r="N1097">
        <v>0.84087983244530395</v>
      </c>
      <c r="O1097">
        <v>20.4941445301342</v>
      </c>
      <c r="P1097">
        <v>37.753295298052301</v>
      </c>
      <c r="Q1097">
        <v>4.3547070910156999E-2</v>
      </c>
    </row>
    <row r="1098" spans="1:17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294</v>
      </c>
      <c r="E1098">
        <v>2196.8340257049999</v>
      </c>
      <c r="F1098">
        <v>680.35</v>
      </c>
      <c r="G1098">
        <v>10.457919902940001</v>
      </c>
      <c r="H1098">
        <v>7.9838297181734301</v>
      </c>
      <c r="I1098">
        <v>-19.701464915499599</v>
      </c>
      <c r="J1098">
        <v>0.34598581154404701</v>
      </c>
      <c r="K1098">
        <v>646.36967334444398</v>
      </c>
      <c r="L1098">
        <v>628.546236357608</v>
      </c>
      <c r="M1098">
        <v>56.503646701674299</v>
      </c>
      <c r="N1098">
        <v>0.64217019694165001</v>
      </c>
      <c r="O1098">
        <v>12.868376570882599</v>
      </c>
      <c r="P1098">
        <v>41.122173822858301</v>
      </c>
      <c r="Q1098">
        <v>-5.9329136969847998E-2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54</v>
      </c>
      <c r="E1099">
        <v>2196.62165736</v>
      </c>
      <c r="F1099">
        <v>760.3</v>
      </c>
      <c r="G1099">
        <v>-9.2457845629782298</v>
      </c>
      <c r="H1099">
        <v>-6.1831227803720497</v>
      </c>
      <c r="I1099">
        <v>19.432446673024199</v>
      </c>
      <c r="J1099">
        <v>-1.80407075248458</v>
      </c>
      <c r="K1099">
        <v>745.09784585389104</v>
      </c>
      <c r="L1099">
        <v>687.55572733336896</v>
      </c>
      <c r="M1099">
        <v>52.010501748052597</v>
      </c>
      <c r="N1099">
        <v>0.53400955534543704</v>
      </c>
      <c r="O1099">
        <v>8.5295278179665797</v>
      </c>
      <c r="P1099">
        <v>34.828870367086303</v>
      </c>
      <c r="Q1099">
        <v>-3.9556300448557999E-2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46</v>
      </c>
      <c r="E1100">
        <v>2194.76380711</v>
      </c>
      <c r="F1100">
        <v>227.9</v>
      </c>
      <c r="G1100">
        <v>276.421103778126</v>
      </c>
      <c r="H1100">
        <v>25.271763795628502</v>
      </c>
      <c r="I1100">
        <v>54.9010828071115</v>
      </c>
      <c r="J1100">
        <v>6.2259550967105097</v>
      </c>
      <c r="K1100">
        <v>171.759058825816</v>
      </c>
      <c r="L1100">
        <v>134.49113269924399</v>
      </c>
      <c r="M1100">
        <v>80.570394401903997</v>
      </c>
      <c r="N1100">
        <v>0.64241232405512105</v>
      </c>
      <c r="O1100">
        <v>0</v>
      </c>
      <c r="P1100">
        <v>325.981308411214</v>
      </c>
      <c r="Q1100">
        <v>0.16730585610056001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170</v>
      </c>
      <c r="E1101">
        <v>2193.6192345899999</v>
      </c>
      <c r="F1101">
        <v>1455.9</v>
      </c>
      <c r="G1101">
        <v>137.90760236593101</v>
      </c>
      <c r="H1101">
        <v>-10.380183651116401</v>
      </c>
      <c r="I1101">
        <v>123.338547030661</v>
      </c>
      <c r="J1101">
        <v>-0.52234571767771498</v>
      </c>
      <c r="K1101">
        <v>1444.6069358520499</v>
      </c>
      <c r="L1101">
        <v>1105.17777174105</v>
      </c>
      <c r="M1101">
        <v>35.494679103423998</v>
      </c>
      <c r="N1101">
        <v>0.54397027743321302</v>
      </c>
      <c r="O1101">
        <v>22.4706367195548</v>
      </c>
      <c r="P1101">
        <v>174.69811320754701</v>
      </c>
      <c r="Q1101">
        <v>9.8176264582763004E-2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170</v>
      </c>
      <c r="E1102">
        <v>2191.6571250000002</v>
      </c>
      <c r="F1102">
        <v>2197.15</v>
      </c>
      <c r="G1102">
        <v>-2.5618659663276802</v>
      </c>
      <c r="H1102">
        <v>-5.6105816667650696</v>
      </c>
      <c r="I1102">
        <v>-9.4509957866555592</v>
      </c>
      <c r="J1102">
        <v>0.74725059873792299</v>
      </c>
      <c r="K1102">
        <v>2159.58002346782</v>
      </c>
      <c r="L1102">
        <v>2066.4256053345598</v>
      </c>
      <c r="M1102">
        <v>57.646353443876997</v>
      </c>
      <c r="N1102">
        <v>0.92948603711630395</v>
      </c>
      <c r="O1102">
        <v>26.468379491614101</v>
      </c>
      <c r="P1102">
        <v>30.0088757396449</v>
      </c>
      <c r="Q1102">
        <v>0.16168543799676199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926</v>
      </c>
      <c r="E1103">
        <v>2191.304862</v>
      </c>
      <c r="F1103">
        <v>120.24</v>
      </c>
      <c r="G1103">
        <v>-22.092168080305299</v>
      </c>
      <c r="H1103">
        <v>3.6869374562972599</v>
      </c>
      <c r="I1103">
        <v>-8.6118973686438594</v>
      </c>
      <c r="J1103">
        <v>6.64602808353819</v>
      </c>
      <c r="O1103">
        <v>7.1107784431137597</v>
      </c>
      <c r="P1103">
        <v>12.2689075630252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130</v>
      </c>
      <c r="E1104">
        <v>2182.0752603649998</v>
      </c>
      <c r="F1104">
        <v>1691.95</v>
      </c>
      <c r="G1104">
        <v>-8.5657702461969993</v>
      </c>
      <c r="H1104">
        <v>-1.0021519857730901</v>
      </c>
      <c r="I1104">
        <v>-11.3517476075891</v>
      </c>
      <c r="J1104">
        <v>4.0936000247506996</v>
      </c>
      <c r="K1104">
        <v>1678.6951873574801</v>
      </c>
      <c r="L1104">
        <v>1597.3140296128099</v>
      </c>
      <c r="M1104">
        <v>59.526547878679402</v>
      </c>
      <c r="N1104">
        <v>0.52138643073697499</v>
      </c>
      <c r="O1104">
        <v>24.0580395401755</v>
      </c>
      <c r="P1104">
        <v>35.986979585275598</v>
      </c>
      <c r="Q1104">
        <v>0.1078684613017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726</v>
      </c>
      <c r="E1105">
        <v>2180.653534008</v>
      </c>
      <c r="F1105">
        <v>274.5</v>
      </c>
      <c r="G1105">
        <v>1.7219165282081601</v>
      </c>
      <c r="H1105">
        <v>1.55821812089569</v>
      </c>
      <c r="I1105">
        <v>1.34648614394727</v>
      </c>
      <c r="J1105">
        <v>2.8702401421725399</v>
      </c>
      <c r="K1105">
        <v>264.905239328265</v>
      </c>
      <c r="L1105">
        <v>244.851794303453</v>
      </c>
      <c r="M1105">
        <v>58.290846172297002</v>
      </c>
      <c r="N1105">
        <v>0.63177865822291601</v>
      </c>
      <c r="O1105">
        <v>3.06010928961748</v>
      </c>
      <c r="P1105">
        <v>32.480694980694899</v>
      </c>
      <c r="Q1105">
        <v>3.2968413234804997E-2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136</v>
      </c>
      <c r="E1106">
        <v>2179.131779331</v>
      </c>
      <c r="F1106">
        <v>272.61</v>
      </c>
      <c r="G1106">
        <v>468.63325517639402</v>
      </c>
      <c r="H1106">
        <v>37.248901094815501</v>
      </c>
      <c r="I1106">
        <v>76.339243650573195</v>
      </c>
      <c r="J1106">
        <v>18.2070689593995</v>
      </c>
      <c r="K1106">
        <v>180.604337091481</v>
      </c>
      <c r="L1106">
        <v>131.78408463008299</v>
      </c>
      <c r="M1106">
        <v>93.924927704632694</v>
      </c>
      <c r="N1106">
        <v>2.6914679063519702</v>
      </c>
      <c r="O1106">
        <v>0</v>
      </c>
      <c r="P1106">
        <v>548.29964328180699</v>
      </c>
      <c r="Q1106">
        <v>0.144409848051889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1564</v>
      </c>
      <c r="E1107">
        <v>2175.2367943680001</v>
      </c>
      <c r="F1107">
        <v>99.94</v>
      </c>
      <c r="G1107">
        <v>-29.603037885225898</v>
      </c>
      <c r="H1107">
        <v>8.6286040643538797</v>
      </c>
      <c r="I1107">
        <v>-11.281075548564999</v>
      </c>
      <c r="J1107">
        <v>4.0023284018306402</v>
      </c>
      <c r="K1107">
        <v>96.285478224067006</v>
      </c>
      <c r="L1107">
        <v>96.955490068066794</v>
      </c>
      <c r="M1107">
        <v>57.073187102132501</v>
      </c>
      <c r="N1107">
        <v>1.2463845482734399</v>
      </c>
      <c r="O1107">
        <v>29.5777466479888</v>
      </c>
      <c r="P1107">
        <v>20.409638554216802</v>
      </c>
      <c r="Q1107">
        <v>2.6245913661084998E-2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257</v>
      </c>
      <c r="E1108">
        <v>2173.7061135899999</v>
      </c>
      <c r="F1108">
        <v>1993.9</v>
      </c>
      <c r="G1108">
        <v>84.052987668780602</v>
      </c>
      <c r="H1108">
        <v>-0.49751485605055701</v>
      </c>
      <c r="I1108">
        <v>31.679704029198501</v>
      </c>
      <c r="J1108">
        <v>8.1689907674952504</v>
      </c>
      <c r="K1108">
        <v>1745.7063430083799</v>
      </c>
      <c r="L1108">
        <v>1401.27113351501</v>
      </c>
      <c r="M1108">
        <v>61.685613330924902</v>
      </c>
      <c r="N1108">
        <v>0.80963129615589402</v>
      </c>
      <c r="O1108">
        <v>6.8258187471788903</v>
      </c>
      <c r="P1108">
        <v>125.28670696570801</v>
      </c>
      <c r="Q1108">
        <v>9.3844241717716007E-2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1525</v>
      </c>
      <c r="E1109">
        <v>2172.6950000000002</v>
      </c>
      <c r="F1109">
        <v>134.94999999999999</v>
      </c>
      <c r="G1109">
        <v>81.735383845683003</v>
      </c>
      <c r="H1109">
        <v>50.965006482072702</v>
      </c>
      <c r="I1109">
        <v>87.743525803566499</v>
      </c>
      <c r="J1109">
        <v>33.358314095076999</v>
      </c>
      <c r="K1109">
        <v>91.512703019671903</v>
      </c>
      <c r="L1109">
        <v>77.073499031842502</v>
      </c>
      <c r="M1109">
        <v>89.140991748499005</v>
      </c>
      <c r="N1109">
        <v>4.9078851789764002</v>
      </c>
      <c r="O1109">
        <v>12.634309003334501</v>
      </c>
      <c r="P1109">
        <v>159.46933282061099</v>
      </c>
      <c r="Q1109">
        <v>0.16557165511050501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372</v>
      </c>
      <c r="E1110">
        <v>2172.5054293950002</v>
      </c>
      <c r="F1110">
        <v>985.95</v>
      </c>
      <c r="G1110">
        <v>-15.260069909638601</v>
      </c>
      <c r="H1110">
        <v>-2.6573914720084</v>
      </c>
      <c r="I1110">
        <v>-29.311843151462199</v>
      </c>
      <c r="J1110">
        <v>-1.3961564344947499</v>
      </c>
      <c r="K1110">
        <v>1017.01769796774</v>
      </c>
      <c r="L1110">
        <v>1016.74544696659</v>
      </c>
      <c r="M1110">
        <v>36.862401262020597</v>
      </c>
      <c r="N1110">
        <v>1.1089312879287601</v>
      </c>
      <c r="O1110">
        <v>31.629392971245998</v>
      </c>
      <c r="P1110">
        <v>19.212865002115901</v>
      </c>
      <c r="Q1110">
        <v>0.15071340863322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2379</v>
      </c>
      <c r="E1111">
        <v>2168.11103882</v>
      </c>
      <c r="F1111">
        <v>2007.4</v>
      </c>
      <c r="G1111">
        <v>339.60163077497998</v>
      </c>
      <c r="H1111">
        <v>9.3120605579403399</v>
      </c>
      <c r="I1111">
        <v>86.795603520080206</v>
      </c>
      <c r="J1111">
        <v>-0.58578384306731501</v>
      </c>
      <c r="K1111">
        <v>1842.8431071442999</v>
      </c>
      <c r="L1111">
        <v>1312.27279443675</v>
      </c>
      <c r="M1111">
        <v>49.536533732381997</v>
      </c>
      <c r="N1111">
        <v>0.71857210356073498</v>
      </c>
      <c r="O1111">
        <v>12.583441267310899</v>
      </c>
      <c r="P1111">
        <v>469.87934705464801</v>
      </c>
      <c r="Q1111">
        <v>0.25746166642456503</v>
      </c>
    </row>
    <row r="1112" spans="1:17" hidden="1" x14ac:dyDescent="0.3">
      <c r="A1112" t="s">
        <v>2380</v>
      </c>
      <c r="B1112" t="s">
        <v>2381</v>
      </c>
      <c r="C1112" t="str">
        <f>IFERROR(VLOOKUP(Table1[[#This Row],[Ticker]],[1]!Table2[[Symbol]:[Industry]],2,FALSE),"-")</f>
        <v>-</v>
      </c>
      <c r="D1112" t="s">
        <v>127</v>
      </c>
      <c r="E1112">
        <v>2163.7173852770002</v>
      </c>
      <c r="F1112">
        <v>137.88999999999999</v>
      </c>
      <c r="G1112">
        <v>-25.120773440845699</v>
      </c>
      <c r="H1112">
        <v>7.60716416552268</v>
      </c>
      <c r="I1112">
        <v>-35.985127922402697</v>
      </c>
      <c r="J1112">
        <v>9.8569047922377599</v>
      </c>
      <c r="K1112">
        <v>132.32096915029899</v>
      </c>
      <c r="L1112">
        <v>144.17878175784699</v>
      </c>
      <c r="M1112">
        <v>66.766237132790593</v>
      </c>
      <c r="N1112">
        <v>1.7606584112300101</v>
      </c>
      <c r="O1112">
        <v>40.691855827108498</v>
      </c>
      <c r="P1112">
        <v>14.908333333333299</v>
      </c>
    </row>
    <row r="1113" spans="1:17" hidden="1" x14ac:dyDescent="0.3">
      <c r="A1113" t="s">
        <v>2382</v>
      </c>
      <c r="B1113" t="s">
        <v>2383</v>
      </c>
      <c r="C1113" t="str">
        <f>IFERROR(VLOOKUP(Table1[[#This Row],[Ticker]],[1]!Table2[[Symbol]:[Industry]],2,FALSE),"-")</f>
        <v>-</v>
      </c>
      <c r="D1113" t="s">
        <v>297</v>
      </c>
      <c r="E1113">
        <v>2157.2256035400001</v>
      </c>
      <c r="F1113">
        <v>65.73</v>
      </c>
      <c r="G1113">
        <v>92.004871332583306</v>
      </c>
      <c r="H1113">
        <v>7.3321320705097603</v>
      </c>
      <c r="I1113">
        <v>-32.750291495913601</v>
      </c>
      <c r="J1113">
        <v>-2.9504478156900098</v>
      </c>
      <c r="K1113">
        <v>63.616457683268102</v>
      </c>
      <c r="L1113">
        <v>59.872615821722398</v>
      </c>
      <c r="M1113">
        <v>61.251579406826302</v>
      </c>
      <c r="N1113">
        <v>1.7539924316903399</v>
      </c>
      <c r="O1113">
        <v>45.899893503727299</v>
      </c>
      <c r="P1113">
        <v>125.102739726027</v>
      </c>
      <c r="Q1113">
        <v>1.4773978686777999E-2</v>
      </c>
    </row>
    <row r="1114" spans="1:17" hidden="1" x14ac:dyDescent="0.3">
      <c r="A1114" t="s">
        <v>2384</v>
      </c>
      <c r="B1114" t="s">
        <v>2385</v>
      </c>
      <c r="C1114" t="str">
        <f>IFERROR(VLOOKUP(Table1[[#This Row],[Ticker]],[1]!Table2[[Symbol]:[Industry]],2,FALSE),"-")</f>
        <v>-</v>
      </c>
      <c r="D1114" t="s">
        <v>463</v>
      </c>
      <c r="E1114">
        <v>2156.081655</v>
      </c>
      <c r="F1114">
        <v>859.25</v>
      </c>
      <c r="G1114">
        <v>68.079617782077605</v>
      </c>
      <c r="H1114">
        <v>9.5337014420055493</v>
      </c>
      <c r="I1114">
        <v>32.765654676583601</v>
      </c>
      <c r="J1114">
        <v>0.57634906979672096</v>
      </c>
      <c r="K1114">
        <v>756.58056907730997</v>
      </c>
      <c r="L1114">
        <v>630.45899285254404</v>
      </c>
      <c r="M1114">
        <v>56.328651248105402</v>
      </c>
      <c r="N1114">
        <v>0.44160365226103399</v>
      </c>
      <c r="O1114">
        <v>6.1856270002909497</v>
      </c>
      <c r="P1114">
        <v>99.709471237652494</v>
      </c>
      <c r="Q1114">
        <v>9.0577141855692003E-2</v>
      </c>
    </row>
    <row r="1115" spans="1:17" hidden="1" x14ac:dyDescent="0.3">
      <c r="A1115" t="s">
        <v>2386</v>
      </c>
      <c r="B1115" t="s">
        <v>2387</v>
      </c>
      <c r="C1115" t="str">
        <f>IFERROR(VLOOKUP(Table1[[#This Row],[Ticker]],[1]!Table2[[Symbol]:[Industry]],2,FALSE),"-")</f>
        <v>-</v>
      </c>
      <c r="D1115" t="s">
        <v>396</v>
      </c>
      <c r="E1115">
        <v>2153.6337060000001</v>
      </c>
      <c r="F1115">
        <v>883.75</v>
      </c>
      <c r="G1115">
        <v>-27.337513982322701</v>
      </c>
      <c r="H1115">
        <v>17.934640179244798</v>
      </c>
      <c r="I1115">
        <v>-9.4938175956816409</v>
      </c>
      <c r="J1115">
        <v>-7.0618235747494502</v>
      </c>
      <c r="K1115">
        <v>816.79209527084299</v>
      </c>
      <c r="L1115">
        <v>794.036016205446</v>
      </c>
      <c r="M1115">
        <v>46.165239687572701</v>
      </c>
      <c r="N1115">
        <v>1.07653994401924</v>
      </c>
      <c r="O1115">
        <v>23.338048090523301</v>
      </c>
      <c r="P1115">
        <v>37.132438513460997</v>
      </c>
      <c r="Q1115">
        <v>-7.1616891227454002E-2</v>
      </c>
    </row>
    <row r="1116" spans="1:17" hidden="1" x14ac:dyDescent="0.3">
      <c r="A1116" t="s">
        <v>2388</v>
      </c>
      <c r="B1116" t="s">
        <v>2389</v>
      </c>
      <c r="C1116" t="str">
        <f>IFERROR(VLOOKUP(Table1[[#This Row],[Ticker]],[1]!Table2[[Symbol]:[Industry]],2,FALSE),"-")</f>
        <v>-</v>
      </c>
      <c r="D1116" t="s">
        <v>297</v>
      </c>
      <c r="E1116">
        <v>2151.6939284499999</v>
      </c>
      <c r="F1116">
        <v>434.05</v>
      </c>
      <c r="G1116">
        <v>-22.521311759581401</v>
      </c>
      <c r="H1116">
        <v>-10.179682162615901</v>
      </c>
      <c r="I1116">
        <v>-32.117782350874698</v>
      </c>
      <c r="J1116">
        <v>-1.70952962674169</v>
      </c>
      <c r="K1116">
        <v>442.089041786454</v>
      </c>
      <c r="L1116">
        <v>443.62246795499999</v>
      </c>
      <c r="M1116">
        <v>40.673807680454203</v>
      </c>
      <c r="N1116">
        <v>1.01597758283241</v>
      </c>
      <c r="O1116">
        <v>47.644280612832603</v>
      </c>
      <c r="P1116">
        <v>31.530303030302999</v>
      </c>
      <c r="Q1116">
        <v>3.6355607991900997E-2</v>
      </c>
    </row>
    <row r="1117" spans="1:17" hidden="1" x14ac:dyDescent="0.3">
      <c r="A1117" t="s">
        <v>2390</v>
      </c>
      <c r="B1117" t="s">
        <v>2391</v>
      </c>
      <c r="C1117" t="str">
        <f>IFERROR(VLOOKUP(Table1[[#This Row],[Ticker]],[1]!Table2[[Symbol]:[Industry]],2,FALSE),"-")</f>
        <v>-</v>
      </c>
      <c r="D1117" t="s">
        <v>98</v>
      </c>
      <c r="E1117">
        <v>2146.8047856529902</v>
      </c>
      <c r="F1117">
        <v>21.89</v>
      </c>
      <c r="G1117">
        <v>29.3063877040751</v>
      </c>
      <c r="H1117">
        <v>2.3418938223746699</v>
      </c>
      <c r="I1117">
        <v>-36.162811208359003</v>
      </c>
      <c r="J1117">
        <v>5.4663330241308303E-2</v>
      </c>
      <c r="K1117">
        <v>21.111157821248899</v>
      </c>
      <c r="L1117">
        <v>19.919273763133599</v>
      </c>
      <c r="M1117">
        <v>58.784349729948097</v>
      </c>
      <c r="N1117">
        <v>1.26138683379338</v>
      </c>
      <c r="O1117">
        <v>57.377798081315603</v>
      </c>
      <c r="P1117">
        <v>81.659751037344293</v>
      </c>
      <c r="Q1117">
        <v>0.14807067734614299</v>
      </c>
    </row>
    <row r="1118" spans="1:17" hidden="1" x14ac:dyDescent="0.3">
      <c r="A1118" t="s">
        <v>2392</v>
      </c>
      <c r="B1118" t="s">
        <v>2393</v>
      </c>
      <c r="C1118" t="str">
        <f>IFERROR(VLOOKUP(Table1[[#This Row],[Ticker]],[1]!Table2[[Symbol]:[Industry]],2,FALSE),"-")</f>
        <v>-</v>
      </c>
      <c r="D1118" t="s">
        <v>1525</v>
      </c>
      <c r="E1118">
        <v>2142.48128976</v>
      </c>
      <c r="F1118">
        <v>300.60000000000002</v>
      </c>
      <c r="G1118">
        <v>16.557771707897999</v>
      </c>
      <c r="H1118">
        <v>17.029577847407602</v>
      </c>
      <c r="I1118">
        <v>-4.4280251354450604</v>
      </c>
      <c r="J1118">
        <v>1.52789356666636</v>
      </c>
      <c r="K1118">
        <v>244.17230679427701</v>
      </c>
      <c r="L1118">
        <v>223.40983586488801</v>
      </c>
      <c r="M1118">
        <v>73.625904617716003</v>
      </c>
      <c r="N1118">
        <v>0.54094765293729996</v>
      </c>
      <c r="O1118">
        <v>12.0758483033931</v>
      </c>
      <c r="P1118">
        <v>122.666666666666</v>
      </c>
      <c r="Q1118">
        <v>7.7806973809312993E-2</v>
      </c>
    </row>
    <row r="1119" spans="1:17" hidden="1" x14ac:dyDescent="0.3">
      <c r="A1119" t="s">
        <v>2394</v>
      </c>
      <c r="B1119" t="s">
        <v>2395</v>
      </c>
      <c r="C1119" t="str">
        <f>IFERROR(VLOOKUP(Table1[[#This Row],[Ticker]],[1]!Table2[[Symbol]:[Industry]],2,FALSE),"-")</f>
        <v>-</v>
      </c>
      <c r="D1119" t="s">
        <v>60</v>
      </c>
      <c r="E1119">
        <v>2141.3634183599902</v>
      </c>
      <c r="F1119">
        <v>21.99</v>
      </c>
      <c r="G1119">
        <v>21.495722645849</v>
      </c>
      <c r="H1119">
        <v>18.175174659394099</v>
      </c>
      <c r="I1119">
        <v>-22.048914102179499</v>
      </c>
      <c r="J1119">
        <v>-3.5907838430673098</v>
      </c>
      <c r="K1119">
        <v>19.5181410962706</v>
      </c>
      <c r="L1119">
        <v>18.240476422762701</v>
      </c>
      <c r="M1119">
        <v>59.467810862630898</v>
      </c>
      <c r="N1119">
        <v>1.6558832412979401</v>
      </c>
      <c r="O1119">
        <v>27.557980900409198</v>
      </c>
      <c r="P1119">
        <v>62.287822878228702</v>
      </c>
      <c r="Q1119">
        <v>3.0453943285595999E-2</v>
      </c>
    </row>
    <row r="1120" spans="1:17" hidden="1" x14ac:dyDescent="0.3">
      <c r="A1120" t="s">
        <v>2396</v>
      </c>
      <c r="B1120" t="s">
        <v>2397</v>
      </c>
      <c r="C1120" t="str">
        <f>IFERROR(VLOOKUP(Table1[[#This Row],[Ticker]],[1]!Table2[[Symbol]:[Industry]],2,FALSE),"-")</f>
        <v>-</v>
      </c>
      <c r="D1120" t="s">
        <v>391</v>
      </c>
      <c r="E1120">
        <v>2137.5228893809999</v>
      </c>
      <c r="F1120">
        <v>142.01</v>
      </c>
      <c r="G1120">
        <v>102.278734065443</v>
      </c>
      <c r="H1120">
        <v>26.2392343840961</v>
      </c>
      <c r="I1120">
        <v>15.936530119955499</v>
      </c>
      <c r="J1120">
        <v>-4.3088375230132803</v>
      </c>
      <c r="K1120">
        <v>120.98451771191201</v>
      </c>
      <c r="L1120">
        <v>101.06073024481699</v>
      </c>
      <c r="M1120">
        <v>58.513259445518798</v>
      </c>
      <c r="N1120">
        <v>1.82243383335787</v>
      </c>
      <c r="O1120">
        <v>10.5485529188085</v>
      </c>
      <c r="P1120">
        <v>155.1841868823</v>
      </c>
      <c r="Q1120">
        <v>9.0080858377666995E-2</v>
      </c>
    </row>
    <row r="1121" spans="1:17" hidden="1" x14ac:dyDescent="0.3">
      <c r="A1121" t="s">
        <v>2398</v>
      </c>
      <c r="B1121" t="s">
        <v>2399</v>
      </c>
      <c r="C1121" t="str">
        <f>IFERROR(VLOOKUP(Table1[[#This Row],[Ticker]],[1]!Table2[[Symbol]:[Industry]],2,FALSE),"-")</f>
        <v>-</v>
      </c>
      <c r="D1121" t="s">
        <v>417</v>
      </c>
      <c r="E1121">
        <v>2137.0963875299999</v>
      </c>
      <c r="F1121">
        <v>690.3</v>
      </c>
      <c r="G1121">
        <v>-6.7393449028505703</v>
      </c>
      <c r="H1121">
        <v>15.5075060757668</v>
      </c>
      <c r="I1121">
        <v>2.3492745892965199</v>
      </c>
      <c r="J1121">
        <v>0.67460000592915104</v>
      </c>
      <c r="K1121">
        <v>627.53024178882595</v>
      </c>
      <c r="L1121">
        <v>584.68571663837702</v>
      </c>
      <c r="M1121">
        <v>56.2794798656561</v>
      </c>
      <c r="N1121">
        <v>1.1795796876753599</v>
      </c>
      <c r="O1121">
        <v>8.2065768506446499</v>
      </c>
      <c r="P1121">
        <v>56.868537666174198</v>
      </c>
      <c r="Q1121">
        <v>0.14435029635132299</v>
      </c>
    </row>
    <row r="1122" spans="1:17" hidden="1" x14ac:dyDescent="0.3">
      <c r="A1122" t="s">
        <v>2400</v>
      </c>
      <c r="B1122" t="s">
        <v>2401</v>
      </c>
      <c r="C1122" t="str">
        <f>IFERROR(VLOOKUP(Table1[[#This Row],[Ticker]],[1]!Table2[[Symbol]:[Industry]],2,FALSE),"-")</f>
        <v>-</v>
      </c>
      <c r="D1122" t="s">
        <v>932</v>
      </c>
      <c r="E1122">
        <v>2125.3203210000001</v>
      </c>
      <c r="F1122">
        <v>598.6</v>
      </c>
      <c r="G1122">
        <v>62.635714312156402</v>
      </c>
      <c r="H1122">
        <v>21.3950380993825</v>
      </c>
      <c r="I1122">
        <v>72.565160462806602</v>
      </c>
      <c r="J1122">
        <v>-3.6095961419449498</v>
      </c>
      <c r="K1122">
        <v>524.02597257778996</v>
      </c>
      <c r="L1122">
        <v>392.71030636044799</v>
      </c>
      <c r="M1122">
        <v>49.232684088356002</v>
      </c>
      <c r="N1122">
        <v>0.23862928729701</v>
      </c>
      <c r="O1122">
        <v>14.2582692950217</v>
      </c>
      <c r="P1122">
        <v>134.65307722461699</v>
      </c>
      <c r="Q1122">
        <v>0.135944412312382</v>
      </c>
    </row>
    <row r="1123" spans="1:17" hidden="1" x14ac:dyDescent="0.3">
      <c r="A1123" t="s">
        <v>2402</v>
      </c>
      <c r="B1123" t="s">
        <v>2403</v>
      </c>
      <c r="C1123" t="str">
        <f>IFERROR(VLOOKUP(Table1[[#This Row],[Ticker]],[1]!Table2[[Symbol]:[Industry]],2,FALSE),"-")</f>
        <v>-</v>
      </c>
      <c r="D1123" t="s">
        <v>24</v>
      </c>
      <c r="E1123">
        <v>2125.0547474250002</v>
      </c>
      <c r="F1123">
        <v>200.01</v>
      </c>
      <c r="G1123">
        <v>-13.4252551662179</v>
      </c>
      <c r="H1123">
        <v>0.87040447154612899</v>
      </c>
      <c r="I1123">
        <v>9.8269615520558506</v>
      </c>
      <c r="J1123">
        <v>9.9667217063222608</v>
      </c>
      <c r="K1123">
        <v>189.840191673373</v>
      </c>
      <c r="L1123">
        <v>179.34963488782799</v>
      </c>
      <c r="M1123">
        <v>77.251246204340703</v>
      </c>
      <c r="N1123">
        <v>1.6921548721733499</v>
      </c>
      <c r="O1123">
        <v>8.8445577721113899</v>
      </c>
      <c r="P1123">
        <v>40.555165144061803</v>
      </c>
      <c r="Q1123">
        <v>1.138191636525E-3</v>
      </c>
    </row>
    <row r="1124" spans="1:17" hidden="1" x14ac:dyDescent="0.3">
      <c r="A1124" t="s">
        <v>2404</v>
      </c>
      <c r="B1124" t="s">
        <v>2405</v>
      </c>
      <c r="C1124" t="str">
        <f>IFERROR(VLOOKUP(Table1[[#This Row],[Ticker]],[1]!Table2[[Symbol]:[Industry]],2,FALSE),"-")</f>
        <v>-</v>
      </c>
      <c r="D1124" t="s">
        <v>201</v>
      </c>
      <c r="E1124">
        <v>2124.2028500000001</v>
      </c>
      <c r="F1124">
        <v>1306.25</v>
      </c>
      <c r="G1124">
        <v>22.726225075414099</v>
      </c>
      <c r="H1124">
        <v>-9.5261397251538895</v>
      </c>
      <c r="I1124">
        <v>16.773385624701401</v>
      </c>
      <c r="J1124">
        <v>5.2496108086035296</v>
      </c>
      <c r="K1124">
        <v>1198.54752757386</v>
      </c>
      <c r="L1124">
        <v>1013.09178346942</v>
      </c>
      <c r="M1124">
        <v>63.610967710992298</v>
      </c>
      <c r="N1124">
        <v>0.49549615773978001</v>
      </c>
      <c r="O1124">
        <v>7.1004784688995102</v>
      </c>
      <c r="P1124">
        <v>68.428856940235903</v>
      </c>
      <c r="Q1124">
        <v>2.9081330963472998E-2</v>
      </c>
    </row>
    <row r="1125" spans="1:17" hidden="1" x14ac:dyDescent="0.3">
      <c r="A1125" t="s">
        <v>2406</v>
      </c>
      <c r="B1125" t="s">
        <v>2407</v>
      </c>
      <c r="C1125" t="str">
        <f>IFERROR(VLOOKUP(Table1[[#This Row],[Ticker]],[1]!Table2[[Symbol]:[Industry]],2,FALSE),"-")</f>
        <v>-</v>
      </c>
      <c r="D1125" t="s">
        <v>584</v>
      </c>
      <c r="E1125">
        <v>2117.91155841</v>
      </c>
      <c r="F1125">
        <v>316.35000000000002</v>
      </c>
      <c r="G1125">
        <v>-15.155004420517299</v>
      </c>
      <c r="H1125">
        <v>3.2349675432926799</v>
      </c>
      <c r="I1125">
        <v>-22.095033365414899</v>
      </c>
      <c r="J1125">
        <v>8.1030112238205096E-2</v>
      </c>
      <c r="K1125">
        <v>308.491098230538</v>
      </c>
      <c r="L1125">
        <v>308.768969110093</v>
      </c>
      <c r="M1125">
        <v>52.570744206066401</v>
      </c>
      <c r="N1125">
        <v>1.03547495162573</v>
      </c>
      <c r="O1125">
        <v>21.669037458511099</v>
      </c>
      <c r="P1125">
        <v>34.445388865278296</v>
      </c>
    </row>
    <row r="1126" spans="1:17" hidden="1" x14ac:dyDescent="0.3">
      <c r="A1126" t="s">
        <v>2408</v>
      </c>
      <c r="B1126" t="s">
        <v>2409</v>
      </c>
      <c r="C1126" t="str">
        <f>IFERROR(VLOOKUP(Table1[[#This Row],[Ticker]],[1]!Table2[[Symbol]:[Industry]],2,FALSE),"-")</f>
        <v>-</v>
      </c>
      <c r="D1126" t="s">
        <v>286</v>
      </c>
      <c r="E1126">
        <v>2112.6328866499998</v>
      </c>
      <c r="F1126">
        <v>672.65</v>
      </c>
      <c r="G1126">
        <v>70.009975210956398</v>
      </c>
      <c r="H1126">
        <v>-1.92790175418316</v>
      </c>
      <c r="I1126">
        <v>38.137456215432003</v>
      </c>
      <c r="J1126">
        <v>-6.7479133155606004</v>
      </c>
      <c r="K1126">
        <v>584.09116990718098</v>
      </c>
      <c r="L1126">
        <v>458.709451012052</v>
      </c>
      <c r="M1126">
        <v>53.824515316681399</v>
      </c>
      <c r="N1126">
        <v>0.77981112414289599</v>
      </c>
      <c r="O1126">
        <v>10.993830372407601</v>
      </c>
      <c r="P1126">
        <v>125.57008718980499</v>
      </c>
      <c r="Q1126">
        <v>0.143260526235619</v>
      </c>
    </row>
    <row r="1127" spans="1:17" hidden="1" x14ac:dyDescent="0.3">
      <c r="A1127" t="s">
        <v>2410</v>
      </c>
      <c r="B1127" t="s">
        <v>2411</v>
      </c>
      <c r="C1127" t="str">
        <f>IFERROR(VLOOKUP(Table1[[#This Row],[Ticker]],[1]!Table2[[Symbol]:[Industry]],2,FALSE),"-")</f>
        <v>-</v>
      </c>
      <c r="D1127" t="s">
        <v>78</v>
      </c>
      <c r="E1127">
        <v>2104.42523252</v>
      </c>
      <c r="F1127">
        <v>242.42</v>
      </c>
      <c r="G1127">
        <v>5.4160035930833796</v>
      </c>
      <c r="H1127">
        <v>-6.6862350025801502</v>
      </c>
      <c r="I1127">
        <v>-18.9062524540144</v>
      </c>
      <c r="J1127">
        <v>1.0905939797942701</v>
      </c>
      <c r="K1127">
        <v>244.48545642970299</v>
      </c>
      <c r="L1127">
        <v>225.06336544763801</v>
      </c>
      <c r="M1127">
        <v>40.847142937398601</v>
      </c>
      <c r="N1127">
        <v>0.59210411677736696</v>
      </c>
      <c r="O1127">
        <v>13.2332315815526</v>
      </c>
      <c r="P1127">
        <v>42.852091926929802</v>
      </c>
      <c r="Q1127">
        <v>-9.3417098441319998E-2</v>
      </c>
    </row>
    <row r="1128" spans="1:17" hidden="1" x14ac:dyDescent="0.3">
      <c r="A1128" t="s">
        <v>2412</v>
      </c>
      <c r="B1128" t="s">
        <v>2413</v>
      </c>
      <c r="C1128" t="str">
        <f>IFERROR(VLOOKUP(Table1[[#This Row],[Ticker]],[1]!Table2[[Symbol]:[Industry]],2,FALSE),"-")</f>
        <v>-</v>
      </c>
      <c r="D1128" t="s">
        <v>1866</v>
      </c>
      <c r="E1128">
        <v>2095.04</v>
      </c>
      <c r="F1128">
        <v>327.35000000000002</v>
      </c>
      <c r="G1128">
        <v>20.109962738915002</v>
      </c>
      <c r="H1128">
        <v>12.188039894332601</v>
      </c>
      <c r="I1128">
        <v>17.6521255603054</v>
      </c>
      <c r="J1128">
        <v>9.1254050167396699</v>
      </c>
      <c r="K1128">
        <v>301.15402427569097</v>
      </c>
      <c r="L1128">
        <v>273.48362097172799</v>
      </c>
      <c r="M1128">
        <v>69.3622253623912</v>
      </c>
      <c r="N1128">
        <v>1.70482989876158</v>
      </c>
      <c r="O1128">
        <v>6.2776844356193502</v>
      </c>
      <c r="P1128">
        <v>51.340730466944002</v>
      </c>
      <c r="Q1128">
        <v>0.17935810937906899</v>
      </c>
    </row>
    <row r="1129" spans="1:17" hidden="1" x14ac:dyDescent="0.3">
      <c r="A1129" t="s">
        <v>1699</v>
      </c>
      <c r="B1129" t="s">
        <v>2414</v>
      </c>
      <c r="C1129" t="str">
        <f>IFERROR(VLOOKUP(Table1[[#This Row],[Ticker]],[1]!Table2[[Symbol]:[Industry]],2,FALSE),"-")</f>
        <v>-</v>
      </c>
      <c r="D1129" t="s">
        <v>1701</v>
      </c>
      <c r="E1129">
        <v>2091.9342556299998</v>
      </c>
      <c r="F1129">
        <v>38.799999999999997</v>
      </c>
      <c r="G1129">
        <v>33.414914565040903</v>
      </c>
      <c r="H1129">
        <v>-11.828550940896401</v>
      </c>
      <c r="I1129">
        <v>-7.8130915211265997</v>
      </c>
      <c r="J1129">
        <v>-7.2187486250510204</v>
      </c>
      <c r="K1129">
        <v>39.453190848793597</v>
      </c>
      <c r="L1129">
        <v>34.770236773129298</v>
      </c>
      <c r="M1129">
        <v>49.333103027404697</v>
      </c>
      <c r="N1129">
        <v>0.783414984809224</v>
      </c>
      <c r="O1129">
        <v>18.427835051546399</v>
      </c>
      <c r="P1129">
        <v>61.330561330561302</v>
      </c>
      <c r="Q1129">
        <v>7.0291434656782004E-2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286</v>
      </c>
      <c r="E1130">
        <v>2081.9305599999998</v>
      </c>
      <c r="F1130">
        <v>1528</v>
      </c>
      <c r="G1130">
        <v>-20.965399252613</v>
      </c>
      <c r="H1130">
        <v>12.951106245339201</v>
      </c>
      <c r="I1130">
        <v>7.0162497002707003</v>
      </c>
      <c r="J1130">
        <v>-1.1990102186840701</v>
      </c>
      <c r="K1130">
        <v>1449.9135135650699</v>
      </c>
      <c r="L1130">
        <v>1322.44716711976</v>
      </c>
      <c r="M1130">
        <v>44.12818537359</v>
      </c>
      <c r="N1130">
        <v>1.2176304784741501</v>
      </c>
      <c r="O1130">
        <v>12.712696335078499</v>
      </c>
      <c r="P1130">
        <v>48.6164470164859</v>
      </c>
      <c r="Q1130">
        <v>2.8693741588456001E-2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396</v>
      </c>
      <c r="E1131">
        <v>2077.2267092500001</v>
      </c>
      <c r="F1131">
        <v>870.1</v>
      </c>
      <c r="G1131">
        <v>-20.065277298522702</v>
      </c>
      <c r="H1131">
        <v>-4.6559705896625596</v>
      </c>
      <c r="I1131">
        <v>-46.657069486747801</v>
      </c>
      <c r="J1131">
        <v>4.4758763233393397</v>
      </c>
      <c r="K1131">
        <v>895.80130736729598</v>
      </c>
      <c r="L1131">
        <v>934.86022388807498</v>
      </c>
      <c r="M1131">
        <v>39.150255137516702</v>
      </c>
      <c r="N1131">
        <v>1.1541486620489001</v>
      </c>
      <c r="O1131">
        <v>66.647511780255101</v>
      </c>
      <c r="P1131">
        <v>16.526047944288202</v>
      </c>
      <c r="Q1131">
        <v>-1.7655610876209E-2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304</v>
      </c>
      <c r="E1132">
        <v>2076.6186768950001</v>
      </c>
      <c r="F1132">
        <v>1338.05</v>
      </c>
      <c r="G1132">
        <v>-47.340193519057301</v>
      </c>
      <c r="H1132">
        <v>-2.8537030863572901</v>
      </c>
      <c r="I1132">
        <v>-17.852990555296099</v>
      </c>
      <c r="J1132">
        <v>1.1065749690066899</v>
      </c>
      <c r="K1132">
        <v>1281.7155175980499</v>
      </c>
      <c r="L1132">
        <v>1314.40678556124</v>
      </c>
      <c r="M1132">
        <v>64.564652581753194</v>
      </c>
      <c r="N1132">
        <v>1.4286867879723999</v>
      </c>
      <c r="O1132">
        <v>32.820148723889197</v>
      </c>
      <c r="P1132">
        <v>16.768478924862499</v>
      </c>
      <c r="Q1132">
        <v>-1.1507657377377E-2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136</v>
      </c>
      <c r="E1133">
        <v>2066.6037154800001</v>
      </c>
      <c r="F1133">
        <v>119.17</v>
      </c>
      <c r="G1133">
        <v>390.08519420952302</v>
      </c>
      <c r="H1133">
        <v>-2.78523310820874</v>
      </c>
      <c r="I1133">
        <v>42.979009769171299</v>
      </c>
      <c r="J1133">
        <v>1.93820804616748</v>
      </c>
      <c r="K1133">
        <v>119.88388846763</v>
      </c>
      <c r="L1133">
        <v>90.485891764730695</v>
      </c>
      <c r="M1133">
        <v>42.336066873683002</v>
      </c>
      <c r="N1133">
        <v>0.85764054254038102</v>
      </c>
      <c r="O1133">
        <v>15.5324326592263</v>
      </c>
      <c r="P1133">
        <v>428.58726990463498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297</v>
      </c>
      <c r="E1134">
        <v>2065.1996539490001</v>
      </c>
      <c r="F1134">
        <v>69.97</v>
      </c>
      <c r="G1134">
        <v>17.831839229643499</v>
      </c>
      <c r="H1134">
        <v>21.1757983845505</v>
      </c>
      <c r="I1134">
        <v>-9.6753986109546197</v>
      </c>
      <c r="J1134">
        <v>29.618283874928899</v>
      </c>
      <c r="K1134">
        <v>57.316302233798901</v>
      </c>
      <c r="L1134">
        <v>55.299150701618402</v>
      </c>
      <c r="M1134">
        <v>81.876599500629894</v>
      </c>
      <c r="N1134">
        <v>2.9455912398544402</v>
      </c>
      <c r="O1134">
        <v>4.3161354866371102</v>
      </c>
      <c r="P1134">
        <v>59.566704675028397</v>
      </c>
      <c r="Q1134">
        <v>5.3815399024543999E-2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1598</v>
      </c>
      <c r="E1135">
        <v>2063.1718620799902</v>
      </c>
      <c r="F1135">
        <v>196.61</v>
      </c>
      <c r="G1135">
        <v>-56.592205406479103</v>
      </c>
      <c r="H1135">
        <v>1.8782677676744199</v>
      </c>
      <c r="I1135">
        <v>-32.576451012463998</v>
      </c>
      <c r="J1135">
        <v>-0.198283843067313</v>
      </c>
      <c r="K1135">
        <v>202.69114446045899</v>
      </c>
      <c r="L1135">
        <v>224.07701646734401</v>
      </c>
      <c r="M1135">
        <v>39.650311734836897</v>
      </c>
      <c r="N1135">
        <v>1.1390989861472101</v>
      </c>
      <c r="O1135">
        <v>53.578149636335802</v>
      </c>
      <c r="P1135">
        <v>7.4371584699453699</v>
      </c>
      <c r="Q1135">
        <v>0.135090653453485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18</v>
      </c>
      <c r="E1136">
        <v>2061.823540074</v>
      </c>
      <c r="F1136">
        <v>210.67</v>
      </c>
      <c r="G1136">
        <v>-57.009770239205899</v>
      </c>
      <c r="H1136">
        <v>-8.8002011691421895</v>
      </c>
      <c r="I1136">
        <v>-27.239724036523501</v>
      </c>
      <c r="J1136">
        <v>-1.0775796177151999</v>
      </c>
      <c r="K1136">
        <v>212.08594291143899</v>
      </c>
      <c r="M1136">
        <v>51.746946281942598</v>
      </c>
      <c r="N1136">
        <v>0.621730694473838</v>
      </c>
      <c r="O1136">
        <v>63.3122893625101</v>
      </c>
      <c r="P1136">
        <v>15.467251301726501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626</v>
      </c>
      <c r="E1137">
        <v>2058.8325501599902</v>
      </c>
      <c r="F1137">
        <v>413.2</v>
      </c>
      <c r="G1137">
        <v>0.22172751578511901</v>
      </c>
      <c r="H1137">
        <v>-2.91411700231393</v>
      </c>
      <c r="I1137">
        <v>-43.624404432394499</v>
      </c>
      <c r="J1137">
        <v>-1.6261859409693999</v>
      </c>
      <c r="K1137">
        <v>410.49845777963799</v>
      </c>
      <c r="L1137">
        <v>399.638633667048</v>
      </c>
      <c r="M1137">
        <v>48.861391057630001</v>
      </c>
      <c r="N1137">
        <v>1.0971538293113701</v>
      </c>
      <c r="O1137">
        <v>52.456437560503403</v>
      </c>
      <c r="P1137">
        <v>50.940639269406397</v>
      </c>
      <c r="Q1137">
        <v>8.1061180557664994E-2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204</v>
      </c>
      <c r="E1138">
        <v>2047.7557941499999</v>
      </c>
      <c r="F1138">
        <v>3363.25</v>
      </c>
      <c r="G1138">
        <v>133.58810791318999</v>
      </c>
      <c r="H1138">
        <v>26.576509147654999</v>
      </c>
      <c r="I1138">
        <v>72.848797086615903</v>
      </c>
      <c r="J1138">
        <v>27.626799036746501</v>
      </c>
      <c r="K1138">
        <v>2325.8400710717901</v>
      </c>
      <c r="L1138">
        <v>1913.87332303823</v>
      </c>
      <c r="M1138">
        <v>91.283750073111094</v>
      </c>
      <c r="N1138">
        <v>3.63744140403734</v>
      </c>
      <c r="O1138">
        <v>2.54961718575781</v>
      </c>
      <c r="P1138">
        <v>169.06</v>
      </c>
      <c r="Q1138">
        <v>0.155873930724618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286</v>
      </c>
      <c r="E1139">
        <v>2038.96374309</v>
      </c>
      <c r="F1139">
        <v>666.7</v>
      </c>
      <c r="G1139">
        <v>-53.184226687848998</v>
      </c>
      <c r="H1139">
        <v>-3.8580450672131699</v>
      </c>
      <c r="I1139">
        <v>-39.728191346674102</v>
      </c>
      <c r="J1139">
        <v>-0.77524023648573204</v>
      </c>
      <c r="K1139">
        <v>709.08865639699604</v>
      </c>
      <c r="L1139">
        <v>796.30174069754503</v>
      </c>
      <c r="M1139">
        <v>33.661278366234299</v>
      </c>
      <c r="N1139">
        <v>0.54552900723620901</v>
      </c>
      <c r="O1139">
        <v>72.491375431228406</v>
      </c>
      <c r="P1139">
        <v>4.3104122662911797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21</v>
      </c>
      <c r="E1140">
        <v>2022.1019301599999</v>
      </c>
      <c r="F1140">
        <v>222.56</v>
      </c>
      <c r="G1140">
        <v>-64.967599096161194</v>
      </c>
      <c r="H1140">
        <v>-15.267297250231</v>
      </c>
      <c r="I1140">
        <v>-52.296071553898599</v>
      </c>
      <c r="J1140">
        <v>0.62689239280056397</v>
      </c>
      <c r="K1140">
        <v>249.360838789007</v>
      </c>
      <c r="M1140">
        <v>33.332795295172801</v>
      </c>
      <c r="N1140">
        <v>0.88888892276446396</v>
      </c>
      <c r="O1140">
        <v>90.375629043853294</v>
      </c>
      <c r="P1140">
        <v>3.0370370370370301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201</v>
      </c>
      <c r="E1141">
        <v>2021.21605</v>
      </c>
      <c r="F1141">
        <v>827.35</v>
      </c>
      <c r="G1141">
        <v>-16.506586233256002</v>
      </c>
      <c r="H1141">
        <v>-5.9522841708788699</v>
      </c>
      <c r="I1141">
        <v>10.9914804619431</v>
      </c>
      <c r="J1141">
        <v>-2.7597969932029298</v>
      </c>
      <c r="K1141">
        <v>792.49055685107101</v>
      </c>
      <c r="L1141">
        <v>703.04149751462205</v>
      </c>
      <c r="M1141">
        <v>43.1662735368133</v>
      </c>
      <c r="N1141">
        <v>0.57778924314503299</v>
      </c>
      <c r="O1141">
        <v>10.5880219979452</v>
      </c>
      <c r="P1141">
        <v>50.9762773722627</v>
      </c>
      <c r="Q1141">
        <v>-3.9103145255772E-2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391</v>
      </c>
      <c r="E1142">
        <v>2013.7832475</v>
      </c>
      <c r="F1142">
        <v>3375.15</v>
      </c>
      <c r="G1142">
        <v>243.903388769212</v>
      </c>
      <c r="H1142">
        <v>24.475588492654701</v>
      </c>
      <c r="I1142">
        <v>68.657800387909205</v>
      </c>
      <c r="J1142">
        <v>0.74961582052783204</v>
      </c>
      <c r="K1142">
        <v>2956.1757065021802</v>
      </c>
      <c r="L1142">
        <v>2118.7897501355601</v>
      </c>
      <c r="M1142">
        <v>51.906273177829597</v>
      </c>
      <c r="N1142">
        <v>0.80487673856964304</v>
      </c>
      <c r="O1142">
        <v>11.8468808793683</v>
      </c>
      <c r="P1142">
        <v>293.97105171005001</v>
      </c>
      <c r="Q1142">
        <v>0.114115991922212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551</v>
      </c>
      <c r="E1143">
        <v>2013.032266896</v>
      </c>
      <c r="F1143">
        <v>81.48</v>
      </c>
      <c r="G1143">
        <v>-36.849402615575798</v>
      </c>
      <c r="H1143">
        <v>19.283843241868801</v>
      </c>
      <c r="I1143">
        <v>-17.527102113326801</v>
      </c>
      <c r="J1143">
        <v>1.33979293893537</v>
      </c>
      <c r="K1143">
        <v>74.9530540236902</v>
      </c>
      <c r="L1143">
        <v>77.793064217148</v>
      </c>
      <c r="M1143">
        <v>49.779975681340701</v>
      </c>
      <c r="N1143">
        <v>1.54524670671468</v>
      </c>
      <c r="O1143">
        <v>35.002454590083403</v>
      </c>
      <c r="P1143">
        <v>65.947046843177105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775</v>
      </c>
      <c r="E1144">
        <v>2011.171481375</v>
      </c>
      <c r="F1144">
        <v>778.75</v>
      </c>
      <c r="G1144">
        <v>31.9229544591992</v>
      </c>
      <c r="H1144">
        <v>-8.2997997988625993</v>
      </c>
      <c r="I1144">
        <v>-35.847870278853101</v>
      </c>
      <c r="J1144">
        <v>0.77069834522785596</v>
      </c>
      <c r="K1144">
        <v>828.71043876170904</v>
      </c>
      <c r="L1144">
        <v>798.72807574019703</v>
      </c>
      <c r="M1144">
        <v>39.372577442574197</v>
      </c>
      <c r="N1144">
        <v>0.659771038546344</v>
      </c>
      <c r="O1144">
        <v>66.934189406099506</v>
      </c>
      <c r="P1144">
        <v>65.867944621938193</v>
      </c>
      <c r="Q1144">
        <v>0.17309733272633601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379</v>
      </c>
      <c r="E1145">
        <v>2001.57456347999</v>
      </c>
      <c r="F1145">
        <v>228.42</v>
      </c>
      <c r="G1145">
        <v>-51.055615318401202</v>
      </c>
      <c r="H1145">
        <v>-1.78073728298435</v>
      </c>
      <c r="I1145">
        <v>-27.714160517690001</v>
      </c>
      <c r="J1145">
        <v>4.0845618304384903</v>
      </c>
      <c r="K1145">
        <v>231.55223739758199</v>
      </c>
      <c r="L1145">
        <v>250.70647775300901</v>
      </c>
      <c r="M1145">
        <v>45.090817300153603</v>
      </c>
      <c r="N1145">
        <v>1.38631057285647</v>
      </c>
      <c r="O1145">
        <v>52.504159005341002</v>
      </c>
      <c r="P1145">
        <v>8.7714285714285598</v>
      </c>
      <c r="Q1145">
        <v>0.15441185369805699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384</v>
      </c>
      <c r="E1146">
        <v>1998.6795003299901</v>
      </c>
      <c r="F1146">
        <v>14990.1</v>
      </c>
      <c r="G1146">
        <v>304.53657116555797</v>
      </c>
      <c r="H1146">
        <v>-12.380101759439301</v>
      </c>
      <c r="I1146">
        <v>179.222378934863</v>
      </c>
      <c r="J1146">
        <v>-0.26968714261014298</v>
      </c>
      <c r="K1146">
        <v>12621.366932291299</v>
      </c>
      <c r="L1146">
        <v>8195.3077491435797</v>
      </c>
      <c r="M1146">
        <v>52.336288527716498</v>
      </c>
      <c r="N1146">
        <v>0.31630295411382098</v>
      </c>
      <c r="O1146">
        <v>11.700388923356</v>
      </c>
      <c r="P1146">
        <v>338.71751346288897</v>
      </c>
      <c r="Q1146">
        <v>0.239219497684868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307</v>
      </c>
      <c r="E1147">
        <v>1994.2210484750001</v>
      </c>
      <c r="F1147">
        <v>318.05</v>
      </c>
      <c r="G1147">
        <v>-11.5579606609988</v>
      </c>
      <c r="H1147">
        <v>-5.8027060034615596</v>
      </c>
      <c r="I1147">
        <v>-2.01504874355602</v>
      </c>
      <c r="J1147">
        <v>-4.60928531582136</v>
      </c>
      <c r="K1147">
        <v>335.70001720952303</v>
      </c>
      <c r="L1147">
        <v>313.19873933920701</v>
      </c>
      <c r="M1147">
        <v>27.377314444362899</v>
      </c>
      <c r="N1147">
        <v>0.61192350466743695</v>
      </c>
      <c r="O1147">
        <v>32.887910705863803</v>
      </c>
      <c r="P1147">
        <v>49.529854254819</v>
      </c>
      <c r="Q1147">
        <v>9.2408028407981999E-2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914</v>
      </c>
      <c r="E1148">
        <v>1991.361768</v>
      </c>
      <c r="F1148">
        <v>872.7</v>
      </c>
      <c r="G1148">
        <v>-14.693297499834999</v>
      </c>
      <c r="H1148">
        <v>11.4805742476404</v>
      </c>
      <c r="I1148">
        <v>-2.4684049869892202</v>
      </c>
      <c r="J1148">
        <v>8.0927815322353496</v>
      </c>
      <c r="K1148">
        <v>812.32071996417005</v>
      </c>
      <c r="L1148">
        <v>772.91044637341997</v>
      </c>
      <c r="M1148">
        <v>61.947322370105901</v>
      </c>
      <c r="N1148">
        <v>0.75923016075037297</v>
      </c>
      <c r="O1148">
        <v>9.6596768649020106</v>
      </c>
      <c r="P1148">
        <v>35.818224262703303</v>
      </c>
      <c r="Q1148">
        <v>7.6956060218537001E-2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1651</v>
      </c>
      <c r="E1149">
        <v>1984.1380216</v>
      </c>
      <c r="F1149">
        <v>59.94</v>
      </c>
      <c r="G1149">
        <v>-8.6625987145183903</v>
      </c>
      <c r="H1149">
        <v>-4.8251217320378403</v>
      </c>
      <c r="I1149">
        <v>-1.2138309637306299</v>
      </c>
      <c r="J1149">
        <v>0.55548228191175397</v>
      </c>
      <c r="K1149">
        <v>60.7348323275803</v>
      </c>
      <c r="L1149">
        <v>57.349973016011297</v>
      </c>
      <c r="M1149">
        <v>58.880462682991599</v>
      </c>
      <c r="N1149">
        <v>2.0559186932878801</v>
      </c>
      <c r="O1149">
        <v>6.6900233566900198</v>
      </c>
      <c r="P1149">
        <v>24.485981308411201</v>
      </c>
      <c r="Q1149">
        <v>-2.8254867209200001E-2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136</v>
      </c>
      <c r="E1150">
        <v>1980.00962508</v>
      </c>
      <c r="F1150">
        <v>64.14</v>
      </c>
      <c r="G1150">
        <v>85.395434045560407</v>
      </c>
      <c r="H1150">
        <v>-16.698245459175201</v>
      </c>
      <c r="I1150">
        <v>-10.8081640055942</v>
      </c>
      <c r="J1150">
        <v>-1.9127845882237799</v>
      </c>
      <c r="K1150">
        <v>65.857722083040997</v>
      </c>
      <c r="L1150">
        <v>55.0560031783304</v>
      </c>
      <c r="M1150">
        <v>34.359514454783003</v>
      </c>
      <c r="N1150">
        <v>0.30967979160780501</v>
      </c>
      <c r="O1150">
        <v>21.9675709385718</v>
      </c>
      <c r="P1150">
        <v>127.85079928952</v>
      </c>
      <c r="Q1150">
        <v>0.12503066671472901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95</v>
      </c>
      <c r="E1151">
        <v>1979.2339960259901</v>
      </c>
      <c r="F1151">
        <v>185.33</v>
      </c>
      <c r="G1151">
        <v>14.0828462538454</v>
      </c>
      <c r="H1151">
        <v>13.347499220387901</v>
      </c>
      <c r="I1151">
        <v>-17.004218404915299</v>
      </c>
      <c r="J1151">
        <v>-0.215024466416498</v>
      </c>
      <c r="K1151">
        <v>175.67392346679</v>
      </c>
      <c r="L1151">
        <v>167.989756425971</v>
      </c>
      <c r="M1151">
        <v>53.299277349831598</v>
      </c>
      <c r="N1151">
        <v>1.34135642270599</v>
      </c>
      <c r="O1151">
        <v>16.818647817406699</v>
      </c>
      <c r="P1151">
        <v>54.1205821205821</v>
      </c>
      <c r="Q1151">
        <v>2.2467687630051001E-2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286</v>
      </c>
      <c r="E1152">
        <v>1977.6</v>
      </c>
      <c r="F1152">
        <v>618</v>
      </c>
      <c r="G1152">
        <v>60.036023145147198</v>
      </c>
      <c r="H1152">
        <v>4.1821757027021196</v>
      </c>
      <c r="I1152">
        <v>14.660328960804099</v>
      </c>
      <c r="J1152">
        <v>-6.8693586574332305E-2</v>
      </c>
      <c r="K1152">
        <v>573.82013190019904</v>
      </c>
      <c r="L1152">
        <v>469.43284874728499</v>
      </c>
      <c r="M1152">
        <v>51.558160272399498</v>
      </c>
      <c r="N1152">
        <v>0.70702478954292702</v>
      </c>
      <c r="O1152">
        <v>6.1488673139158596</v>
      </c>
      <c r="P1152">
        <v>116.159496327387</v>
      </c>
      <c r="Q1152">
        <v>0.13660593044340899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101</v>
      </c>
      <c r="E1153">
        <v>1976.9534160000001</v>
      </c>
      <c r="F1153">
        <v>360.7</v>
      </c>
      <c r="G1153">
        <v>-29.308925780158599</v>
      </c>
      <c r="H1153">
        <v>8.6409818854266707</v>
      </c>
      <c r="I1153">
        <v>-17.643652886589798</v>
      </c>
      <c r="J1153">
        <v>0.15151568359286399</v>
      </c>
      <c r="K1153">
        <v>342.07939191928199</v>
      </c>
      <c r="L1153">
        <v>345.16914787688103</v>
      </c>
      <c r="M1153">
        <v>55.319973886031498</v>
      </c>
      <c r="N1153">
        <v>1.0309603995943599</v>
      </c>
      <c r="O1153">
        <v>23.0939839201552</v>
      </c>
      <c r="P1153">
        <v>27.885126750576099</v>
      </c>
      <c r="Q1153">
        <v>6.6029050395831998E-2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551</v>
      </c>
      <c r="E1154">
        <v>1974.9114</v>
      </c>
      <c r="F1154">
        <v>1732.5</v>
      </c>
      <c r="G1154">
        <v>-26.426102923035302</v>
      </c>
      <c r="H1154">
        <v>-8.2517854978771599</v>
      </c>
      <c r="I1154">
        <v>-7.7600500388758</v>
      </c>
      <c r="J1154">
        <v>-3.0140890692082798</v>
      </c>
      <c r="K1154">
        <v>1878.98894984408</v>
      </c>
      <c r="L1154">
        <v>1795.4884345847199</v>
      </c>
      <c r="M1154">
        <v>16.826552270386198</v>
      </c>
      <c r="N1154">
        <v>1.1556913564384199</v>
      </c>
      <c r="O1154">
        <v>40.066378066378</v>
      </c>
      <c r="P1154">
        <v>14.3564356435643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136</v>
      </c>
      <c r="E1155">
        <v>1965.1105123499999</v>
      </c>
      <c r="F1155">
        <v>115.95</v>
      </c>
      <c r="G1155">
        <v>56.157231349910802</v>
      </c>
      <c r="H1155">
        <v>7.4311688933716802</v>
      </c>
      <c r="I1155">
        <v>16.8257097052098</v>
      </c>
      <c r="J1155">
        <v>15.1717161569326</v>
      </c>
      <c r="K1155">
        <v>98.795195669374706</v>
      </c>
      <c r="L1155">
        <v>89.528319337197203</v>
      </c>
      <c r="M1155">
        <v>87.269920902888799</v>
      </c>
      <c r="N1155">
        <v>1.6466590808344901</v>
      </c>
      <c r="O1155">
        <v>1.59551530832253</v>
      </c>
      <c r="P1155">
        <v>112.75229357798101</v>
      </c>
      <c r="Q1155">
        <v>7.3809743298400995E-2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2469</v>
      </c>
      <c r="E1156">
        <v>1962.19632</v>
      </c>
      <c r="F1156">
        <v>794</v>
      </c>
      <c r="G1156">
        <v>2458.5311936347998</v>
      </c>
      <c r="H1156">
        <v>-13.197502526187099</v>
      </c>
      <c r="I1156">
        <v>211.76294107060599</v>
      </c>
      <c r="J1156">
        <v>-0.35579871247511802</v>
      </c>
      <c r="K1156">
        <v>732.08749413586304</v>
      </c>
      <c r="L1156">
        <v>475.59130421579601</v>
      </c>
      <c r="M1156">
        <v>57.550172551244302</v>
      </c>
      <c r="N1156">
        <v>0.40586305429145902</v>
      </c>
      <c r="O1156">
        <v>19.899244332493701</v>
      </c>
      <c r="P1156">
        <v>3076</v>
      </c>
    </row>
    <row r="1157" spans="1:17" hidden="1" x14ac:dyDescent="0.3">
      <c r="A1157" t="s">
        <v>2470</v>
      </c>
      <c r="B1157" t="s">
        <v>2471</v>
      </c>
      <c r="C1157" t="str">
        <f>IFERROR(VLOOKUP(Table1[[#This Row],[Ticker]],[1]!Table2[[Symbol]:[Industry]],2,FALSE),"-")</f>
        <v>-</v>
      </c>
      <c r="D1157" t="s">
        <v>133</v>
      </c>
      <c r="E1157">
        <v>1959.9795277200001</v>
      </c>
      <c r="F1157">
        <v>151.56</v>
      </c>
      <c r="G1157">
        <v>-33.745881759614498</v>
      </c>
      <c r="H1157">
        <v>-7.0952968631942497</v>
      </c>
      <c r="I1157">
        <v>-14.9441929616395</v>
      </c>
      <c r="J1157">
        <v>-2.9895802559055702</v>
      </c>
      <c r="K1157">
        <v>151.37738073609</v>
      </c>
      <c r="L1157">
        <v>151.07306773519099</v>
      </c>
      <c r="M1157">
        <v>40.108518407728802</v>
      </c>
      <c r="N1157">
        <v>0.69639277913671305</v>
      </c>
      <c r="O1157">
        <v>29.552652414885099</v>
      </c>
      <c r="P1157">
        <v>31.791304347825999</v>
      </c>
    </row>
    <row r="1158" spans="1:17" hidden="1" x14ac:dyDescent="0.3">
      <c r="A1158" t="s">
        <v>2472</v>
      </c>
      <c r="B1158" t="s">
        <v>2473</v>
      </c>
      <c r="C1158" t="str">
        <f>IFERROR(VLOOKUP(Table1[[#This Row],[Ticker]],[1]!Table2[[Symbol]:[Industry]],2,FALSE),"-")</f>
        <v>-</v>
      </c>
      <c r="D1158" t="s">
        <v>46</v>
      </c>
      <c r="E1158">
        <v>1958.06952</v>
      </c>
      <c r="F1158">
        <v>168.3</v>
      </c>
      <c r="G1158">
        <v>296.54502141607799</v>
      </c>
      <c r="H1158">
        <v>11.6347366024754</v>
      </c>
      <c r="I1158">
        <v>64.849190034830897</v>
      </c>
      <c r="J1158">
        <v>1.3991109098307799</v>
      </c>
      <c r="K1158">
        <v>148.89357640022899</v>
      </c>
      <c r="L1158">
        <v>105.242325540869</v>
      </c>
      <c r="M1158">
        <v>53.3949664959922</v>
      </c>
      <c r="N1158">
        <v>1.3156419639333099</v>
      </c>
      <c r="O1158">
        <v>21.212121212121101</v>
      </c>
      <c r="P1158">
        <v>355.78876100203098</v>
      </c>
      <c r="Q1158">
        <v>0.18070706104293699</v>
      </c>
    </row>
    <row r="1159" spans="1:17" hidden="1" x14ac:dyDescent="0.3">
      <c r="A1159" t="s">
        <v>2474</v>
      </c>
      <c r="B1159" t="s">
        <v>2475</v>
      </c>
      <c r="C1159" t="str">
        <f>IFERROR(VLOOKUP(Table1[[#This Row],[Ticker]],[1]!Table2[[Symbol]:[Industry]],2,FALSE),"-")</f>
        <v>-</v>
      </c>
      <c r="D1159" t="s">
        <v>51</v>
      </c>
      <c r="E1159">
        <v>1950.13548582</v>
      </c>
      <c r="F1159">
        <v>1861.05</v>
      </c>
      <c r="G1159">
        <v>-41.663798645089102</v>
      </c>
      <c r="H1159">
        <v>-19.871596020226701</v>
      </c>
      <c r="I1159">
        <v>-36.705463340880002</v>
      </c>
      <c r="J1159">
        <v>-6.7517837385304098</v>
      </c>
      <c r="K1159">
        <v>2047.96586802142</v>
      </c>
      <c r="L1159">
        <v>2093.0430867680002</v>
      </c>
      <c r="M1159">
        <v>37.056886455497299</v>
      </c>
      <c r="N1159">
        <v>1.21170019612556</v>
      </c>
      <c r="O1159">
        <v>44.004728513473502</v>
      </c>
      <c r="P1159">
        <v>11.120730833532299</v>
      </c>
      <c r="Q1159">
        <v>8.4828289021040004E-2</v>
      </c>
    </row>
    <row r="1160" spans="1:17" hidden="1" x14ac:dyDescent="0.3">
      <c r="A1160" t="s">
        <v>2476</v>
      </c>
      <c r="B1160" t="s">
        <v>2477</v>
      </c>
      <c r="C1160" t="str">
        <f>IFERROR(VLOOKUP(Table1[[#This Row],[Ticker]],[1]!Table2[[Symbol]:[Industry]],2,FALSE),"-")</f>
        <v>-</v>
      </c>
      <c r="D1160" t="s">
        <v>286</v>
      </c>
      <c r="E1160">
        <v>1949.2722521149999</v>
      </c>
      <c r="F1160">
        <v>1433.45</v>
      </c>
      <c r="G1160">
        <v>-9.8118379094000296</v>
      </c>
      <c r="H1160">
        <v>0.55412638244900103</v>
      </c>
      <c r="I1160">
        <v>-19.138901907827201</v>
      </c>
      <c r="J1160">
        <v>4.7882629195226096</v>
      </c>
      <c r="K1160">
        <v>1396.87684098257</v>
      </c>
      <c r="L1160">
        <v>1360.3436678273199</v>
      </c>
      <c r="M1160">
        <v>54.206005904360097</v>
      </c>
      <c r="N1160">
        <v>0.58003191842023005</v>
      </c>
      <c r="O1160">
        <v>23.478321531968302</v>
      </c>
      <c r="P1160">
        <v>40.259295499021498</v>
      </c>
      <c r="Q1160">
        <v>5.9246082993313E-2</v>
      </c>
    </row>
    <row r="1161" spans="1:17" x14ac:dyDescent="0.3">
      <c r="A1161" t="s">
        <v>2478</v>
      </c>
      <c r="B1161" t="s">
        <v>2479</v>
      </c>
      <c r="C1161" t="str">
        <f>IFERROR(VLOOKUP(Table1[[#This Row],[Ticker]],[1]!Table2[[Symbol]:[Industry]],2,FALSE),"-")</f>
        <v>-</v>
      </c>
      <c r="D1161" t="s">
        <v>551</v>
      </c>
      <c r="E1161">
        <v>1948.806733445</v>
      </c>
      <c r="F1161">
        <v>116.35</v>
      </c>
      <c r="G1161">
        <v>-52.618143286198702</v>
      </c>
      <c r="H1161">
        <v>9.1772206152639892</v>
      </c>
      <c r="I1161">
        <v>-20.800173707827501</v>
      </c>
      <c r="J1161">
        <v>0.936232285964952</v>
      </c>
      <c r="K1161">
        <v>109.395082223141</v>
      </c>
      <c r="L1161">
        <v>118.228689860575</v>
      </c>
      <c r="M1161">
        <v>52.473181090444797</v>
      </c>
      <c r="N1161">
        <v>1.2817273944773599</v>
      </c>
      <c r="O1161">
        <v>60.163300386764</v>
      </c>
      <c r="P1161">
        <v>45.528455284552798</v>
      </c>
      <c r="Q1161">
        <v>-7.1794536329533004E-2</v>
      </c>
    </row>
    <row r="1162" spans="1:17" hidden="1" x14ac:dyDescent="0.3">
      <c r="A1162" t="s">
        <v>2480</v>
      </c>
      <c r="B1162" t="s">
        <v>2481</v>
      </c>
      <c r="C1162" t="str">
        <f>IFERROR(VLOOKUP(Table1[[#This Row],[Ticker]],[1]!Table2[[Symbol]:[Industry]],2,FALSE),"-")</f>
        <v>-</v>
      </c>
      <c r="D1162" t="s">
        <v>173</v>
      </c>
      <c r="E1162">
        <v>1948.149774884</v>
      </c>
      <c r="F1162">
        <v>173.62</v>
      </c>
      <c r="G1162">
        <v>5.1948007130485099</v>
      </c>
      <c r="H1162">
        <v>31.463290847565801</v>
      </c>
      <c r="I1162">
        <v>12.7067794796009</v>
      </c>
      <c r="J1162">
        <v>7.0467533040352004</v>
      </c>
      <c r="K1162">
        <v>146.62075343353001</v>
      </c>
      <c r="L1162">
        <v>137.615264119946</v>
      </c>
      <c r="M1162">
        <v>71.300048336337696</v>
      </c>
      <c r="N1162">
        <v>1.97999712178979</v>
      </c>
      <c r="O1162">
        <v>4.7690358253657399</v>
      </c>
      <c r="P1162">
        <v>62.261682242990602</v>
      </c>
      <c r="Q1162">
        <v>5.4845599883948999E-2</v>
      </c>
    </row>
    <row r="1163" spans="1:17" hidden="1" x14ac:dyDescent="0.3">
      <c r="A1163" t="s">
        <v>2482</v>
      </c>
      <c r="B1163" t="s">
        <v>2483</v>
      </c>
      <c r="C1163" t="str">
        <f>IFERROR(VLOOKUP(Table1[[#This Row],[Ticker]],[1]!Table2[[Symbol]:[Industry]],2,FALSE),"-")</f>
        <v>-</v>
      </c>
      <c r="D1163" t="s">
        <v>2484</v>
      </c>
      <c r="E1163">
        <v>1948.139856</v>
      </c>
      <c r="F1163">
        <v>702</v>
      </c>
      <c r="G1163">
        <v>66.351564283331399</v>
      </c>
      <c r="H1163">
        <v>-10.585060845629499</v>
      </c>
      <c r="I1163">
        <v>12.803175591472399</v>
      </c>
      <c r="J1163">
        <v>0.47171615693268798</v>
      </c>
      <c r="K1163">
        <v>662.737179422949</v>
      </c>
      <c r="L1163">
        <v>571.751790665106</v>
      </c>
      <c r="M1163">
        <v>40.7325543616668</v>
      </c>
      <c r="N1163">
        <v>0.11897732385790299</v>
      </c>
      <c r="O1163">
        <v>20.2849002849002</v>
      </c>
      <c r="P1163">
        <v>114.31842466798901</v>
      </c>
      <c r="Q1163">
        <v>0.100036504047262</v>
      </c>
    </row>
    <row r="1164" spans="1:17" hidden="1" x14ac:dyDescent="0.3">
      <c r="A1164" t="s">
        <v>2485</v>
      </c>
      <c r="B1164" t="s">
        <v>2486</v>
      </c>
      <c r="C1164" t="str">
        <f>IFERROR(VLOOKUP(Table1[[#This Row],[Ticker]],[1]!Table2[[Symbol]:[Industry]],2,FALSE),"-")</f>
        <v>-</v>
      </c>
      <c r="D1164" t="s">
        <v>349</v>
      </c>
      <c r="E1164">
        <v>1943.2781704049901</v>
      </c>
      <c r="F1164">
        <v>587.95000000000005</v>
      </c>
      <c r="G1164">
        <v>-4.6669931591685003</v>
      </c>
      <c r="H1164">
        <v>-10.210328806808301</v>
      </c>
      <c r="I1164">
        <v>19.226943097994301</v>
      </c>
      <c r="J1164">
        <v>-4.0924676782495499</v>
      </c>
      <c r="K1164">
        <v>575.00019468325695</v>
      </c>
      <c r="L1164">
        <v>513.79408445774504</v>
      </c>
      <c r="M1164">
        <v>34.675024779164403</v>
      </c>
      <c r="N1164">
        <v>0.53152247172844502</v>
      </c>
      <c r="O1164">
        <v>11.625138192023099</v>
      </c>
      <c r="P1164">
        <v>43.577533577533501</v>
      </c>
      <c r="Q1164">
        <v>-6.3644744066210998E-2</v>
      </c>
    </row>
    <row r="1165" spans="1:17" hidden="1" x14ac:dyDescent="0.3">
      <c r="A1165" t="s">
        <v>2487</v>
      </c>
      <c r="B1165" t="s">
        <v>2488</v>
      </c>
      <c r="C1165" t="str">
        <f>IFERROR(VLOOKUP(Table1[[#This Row],[Ticker]],[1]!Table2[[Symbol]:[Industry]],2,FALSE),"-")</f>
        <v>-</v>
      </c>
      <c r="D1165" t="s">
        <v>1866</v>
      </c>
      <c r="E1165">
        <v>1928.9822822399999</v>
      </c>
      <c r="F1165">
        <v>665.6</v>
      </c>
      <c r="G1165">
        <v>46.6805660032812</v>
      </c>
      <c r="H1165">
        <v>2.8418775507262199</v>
      </c>
      <c r="I1165">
        <v>-21.2725851427235</v>
      </c>
      <c r="J1165">
        <v>11.3533157603368</v>
      </c>
      <c r="K1165">
        <v>648.74441660154298</v>
      </c>
      <c r="L1165">
        <v>644.38834695589605</v>
      </c>
      <c r="M1165">
        <v>63.357010885986497</v>
      </c>
      <c r="N1165">
        <v>2.6202663082392599</v>
      </c>
      <c r="O1165">
        <v>37.469951923076898</v>
      </c>
      <c r="P1165">
        <v>76.833156216790599</v>
      </c>
      <c r="Q1165">
        <v>0.14610237762711101</v>
      </c>
    </row>
    <row r="1166" spans="1:17" hidden="1" x14ac:dyDescent="0.3">
      <c r="A1166" t="s">
        <v>2489</v>
      </c>
      <c r="B1166" t="s">
        <v>2490</v>
      </c>
      <c r="C1166" t="str">
        <f>IFERROR(VLOOKUP(Table1[[#This Row],[Ticker]],[1]!Table2[[Symbol]:[Industry]],2,FALSE),"-")</f>
        <v>-</v>
      </c>
      <c r="D1166" t="s">
        <v>1651</v>
      </c>
      <c r="E1166">
        <v>1906.0882018</v>
      </c>
      <c r="F1166">
        <v>61.97</v>
      </c>
      <c r="G1166">
        <v>-8.8443873145141101</v>
      </c>
      <c r="H1166">
        <v>-4.4202818185510502</v>
      </c>
      <c r="I1166">
        <v>-0.32956449581803798</v>
      </c>
      <c r="J1166">
        <v>0.29285436831480299</v>
      </c>
      <c r="K1166">
        <v>62.429815549872103</v>
      </c>
      <c r="L1166">
        <v>58.835972234662201</v>
      </c>
      <c r="M1166">
        <v>59.453032016997597</v>
      </c>
      <c r="N1166">
        <v>2.7879088436042698</v>
      </c>
      <c r="O1166">
        <v>6.3579151202194497</v>
      </c>
      <c r="P1166">
        <v>25.191919191919101</v>
      </c>
      <c r="Q1166">
        <v>-2.8326200589973E-2</v>
      </c>
    </row>
    <row r="1167" spans="1:17" hidden="1" x14ac:dyDescent="0.3">
      <c r="A1167" t="s">
        <v>2491</v>
      </c>
      <c r="B1167" t="s">
        <v>2492</v>
      </c>
      <c r="C1167" t="str">
        <f>IFERROR(VLOOKUP(Table1[[#This Row],[Ticker]],[1]!Table2[[Symbol]:[Industry]],2,FALSE),"-")</f>
        <v>-</v>
      </c>
      <c r="D1167" t="s">
        <v>551</v>
      </c>
      <c r="E1167">
        <v>1905.5853179999999</v>
      </c>
      <c r="F1167">
        <v>618.79999999999995</v>
      </c>
      <c r="G1167">
        <v>9.2060051948412198</v>
      </c>
      <c r="H1167">
        <v>-1.5372753295283299</v>
      </c>
      <c r="I1167">
        <v>8.8863139114979006</v>
      </c>
      <c r="J1167">
        <v>-6.6646267523240201</v>
      </c>
      <c r="K1167">
        <v>582.63408630286995</v>
      </c>
      <c r="L1167">
        <v>522.98761505457901</v>
      </c>
      <c r="M1167">
        <v>51.929125312433698</v>
      </c>
      <c r="N1167">
        <v>0.88387428947129798</v>
      </c>
      <c r="O1167">
        <v>7.4660633484163004</v>
      </c>
      <c r="P1167">
        <v>53.739130434782602</v>
      </c>
      <c r="Q1167">
        <v>-4.3749268960098002E-2</v>
      </c>
    </row>
    <row r="1168" spans="1:17" hidden="1" x14ac:dyDescent="0.3">
      <c r="A1168" t="s">
        <v>2493</v>
      </c>
      <c r="B1168" t="s">
        <v>2494</v>
      </c>
      <c r="C1168" t="str">
        <f>IFERROR(VLOOKUP(Table1[[#This Row],[Ticker]],[1]!Table2[[Symbol]:[Industry]],2,FALSE),"-")</f>
        <v>-</v>
      </c>
      <c r="D1168" t="s">
        <v>1651</v>
      </c>
      <c r="E1168">
        <v>1905.052968</v>
      </c>
      <c r="F1168">
        <v>61.63</v>
      </c>
      <c r="G1168">
        <v>-8.4294105883332904</v>
      </c>
      <c r="H1168">
        <v>-4.1988268055609597</v>
      </c>
      <c r="I1168">
        <v>-1.75883459682962</v>
      </c>
      <c r="J1168">
        <v>1.4577473812547901</v>
      </c>
      <c r="K1168">
        <v>62.280769291336703</v>
      </c>
      <c r="L1168">
        <v>58.788244336968198</v>
      </c>
      <c r="M1168">
        <v>55.931821315525497</v>
      </c>
      <c r="N1168">
        <v>2.6478811632909598</v>
      </c>
      <c r="O1168">
        <v>8.1453837416842507</v>
      </c>
      <c r="P1168">
        <v>25.238772607193599</v>
      </c>
      <c r="Q1168">
        <v>-2.9924776916618E-2</v>
      </c>
    </row>
    <row r="1169" spans="1:17" hidden="1" x14ac:dyDescent="0.3">
      <c r="A1169" t="s">
        <v>2495</v>
      </c>
      <c r="B1169" t="s">
        <v>2496</v>
      </c>
      <c r="C1169" t="str">
        <f>IFERROR(VLOOKUP(Table1[[#This Row],[Ticker]],[1]!Table2[[Symbol]:[Industry]],2,FALSE),"-")</f>
        <v>-</v>
      </c>
      <c r="D1169" t="s">
        <v>438</v>
      </c>
      <c r="E1169">
        <v>1901.694</v>
      </c>
      <c r="F1169">
        <v>1259.4000000000001</v>
      </c>
      <c r="G1169">
        <v>0.82651859154707097</v>
      </c>
      <c r="H1169">
        <v>-11.9164004558129</v>
      </c>
      <c r="I1169">
        <v>-22.471156344685699</v>
      </c>
      <c r="J1169">
        <v>1.40946241382788</v>
      </c>
      <c r="K1169">
        <v>1299.6539679920199</v>
      </c>
      <c r="L1169">
        <v>1245.3007027813101</v>
      </c>
      <c r="M1169">
        <v>37.116033654523903</v>
      </c>
      <c r="N1169">
        <v>0.60996477264982496</v>
      </c>
      <c r="O1169">
        <v>27.441638875654998</v>
      </c>
      <c r="P1169">
        <v>34.702390502165898</v>
      </c>
      <c r="Q1169">
        <v>5.1378082829188002E-2</v>
      </c>
    </row>
    <row r="1170" spans="1:17" hidden="1" x14ac:dyDescent="0.3">
      <c r="A1170" t="s">
        <v>2497</v>
      </c>
      <c r="B1170" t="s">
        <v>2498</v>
      </c>
      <c r="C1170" t="str">
        <f>IFERROR(VLOOKUP(Table1[[#This Row],[Ticker]],[1]!Table2[[Symbol]:[Industry]],2,FALSE),"-")</f>
        <v>-</v>
      </c>
      <c r="D1170" t="s">
        <v>726</v>
      </c>
      <c r="E1170">
        <v>1901.11000107</v>
      </c>
      <c r="F1170">
        <v>782.87</v>
      </c>
      <c r="G1170">
        <v>38.741293041589401</v>
      </c>
      <c r="H1170">
        <v>-0.40144022145265001</v>
      </c>
      <c r="I1170">
        <v>18.487668299629899</v>
      </c>
      <c r="J1170">
        <v>1.8418268246840801</v>
      </c>
      <c r="K1170">
        <v>757.85525230077405</v>
      </c>
      <c r="L1170">
        <v>653.56740569079102</v>
      </c>
      <c r="M1170">
        <v>43.078312623575101</v>
      </c>
      <c r="N1170">
        <v>1.0480891407248201</v>
      </c>
      <c r="O1170">
        <v>3.83588590698327</v>
      </c>
      <c r="P1170">
        <v>76.500958178333804</v>
      </c>
      <c r="Q1170">
        <v>-3.6227040049000002E-5</v>
      </c>
    </row>
    <row r="1171" spans="1:17" hidden="1" x14ac:dyDescent="0.3">
      <c r="A1171" t="s">
        <v>2499</v>
      </c>
      <c r="B1171" t="s">
        <v>2500</v>
      </c>
      <c r="C1171" t="str">
        <f>IFERROR(VLOOKUP(Table1[[#This Row],[Ticker]],[1]!Table2[[Symbol]:[Industry]],2,FALSE),"-")</f>
        <v>-</v>
      </c>
      <c r="D1171" t="s">
        <v>201</v>
      </c>
      <c r="E1171">
        <v>1894.7978896</v>
      </c>
      <c r="F1171">
        <v>602</v>
      </c>
      <c r="G1171">
        <v>-16.318577512988199</v>
      </c>
      <c r="H1171">
        <v>20.194087404882598</v>
      </c>
      <c r="I1171">
        <v>-2.8383068013266799</v>
      </c>
      <c r="J1171">
        <v>14.710032585030101</v>
      </c>
      <c r="K1171">
        <v>519.90249706403995</v>
      </c>
      <c r="L1171">
        <v>505.66123718178198</v>
      </c>
      <c r="M1171">
        <v>74.351292481252798</v>
      </c>
      <c r="N1171">
        <v>2.7798666609278602</v>
      </c>
      <c r="O1171">
        <v>15.033222591362099</v>
      </c>
      <c r="P1171">
        <v>49.751243781094502</v>
      </c>
      <c r="Q1171">
        <v>1.324775234447E-3</v>
      </c>
    </row>
    <row r="1172" spans="1:17" hidden="1" x14ac:dyDescent="0.3">
      <c r="A1172" t="s">
        <v>2501</v>
      </c>
      <c r="B1172" t="s">
        <v>2502</v>
      </c>
      <c r="C1172" t="str">
        <f>IFERROR(VLOOKUP(Table1[[#This Row],[Ticker]],[1]!Table2[[Symbol]:[Industry]],2,FALSE),"-")</f>
        <v>-</v>
      </c>
      <c r="D1172" t="s">
        <v>396</v>
      </c>
      <c r="E1172">
        <v>1889.4702582</v>
      </c>
      <c r="F1172">
        <v>217.2</v>
      </c>
      <c r="G1172">
        <v>33.769288872903601</v>
      </c>
      <c r="H1172">
        <v>-1.28121891783353</v>
      </c>
      <c r="I1172">
        <v>-0.68245447485035005</v>
      </c>
      <c r="J1172">
        <v>1.4911358718641901</v>
      </c>
      <c r="K1172">
        <v>215.88149872046</v>
      </c>
      <c r="L1172">
        <v>186.36641099106001</v>
      </c>
      <c r="M1172">
        <v>46.911930026235098</v>
      </c>
      <c r="N1172">
        <v>0.65133156964031802</v>
      </c>
      <c r="O1172">
        <v>11.6482504604051</v>
      </c>
      <c r="P1172">
        <v>87.402933563416696</v>
      </c>
      <c r="Q1172">
        <v>8.8967778538419001E-2</v>
      </c>
    </row>
    <row r="1173" spans="1:17" hidden="1" x14ac:dyDescent="0.3">
      <c r="A1173" t="s">
        <v>2503</v>
      </c>
      <c r="B1173" t="s">
        <v>2504</v>
      </c>
      <c r="C1173" t="str">
        <f>IFERROR(VLOOKUP(Table1[[#This Row],[Ticker]],[1]!Table2[[Symbol]:[Industry]],2,FALSE),"-")</f>
        <v>-</v>
      </c>
      <c r="D1173" t="s">
        <v>551</v>
      </c>
      <c r="E1173">
        <v>1886.37705255999</v>
      </c>
      <c r="F1173">
        <v>6120.4</v>
      </c>
      <c r="G1173">
        <v>-34.0755305281006</v>
      </c>
      <c r="H1173">
        <v>-1.7795280596237699</v>
      </c>
      <c r="I1173">
        <v>-0.22499989311341101</v>
      </c>
      <c r="J1173">
        <v>8.7743041514389208</v>
      </c>
      <c r="K1173">
        <v>5674.4548392414799</v>
      </c>
      <c r="L1173">
        <v>5754.9053041089801</v>
      </c>
      <c r="M1173">
        <v>67.707586443694495</v>
      </c>
      <c r="N1173">
        <v>1.2051273104361799</v>
      </c>
      <c r="O1173">
        <v>12.508986340762</v>
      </c>
      <c r="P1173">
        <v>37.105734767024998</v>
      </c>
      <c r="Q1173">
        <v>-9.8840964991609007E-2</v>
      </c>
    </row>
    <row r="1174" spans="1:17" hidden="1" x14ac:dyDescent="0.3">
      <c r="A1174" t="s">
        <v>2505</v>
      </c>
      <c r="B1174" t="s">
        <v>2506</v>
      </c>
      <c r="C1174" t="str">
        <f>IFERROR(VLOOKUP(Table1[[#This Row],[Ticker]],[1]!Table2[[Symbol]:[Industry]],2,FALSE),"-")</f>
        <v>-</v>
      </c>
      <c r="D1174" t="s">
        <v>294</v>
      </c>
      <c r="E1174">
        <v>1880.3054999999999</v>
      </c>
      <c r="F1174">
        <v>4000.65</v>
      </c>
      <c r="G1174">
        <v>98.050642687671996</v>
      </c>
      <c r="H1174">
        <v>19.1418048609987</v>
      </c>
      <c r="I1174">
        <v>25.2565610570202</v>
      </c>
      <c r="J1174">
        <v>2.5533488099939099</v>
      </c>
      <c r="K1174">
        <v>3443.6083232672299</v>
      </c>
      <c r="L1174">
        <v>3032.5231847913701</v>
      </c>
      <c r="M1174">
        <v>74.388289224572702</v>
      </c>
      <c r="N1174">
        <v>3.0857386283783002</v>
      </c>
      <c r="O1174">
        <v>4.8829565195655604</v>
      </c>
      <c r="P1174">
        <v>133.94929972807799</v>
      </c>
      <c r="Q1174">
        <v>0.196488849316204</v>
      </c>
    </row>
    <row r="1175" spans="1:17" hidden="1" x14ac:dyDescent="0.3">
      <c r="A1175" t="s">
        <v>2507</v>
      </c>
      <c r="B1175" t="s">
        <v>2508</v>
      </c>
      <c r="C1175" t="str">
        <f>IFERROR(VLOOKUP(Table1[[#This Row],[Ticker]],[1]!Table2[[Symbol]:[Industry]],2,FALSE),"-")</f>
        <v>-</v>
      </c>
      <c r="D1175" t="s">
        <v>230</v>
      </c>
      <c r="E1175">
        <v>1877.48</v>
      </c>
      <c r="F1175">
        <v>426.7</v>
      </c>
      <c r="G1175">
        <v>15.6719574055143</v>
      </c>
      <c r="H1175">
        <v>2.7103375416290798</v>
      </c>
      <c r="I1175">
        <v>21.905468459742998</v>
      </c>
      <c r="J1175">
        <v>1.78908142639376</v>
      </c>
      <c r="K1175">
        <v>399.17123629828802</v>
      </c>
      <c r="L1175">
        <v>334.87341204888901</v>
      </c>
      <c r="M1175">
        <v>54.621004688419603</v>
      </c>
      <c r="N1175">
        <v>0.40803643433590198</v>
      </c>
      <c r="O1175">
        <v>8.9758612608390003</v>
      </c>
      <c r="P1175">
        <v>87.601670696856402</v>
      </c>
      <c r="Q1175">
        <v>0.164483946727526</v>
      </c>
    </row>
    <row r="1176" spans="1:17" hidden="1" x14ac:dyDescent="0.3">
      <c r="A1176" t="s">
        <v>2509</v>
      </c>
      <c r="B1176" t="s">
        <v>2510</v>
      </c>
      <c r="C1176" t="str">
        <f>IFERROR(VLOOKUP(Table1[[#This Row],[Ticker]],[1]!Table2[[Symbol]:[Industry]],2,FALSE),"-")</f>
        <v>-</v>
      </c>
      <c r="D1176" t="s">
        <v>775</v>
      </c>
      <c r="E1176">
        <v>1873.5556302259899</v>
      </c>
      <c r="F1176">
        <v>16.54</v>
      </c>
      <c r="G1176">
        <v>1.6319688286067999</v>
      </c>
      <c r="H1176">
        <v>-10.087155771565699</v>
      </c>
      <c r="I1176">
        <v>-40.112758236095402</v>
      </c>
      <c r="J1176">
        <v>4.79270381125367</v>
      </c>
      <c r="K1176">
        <v>17.532070871884301</v>
      </c>
      <c r="L1176">
        <v>18.141526295633199</v>
      </c>
      <c r="M1176">
        <v>35.1576324091697</v>
      </c>
      <c r="N1176">
        <v>0.453575230655684</v>
      </c>
      <c r="O1176">
        <v>77.146311970979397</v>
      </c>
      <c r="P1176">
        <v>32.319999999999901</v>
      </c>
      <c r="Q1176">
        <v>8.0879803824101995E-2</v>
      </c>
    </row>
    <row r="1177" spans="1:17" hidden="1" x14ac:dyDescent="0.3">
      <c r="A1177" t="s">
        <v>2511</v>
      </c>
      <c r="B1177" t="s">
        <v>2512</v>
      </c>
      <c r="C1177" t="str">
        <f>IFERROR(VLOOKUP(Table1[[#This Row],[Ticker]],[1]!Table2[[Symbol]:[Industry]],2,FALSE),"-")</f>
        <v>-</v>
      </c>
      <c r="D1177" t="s">
        <v>484</v>
      </c>
      <c r="E1177">
        <v>1872.9729694380001</v>
      </c>
      <c r="F1177">
        <v>186.73</v>
      </c>
      <c r="G1177">
        <v>-2.5943815836974502</v>
      </c>
      <c r="H1177">
        <v>11.5747373309339</v>
      </c>
      <c r="I1177">
        <v>11.2160907360899</v>
      </c>
      <c r="J1177">
        <v>18.5378084804507</v>
      </c>
      <c r="K1177">
        <v>155.56360690875101</v>
      </c>
      <c r="L1177">
        <v>141.632302313373</v>
      </c>
      <c r="M1177">
        <v>91.216201015516106</v>
      </c>
      <c r="N1177">
        <v>1.20757495545441</v>
      </c>
      <c r="O1177">
        <v>3.8290579981791799</v>
      </c>
      <c r="P1177">
        <v>70.374087591240794</v>
      </c>
      <c r="Q1177">
        <v>8.9445538393594995E-2</v>
      </c>
    </row>
    <row r="1178" spans="1:17" hidden="1" x14ac:dyDescent="0.3">
      <c r="A1178" t="s">
        <v>2513</v>
      </c>
      <c r="B1178" t="s">
        <v>2514</v>
      </c>
      <c r="C1178" t="str">
        <f>IFERROR(VLOOKUP(Table1[[#This Row],[Ticker]],[1]!Table2[[Symbol]:[Industry]],2,FALSE),"-")</f>
        <v>-</v>
      </c>
      <c r="D1178" t="s">
        <v>46</v>
      </c>
      <c r="E1178">
        <v>1866.2307639999999</v>
      </c>
      <c r="F1178">
        <v>190.9</v>
      </c>
      <c r="G1178">
        <v>1093.2232212742999</v>
      </c>
      <c r="H1178">
        <v>-12.913914754668401</v>
      </c>
      <c r="I1178">
        <v>132.26793591937599</v>
      </c>
      <c r="J1178">
        <v>0.47171615693268798</v>
      </c>
      <c r="K1178">
        <v>185.28094061100899</v>
      </c>
      <c r="L1178">
        <v>116.505879165899</v>
      </c>
      <c r="M1178">
        <v>63.031090356681297</v>
      </c>
      <c r="N1178">
        <v>0.23028356629320099</v>
      </c>
      <c r="O1178">
        <v>20.6914614981665</v>
      </c>
      <c r="P1178">
        <v>1172.6666666666599</v>
      </c>
    </row>
    <row r="1179" spans="1:17" hidden="1" x14ac:dyDescent="0.3">
      <c r="A1179" t="s">
        <v>2515</v>
      </c>
      <c r="B1179" t="s">
        <v>2516</v>
      </c>
      <c r="C1179" t="str">
        <f>IFERROR(VLOOKUP(Table1[[#This Row],[Ticker]],[1]!Table2[[Symbol]:[Industry]],2,FALSE),"-")</f>
        <v>-</v>
      </c>
      <c r="D1179" t="s">
        <v>1818</v>
      </c>
      <c r="E1179">
        <v>1865.5368743439999</v>
      </c>
      <c r="F1179">
        <v>165.88</v>
      </c>
      <c r="G1179">
        <v>-0.90127591114954697</v>
      </c>
      <c r="H1179">
        <v>-9.5881322586888196</v>
      </c>
      <c r="I1179">
        <v>-24.089520921312001</v>
      </c>
      <c r="J1179">
        <v>-3.3273623036051997E-2</v>
      </c>
      <c r="K1179">
        <v>170.462457628148</v>
      </c>
      <c r="L1179">
        <v>171.43289744298701</v>
      </c>
      <c r="M1179">
        <v>46.330197479500796</v>
      </c>
      <c r="N1179">
        <v>0.57236713666314099</v>
      </c>
      <c r="O1179">
        <v>31.2997347480106</v>
      </c>
      <c r="P1179">
        <v>27.649095806079199</v>
      </c>
      <c r="Q1179">
        <v>-4.0980134315308003E-2</v>
      </c>
    </row>
    <row r="1180" spans="1:17" hidden="1" x14ac:dyDescent="0.3">
      <c r="A1180" t="s">
        <v>2517</v>
      </c>
      <c r="B1180" t="s">
        <v>2518</v>
      </c>
      <c r="C1180" t="str">
        <f>IFERROR(VLOOKUP(Table1[[#This Row],[Ticker]],[1]!Table2[[Symbol]:[Industry]],2,FALSE),"-")</f>
        <v>-</v>
      </c>
      <c r="D1180" t="s">
        <v>201</v>
      </c>
      <c r="E1180">
        <v>1859.727663465</v>
      </c>
      <c r="F1180">
        <v>195.79</v>
      </c>
      <c r="G1180">
        <v>-45.260059474419101</v>
      </c>
      <c r="H1180">
        <v>-4.3241196347431003</v>
      </c>
      <c r="I1180">
        <v>-29.754452867188501</v>
      </c>
      <c r="J1180">
        <v>5.2526581065493403</v>
      </c>
      <c r="K1180">
        <v>193.040129052916</v>
      </c>
      <c r="L1180">
        <v>206.25708954711601</v>
      </c>
      <c r="M1180">
        <v>60.556660154690597</v>
      </c>
      <c r="N1180">
        <v>1.1380794969630701</v>
      </c>
      <c r="O1180">
        <v>62.929669543899003</v>
      </c>
      <c r="P1180">
        <v>13.402838111786799</v>
      </c>
      <c r="Q1180">
        <v>5.7410000225950997E-2</v>
      </c>
    </row>
    <row r="1181" spans="1:17" hidden="1" x14ac:dyDescent="0.3">
      <c r="A1181" t="s">
        <v>2519</v>
      </c>
      <c r="B1181" t="s">
        <v>2520</v>
      </c>
      <c r="C1181" t="str">
        <f>IFERROR(VLOOKUP(Table1[[#This Row],[Ticker]],[1]!Table2[[Symbol]:[Industry]],2,FALSE),"-")</f>
        <v>-</v>
      </c>
      <c r="D1181" t="s">
        <v>926</v>
      </c>
      <c r="E1181">
        <v>1859.3603948699999</v>
      </c>
      <c r="F1181">
        <v>440.55</v>
      </c>
      <c r="G1181">
        <v>1581.7644291281399</v>
      </c>
      <c r="H1181">
        <v>7.0898697885643998</v>
      </c>
      <c r="I1181">
        <v>711.27767030664199</v>
      </c>
      <c r="J1181">
        <v>21.9705587495252</v>
      </c>
      <c r="K1181">
        <v>325.59550426582098</v>
      </c>
      <c r="L1181">
        <v>183.291795920699</v>
      </c>
      <c r="M1181">
        <v>86.373508293707701</v>
      </c>
      <c r="N1181">
        <v>1.5832104960078299</v>
      </c>
      <c r="O1181">
        <v>6.80966973101826E-2</v>
      </c>
      <c r="P1181">
        <v>1815.4347826086901</v>
      </c>
      <c r="Q1181">
        <v>0.211260922421563</v>
      </c>
    </row>
    <row r="1182" spans="1:17" hidden="1" x14ac:dyDescent="0.3">
      <c r="A1182" t="s">
        <v>2521</v>
      </c>
      <c r="B1182" t="s">
        <v>2522</v>
      </c>
      <c r="C1182" t="str">
        <f>IFERROR(VLOOKUP(Table1[[#This Row],[Ticker]],[1]!Table2[[Symbol]:[Industry]],2,FALSE),"-")</f>
        <v>-</v>
      </c>
      <c r="D1182" t="s">
        <v>173</v>
      </c>
      <c r="E1182">
        <v>1850.764940775</v>
      </c>
      <c r="F1182">
        <v>450.75</v>
      </c>
      <c r="G1182">
        <v>-31.319313481033198</v>
      </c>
      <c r="H1182">
        <v>-6.7940971593838704</v>
      </c>
      <c r="I1182">
        <v>-36.602778063419699</v>
      </c>
      <c r="J1182">
        <v>0.86845408948724201</v>
      </c>
      <c r="K1182">
        <v>470.60946825288897</v>
      </c>
      <c r="M1182">
        <v>41.138689496106103</v>
      </c>
      <c r="N1182">
        <v>0.57811745313542995</v>
      </c>
      <c r="O1182">
        <v>42.207432057681601</v>
      </c>
      <c r="P1182">
        <v>4.4369786839666103</v>
      </c>
    </row>
    <row r="1183" spans="1:17" hidden="1" x14ac:dyDescent="0.3">
      <c r="A1183" t="s">
        <v>2523</v>
      </c>
      <c r="B1183" t="s">
        <v>2524</v>
      </c>
      <c r="C1183" t="str">
        <f>IFERROR(VLOOKUP(Table1[[#This Row],[Ticker]],[1]!Table2[[Symbol]:[Industry]],2,FALSE),"-")</f>
        <v>-</v>
      </c>
      <c r="D1183" t="s">
        <v>2469</v>
      </c>
      <c r="E1183">
        <v>1842.8713355</v>
      </c>
      <c r="F1183">
        <v>793</v>
      </c>
      <c r="G1183">
        <v>238.26423593610099</v>
      </c>
      <c r="H1183">
        <v>0.46134347840970502</v>
      </c>
      <c r="I1183">
        <v>44.283296817835698</v>
      </c>
      <c r="J1183">
        <v>10.986442278595201</v>
      </c>
      <c r="K1183">
        <v>788.26224503175604</v>
      </c>
      <c r="L1183">
        <v>635.71636339994996</v>
      </c>
      <c r="M1183">
        <v>68.8660052014272</v>
      </c>
      <c r="N1183">
        <v>1.4754083353879199</v>
      </c>
      <c r="O1183">
        <v>23.581336696090698</v>
      </c>
      <c r="P1183">
        <v>333.45176277671402</v>
      </c>
      <c r="Q1183">
        <v>0.27023572380250399</v>
      </c>
    </row>
    <row r="1184" spans="1:17" hidden="1" x14ac:dyDescent="0.3">
      <c r="A1184" t="s">
        <v>2525</v>
      </c>
      <c r="B1184" t="s">
        <v>2526</v>
      </c>
      <c r="C1184" t="str">
        <f>IFERROR(VLOOKUP(Table1[[#This Row],[Ticker]],[1]!Table2[[Symbol]:[Industry]],2,FALSE),"-")</f>
        <v>-</v>
      </c>
      <c r="D1184" t="s">
        <v>349</v>
      </c>
      <c r="E1184">
        <v>1840.331864</v>
      </c>
      <c r="F1184">
        <v>1373.3</v>
      </c>
      <c r="G1184">
        <v>426.94171827322299</v>
      </c>
      <c r="H1184">
        <v>33.156087624300298</v>
      </c>
      <c r="I1184">
        <v>332.33793584433101</v>
      </c>
      <c r="J1184">
        <v>6.4428288818580501</v>
      </c>
      <c r="K1184">
        <v>1093.5805856388599</v>
      </c>
      <c r="L1184">
        <v>742.61542191847298</v>
      </c>
      <c r="M1184">
        <v>87.680514819009403</v>
      </c>
      <c r="N1184">
        <v>3.2771836412587598</v>
      </c>
      <c r="O1184">
        <v>0.269424015146002</v>
      </c>
      <c r="P1184">
        <v>523.80195321371696</v>
      </c>
      <c r="Q1184">
        <v>0.221428216268624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304</v>
      </c>
      <c r="E1185">
        <v>1836.1503603179999</v>
      </c>
      <c r="F1185">
        <v>33.130000000000003</v>
      </c>
      <c r="G1185">
        <v>-24.1739571505695</v>
      </c>
      <c r="H1185">
        <v>2.4180439330261501</v>
      </c>
      <c r="I1185">
        <v>-33.941134914456399</v>
      </c>
      <c r="J1185">
        <v>-3.4625175482933899</v>
      </c>
      <c r="K1185">
        <v>31.576219466269698</v>
      </c>
      <c r="L1185">
        <v>32.203329717236201</v>
      </c>
      <c r="M1185">
        <v>50.400344273944803</v>
      </c>
      <c r="N1185">
        <v>2.1752067777909598</v>
      </c>
      <c r="O1185">
        <v>38.243284032598801</v>
      </c>
      <c r="P1185">
        <v>47.244444444444397</v>
      </c>
      <c r="Q1185">
        <v>-4.4909633865008E-2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54</v>
      </c>
      <c r="E1186">
        <v>1832.8586375249999</v>
      </c>
      <c r="F1186">
        <v>690.75</v>
      </c>
      <c r="G1186">
        <v>41.439726046432298</v>
      </c>
      <c r="H1186">
        <v>9.8896459091717102</v>
      </c>
      <c r="I1186">
        <v>25.907058893124201</v>
      </c>
      <c r="J1186">
        <v>10.737187627368799</v>
      </c>
      <c r="K1186">
        <v>562.27856120014405</v>
      </c>
      <c r="L1186">
        <v>493.07971446621599</v>
      </c>
      <c r="M1186">
        <v>87.394314477621094</v>
      </c>
      <c r="N1186">
        <v>1.85178721156888</v>
      </c>
      <c r="O1186">
        <v>3.51067680057908</v>
      </c>
      <c r="P1186">
        <v>85.685483870967701</v>
      </c>
      <c r="Q1186">
        <v>4.8612149494531999E-2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2533</v>
      </c>
      <c r="E1187">
        <v>1832.7474133349999</v>
      </c>
      <c r="F1187">
        <v>1160.3499999999999</v>
      </c>
      <c r="G1187">
        <v>-2.4834811568842099</v>
      </c>
      <c r="H1187">
        <v>-2.0682629866535902</v>
      </c>
      <c r="I1187">
        <v>-20.4436049009777</v>
      </c>
      <c r="J1187">
        <v>1.5687625704347901</v>
      </c>
      <c r="K1187">
        <v>1173.1329021352101</v>
      </c>
      <c r="L1187">
        <v>1148.2806536552901</v>
      </c>
      <c r="M1187">
        <v>38.989200603549797</v>
      </c>
      <c r="N1187">
        <v>1.1523196286962301</v>
      </c>
      <c r="O1187">
        <v>25.044167708019099</v>
      </c>
      <c r="P1187">
        <v>29.4961218681993</v>
      </c>
      <c r="Q1187">
        <v>8.3641155831231995E-2</v>
      </c>
    </row>
    <row r="1188" spans="1:17" hidden="1" x14ac:dyDescent="0.3">
      <c r="A1188" t="s">
        <v>2534</v>
      </c>
      <c r="B1188" t="s">
        <v>2535</v>
      </c>
      <c r="C1188" t="str">
        <f>IFERROR(VLOOKUP(Table1[[#This Row],[Ticker]],[1]!Table2[[Symbol]:[Industry]],2,FALSE),"-")</f>
        <v>-</v>
      </c>
      <c r="D1188" t="s">
        <v>136</v>
      </c>
      <c r="E1188">
        <v>1829.5902211799901</v>
      </c>
      <c r="F1188">
        <v>107.4</v>
      </c>
      <c r="G1188">
        <v>30.892920430143501</v>
      </c>
      <c r="H1188">
        <v>-6.6351270292757496</v>
      </c>
      <c r="I1188">
        <v>-30.742851533113502</v>
      </c>
      <c r="J1188">
        <v>1.9990094538121099</v>
      </c>
      <c r="K1188">
        <v>109.800343164277</v>
      </c>
      <c r="L1188">
        <v>109.422924265226</v>
      </c>
      <c r="M1188">
        <v>52.072704547134798</v>
      </c>
      <c r="N1188">
        <v>0.85619355551293197</v>
      </c>
      <c r="O1188">
        <v>31.191806331471099</v>
      </c>
      <c r="P1188">
        <v>58.875739644970402</v>
      </c>
      <c r="Q1188">
        <v>8.3313186851809995E-3</v>
      </c>
    </row>
    <row r="1189" spans="1:17" hidden="1" x14ac:dyDescent="0.3">
      <c r="A1189" t="s">
        <v>2536</v>
      </c>
      <c r="B1189" t="s">
        <v>2537</v>
      </c>
      <c r="C1189" t="str">
        <f>IFERROR(VLOOKUP(Table1[[#This Row],[Ticker]],[1]!Table2[[Symbol]:[Industry]],2,FALSE),"-")</f>
        <v>-</v>
      </c>
      <c r="D1189" t="s">
        <v>1403</v>
      </c>
      <c r="E1189">
        <v>1823.1417206250001</v>
      </c>
      <c r="F1189">
        <v>257.55</v>
      </c>
      <c r="G1189">
        <v>43.109917809687197</v>
      </c>
      <c r="H1189">
        <v>14.406709711210899</v>
      </c>
      <c r="I1189">
        <v>29.2666612302679</v>
      </c>
      <c r="J1189">
        <v>-4.0134844967807703</v>
      </c>
      <c r="K1189">
        <v>252.268884929259</v>
      </c>
      <c r="L1189">
        <v>215.33969096079301</v>
      </c>
      <c r="M1189">
        <v>34.702893631490198</v>
      </c>
      <c r="N1189">
        <v>0.799771748193427</v>
      </c>
      <c r="O1189">
        <v>14.401087167540201</v>
      </c>
      <c r="P1189">
        <v>86.292947558770294</v>
      </c>
      <c r="Q1189">
        <v>0.20085532969741801</v>
      </c>
    </row>
    <row r="1190" spans="1:17" hidden="1" x14ac:dyDescent="0.3">
      <c r="A1190" t="s">
        <v>2538</v>
      </c>
      <c r="B1190" t="s">
        <v>2539</v>
      </c>
      <c r="C1190" t="str">
        <f>IFERROR(VLOOKUP(Table1[[#This Row],[Ticker]],[1]!Table2[[Symbol]:[Industry]],2,FALSE),"-")</f>
        <v>-</v>
      </c>
      <c r="D1190" t="s">
        <v>297</v>
      </c>
      <c r="E1190">
        <v>1821.1855996950001</v>
      </c>
      <c r="F1190">
        <v>1217.55</v>
      </c>
      <c r="G1190">
        <v>21.553374231667</v>
      </c>
      <c r="H1190">
        <v>1.7686749547818399</v>
      </c>
      <c r="I1190">
        <v>-2.0296881439060601</v>
      </c>
      <c r="J1190">
        <v>2.2475580064887302</v>
      </c>
      <c r="K1190">
        <v>1121.1381094533201</v>
      </c>
      <c r="L1190">
        <v>973.55036252143202</v>
      </c>
      <c r="M1190">
        <v>59.761989568074902</v>
      </c>
      <c r="N1190">
        <v>0.53699524856597802</v>
      </c>
      <c r="O1190">
        <v>6.6075315182127996</v>
      </c>
      <c r="P1190">
        <v>59.146461015619799</v>
      </c>
      <c r="Q1190">
        <v>0.117452580915424</v>
      </c>
    </row>
    <row r="1191" spans="1:17" hidden="1" x14ac:dyDescent="0.3">
      <c r="A1191" t="s">
        <v>2540</v>
      </c>
      <c r="B1191" t="s">
        <v>2541</v>
      </c>
      <c r="C1191" t="str">
        <f>IFERROR(VLOOKUP(Table1[[#This Row],[Ticker]],[1]!Table2[[Symbol]:[Industry]],2,FALSE),"-")</f>
        <v>-</v>
      </c>
      <c r="D1191" t="s">
        <v>201</v>
      </c>
      <c r="E1191">
        <v>1820.2328821599999</v>
      </c>
      <c r="F1191">
        <v>804.65</v>
      </c>
      <c r="G1191">
        <v>39.630572486957803</v>
      </c>
      <c r="H1191">
        <v>-7.3514660296787602</v>
      </c>
      <c r="I1191">
        <v>-0.40873629192500899</v>
      </c>
      <c r="J1191">
        <v>1.2993110776478201</v>
      </c>
      <c r="K1191">
        <v>767.07837471335802</v>
      </c>
      <c r="L1191">
        <v>665.18071596015602</v>
      </c>
      <c r="M1191">
        <v>58.892370702653302</v>
      </c>
      <c r="N1191">
        <v>0.75949643752251395</v>
      </c>
      <c r="O1191">
        <v>5.4868576399676696</v>
      </c>
      <c r="P1191">
        <v>87.958420929689296</v>
      </c>
      <c r="Q1191">
        <v>6.1166432138867001E-2</v>
      </c>
    </row>
    <row r="1192" spans="1:17" hidden="1" x14ac:dyDescent="0.3">
      <c r="A1192" t="s">
        <v>2542</v>
      </c>
      <c r="B1192" t="s">
        <v>2543</v>
      </c>
      <c r="C1192" t="str">
        <f>IFERROR(VLOOKUP(Table1[[#This Row],[Ticker]],[1]!Table2[[Symbol]:[Industry]],2,FALSE),"-")</f>
        <v>-</v>
      </c>
      <c r="D1192" t="s">
        <v>116</v>
      </c>
      <c r="E1192">
        <v>1819.2598212400001</v>
      </c>
      <c r="F1192">
        <v>111.12</v>
      </c>
      <c r="G1192">
        <v>123.291235680399</v>
      </c>
      <c r="H1192">
        <v>-6.3229909086644103</v>
      </c>
      <c r="I1192">
        <v>-67.244311215249596</v>
      </c>
      <c r="J1192">
        <v>1.8723989898137099</v>
      </c>
      <c r="K1192">
        <v>119.799345865253</v>
      </c>
      <c r="L1192">
        <v>126.264287438707</v>
      </c>
      <c r="M1192">
        <v>39.240812004789397</v>
      </c>
      <c r="N1192">
        <v>0.93945352479314204</v>
      </c>
      <c r="O1192">
        <v>146.940244780417</v>
      </c>
      <c r="P1192">
        <v>217.48571428571401</v>
      </c>
    </row>
    <row r="1193" spans="1:17" hidden="1" x14ac:dyDescent="0.3">
      <c r="A1193" t="s">
        <v>2544</v>
      </c>
      <c r="B1193" t="s">
        <v>2545</v>
      </c>
      <c r="C1193" t="str">
        <f>IFERROR(VLOOKUP(Table1[[#This Row],[Ticker]],[1]!Table2[[Symbol]:[Industry]],2,FALSE),"-")</f>
        <v>-</v>
      </c>
      <c r="D1193" t="s">
        <v>379</v>
      </c>
      <c r="E1193">
        <v>1818.5114744</v>
      </c>
      <c r="F1193">
        <v>112.88</v>
      </c>
      <c r="G1193">
        <v>16.754597104723398</v>
      </c>
      <c r="H1193">
        <v>2.98208769924508</v>
      </c>
      <c r="I1193">
        <v>-11.089450963695199</v>
      </c>
      <c r="J1193">
        <v>-0.66474457963058398</v>
      </c>
      <c r="K1193">
        <v>110.246347354676</v>
      </c>
      <c r="L1193">
        <v>96.809946091286704</v>
      </c>
      <c r="M1193">
        <v>38.265265543033998</v>
      </c>
      <c r="N1193">
        <v>0.83910706223218501</v>
      </c>
      <c r="O1193">
        <v>18.7101346562721</v>
      </c>
      <c r="P1193">
        <v>59.7735314932766</v>
      </c>
      <c r="Q1193">
        <v>0.10980741442186499</v>
      </c>
    </row>
    <row r="1194" spans="1:17" hidden="1" x14ac:dyDescent="0.3">
      <c r="A1194" t="s">
        <v>2546</v>
      </c>
      <c r="B1194" t="s">
        <v>2547</v>
      </c>
      <c r="C1194" t="str">
        <f>IFERROR(VLOOKUP(Table1[[#This Row],[Ticker]],[1]!Table2[[Symbol]:[Industry]],2,FALSE),"-")</f>
        <v>-</v>
      </c>
      <c r="D1194" t="s">
        <v>264</v>
      </c>
      <c r="E1194">
        <v>1813.246043895</v>
      </c>
      <c r="F1194">
        <v>793.65</v>
      </c>
      <c r="G1194">
        <v>42.118681251547102</v>
      </c>
      <c r="H1194">
        <v>16.465077238458399</v>
      </c>
      <c r="I1194">
        <v>40.168649934871503</v>
      </c>
      <c r="J1194">
        <v>-3.1287414263053202</v>
      </c>
      <c r="K1194">
        <v>748.12165298810498</v>
      </c>
      <c r="L1194">
        <v>620.53592279354802</v>
      </c>
      <c r="M1194">
        <v>41.160071087511</v>
      </c>
      <c r="N1194">
        <v>0.36064770351283199</v>
      </c>
      <c r="O1194">
        <v>19.4481194481194</v>
      </c>
      <c r="P1194">
        <v>73.741243432574393</v>
      </c>
      <c r="Q1194">
        <v>4.4887345383384E-2</v>
      </c>
    </row>
    <row r="1195" spans="1:17" hidden="1" x14ac:dyDescent="0.3">
      <c r="A1195" t="s">
        <v>2548</v>
      </c>
      <c r="B1195" t="s">
        <v>2549</v>
      </c>
      <c r="C1195" t="str">
        <f>IFERROR(VLOOKUP(Table1[[#This Row],[Ticker]],[1]!Table2[[Symbol]:[Industry]],2,FALSE),"-")</f>
        <v>-</v>
      </c>
      <c r="D1195" t="s">
        <v>201</v>
      </c>
      <c r="E1195">
        <v>1809.962528</v>
      </c>
      <c r="F1195">
        <v>421.6</v>
      </c>
      <c r="G1195">
        <v>-42.730478503428998</v>
      </c>
      <c r="H1195">
        <v>0.79883584715207401</v>
      </c>
      <c r="I1195">
        <v>-25.372008563688699</v>
      </c>
      <c r="J1195">
        <v>-0.60904393807918999</v>
      </c>
      <c r="K1195">
        <v>415.67271906111802</v>
      </c>
      <c r="L1195">
        <v>420.44720194402299</v>
      </c>
      <c r="M1195">
        <v>51.250065537480602</v>
      </c>
      <c r="N1195">
        <v>0.51384812186891204</v>
      </c>
      <c r="O1195">
        <v>38.342030360531297</v>
      </c>
      <c r="P1195">
        <v>18.0291153415453</v>
      </c>
      <c r="Q1195">
        <v>-1.0281815681454001E-2</v>
      </c>
    </row>
    <row r="1196" spans="1:17" hidden="1" x14ac:dyDescent="0.3">
      <c r="A1196" t="s">
        <v>2550</v>
      </c>
      <c r="B1196" t="s">
        <v>2551</v>
      </c>
      <c r="C1196" t="str">
        <f>IFERROR(VLOOKUP(Table1[[#This Row],[Ticker]],[1]!Table2[[Symbol]:[Industry]],2,FALSE),"-")</f>
        <v>-</v>
      </c>
      <c r="D1196" t="s">
        <v>201</v>
      </c>
      <c r="E1196">
        <v>1809.5167200000001</v>
      </c>
      <c r="F1196">
        <v>964.15</v>
      </c>
      <c r="G1196">
        <v>121.779159799456</v>
      </c>
      <c r="H1196">
        <v>-7.34659777127911</v>
      </c>
      <c r="I1196">
        <v>86.698314486110803</v>
      </c>
      <c r="J1196">
        <v>6.9880205047587802</v>
      </c>
      <c r="K1196">
        <v>965.73058864470102</v>
      </c>
      <c r="L1196">
        <v>757.283714401358</v>
      </c>
      <c r="M1196">
        <v>50.141008400338102</v>
      </c>
      <c r="N1196">
        <v>0.68450172046170799</v>
      </c>
      <c r="O1196">
        <v>32.806098636104302</v>
      </c>
      <c r="P1196">
        <v>175.589538373588</v>
      </c>
      <c r="Q1196">
        <v>9.1908412476731996E-2</v>
      </c>
    </row>
    <row r="1197" spans="1:17" hidden="1" x14ac:dyDescent="0.3">
      <c r="A1197" t="s">
        <v>2552</v>
      </c>
      <c r="B1197" t="s">
        <v>2553</v>
      </c>
      <c r="C1197" t="str">
        <f>IFERROR(VLOOKUP(Table1[[#This Row],[Ticker]],[1]!Table2[[Symbol]:[Industry]],2,FALSE),"-")</f>
        <v>-</v>
      </c>
      <c r="D1197" t="s">
        <v>417</v>
      </c>
      <c r="E1197">
        <v>1806.01650915</v>
      </c>
      <c r="F1197">
        <v>11.62</v>
      </c>
      <c r="G1197">
        <v>-43.585085434958998</v>
      </c>
      <c r="H1197">
        <v>-5.9656353398734598</v>
      </c>
      <c r="I1197">
        <v>-34.0571956756785</v>
      </c>
      <c r="J1197">
        <v>8.4483698534307408</v>
      </c>
      <c r="K1197">
        <v>11.292675789045401</v>
      </c>
      <c r="L1197">
        <v>12.173251859892799</v>
      </c>
      <c r="M1197">
        <v>73.931005929632207</v>
      </c>
      <c r="N1197">
        <v>2.3585343468959099</v>
      </c>
      <c r="O1197">
        <v>44.8651749856569</v>
      </c>
      <c r="P1197">
        <v>17.373737373737299</v>
      </c>
      <c r="Q1197">
        <v>0.11365669184083101</v>
      </c>
    </row>
    <row r="1198" spans="1:17" hidden="1" x14ac:dyDescent="0.3">
      <c r="A1198" t="s">
        <v>2554</v>
      </c>
      <c r="B1198" t="s">
        <v>2555</v>
      </c>
      <c r="C1198" t="str">
        <f>IFERROR(VLOOKUP(Table1[[#This Row],[Ticker]],[1]!Table2[[Symbol]:[Industry]],2,FALSE),"-")</f>
        <v>-</v>
      </c>
      <c r="D1198" t="s">
        <v>532</v>
      </c>
      <c r="E1198">
        <v>1802.3920512750001</v>
      </c>
      <c r="F1198">
        <v>895.75</v>
      </c>
      <c r="G1198">
        <v>68.143175434606107</v>
      </c>
      <c r="H1198">
        <v>12.4449779207385</v>
      </c>
      <c r="I1198">
        <v>37.771048507290203</v>
      </c>
      <c r="J1198">
        <v>5.0914664407011303</v>
      </c>
      <c r="K1198">
        <v>859.74809914688399</v>
      </c>
      <c r="L1198">
        <v>715.66479505183804</v>
      </c>
      <c r="M1198">
        <v>47.792853106689499</v>
      </c>
      <c r="N1198">
        <v>0.67147993469149603</v>
      </c>
      <c r="O1198">
        <v>11.5266536421992</v>
      </c>
      <c r="P1198">
        <v>123.93749999999901</v>
      </c>
      <c r="Q1198">
        <v>0.18242952661332801</v>
      </c>
    </row>
    <row r="1199" spans="1:17" hidden="1" x14ac:dyDescent="0.3">
      <c r="A1199" t="s">
        <v>2556</v>
      </c>
      <c r="B1199" t="s">
        <v>2557</v>
      </c>
      <c r="C1199" t="str">
        <f>IFERROR(VLOOKUP(Table1[[#This Row],[Ticker]],[1]!Table2[[Symbol]:[Industry]],2,FALSE),"-")</f>
        <v>-</v>
      </c>
      <c r="D1199" t="s">
        <v>230</v>
      </c>
      <c r="E1199">
        <v>1795.4869490439901</v>
      </c>
      <c r="F1199">
        <v>81.08</v>
      </c>
      <c r="G1199">
        <v>178.80097859517201</v>
      </c>
      <c r="H1199">
        <v>-11.3887642783823</v>
      </c>
      <c r="I1199">
        <v>95.864257441650906</v>
      </c>
      <c r="J1199">
        <v>0.35078254948318499</v>
      </c>
      <c r="K1199">
        <v>74.472617925111393</v>
      </c>
      <c r="L1199">
        <v>51.803519397320201</v>
      </c>
      <c r="M1199">
        <v>39.607644522883596</v>
      </c>
      <c r="N1199">
        <v>0.72362274771966795</v>
      </c>
      <c r="O1199">
        <v>23.260976813024101</v>
      </c>
      <c r="P1199">
        <v>254.83588621444099</v>
      </c>
      <c r="Q1199">
        <v>0.13601978526122799</v>
      </c>
    </row>
    <row r="1200" spans="1:17" hidden="1" x14ac:dyDescent="0.3">
      <c r="A1200" t="s">
        <v>2558</v>
      </c>
      <c r="B1200" t="s">
        <v>2559</v>
      </c>
      <c r="C1200" t="str">
        <f>IFERROR(VLOOKUP(Table1[[#This Row],[Ticker]],[1]!Table2[[Symbol]:[Industry]],2,FALSE),"-")</f>
        <v>-</v>
      </c>
      <c r="D1200" t="s">
        <v>297</v>
      </c>
      <c r="E1200">
        <v>1789.5255</v>
      </c>
      <c r="F1200">
        <v>325.25</v>
      </c>
      <c r="G1200">
        <v>247.781857474801</v>
      </c>
      <c r="H1200">
        <v>1.5023707628274601</v>
      </c>
      <c r="I1200">
        <v>40.134290105913202</v>
      </c>
      <c r="J1200">
        <v>-1.40309485002225</v>
      </c>
      <c r="K1200">
        <v>270.37090972718198</v>
      </c>
      <c r="L1200">
        <v>205.03297218924999</v>
      </c>
      <c r="M1200">
        <v>61.533093967083502</v>
      </c>
      <c r="N1200">
        <v>1.1827493704042999</v>
      </c>
      <c r="O1200">
        <v>9.9769408147578797</v>
      </c>
      <c r="P1200">
        <v>282.19741480610998</v>
      </c>
    </row>
    <row r="1201" spans="1:17" hidden="1" x14ac:dyDescent="0.3">
      <c r="A1201" t="s">
        <v>2560</v>
      </c>
      <c r="B1201" t="s">
        <v>2561</v>
      </c>
      <c r="C1201" t="str">
        <f>IFERROR(VLOOKUP(Table1[[#This Row],[Ticker]],[1]!Table2[[Symbol]:[Industry]],2,FALSE),"-")</f>
        <v>-</v>
      </c>
      <c r="D1201" t="s">
        <v>289</v>
      </c>
      <c r="E1201">
        <v>1771.8741600000001</v>
      </c>
      <c r="F1201">
        <v>724</v>
      </c>
      <c r="G1201">
        <v>82.996619587475394</v>
      </c>
      <c r="H1201">
        <v>-35.189920206442203</v>
      </c>
      <c r="I1201">
        <v>96.476890299136898</v>
      </c>
      <c r="J1201">
        <v>-19.614490739619001</v>
      </c>
      <c r="K1201">
        <v>797.409136404778</v>
      </c>
      <c r="M1201">
        <v>29.204796181171002</v>
      </c>
      <c r="N1201">
        <v>0.657888202613364</v>
      </c>
      <c r="O1201">
        <v>56.312154696132602</v>
      </c>
      <c r="P1201">
        <v>208.08510638297801</v>
      </c>
    </row>
    <row r="1202" spans="1:17" hidden="1" x14ac:dyDescent="0.3">
      <c r="A1202" t="s">
        <v>2562</v>
      </c>
      <c r="B1202" t="s">
        <v>2563</v>
      </c>
      <c r="C1202" t="str">
        <f>IFERROR(VLOOKUP(Table1[[#This Row],[Ticker]],[1]!Table2[[Symbol]:[Industry]],2,FALSE),"-")</f>
        <v>-</v>
      </c>
      <c r="D1202" t="s">
        <v>124</v>
      </c>
      <c r="E1202">
        <v>1771.57036668</v>
      </c>
      <c r="F1202">
        <v>60.02</v>
      </c>
      <c r="G1202">
        <v>4.9663001203540196</v>
      </c>
      <c r="H1202">
        <v>10.946303798741599</v>
      </c>
      <c r="I1202">
        <v>-31.1662481703965</v>
      </c>
      <c r="J1202">
        <v>-4.2834181242679401</v>
      </c>
      <c r="K1202">
        <v>56.977015615357999</v>
      </c>
      <c r="L1202">
        <v>57.784459322177199</v>
      </c>
      <c r="M1202">
        <v>52.769372590736502</v>
      </c>
      <c r="N1202">
        <v>2.4195533102770099</v>
      </c>
      <c r="O1202">
        <v>43.785404865044903</v>
      </c>
      <c r="P1202">
        <v>35.149741049313199</v>
      </c>
      <c r="Q1202">
        <v>7.5761731533612001E-2</v>
      </c>
    </row>
    <row r="1203" spans="1:17" hidden="1" x14ac:dyDescent="0.3">
      <c r="A1203" t="s">
        <v>2564</v>
      </c>
      <c r="B1203" t="s">
        <v>2565</v>
      </c>
      <c r="C1203" t="str">
        <f>IFERROR(VLOOKUP(Table1[[#This Row],[Ticker]],[1]!Table2[[Symbol]:[Industry]],2,FALSE),"-")</f>
        <v>-</v>
      </c>
      <c r="D1203" t="s">
        <v>297</v>
      </c>
      <c r="E1203">
        <v>1770.7779055200001</v>
      </c>
      <c r="F1203">
        <v>322.39999999999998</v>
      </c>
      <c r="G1203">
        <v>19.165366644606902</v>
      </c>
      <c r="H1203">
        <v>36.267909016064003</v>
      </c>
      <c r="I1203">
        <v>32.645637356268402</v>
      </c>
      <c r="J1203">
        <v>3.5206066494457802</v>
      </c>
      <c r="K1203">
        <v>236.93612637359399</v>
      </c>
      <c r="M1203">
        <v>85.372899343355797</v>
      </c>
      <c r="N1203">
        <v>1.37264159267717</v>
      </c>
      <c r="O1203">
        <v>4.2183622828784104</v>
      </c>
      <c r="P1203">
        <v>93.343328335831998</v>
      </c>
    </row>
    <row r="1204" spans="1:17" hidden="1" x14ac:dyDescent="0.3">
      <c r="A1204" t="s">
        <v>2566</v>
      </c>
      <c r="B1204" t="s">
        <v>2567</v>
      </c>
      <c r="C1204" t="str">
        <f>IFERROR(VLOOKUP(Table1[[#This Row],[Ticker]],[1]!Table2[[Symbol]:[Industry]],2,FALSE),"-")</f>
        <v>-</v>
      </c>
      <c r="D1204" t="s">
        <v>2157</v>
      </c>
      <c r="E1204">
        <v>1769.9480875199999</v>
      </c>
      <c r="F1204">
        <v>343.05</v>
      </c>
      <c r="G1204">
        <v>29.737539308718301</v>
      </c>
      <c r="H1204">
        <v>-15.156547402638999</v>
      </c>
      <c r="I1204">
        <v>43.217810020379801</v>
      </c>
      <c r="J1204">
        <v>-6.97848304625456</v>
      </c>
      <c r="M1204">
        <v>34.164016705367402</v>
      </c>
      <c r="O1204">
        <v>21.4837487246756</v>
      </c>
      <c r="P1204">
        <v>64.138755980861205</v>
      </c>
    </row>
    <row r="1205" spans="1:17" hidden="1" x14ac:dyDescent="0.3">
      <c r="A1205" t="s">
        <v>2568</v>
      </c>
      <c r="B1205" t="s">
        <v>2569</v>
      </c>
      <c r="C1205" t="str">
        <f>IFERROR(VLOOKUP(Table1[[#This Row],[Ticker]],[1]!Table2[[Symbol]:[Industry]],2,FALSE),"-")</f>
        <v>-</v>
      </c>
      <c r="D1205" t="s">
        <v>230</v>
      </c>
      <c r="E1205">
        <v>1769.4062610000001</v>
      </c>
      <c r="F1205">
        <v>1167.25</v>
      </c>
      <c r="G1205">
        <v>90.436388953811004</v>
      </c>
      <c r="H1205">
        <v>-7.0690638172766</v>
      </c>
      <c r="I1205">
        <v>43.352527277908798</v>
      </c>
      <c r="J1205">
        <v>-3.4640789060967698</v>
      </c>
      <c r="K1205">
        <v>1216.8962918505799</v>
      </c>
      <c r="L1205">
        <v>996.27138866843597</v>
      </c>
      <c r="M1205">
        <v>36.285653201587998</v>
      </c>
      <c r="N1205">
        <v>0.64310635982872799</v>
      </c>
      <c r="O1205">
        <v>27.886056971514201</v>
      </c>
      <c r="P1205">
        <v>141.31693198263301</v>
      </c>
      <c r="Q1205">
        <v>0.13052781034161001</v>
      </c>
    </row>
    <row r="1206" spans="1:17" hidden="1" x14ac:dyDescent="0.3">
      <c r="A1206" t="s">
        <v>2570</v>
      </c>
      <c r="B1206" t="s">
        <v>2571</v>
      </c>
      <c r="C1206" t="str">
        <f>IFERROR(VLOOKUP(Table1[[#This Row],[Ticker]],[1]!Table2[[Symbol]:[Industry]],2,FALSE),"-")</f>
        <v>-</v>
      </c>
      <c r="D1206" t="s">
        <v>286</v>
      </c>
      <c r="E1206">
        <v>1759.53047655</v>
      </c>
      <c r="F1206">
        <v>3050.3</v>
      </c>
      <c r="G1206">
        <v>286.37098306839101</v>
      </c>
      <c r="H1206">
        <v>22.173980111365001</v>
      </c>
      <c r="I1206">
        <v>91.024208899803497</v>
      </c>
      <c r="J1206">
        <v>-0.75934444912791699</v>
      </c>
      <c r="K1206">
        <v>2619.60156396404</v>
      </c>
      <c r="L1206">
        <v>1889.48580560442</v>
      </c>
      <c r="M1206">
        <v>48.053843092476001</v>
      </c>
      <c r="N1206">
        <v>1.3329894640211699</v>
      </c>
      <c r="O1206">
        <v>14.7100285217847</v>
      </c>
      <c r="P1206">
        <v>330.83333333333297</v>
      </c>
      <c r="Q1206">
        <v>0.16091947268443399</v>
      </c>
    </row>
    <row r="1207" spans="1:17" hidden="1" x14ac:dyDescent="0.3">
      <c r="A1207" t="s">
        <v>2572</v>
      </c>
      <c r="B1207" t="s">
        <v>2573</v>
      </c>
      <c r="C1207" t="str">
        <f>IFERROR(VLOOKUP(Table1[[#This Row],[Ticker]],[1]!Table2[[Symbol]:[Industry]],2,FALSE),"-")</f>
        <v>-</v>
      </c>
      <c r="D1207" t="s">
        <v>433</v>
      </c>
      <c r="E1207">
        <v>1759.0845641599999</v>
      </c>
      <c r="F1207">
        <v>1355.2</v>
      </c>
      <c r="G1207">
        <v>428.25626563975902</v>
      </c>
      <c r="H1207">
        <v>-1.23639407815137</v>
      </c>
      <c r="I1207">
        <v>38.653303977710202</v>
      </c>
      <c r="J1207">
        <v>-7.3109826072647497</v>
      </c>
      <c r="K1207">
        <v>1179.15114661544</v>
      </c>
      <c r="L1207">
        <v>847.27184343236297</v>
      </c>
      <c r="M1207">
        <v>58.224608376598198</v>
      </c>
      <c r="N1207">
        <v>0.20076973772573101</v>
      </c>
      <c r="O1207">
        <v>22.232880755608001</v>
      </c>
      <c r="P1207">
        <v>489.21739130434702</v>
      </c>
      <c r="Q1207">
        <v>0.132272140432699</v>
      </c>
    </row>
    <row r="1208" spans="1:17" hidden="1" x14ac:dyDescent="0.3">
      <c r="A1208" t="s">
        <v>2574</v>
      </c>
      <c r="B1208" t="s">
        <v>2575</v>
      </c>
      <c r="C1208" t="str">
        <f>IFERROR(VLOOKUP(Table1[[#This Row],[Ticker]],[1]!Table2[[Symbol]:[Industry]],2,FALSE),"-")</f>
        <v>-</v>
      </c>
      <c r="D1208" t="s">
        <v>551</v>
      </c>
      <c r="E1208">
        <v>1756.920581845</v>
      </c>
      <c r="F1208">
        <v>338.95</v>
      </c>
      <c r="G1208">
        <v>-7.0681601881325697</v>
      </c>
      <c r="H1208">
        <v>2.2477047014335301</v>
      </c>
      <c r="I1208">
        <v>-29.403123156437399</v>
      </c>
      <c r="J1208">
        <v>-1.25685527163874</v>
      </c>
      <c r="K1208">
        <v>341.00442055847799</v>
      </c>
      <c r="L1208">
        <v>340.856191601837</v>
      </c>
      <c r="M1208">
        <v>37.444708244883699</v>
      </c>
      <c r="N1208">
        <v>0.50419525852927605</v>
      </c>
      <c r="O1208">
        <v>33.5005163003392</v>
      </c>
      <c r="P1208">
        <v>29.8659003831417</v>
      </c>
      <c r="Q1208">
        <v>-6.8866230105016996E-2</v>
      </c>
    </row>
    <row r="1209" spans="1:17" hidden="1" x14ac:dyDescent="0.3">
      <c r="A1209" t="s">
        <v>2576</v>
      </c>
      <c r="B1209" t="s">
        <v>2577</v>
      </c>
      <c r="C1209" t="str">
        <f>IFERROR(VLOOKUP(Table1[[#This Row],[Ticker]],[1]!Table2[[Symbol]:[Industry]],2,FALSE),"-")</f>
        <v>-</v>
      </c>
      <c r="D1209" t="s">
        <v>551</v>
      </c>
      <c r="E1209">
        <v>1751.1160054699999</v>
      </c>
      <c r="F1209">
        <v>1344.85</v>
      </c>
      <c r="G1209">
        <v>-15.7153409996746</v>
      </c>
      <c r="H1209">
        <v>-9.1351821082148899</v>
      </c>
      <c r="I1209">
        <v>-5.9155587554977798</v>
      </c>
      <c r="J1209">
        <v>-3.87610993002383</v>
      </c>
      <c r="K1209">
        <v>1363.7627212131699</v>
      </c>
      <c r="L1209">
        <v>1308.66603652254</v>
      </c>
      <c r="M1209">
        <v>41.459962668279303</v>
      </c>
      <c r="N1209">
        <v>0.87138958289812796</v>
      </c>
      <c r="O1209">
        <v>15.477562553444599</v>
      </c>
      <c r="P1209">
        <v>34.619619619619598</v>
      </c>
      <c r="Q1209">
        <v>-6.1308184442218999E-2</v>
      </c>
    </row>
    <row r="1210" spans="1:17" hidden="1" x14ac:dyDescent="0.3">
      <c r="A1210" t="s">
        <v>2578</v>
      </c>
      <c r="B1210" t="s">
        <v>2579</v>
      </c>
      <c r="C1210" t="str">
        <f>IFERROR(VLOOKUP(Table1[[#This Row],[Ticker]],[1]!Table2[[Symbol]:[Industry]],2,FALSE),"-")</f>
        <v>-</v>
      </c>
      <c r="D1210" t="s">
        <v>696</v>
      </c>
      <c r="E1210">
        <v>1746.875544</v>
      </c>
      <c r="F1210">
        <v>252.4</v>
      </c>
      <c r="G1210">
        <v>-7.6126602640894099</v>
      </c>
      <c r="H1210">
        <v>-7.60059579974578</v>
      </c>
      <c r="I1210">
        <v>-27.166782717849799</v>
      </c>
      <c r="J1210">
        <v>0.79996485359228398</v>
      </c>
      <c r="K1210">
        <v>266.59686420327</v>
      </c>
      <c r="L1210">
        <v>266.14183751171601</v>
      </c>
      <c r="M1210">
        <v>26.962232520873901</v>
      </c>
      <c r="N1210">
        <v>0.477778688656808</v>
      </c>
      <c r="O1210">
        <v>31.141045958795502</v>
      </c>
      <c r="P1210">
        <v>20.592451027233601</v>
      </c>
      <c r="Q1210">
        <v>3.7944161728185002E-2</v>
      </c>
    </row>
    <row r="1211" spans="1:17" hidden="1" x14ac:dyDescent="0.3">
      <c r="A1211" t="s">
        <v>2580</v>
      </c>
      <c r="B1211" t="s">
        <v>2581</v>
      </c>
      <c r="C1211" t="str">
        <f>IFERROR(VLOOKUP(Table1[[#This Row],[Ticker]],[1]!Table2[[Symbol]:[Industry]],2,FALSE),"-")</f>
        <v>-</v>
      </c>
      <c r="D1211" t="s">
        <v>46</v>
      </c>
      <c r="E1211">
        <v>1746.377140022</v>
      </c>
      <c r="F1211">
        <v>78.02</v>
      </c>
      <c r="G1211">
        <v>49.731298745831801</v>
      </c>
      <c r="H1211">
        <v>-2.5005862552203699</v>
      </c>
      <c r="I1211">
        <v>-20.882592501075301</v>
      </c>
      <c r="J1211">
        <v>-6.0846488263985696</v>
      </c>
      <c r="K1211">
        <v>73.332256176388498</v>
      </c>
      <c r="L1211">
        <v>68.685714345300099</v>
      </c>
      <c r="M1211">
        <v>55.596314303132502</v>
      </c>
      <c r="N1211">
        <v>1.17723355310944</v>
      </c>
      <c r="O1211">
        <v>19.3924634709049</v>
      </c>
      <c r="P1211">
        <v>79.769585253456199</v>
      </c>
      <c r="Q1211">
        <v>0.111482339899861</v>
      </c>
    </row>
    <row r="1212" spans="1:17" hidden="1" x14ac:dyDescent="0.3">
      <c r="A1212" t="s">
        <v>2582</v>
      </c>
      <c r="B1212" t="s">
        <v>2583</v>
      </c>
      <c r="C1212" t="str">
        <f>IFERROR(VLOOKUP(Table1[[#This Row],[Ticker]],[1]!Table2[[Symbol]:[Industry]],2,FALSE),"-")</f>
        <v>-</v>
      </c>
      <c r="D1212" t="s">
        <v>2584</v>
      </c>
      <c r="E1212">
        <v>1745.7434024500001</v>
      </c>
      <c r="F1212">
        <v>1664.45</v>
      </c>
      <c r="G1212">
        <v>535.61901243653404</v>
      </c>
      <c r="H1212">
        <v>12.050197784027</v>
      </c>
      <c r="I1212">
        <v>136.73757494947299</v>
      </c>
      <c r="J1212">
        <v>14.646305612420999</v>
      </c>
      <c r="K1212">
        <v>1221.0488224713799</v>
      </c>
      <c r="M1212">
        <v>85.233774350805604</v>
      </c>
      <c r="N1212">
        <v>0.83570672959557302</v>
      </c>
      <c r="O1212">
        <v>0</v>
      </c>
      <c r="P1212">
        <v>595.25898078529599</v>
      </c>
    </row>
    <row r="1213" spans="1:17" hidden="1" x14ac:dyDescent="0.3">
      <c r="A1213" t="s">
        <v>2585</v>
      </c>
      <c r="B1213" t="s">
        <v>2586</v>
      </c>
      <c r="C1213" t="str">
        <f>IFERROR(VLOOKUP(Table1[[#This Row],[Ticker]],[1]!Table2[[Symbol]:[Industry]],2,FALSE),"-")</f>
        <v>-</v>
      </c>
      <c r="D1213" t="s">
        <v>133</v>
      </c>
      <c r="E1213">
        <v>1744.6210804</v>
      </c>
      <c r="F1213">
        <v>255.2</v>
      </c>
      <c r="G1213">
        <v>2.2227004531187702</v>
      </c>
      <c r="H1213">
        <v>-3.21867017628986</v>
      </c>
      <c r="I1213">
        <v>-39.0479371841217</v>
      </c>
      <c r="J1213">
        <v>4.1739688503704899</v>
      </c>
      <c r="K1213">
        <v>264.68974804978598</v>
      </c>
      <c r="L1213">
        <v>271.56618728916101</v>
      </c>
      <c r="M1213">
        <v>45.176579931828698</v>
      </c>
      <c r="N1213">
        <v>1.0017586902835101</v>
      </c>
      <c r="O1213">
        <v>56.974921630094002</v>
      </c>
      <c r="P1213">
        <v>27.759699624530601</v>
      </c>
      <c r="Q1213">
        <v>0.100036757189654</v>
      </c>
    </row>
    <row r="1214" spans="1:17" hidden="1" x14ac:dyDescent="0.3">
      <c r="A1214" t="s">
        <v>2587</v>
      </c>
      <c r="B1214" t="s">
        <v>2588</v>
      </c>
      <c r="C1214" t="str">
        <f>IFERROR(VLOOKUP(Table1[[#This Row],[Ticker]],[1]!Table2[[Symbol]:[Industry]],2,FALSE),"-")</f>
        <v>-</v>
      </c>
      <c r="D1214" t="s">
        <v>124</v>
      </c>
      <c r="E1214">
        <v>1741.9503480169999</v>
      </c>
      <c r="F1214">
        <v>16.39</v>
      </c>
      <c r="G1214">
        <v>-2.6746872264335102</v>
      </c>
      <c r="H1214">
        <v>-9.41919265212643</v>
      </c>
      <c r="I1214">
        <v>-34.628229191231299</v>
      </c>
      <c r="J1214">
        <v>1.70781010007236</v>
      </c>
      <c r="K1214">
        <v>17.326209863511501</v>
      </c>
      <c r="L1214">
        <v>16.8733644819565</v>
      </c>
      <c r="M1214">
        <v>34.319992957670202</v>
      </c>
      <c r="N1214">
        <v>1.0738592352805501</v>
      </c>
      <c r="O1214">
        <v>60.800161391978101</v>
      </c>
      <c r="P1214">
        <v>39.0724300568261</v>
      </c>
      <c r="Q1214">
        <v>8.4637584192568005E-2</v>
      </c>
    </row>
    <row r="1215" spans="1:17" hidden="1" x14ac:dyDescent="0.3">
      <c r="A1215" t="s">
        <v>2589</v>
      </c>
      <c r="B1215" t="s">
        <v>2590</v>
      </c>
      <c r="C1215" t="str">
        <f>IFERROR(VLOOKUP(Table1[[#This Row],[Ticker]],[1]!Table2[[Symbol]:[Industry]],2,FALSE),"-")</f>
        <v>-</v>
      </c>
      <c r="D1215" t="s">
        <v>133</v>
      </c>
      <c r="E1215">
        <v>1739.69324934</v>
      </c>
      <c r="F1215">
        <v>77.290000000000006</v>
      </c>
      <c r="G1215">
        <v>128.32916258614901</v>
      </c>
      <c r="H1215">
        <v>11.177421038913799</v>
      </c>
      <c r="I1215">
        <v>-5.9807675992504299</v>
      </c>
      <c r="J1215">
        <v>9.5024853877019204</v>
      </c>
      <c r="K1215">
        <v>63.134151331963103</v>
      </c>
      <c r="L1215">
        <v>57.877500939777597</v>
      </c>
      <c r="M1215">
        <v>83.441363293832694</v>
      </c>
      <c r="N1215">
        <v>2.1256416864421599</v>
      </c>
      <c r="O1215">
        <v>11.2692456980204</v>
      </c>
      <c r="P1215">
        <v>166.51724137931001</v>
      </c>
      <c r="Q1215">
        <v>6.1277130320546998E-2</v>
      </c>
    </row>
    <row r="1216" spans="1:17" hidden="1" x14ac:dyDescent="0.3">
      <c r="A1216" t="s">
        <v>2591</v>
      </c>
      <c r="B1216" t="s">
        <v>2592</v>
      </c>
      <c r="C1216" t="str">
        <f>IFERROR(VLOOKUP(Table1[[#This Row],[Ticker]],[1]!Table2[[Symbol]:[Industry]],2,FALSE),"-")</f>
        <v>-</v>
      </c>
      <c r="D1216" t="s">
        <v>201</v>
      </c>
      <c r="E1216">
        <v>1739.088675</v>
      </c>
      <c r="F1216">
        <v>128.55000000000001</v>
      </c>
      <c r="G1216">
        <v>8.7307040387251398</v>
      </c>
      <c r="H1216">
        <v>-9.8609699759262206</v>
      </c>
      <c r="I1216">
        <v>12.371027150787301</v>
      </c>
      <c r="J1216">
        <v>0.39595858117511701</v>
      </c>
      <c r="K1216">
        <v>131.318190380451</v>
      </c>
      <c r="L1216">
        <v>117.261003496011</v>
      </c>
      <c r="M1216">
        <v>43.136085007856302</v>
      </c>
      <c r="N1216">
        <v>0.91673266395341402</v>
      </c>
      <c r="O1216">
        <v>22.131466355503601</v>
      </c>
      <c r="P1216">
        <v>63.341804320203302</v>
      </c>
      <c r="Q1216">
        <v>7.5975778456431997E-2</v>
      </c>
    </row>
    <row r="1217" spans="1:17" hidden="1" x14ac:dyDescent="0.3">
      <c r="A1217" t="s">
        <v>2593</v>
      </c>
      <c r="B1217" t="s">
        <v>2594</v>
      </c>
      <c r="C1217" t="str">
        <f>IFERROR(VLOOKUP(Table1[[#This Row],[Ticker]],[1]!Table2[[Symbol]:[Industry]],2,FALSE),"-")</f>
        <v>-</v>
      </c>
      <c r="D1217" t="s">
        <v>862</v>
      </c>
      <c r="E1217">
        <v>1737.3014094799901</v>
      </c>
      <c r="F1217">
        <v>195.65</v>
      </c>
      <c r="G1217">
        <v>-0.92458766852639496</v>
      </c>
      <c r="H1217">
        <v>-15.113458349267701</v>
      </c>
      <c r="I1217">
        <v>11.7515988057388</v>
      </c>
      <c r="J1217">
        <v>0.21919090440743599</v>
      </c>
      <c r="M1217">
        <v>52.568829188207999</v>
      </c>
      <c r="O1217">
        <v>17.5568617429082</v>
      </c>
      <c r="P1217">
        <v>41.7753623188405</v>
      </c>
    </row>
    <row r="1218" spans="1:17" hidden="1" x14ac:dyDescent="0.3">
      <c r="A1218" t="s">
        <v>2595</v>
      </c>
      <c r="B1218" t="s">
        <v>2596</v>
      </c>
      <c r="C1218" t="str">
        <f>IFERROR(VLOOKUP(Table1[[#This Row],[Ticker]],[1]!Table2[[Symbol]:[Industry]],2,FALSE),"-")</f>
        <v>-</v>
      </c>
      <c r="D1218" t="s">
        <v>433</v>
      </c>
      <c r="E1218">
        <v>1736.349933</v>
      </c>
      <c r="F1218">
        <v>786.9</v>
      </c>
      <c r="G1218">
        <v>115.799020525305</v>
      </c>
      <c r="H1218">
        <v>-4.3288226600710296</v>
      </c>
      <c r="I1218">
        <v>75.126258114879704</v>
      </c>
      <c r="J1218">
        <v>-3.0558912050305</v>
      </c>
      <c r="K1218">
        <v>775.39423839671201</v>
      </c>
      <c r="L1218">
        <v>628.93716822917304</v>
      </c>
      <c r="M1218">
        <v>46.913159895327098</v>
      </c>
      <c r="N1218">
        <v>0.92857314195419005</v>
      </c>
      <c r="O1218">
        <v>9.9250222391663598</v>
      </c>
      <c r="P1218">
        <v>177.90923538760299</v>
      </c>
      <c r="Q1218">
        <v>0.14252796069642901</v>
      </c>
    </row>
    <row r="1219" spans="1:17" hidden="1" x14ac:dyDescent="0.3">
      <c r="A1219" t="s">
        <v>2597</v>
      </c>
      <c r="B1219" t="s">
        <v>2598</v>
      </c>
      <c r="C1219" t="str">
        <f>IFERROR(VLOOKUP(Table1[[#This Row],[Ticker]],[1]!Table2[[Symbol]:[Industry]],2,FALSE),"-")</f>
        <v>-</v>
      </c>
      <c r="D1219" t="s">
        <v>286</v>
      </c>
      <c r="E1219">
        <v>1728.1660146299901</v>
      </c>
      <c r="F1219">
        <v>399.85</v>
      </c>
      <c r="G1219">
        <v>120.770312028696</v>
      </c>
      <c r="H1219">
        <v>-9.4191926521264193</v>
      </c>
      <c r="I1219">
        <v>25.876763309375299</v>
      </c>
      <c r="J1219">
        <v>-2.2598752919984202</v>
      </c>
      <c r="K1219">
        <v>415.17906875984602</v>
      </c>
      <c r="L1219">
        <v>334.55178583194601</v>
      </c>
      <c r="M1219">
        <v>26.398297368591599</v>
      </c>
      <c r="N1219">
        <v>0.49159986007212297</v>
      </c>
      <c r="O1219">
        <v>17.0438914592972</v>
      </c>
      <c r="P1219">
        <v>168.355704697986</v>
      </c>
      <c r="Q1219">
        <v>0.19912711587505499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297</v>
      </c>
      <c r="E1220">
        <v>1725</v>
      </c>
      <c r="F1220">
        <v>1437.5</v>
      </c>
      <c r="G1220">
        <v>-31.041578426231201</v>
      </c>
      <c r="H1220">
        <v>-2.55362272693307</v>
      </c>
      <c r="I1220">
        <v>-16.0976952442679</v>
      </c>
      <c r="J1220">
        <v>1.9625093580658299</v>
      </c>
      <c r="K1220">
        <v>1409.2274526495701</v>
      </c>
      <c r="L1220">
        <v>1417.17003940467</v>
      </c>
      <c r="M1220">
        <v>59.527206947747302</v>
      </c>
      <c r="N1220">
        <v>0.86107901569636802</v>
      </c>
      <c r="O1220">
        <v>23.829565217391298</v>
      </c>
      <c r="P1220">
        <v>21.713729308666</v>
      </c>
      <c r="Q1220">
        <v>0.15889992983467899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40</v>
      </c>
      <c r="E1221">
        <v>1721.3902499999999</v>
      </c>
      <c r="F1221">
        <v>51.27</v>
      </c>
      <c r="G1221">
        <v>1.8189045899785701</v>
      </c>
      <c r="H1221">
        <v>4.6158678505108597</v>
      </c>
      <c r="I1221">
        <v>7.5304793943495101</v>
      </c>
      <c r="J1221">
        <v>9.8616943704403095</v>
      </c>
      <c r="K1221">
        <v>46.275417779999501</v>
      </c>
      <c r="L1221">
        <v>45.768514463076997</v>
      </c>
      <c r="M1221">
        <v>78.608034689037794</v>
      </c>
      <c r="N1221">
        <v>2.2526440613102299</v>
      </c>
      <c r="O1221">
        <v>54.846889018919398</v>
      </c>
      <c r="P1221">
        <v>50.794117647058798</v>
      </c>
      <c r="Q1221">
        <v>0.23487100471984901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68</v>
      </c>
      <c r="E1222">
        <v>1718.1703500000001</v>
      </c>
      <c r="F1222">
        <v>55900</v>
      </c>
      <c r="G1222">
        <v>282.97322900178801</v>
      </c>
      <c r="H1222">
        <v>-2.9318189147526801</v>
      </c>
      <c r="I1222">
        <v>92.032799955601504</v>
      </c>
      <c r="J1222">
        <v>8.1640238492403796</v>
      </c>
      <c r="K1222">
        <v>47336.514617205503</v>
      </c>
      <c r="L1222">
        <v>32557.716194535002</v>
      </c>
      <c r="M1222">
        <v>57.097485362787197</v>
      </c>
      <c r="N1222">
        <v>0.62329244120640703</v>
      </c>
      <c r="O1222">
        <v>19.8550983899821</v>
      </c>
      <c r="P1222">
        <v>317.16262252752699</v>
      </c>
      <c r="Q1222">
        <v>8.2500079077102995E-2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63</v>
      </c>
      <c r="E1223">
        <v>1716.303760988</v>
      </c>
      <c r="F1223">
        <v>241.06</v>
      </c>
      <c r="G1223">
        <v>-39.291947647524701</v>
      </c>
      <c r="H1223">
        <v>-1.0262692544075001</v>
      </c>
      <c r="I1223">
        <v>-25.811676935863101</v>
      </c>
      <c r="J1223">
        <v>3.6680631888961499</v>
      </c>
      <c r="K1223">
        <v>242.43368944861399</v>
      </c>
      <c r="M1223">
        <v>47.406236622086098</v>
      </c>
      <c r="N1223">
        <v>1.00635259952113</v>
      </c>
      <c r="O1223">
        <v>23.0191653530241</v>
      </c>
      <c r="P1223">
        <v>21.1356783919598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46</v>
      </c>
      <c r="E1224">
        <v>1715.0887499999999</v>
      </c>
      <c r="F1224">
        <v>434.75</v>
      </c>
      <c r="G1224">
        <v>23.587626136716199</v>
      </c>
      <c r="H1224">
        <v>-8.5338860982152198</v>
      </c>
      <c r="I1224">
        <v>54.622808733492498</v>
      </c>
      <c r="J1224">
        <v>2.1883561203110302</v>
      </c>
      <c r="K1224">
        <v>419.730668518703</v>
      </c>
      <c r="L1224">
        <v>341.51782932894201</v>
      </c>
      <c r="M1224">
        <v>42.329810755460002</v>
      </c>
      <c r="N1224">
        <v>0.53364912225068795</v>
      </c>
      <c r="O1224">
        <v>14.422081656124099</v>
      </c>
      <c r="P1224">
        <v>88.898544427547193</v>
      </c>
      <c r="Q1224">
        <v>6.5690887460311001E-2</v>
      </c>
    </row>
    <row r="1225" spans="1:17" hidden="1" x14ac:dyDescent="0.3">
      <c r="A1225" t="s">
        <v>2609</v>
      </c>
      <c r="B1225" t="s">
        <v>2610</v>
      </c>
      <c r="C1225" t="str">
        <f>IFERROR(VLOOKUP(Table1[[#This Row],[Ticker]],[1]!Table2[[Symbol]:[Industry]],2,FALSE),"-")</f>
        <v>-</v>
      </c>
      <c r="D1225" t="s">
        <v>379</v>
      </c>
      <c r="E1225">
        <v>1713.242796</v>
      </c>
      <c r="F1225">
        <v>277.10000000000002</v>
      </c>
      <c r="G1225">
        <v>1.3023035116199</v>
      </c>
      <c r="H1225">
        <v>-7.0367306934842002</v>
      </c>
      <c r="I1225">
        <v>8.1908736111301206</v>
      </c>
      <c r="J1225">
        <v>2.0242275724578001</v>
      </c>
      <c r="K1225">
        <v>273.185199998499</v>
      </c>
      <c r="L1225">
        <v>250.71875467931901</v>
      </c>
      <c r="M1225">
        <v>45.402451478837499</v>
      </c>
      <c r="N1225">
        <v>0.89743045285280199</v>
      </c>
      <c r="O1225">
        <v>12.576687116564401</v>
      </c>
      <c r="P1225">
        <v>37.331185726675699</v>
      </c>
      <c r="Q1225">
        <v>0.12814716379207899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21</v>
      </c>
      <c r="E1226">
        <v>1707.1424179200001</v>
      </c>
      <c r="F1226">
        <v>1449.9</v>
      </c>
      <c r="G1226">
        <v>148.212580667054</v>
      </c>
      <c r="H1226">
        <v>22.461992618299298</v>
      </c>
      <c r="I1226">
        <v>199.171730613769</v>
      </c>
      <c r="J1226">
        <v>-5.6379858088250696</v>
      </c>
      <c r="K1226">
        <v>1317.4635062795801</v>
      </c>
      <c r="L1226">
        <v>960.15099533086095</v>
      </c>
      <c r="M1226">
        <v>43.827478545803402</v>
      </c>
      <c r="N1226">
        <v>0.88827853584926098</v>
      </c>
      <c r="O1226">
        <v>15.7286709428236</v>
      </c>
      <c r="P1226">
        <v>247.98991959678301</v>
      </c>
      <c r="Q1226">
        <v>0.12723572867907601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379</v>
      </c>
      <c r="E1227">
        <v>1700.6889206799999</v>
      </c>
      <c r="F1227">
        <v>1352.9</v>
      </c>
      <c r="G1227">
        <v>22.322514587053998</v>
      </c>
      <c r="H1227">
        <v>7.85642858571891</v>
      </c>
      <c r="I1227">
        <v>39.894902551228803</v>
      </c>
      <c r="J1227">
        <v>1.94322279237374</v>
      </c>
      <c r="K1227">
        <v>1157.6990503040099</v>
      </c>
      <c r="L1227">
        <v>1006.3891053836099</v>
      </c>
      <c r="M1227">
        <v>79.997911556102906</v>
      </c>
      <c r="N1227">
        <v>1.2157704297303</v>
      </c>
      <c r="O1227">
        <v>3.0379185453470199</v>
      </c>
      <c r="P1227">
        <v>93.326664761360405</v>
      </c>
      <c r="Q1227">
        <v>-5.7810461309759998E-3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54</v>
      </c>
      <c r="E1228">
        <v>1698.8817796349999</v>
      </c>
      <c r="F1228">
        <v>812.85</v>
      </c>
      <c r="G1228">
        <v>123.02338992201901</v>
      </c>
      <c r="H1228">
        <v>7.4922589309137502</v>
      </c>
      <c r="I1228">
        <v>60.358693599365601</v>
      </c>
      <c r="J1228">
        <v>11.735452420668899</v>
      </c>
      <c r="K1228">
        <v>694.45142252278094</v>
      </c>
      <c r="L1228">
        <v>551.82218897600501</v>
      </c>
      <c r="M1228">
        <v>74.817675758900094</v>
      </c>
      <c r="N1228">
        <v>1.19940155327975</v>
      </c>
      <c r="O1228">
        <v>3.7091714338438799</v>
      </c>
      <c r="P1228">
        <v>165.46374918353999</v>
      </c>
      <c r="Q1228">
        <v>7.5188901394305993E-2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626</v>
      </c>
      <c r="E1229">
        <v>1692.3029750000001</v>
      </c>
      <c r="F1229">
        <v>59.35</v>
      </c>
      <c r="G1229">
        <v>20.868330714109199</v>
      </c>
      <c r="H1229">
        <v>-1.9969296876260101</v>
      </c>
      <c r="I1229">
        <v>-18.823639187157699</v>
      </c>
      <c r="J1229">
        <v>0.169702734113897</v>
      </c>
      <c r="K1229">
        <v>57.942397055109701</v>
      </c>
      <c r="L1229">
        <v>55.6224488864612</v>
      </c>
      <c r="M1229">
        <v>29.188193916460101</v>
      </c>
      <c r="N1229">
        <v>2.0177369787445998</v>
      </c>
      <c r="O1229">
        <v>31.4237573715248</v>
      </c>
      <c r="P1229">
        <v>54.1558441558441</v>
      </c>
      <c r="Q1229">
        <v>7.1071011628524999E-2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136</v>
      </c>
      <c r="E1230">
        <v>1690.8234227099999</v>
      </c>
      <c r="F1230">
        <v>132.69</v>
      </c>
      <c r="G1230">
        <v>42.017201731495703</v>
      </c>
      <c r="H1230">
        <v>-5.4581008888120204</v>
      </c>
      <c r="I1230">
        <v>-9.0750224849596499</v>
      </c>
      <c r="J1230">
        <v>-4.8530599203647098</v>
      </c>
      <c r="K1230">
        <v>130.063157479989</v>
      </c>
      <c r="L1230">
        <v>109.537321738383</v>
      </c>
      <c r="M1230">
        <v>41.405826810460198</v>
      </c>
      <c r="N1230">
        <v>0.67655880528466095</v>
      </c>
      <c r="O1230">
        <v>13.7613987489637</v>
      </c>
      <c r="P1230">
        <v>100.589569160997</v>
      </c>
      <c r="Q1230">
        <v>6.4279248464214997E-2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379</v>
      </c>
      <c r="E1231">
        <v>1689.8075081280001</v>
      </c>
      <c r="F1231">
        <v>82.98</v>
      </c>
      <c r="G1231">
        <v>-1.80313054774102</v>
      </c>
      <c r="H1231">
        <v>-2.07219060316707</v>
      </c>
      <c r="I1231">
        <v>-28.989254662476402</v>
      </c>
      <c r="J1231">
        <v>5.9951451050342303E-2</v>
      </c>
      <c r="K1231">
        <v>82.941375164395694</v>
      </c>
      <c r="L1231">
        <v>78.9741609980763</v>
      </c>
      <c r="M1231">
        <v>41.084552876658499</v>
      </c>
      <c r="N1231">
        <v>0.82940035180919602</v>
      </c>
      <c r="O1231">
        <v>29.549288985297601</v>
      </c>
      <c r="P1231">
        <v>33.838709677419303</v>
      </c>
      <c r="Q1231">
        <v>2.0653821313552999E-2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1525</v>
      </c>
      <c r="E1232">
        <v>1689.0772890149999</v>
      </c>
      <c r="F1232">
        <v>124.83</v>
      </c>
      <c r="G1232">
        <v>17.894081231707499</v>
      </c>
      <c r="H1232">
        <v>12.040516428451101</v>
      </c>
      <c r="I1232">
        <v>-10.8270597048624</v>
      </c>
      <c r="J1232">
        <v>0.41386491726327201</v>
      </c>
      <c r="K1232">
        <v>113.46575517930501</v>
      </c>
      <c r="L1232">
        <v>109.435734652029</v>
      </c>
      <c r="M1232">
        <v>59.747934502620097</v>
      </c>
      <c r="N1232">
        <v>2.1598525861487801</v>
      </c>
      <c r="O1232">
        <v>24.008651766402298</v>
      </c>
      <c r="P1232">
        <v>61.487710219922299</v>
      </c>
      <c r="Q1232">
        <v>4.3908183242682003E-2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21</v>
      </c>
      <c r="E1233">
        <v>1685.2525128</v>
      </c>
      <c r="F1233">
        <v>1325.6</v>
      </c>
      <c r="G1233">
        <v>91.297886294166503</v>
      </c>
      <c r="H1233">
        <v>12.7583882415561</v>
      </c>
      <c r="I1233">
        <v>90.410960205696</v>
      </c>
      <c r="J1233">
        <v>6.7139036569326898</v>
      </c>
      <c r="K1233">
        <v>1239.90409242639</v>
      </c>
      <c r="L1233">
        <v>984.18663648495306</v>
      </c>
      <c r="M1233">
        <v>55.1049513222722</v>
      </c>
      <c r="N1233">
        <v>1.0072827987491699</v>
      </c>
      <c r="O1233">
        <v>10.8026554013276</v>
      </c>
      <c r="P1233">
        <v>147.75254649098201</v>
      </c>
      <c r="Q1233">
        <v>0.16438228614685901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127</v>
      </c>
      <c r="E1234">
        <v>1676.2526274479901</v>
      </c>
      <c r="F1234">
        <v>30.52</v>
      </c>
      <c r="G1234">
        <v>57.825790697971399</v>
      </c>
      <c r="H1234">
        <v>-18.4068621189816</v>
      </c>
      <c r="I1234">
        <v>-23.207907506802702</v>
      </c>
      <c r="J1234">
        <v>-4.1303599676347797</v>
      </c>
      <c r="K1234">
        <v>30.357162271231498</v>
      </c>
      <c r="L1234">
        <v>28.9372490102729</v>
      </c>
      <c r="M1234">
        <v>53.555886715864901</v>
      </c>
      <c r="N1234">
        <v>1.6945626482971801</v>
      </c>
      <c r="O1234">
        <v>29.095674967234501</v>
      </c>
      <c r="P1234">
        <v>97.5404530744336</v>
      </c>
      <c r="Q1234">
        <v>0.21170400895164099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116</v>
      </c>
      <c r="E1235">
        <v>1665.7921095199999</v>
      </c>
      <c r="F1235">
        <v>179.9</v>
      </c>
      <c r="G1235">
        <v>84.689136526285694</v>
      </c>
      <c r="H1235">
        <v>-12.3198580828355</v>
      </c>
      <c r="I1235">
        <v>-27.1105508609648</v>
      </c>
      <c r="J1235">
        <v>-2.0428515369095099</v>
      </c>
      <c r="K1235">
        <v>186.407267151415</v>
      </c>
      <c r="L1235">
        <v>164.236741958159</v>
      </c>
      <c r="M1235">
        <v>34.335983547833401</v>
      </c>
      <c r="N1235">
        <v>0.86732098859185802</v>
      </c>
      <c r="O1235">
        <v>48.721511951083897</v>
      </c>
      <c r="P1235">
        <v>115.83683263347299</v>
      </c>
      <c r="Q1235">
        <v>7.8482320676555001E-2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133</v>
      </c>
      <c r="E1236">
        <v>1663.5126120299999</v>
      </c>
      <c r="F1236">
        <v>13.89</v>
      </c>
      <c r="G1236">
        <v>-19.738931588805201</v>
      </c>
      <c r="H1236">
        <v>-7.9981271584802798</v>
      </c>
      <c r="I1236">
        <v>-30.9154656108715</v>
      </c>
      <c r="J1236">
        <v>-2.1598627904357199</v>
      </c>
      <c r="K1236">
        <v>13.811517459589099</v>
      </c>
      <c r="L1236">
        <v>13.4133493548196</v>
      </c>
      <c r="M1236">
        <v>47.392094970532497</v>
      </c>
      <c r="N1236">
        <v>1.5085744541859201</v>
      </c>
      <c r="O1236">
        <v>32.4694024478041</v>
      </c>
      <c r="P1236">
        <v>78.076923076923094</v>
      </c>
      <c r="Q1236">
        <v>4.8152590854654002E-2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92</v>
      </c>
      <c r="E1237">
        <v>1663.2724605999999</v>
      </c>
      <c r="F1237">
        <v>652.25</v>
      </c>
      <c r="G1237">
        <v>152.57177311415199</v>
      </c>
      <c r="H1237">
        <v>-8.3096746776778403</v>
      </c>
      <c r="I1237">
        <v>56.420851293596499</v>
      </c>
      <c r="J1237">
        <v>0.361742381448384</v>
      </c>
      <c r="K1237">
        <v>569.60218724720596</v>
      </c>
      <c r="L1237">
        <v>436.21794031308002</v>
      </c>
      <c r="M1237">
        <v>70.830174302113903</v>
      </c>
      <c r="N1237">
        <v>0.63612787099505397</v>
      </c>
      <c r="O1237">
        <v>8.8539670371790002</v>
      </c>
      <c r="P1237">
        <v>227.27044656296999</v>
      </c>
      <c r="Q1237">
        <v>0.19511525511196401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433</v>
      </c>
      <c r="E1238">
        <v>1658.765572816</v>
      </c>
      <c r="F1238">
        <v>41.36</v>
      </c>
      <c r="G1238">
        <v>58.4921772581976</v>
      </c>
      <c r="H1238">
        <v>5.5260241382977799</v>
      </c>
      <c r="I1238">
        <v>5.4052139299975703</v>
      </c>
      <c r="J1238">
        <v>8.6802861104690798</v>
      </c>
      <c r="K1238">
        <v>39.580947909068897</v>
      </c>
      <c r="L1238">
        <v>34.808396844350803</v>
      </c>
      <c r="M1238">
        <v>55.731288507881999</v>
      </c>
      <c r="N1238">
        <v>0.96810885002576297</v>
      </c>
      <c r="O1238">
        <v>12.4274661508704</v>
      </c>
      <c r="P1238">
        <v>102.74509803921499</v>
      </c>
      <c r="Q1238">
        <v>-2.1675786437483E-2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551</v>
      </c>
      <c r="E1239">
        <v>1643.452633095</v>
      </c>
      <c r="F1239">
        <v>95.55</v>
      </c>
      <c r="G1239">
        <v>18.407327311626599</v>
      </c>
      <c r="H1239">
        <v>1.0239951753818699</v>
      </c>
      <c r="I1239">
        <v>6.8575204932749303</v>
      </c>
      <c r="J1239">
        <v>-0.87895413840043202</v>
      </c>
      <c r="K1239">
        <v>91.972229889626803</v>
      </c>
      <c r="L1239">
        <v>80.114456915534205</v>
      </c>
      <c r="M1239">
        <v>42.6370013277837</v>
      </c>
      <c r="N1239">
        <v>0.75657258120640003</v>
      </c>
      <c r="O1239">
        <v>9.8377812663526996</v>
      </c>
      <c r="P1239">
        <v>70.777479892761306</v>
      </c>
      <c r="Q1239">
        <v>-1.8327490059829001E-2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560</v>
      </c>
      <c r="E1240">
        <v>1642.6769709499999</v>
      </c>
      <c r="F1240">
        <v>275.3</v>
      </c>
      <c r="G1240">
        <v>8.7639804450802501</v>
      </c>
      <c r="H1240">
        <v>20.162198179264401</v>
      </c>
      <c r="I1240">
        <v>-0.89776357188120404</v>
      </c>
      <c r="J1240">
        <v>17.124156916189602</v>
      </c>
      <c r="K1240">
        <v>239.988587785145</v>
      </c>
      <c r="L1240">
        <v>230.39689572184</v>
      </c>
      <c r="M1240">
        <v>70.875649090739202</v>
      </c>
      <c r="N1240">
        <v>3.1541517624540401</v>
      </c>
      <c r="O1240">
        <v>11.877951325826301</v>
      </c>
      <c r="P1240">
        <v>43.3854166666666</v>
      </c>
      <c r="Q1240">
        <v>-5.5962078155389998E-3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54</v>
      </c>
      <c r="E1241">
        <v>1639.0915474399901</v>
      </c>
      <c r="F1241">
        <v>2653.1</v>
      </c>
      <c r="G1241">
        <v>8.5393129454427594</v>
      </c>
      <c r="H1241">
        <v>12.3263965048467</v>
      </c>
      <c r="I1241">
        <v>25.528758104919199</v>
      </c>
      <c r="J1241">
        <v>1.8849407217629099</v>
      </c>
      <c r="K1241">
        <v>2470.5388905653599</v>
      </c>
      <c r="L1241">
        <v>2214.4034790505002</v>
      </c>
      <c r="M1241">
        <v>58.631423185672602</v>
      </c>
      <c r="N1241">
        <v>0.85295208859352201</v>
      </c>
      <c r="O1241">
        <v>6.43775206362369</v>
      </c>
      <c r="P1241">
        <v>53.526994965569102</v>
      </c>
      <c r="Q1241">
        <v>1.6338709530940999E-2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201</v>
      </c>
      <c r="E1242">
        <v>1632.7583999999999</v>
      </c>
      <c r="F1242">
        <v>1308.3</v>
      </c>
      <c r="G1242">
        <v>37.6710350923478</v>
      </c>
      <c r="H1242">
        <v>15.0528041011203</v>
      </c>
      <c r="I1242">
        <v>6.2166317630903203</v>
      </c>
      <c r="J1242">
        <v>8.9375643896096193</v>
      </c>
      <c r="K1242">
        <v>1138.99611276817</v>
      </c>
      <c r="L1242">
        <v>1020.1416254208</v>
      </c>
      <c r="M1242">
        <v>65.901114585596801</v>
      </c>
      <c r="N1242">
        <v>2.5872975076979299</v>
      </c>
      <c r="O1242">
        <v>14.652602614079299</v>
      </c>
      <c r="P1242">
        <v>74.684558381734405</v>
      </c>
      <c r="Q1242">
        <v>2.3132156561203002E-2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286</v>
      </c>
      <c r="E1243">
        <v>1615.7049999999999</v>
      </c>
      <c r="F1243">
        <v>1242.8499999999999</v>
      </c>
      <c r="G1243">
        <v>71.842311387903493</v>
      </c>
      <c r="H1243">
        <v>1.1632122311259101</v>
      </c>
      <c r="I1243">
        <v>65.427110867451503</v>
      </c>
      <c r="J1243">
        <v>-5.8956007366999899</v>
      </c>
      <c r="K1243">
        <v>1274.45168928006</v>
      </c>
      <c r="L1243">
        <v>1000.11855384229</v>
      </c>
      <c r="M1243">
        <v>31.222477272069501</v>
      </c>
      <c r="N1243">
        <v>0.33913029934737599</v>
      </c>
      <c r="O1243">
        <v>26.314519048960001</v>
      </c>
      <c r="P1243">
        <v>106.111111111111</v>
      </c>
      <c r="Q1243">
        <v>6.9894257563200002E-2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124</v>
      </c>
      <c r="E1244">
        <v>1615.4681694450001</v>
      </c>
      <c r="F1244">
        <v>1258.05</v>
      </c>
      <c r="G1244">
        <v>267.35573185015102</v>
      </c>
      <c r="H1244">
        <v>99.2723291585542</v>
      </c>
      <c r="I1244">
        <v>254.31633013651501</v>
      </c>
      <c r="J1244">
        <v>22.0125966600773</v>
      </c>
      <c r="K1244">
        <v>708.51213519414898</v>
      </c>
      <c r="L1244">
        <v>453.62897369671498</v>
      </c>
      <c r="M1244">
        <v>97.750796744796602</v>
      </c>
      <c r="N1244">
        <v>1.32905074033648</v>
      </c>
      <c r="O1244">
        <v>0</v>
      </c>
      <c r="P1244">
        <v>490.63380281690098</v>
      </c>
      <c r="Q1244">
        <v>0.22272664911052301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230</v>
      </c>
      <c r="E1245">
        <v>1613.41187666</v>
      </c>
      <c r="F1245">
        <v>422.15</v>
      </c>
      <c r="G1245">
        <v>-31.323887195085401</v>
      </c>
      <c r="H1245">
        <v>-9.4477268932157301</v>
      </c>
      <c r="I1245">
        <v>-44.255430396460703</v>
      </c>
      <c r="J1245">
        <v>-1.0552683400949301</v>
      </c>
      <c r="K1245">
        <v>440.52352285694701</v>
      </c>
      <c r="L1245">
        <v>483.45014501210102</v>
      </c>
      <c r="M1245">
        <v>33.598884286927998</v>
      </c>
      <c r="N1245">
        <v>0.67359618591810799</v>
      </c>
      <c r="O1245">
        <v>50.515219708634298</v>
      </c>
      <c r="P1245">
        <v>11.0921052631578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417</v>
      </c>
      <c r="E1246">
        <v>1611.61020596</v>
      </c>
      <c r="F1246">
        <v>664.6</v>
      </c>
      <c r="G1246">
        <v>-36.420928604135497</v>
      </c>
      <c r="H1246">
        <v>-5.1477926390176902</v>
      </c>
      <c r="I1246">
        <v>-27.011155807564599</v>
      </c>
      <c r="J1246">
        <v>-0.46018874474033999</v>
      </c>
      <c r="K1246">
        <v>687.12535867130305</v>
      </c>
      <c r="L1246">
        <v>702.68236109456996</v>
      </c>
      <c r="M1246">
        <v>31.952271308385701</v>
      </c>
      <c r="N1246">
        <v>0.56192578634116197</v>
      </c>
      <c r="O1246">
        <v>38.429130303942202</v>
      </c>
      <c r="P1246">
        <v>6.1661341853035099</v>
      </c>
      <c r="Q1246">
        <v>-1.6467190719231001E-2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2655</v>
      </c>
      <c r="E1247">
        <v>1607.4078751</v>
      </c>
      <c r="F1247">
        <v>729.5</v>
      </c>
      <c r="G1247">
        <v>2384.6025221381901</v>
      </c>
      <c r="H1247">
        <v>25.785676981551099</v>
      </c>
      <c r="I1247">
        <v>91.380118703471894</v>
      </c>
      <c r="J1247">
        <v>10.5001190409178</v>
      </c>
      <c r="K1247">
        <v>632.96774412222896</v>
      </c>
      <c r="L1247">
        <v>405.54665743072599</v>
      </c>
      <c r="M1247">
        <v>55.491849419711698</v>
      </c>
      <c r="N1247">
        <v>1.8579433999841699</v>
      </c>
      <c r="O1247">
        <v>9.3899931459904007</v>
      </c>
      <c r="P1247">
        <v>2411.1876075731402</v>
      </c>
    </row>
    <row r="1248" spans="1:17" hidden="1" x14ac:dyDescent="0.3">
      <c r="A1248" t="s">
        <v>2656</v>
      </c>
      <c r="B1248" t="s">
        <v>2657</v>
      </c>
      <c r="C1248" t="str">
        <f>IFERROR(VLOOKUP(Table1[[#This Row],[Ticker]],[1]!Table2[[Symbol]:[Industry]],2,FALSE),"-")</f>
        <v>-</v>
      </c>
      <c r="D1248" t="s">
        <v>21</v>
      </c>
      <c r="E1248">
        <v>1602.76712867999</v>
      </c>
      <c r="F1248">
        <v>1051.8</v>
      </c>
      <c r="G1248">
        <v>53.025570302745798</v>
      </c>
      <c r="H1248">
        <v>-15.735427414095801</v>
      </c>
      <c r="I1248">
        <v>24.1431790132457</v>
      </c>
      <c r="J1248">
        <v>-5.24294548071477</v>
      </c>
      <c r="K1248">
        <v>1074.1380076605701</v>
      </c>
      <c r="L1248">
        <v>870.41332666409801</v>
      </c>
      <c r="M1248">
        <v>29.372993666852999</v>
      </c>
      <c r="N1248">
        <v>0.58981286877296601</v>
      </c>
      <c r="O1248">
        <v>19.024529378208701</v>
      </c>
      <c r="P1248">
        <v>84.493948430099906</v>
      </c>
      <c r="Q1248">
        <v>7.9353587455178995E-2</v>
      </c>
    </row>
    <row r="1249" spans="1:17" hidden="1" x14ac:dyDescent="0.3">
      <c r="A1249" t="s">
        <v>2658</v>
      </c>
      <c r="B1249" t="s">
        <v>2659</v>
      </c>
      <c r="C1249" t="str">
        <f>IFERROR(VLOOKUP(Table1[[#This Row],[Ticker]],[1]!Table2[[Symbol]:[Industry]],2,FALSE),"-")</f>
        <v>-</v>
      </c>
      <c r="D1249" t="s">
        <v>379</v>
      </c>
      <c r="E1249">
        <v>1597.584222</v>
      </c>
      <c r="F1249">
        <v>134.80000000000001</v>
      </c>
      <c r="G1249">
        <v>1.43010924690228</v>
      </c>
      <c r="H1249">
        <v>0.144404642797414</v>
      </c>
      <c r="I1249">
        <v>-17.704956266114198</v>
      </c>
      <c r="J1249">
        <v>10.6276472533487</v>
      </c>
      <c r="K1249">
        <v>124.498761127007</v>
      </c>
      <c r="L1249">
        <v>117.40983545781801</v>
      </c>
      <c r="M1249">
        <v>63.150322008356099</v>
      </c>
      <c r="N1249">
        <v>1.3579342435889701</v>
      </c>
      <c r="O1249">
        <v>15.801186943620101</v>
      </c>
      <c r="P1249">
        <v>42.796610169491501</v>
      </c>
      <c r="Q1249">
        <v>4.6228907737949E-2</v>
      </c>
    </row>
    <row r="1250" spans="1:17" hidden="1" x14ac:dyDescent="0.3">
      <c r="A1250" t="s">
        <v>2660</v>
      </c>
      <c r="B1250" t="s">
        <v>2661</v>
      </c>
      <c r="C1250" t="str">
        <f>IFERROR(VLOOKUP(Table1[[#This Row],[Ticker]],[1]!Table2[[Symbol]:[Industry]],2,FALSE),"-")</f>
        <v>-</v>
      </c>
      <c r="D1250" t="s">
        <v>201</v>
      </c>
      <c r="E1250">
        <v>1592.864780785</v>
      </c>
      <c r="F1250">
        <v>1004.05</v>
      </c>
      <c r="G1250">
        <v>128.80089955804601</v>
      </c>
      <c r="H1250">
        <v>-4.07336328081663</v>
      </c>
      <c r="I1250">
        <v>109.967835798808</v>
      </c>
      <c r="J1250">
        <v>0.91362281035871096</v>
      </c>
      <c r="K1250">
        <v>952.96450097724505</v>
      </c>
      <c r="L1250">
        <v>724.51832519427103</v>
      </c>
      <c r="M1250">
        <v>55.8194140750267</v>
      </c>
      <c r="N1250">
        <v>0.58780287187883595</v>
      </c>
      <c r="O1250">
        <v>9.0134953438573806</v>
      </c>
      <c r="P1250">
        <v>169.18230563002601</v>
      </c>
      <c r="Q1250">
        <v>0.19307376148271199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1180</v>
      </c>
      <c r="E1251">
        <v>1585.6637625000001</v>
      </c>
      <c r="F1251">
        <v>231.1</v>
      </c>
      <c r="G1251">
        <v>384.69810040574799</v>
      </c>
      <c r="H1251">
        <v>28.313730502067401</v>
      </c>
      <c r="I1251">
        <v>63.888369009565999</v>
      </c>
      <c r="J1251">
        <v>13.0918284202758</v>
      </c>
      <c r="K1251">
        <v>196.472777021133</v>
      </c>
      <c r="L1251">
        <v>149.579972035922</v>
      </c>
      <c r="M1251">
        <v>67.286513363808098</v>
      </c>
      <c r="N1251">
        <v>1.7041755950208499</v>
      </c>
      <c r="O1251">
        <v>7.2695802682821196</v>
      </c>
      <c r="P1251">
        <v>478.03901950975398</v>
      </c>
      <c r="Q1251">
        <v>0.17025310346248401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170</v>
      </c>
      <c r="E1252">
        <v>1583.7225036750001</v>
      </c>
      <c r="F1252">
        <v>1291.55</v>
      </c>
      <c r="G1252">
        <v>15.962235353076901</v>
      </c>
      <c r="H1252">
        <v>-11.452891711687499</v>
      </c>
      <c r="I1252">
        <v>2.9426267610458399</v>
      </c>
      <c r="J1252">
        <v>-4.48562264855385</v>
      </c>
      <c r="K1252">
        <v>1285.7315777474601</v>
      </c>
      <c r="L1252">
        <v>1160.6238012184299</v>
      </c>
      <c r="M1252">
        <v>31.690783741145601</v>
      </c>
      <c r="N1252">
        <v>0.52905785343992695</v>
      </c>
      <c r="O1252">
        <v>21.9464983934032</v>
      </c>
      <c r="P1252">
        <v>46.725362113035999</v>
      </c>
      <c r="Q1252">
        <v>-2.6329381769552001E-2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230</v>
      </c>
      <c r="E1253">
        <v>1579.3336551549901</v>
      </c>
      <c r="F1253">
        <v>893.15</v>
      </c>
      <c r="G1253">
        <v>128.49131039539901</v>
      </c>
      <c r="H1253">
        <v>-1.47169772047383</v>
      </c>
      <c r="I1253">
        <v>76.584045848009595</v>
      </c>
      <c r="J1253">
        <v>3.3963505776301002</v>
      </c>
      <c r="K1253">
        <v>862.795538079582</v>
      </c>
      <c r="L1253">
        <v>678.98943319157695</v>
      </c>
      <c r="M1253">
        <v>45.131949199205799</v>
      </c>
      <c r="N1253">
        <v>0.99285827348128797</v>
      </c>
      <c r="O1253">
        <v>10.278228740972899</v>
      </c>
      <c r="P1253">
        <v>183.314829500396</v>
      </c>
      <c r="Q1253">
        <v>0.15068420474216401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95</v>
      </c>
      <c r="E1254">
        <v>1575.32475</v>
      </c>
      <c r="F1254">
        <v>156.05000000000001</v>
      </c>
      <c r="G1254">
        <v>-21.818385199980799</v>
      </c>
      <c r="H1254">
        <v>-6.2591652785491201</v>
      </c>
      <c r="I1254">
        <v>-10.440341039087</v>
      </c>
      <c r="J1254">
        <v>-8.8472802588379107</v>
      </c>
      <c r="K1254">
        <v>152.812489167802</v>
      </c>
      <c r="L1254">
        <v>149.934197364385</v>
      </c>
      <c r="M1254">
        <v>42.581157951068597</v>
      </c>
      <c r="N1254">
        <v>2.0153926754294802</v>
      </c>
      <c r="O1254">
        <v>30.0865107337391</v>
      </c>
      <c r="P1254">
        <v>37.549581313353897</v>
      </c>
      <c r="Q1254">
        <v>0.103177112161819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127</v>
      </c>
      <c r="E1255">
        <v>1574.8163134450001</v>
      </c>
      <c r="F1255">
        <v>707.45</v>
      </c>
      <c r="G1255">
        <v>-18.9717602143932</v>
      </c>
      <c r="H1255">
        <v>5.2067034677095601</v>
      </c>
      <c r="I1255">
        <v>15.3472960347596</v>
      </c>
      <c r="J1255">
        <v>20.483684014686101</v>
      </c>
      <c r="K1255">
        <v>608.32641989581396</v>
      </c>
      <c r="L1255">
        <v>581.16983659662299</v>
      </c>
      <c r="M1255">
        <v>86.883070794317504</v>
      </c>
      <c r="N1255">
        <v>1.3529481461328201</v>
      </c>
      <c r="O1255">
        <v>3.7529154003816498</v>
      </c>
      <c r="P1255">
        <v>41.702553830746098</v>
      </c>
      <c r="Q1255">
        <v>-0.13159376910332099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294</v>
      </c>
      <c r="E1256">
        <v>1571.1036959809901</v>
      </c>
      <c r="F1256">
        <v>191.47</v>
      </c>
      <c r="G1256">
        <v>-31.183989271531001</v>
      </c>
      <c r="H1256">
        <v>23.298624614599198</v>
      </c>
      <c r="I1256">
        <v>-17.7037185598695</v>
      </c>
      <c r="J1256">
        <v>15.705249091064401</v>
      </c>
      <c r="K1256">
        <v>166.71563514035299</v>
      </c>
      <c r="M1256">
        <v>81.914492758046705</v>
      </c>
      <c r="N1256">
        <v>1.6479237938103299</v>
      </c>
      <c r="O1256">
        <v>14.848279103775999</v>
      </c>
      <c r="P1256">
        <v>48.772338772338699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379</v>
      </c>
      <c r="E1257">
        <v>1569.928377745</v>
      </c>
      <c r="F1257">
        <v>392.35</v>
      </c>
      <c r="G1257">
        <v>-18.371140831329601</v>
      </c>
      <c r="H1257">
        <v>4.5495627095245998</v>
      </c>
      <c r="I1257">
        <v>-9.9633846496908092</v>
      </c>
      <c r="J1257">
        <v>3.4815760427655902</v>
      </c>
      <c r="K1257">
        <v>363.35501312479698</v>
      </c>
      <c r="L1257">
        <v>355.95356299028202</v>
      </c>
      <c r="M1257">
        <v>56.443561306999001</v>
      </c>
      <c r="N1257">
        <v>1.2829122402425599</v>
      </c>
      <c r="O1257">
        <v>8.5765260609149898</v>
      </c>
      <c r="P1257">
        <v>39.9251069900142</v>
      </c>
      <c r="Q1257">
        <v>-0.116685695220496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775</v>
      </c>
      <c r="E1258">
        <v>1566.8135606399901</v>
      </c>
      <c r="F1258">
        <v>310.39999999999998</v>
      </c>
      <c r="G1258">
        <v>-8.3824959452408905</v>
      </c>
      <c r="H1258">
        <v>10.1469345330263</v>
      </c>
      <c r="I1258">
        <v>5.0977747664206197</v>
      </c>
      <c r="J1258">
        <v>0.47171615693268798</v>
      </c>
      <c r="K1258">
        <v>281.291966902713</v>
      </c>
      <c r="M1258">
        <v>71.870624410145396</v>
      </c>
      <c r="N1258">
        <v>2.1832289366620898</v>
      </c>
      <c r="O1258">
        <v>3.3182989690721598</v>
      </c>
      <c r="P1258">
        <v>36.349659565121797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349</v>
      </c>
      <c r="E1259">
        <v>1565.9804743350001</v>
      </c>
      <c r="F1259">
        <v>875.85</v>
      </c>
      <c r="G1259">
        <v>-52.7297856626342</v>
      </c>
      <c r="H1259">
        <v>-2.6981166244348</v>
      </c>
      <c r="I1259">
        <v>-22.041184030845798</v>
      </c>
      <c r="J1259">
        <v>1.16137132934648</v>
      </c>
      <c r="K1259">
        <v>836.59005347851701</v>
      </c>
      <c r="L1259">
        <v>919.86415019178196</v>
      </c>
      <c r="M1259">
        <v>62.155558590405803</v>
      </c>
      <c r="N1259">
        <v>0.98164875258681805</v>
      </c>
      <c r="O1259">
        <v>49.386310441285602</v>
      </c>
      <c r="P1259">
        <v>29.7747814491035</v>
      </c>
      <c r="Q1259">
        <v>-1.3248354684922E-2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297</v>
      </c>
      <c r="E1260">
        <v>1562.7230466999999</v>
      </c>
      <c r="F1260">
        <v>115.3</v>
      </c>
      <c r="G1260">
        <v>-20.9022256732725</v>
      </c>
      <c r="H1260">
        <v>-2.6336613647235101</v>
      </c>
      <c r="I1260">
        <v>-11.069416493208999</v>
      </c>
      <c r="J1260">
        <v>-0.340319059752488</v>
      </c>
      <c r="K1260">
        <v>115.042776975197</v>
      </c>
      <c r="L1260">
        <v>111.76582634236</v>
      </c>
      <c r="M1260">
        <v>40.464097929150498</v>
      </c>
      <c r="N1260">
        <v>0.62360083444201697</v>
      </c>
      <c r="O1260">
        <v>11.873373807458799</v>
      </c>
      <c r="P1260">
        <v>25.326086956521699</v>
      </c>
      <c r="Q1260">
        <v>-3.2431777125552001E-2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532</v>
      </c>
      <c r="E1261">
        <v>1561.4957999999999</v>
      </c>
      <c r="F1261">
        <v>149.13999999999999</v>
      </c>
      <c r="G1261">
        <v>77.158083963948002</v>
      </c>
      <c r="H1261">
        <v>-9.6632291053559793</v>
      </c>
      <c r="I1261">
        <v>23.720873350096898</v>
      </c>
      <c r="J1261">
        <v>-4.0881318481338198</v>
      </c>
      <c r="K1261">
        <v>156.46428451298399</v>
      </c>
      <c r="L1261">
        <v>133.69041164594401</v>
      </c>
      <c r="M1261">
        <v>36.982113507611402</v>
      </c>
      <c r="N1261">
        <v>0.62585186454437602</v>
      </c>
      <c r="O1261">
        <v>22.703500067051099</v>
      </c>
      <c r="P1261">
        <v>110.05633802816899</v>
      </c>
      <c r="Q1261">
        <v>3.0425334850416E-2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2584</v>
      </c>
      <c r="E1262">
        <v>1559.7924700000001</v>
      </c>
      <c r="F1262">
        <v>1902.65</v>
      </c>
      <c r="G1262">
        <v>633.35894814489302</v>
      </c>
      <c r="H1262">
        <v>19.508740303106599</v>
      </c>
      <c r="I1262">
        <v>80.293233660520301</v>
      </c>
      <c r="J1262">
        <v>-0.85990006972538702</v>
      </c>
      <c r="K1262">
        <v>1626.2562004413401</v>
      </c>
      <c r="L1262">
        <v>1002.29038072248</v>
      </c>
      <c r="M1262">
        <v>47.602521227673797</v>
      </c>
      <c r="N1262">
        <v>0.38206967812372</v>
      </c>
      <c r="O1262">
        <v>11.0346096234199</v>
      </c>
      <c r="P1262">
        <v>740.39310954063603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626</v>
      </c>
      <c r="E1263">
        <v>1550.28406</v>
      </c>
      <c r="F1263">
        <v>1317.2</v>
      </c>
      <c r="G1263">
        <v>41.585996595044101</v>
      </c>
      <c r="H1263">
        <v>44.079305254354502</v>
      </c>
      <c r="I1263">
        <v>47.705831107492301</v>
      </c>
      <c r="J1263">
        <v>11.408686675400901</v>
      </c>
      <c r="K1263">
        <v>996.54463920307398</v>
      </c>
      <c r="L1263">
        <v>862.57547511721896</v>
      </c>
      <c r="M1263">
        <v>75.732471403351397</v>
      </c>
      <c r="N1263">
        <v>3.7959625418829601</v>
      </c>
      <c r="O1263">
        <v>10.081992104464</v>
      </c>
      <c r="P1263">
        <v>86.956213185721396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167</v>
      </c>
      <c r="E1264">
        <v>1548.4440653649999</v>
      </c>
      <c r="F1264">
        <v>233.15</v>
      </c>
      <c r="G1264">
        <v>87.020045119323996</v>
      </c>
      <c r="H1264">
        <v>12.955400781717801</v>
      </c>
      <c r="I1264">
        <v>41.966685110423697</v>
      </c>
      <c r="J1264">
        <v>-0.43602509439286202</v>
      </c>
      <c r="K1264">
        <v>207.165944486092</v>
      </c>
      <c r="L1264">
        <v>156.81126256476</v>
      </c>
      <c r="M1264">
        <v>52.758067195223902</v>
      </c>
      <c r="N1264">
        <v>0.72514096646333304</v>
      </c>
      <c r="O1264">
        <v>9.2815783830152192</v>
      </c>
      <c r="P1264">
        <v>141.98235599377199</v>
      </c>
      <c r="Q1264">
        <v>0.18918332237681401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551</v>
      </c>
      <c r="E1265">
        <v>1546.3818171999999</v>
      </c>
      <c r="F1265">
        <v>459.5</v>
      </c>
      <c r="G1265">
        <v>-20.807000720410201</v>
      </c>
      <c r="H1265">
        <v>9.9875754294913595</v>
      </c>
      <c r="I1265">
        <v>8.3756875899873098</v>
      </c>
      <c r="J1265">
        <v>-4.6323734552410301</v>
      </c>
      <c r="K1265">
        <v>414.02357275702502</v>
      </c>
      <c r="L1265">
        <v>381.16913539481601</v>
      </c>
      <c r="M1265">
        <v>57.0234659210046</v>
      </c>
      <c r="N1265">
        <v>0.69407068748384504</v>
      </c>
      <c r="O1265">
        <v>8.3786724700761699</v>
      </c>
      <c r="P1265">
        <v>56.8259385665528</v>
      </c>
      <c r="Q1265">
        <v>-0.10584102565324501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551</v>
      </c>
      <c r="E1266">
        <v>1540.21355715</v>
      </c>
      <c r="F1266">
        <v>439.75</v>
      </c>
      <c r="G1266">
        <v>33.966210658505702</v>
      </c>
      <c r="H1266">
        <v>14.161375865622899</v>
      </c>
      <c r="I1266">
        <v>-25.618492232498699</v>
      </c>
      <c r="J1266">
        <v>16.1566841739902</v>
      </c>
      <c r="K1266">
        <v>370.78286332285899</v>
      </c>
      <c r="L1266">
        <v>343.48094469663602</v>
      </c>
      <c r="M1266">
        <v>77.754452256584401</v>
      </c>
      <c r="N1266">
        <v>2.0450891692493598</v>
      </c>
      <c r="O1266">
        <v>27.049459920409301</v>
      </c>
      <c r="P1266">
        <v>77.784515868202902</v>
      </c>
      <c r="Q1266">
        <v>2.8252836771502001E-2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297</v>
      </c>
      <c r="E1267">
        <v>1531.9780000000001</v>
      </c>
      <c r="F1267">
        <v>524.65</v>
      </c>
      <c r="G1267">
        <v>15.557965228817601</v>
      </c>
      <c r="H1267">
        <v>12.695757797923401</v>
      </c>
      <c r="I1267">
        <v>20.871181190900501</v>
      </c>
      <c r="J1267">
        <v>9.8647797407477107</v>
      </c>
      <c r="K1267">
        <v>455.53002767472498</v>
      </c>
      <c r="L1267">
        <v>411.68415147899401</v>
      </c>
      <c r="M1267">
        <v>77.549407710686907</v>
      </c>
      <c r="N1267">
        <v>1.03119246401819</v>
      </c>
      <c r="O1267">
        <v>3.68817306775945</v>
      </c>
      <c r="P1267">
        <v>59.856794637416201</v>
      </c>
      <c r="Q1267">
        <v>2.2181867860870002E-3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2698</v>
      </c>
      <c r="E1268">
        <v>1531.5405945</v>
      </c>
      <c r="F1268">
        <v>786.45</v>
      </c>
      <c r="G1268">
        <v>137.59025887138901</v>
      </c>
      <c r="H1268">
        <v>-18.5778000022231</v>
      </c>
      <c r="I1268">
        <v>43.527330267739998</v>
      </c>
      <c r="J1268">
        <v>-6.1132308437187</v>
      </c>
      <c r="K1268">
        <v>727.50459669419195</v>
      </c>
      <c r="L1268">
        <v>534.86738490140999</v>
      </c>
      <c r="M1268">
        <v>40.377899984571997</v>
      </c>
      <c r="N1268">
        <v>0.42414947016173998</v>
      </c>
      <c r="O1268">
        <v>20.668828278975099</v>
      </c>
      <c r="P1268">
        <v>172.97813259284899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130</v>
      </c>
      <c r="E1269">
        <v>1530.3492965999999</v>
      </c>
      <c r="F1269">
        <v>2199.65</v>
      </c>
      <c r="G1269">
        <v>251.94700886894699</v>
      </c>
      <c r="H1269">
        <v>3.8552651236003701</v>
      </c>
      <c r="I1269">
        <v>166.64210121209601</v>
      </c>
      <c r="J1269">
        <v>8.5674825200295999</v>
      </c>
      <c r="K1269">
        <v>1833.8624231372801</v>
      </c>
      <c r="L1269">
        <v>1341.89444057384</v>
      </c>
      <c r="M1269">
        <v>83.691739204216006</v>
      </c>
      <c r="N1269">
        <v>0.82965261993870898</v>
      </c>
      <c r="O1269">
        <v>5.0167072034187097</v>
      </c>
      <c r="P1269">
        <v>288.11645346272599</v>
      </c>
      <c r="Q1269">
        <v>0.235742750767441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78</v>
      </c>
      <c r="E1270">
        <v>1518.437220178</v>
      </c>
      <c r="F1270">
        <v>103.01</v>
      </c>
      <c r="G1270">
        <v>-8.38657711596883</v>
      </c>
      <c r="H1270">
        <v>-12.9623200040773</v>
      </c>
      <c r="I1270">
        <v>-24.9113215726126</v>
      </c>
      <c r="J1270">
        <v>-5.2719300491412504</v>
      </c>
      <c r="K1270">
        <v>108.84148935151001</v>
      </c>
      <c r="L1270">
        <v>103.079163803711</v>
      </c>
      <c r="M1270">
        <v>27.184134256276899</v>
      </c>
      <c r="N1270">
        <v>0.80945934396909003</v>
      </c>
      <c r="O1270">
        <v>20.279584506358599</v>
      </c>
      <c r="P1270">
        <v>23.8100961538461</v>
      </c>
      <c r="Q1270">
        <v>-2.8038883323804002E-2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433</v>
      </c>
      <c r="E1271">
        <v>1516.8430817999999</v>
      </c>
      <c r="F1271">
        <v>486</v>
      </c>
      <c r="G1271">
        <v>-17.445179753396001</v>
      </c>
      <c r="H1271">
        <v>-2.2925426409399101</v>
      </c>
      <c r="I1271">
        <v>-35.24515435803</v>
      </c>
      <c r="J1271">
        <v>2.1893926091500502</v>
      </c>
      <c r="K1271">
        <v>503.618022283968</v>
      </c>
      <c r="L1271">
        <v>505.47519447976703</v>
      </c>
      <c r="M1271">
        <v>47.620059180084702</v>
      </c>
      <c r="N1271">
        <v>1.12319818843605</v>
      </c>
      <c r="O1271">
        <v>56.059670781892997</v>
      </c>
      <c r="P1271">
        <v>20.2970297029702</v>
      </c>
      <c r="Q1271">
        <v>-3.1429423476644E-2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21</v>
      </c>
      <c r="E1272">
        <v>1514.9296978559901</v>
      </c>
      <c r="F1272">
        <v>155.52000000000001</v>
      </c>
      <c r="G1272">
        <v>65.060016228626793</v>
      </c>
      <c r="H1272">
        <v>41.7878548874899</v>
      </c>
      <c r="I1272">
        <v>41.718480448429602</v>
      </c>
      <c r="J1272">
        <v>-3.7081522320509901</v>
      </c>
      <c r="K1272">
        <v>131.01292053187899</v>
      </c>
      <c r="L1272">
        <v>105.91906614613499</v>
      </c>
      <c r="M1272">
        <v>52.178586558646998</v>
      </c>
      <c r="N1272">
        <v>0.874024070886117</v>
      </c>
      <c r="O1272">
        <v>18.505658436213899</v>
      </c>
      <c r="P1272">
        <v>114.510344827586</v>
      </c>
      <c r="Q1272">
        <v>8.9354522035539993E-2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463</v>
      </c>
      <c r="E1273">
        <v>1513.7394999999999</v>
      </c>
      <c r="F1273">
        <v>227.63</v>
      </c>
      <c r="G1273">
        <v>-7.8112790170096904</v>
      </c>
      <c r="H1273">
        <v>4.1730819805534303</v>
      </c>
      <c r="I1273">
        <v>-30.209694548497801</v>
      </c>
      <c r="J1273">
        <v>1.6201260509256099</v>
      </c>
      <c r="K1273">
        <v>217.29291430838299</v>
      </c>
      <c r="L1273">
        <v>211.98009272989901</v>
      </c>
      <c r="M1273">
        <v>54.344465913379402</v>
      </c>
      <c r="N1273">
        <v>1.1073862549604301</v>
      </c>
      <c r="O1273">
        <v>26.345385054693999</v>
      </c>
      <c r="P1273">
        <v>31.1232718894009</v>
      </c>
      <c r="Q1273">
        <v>1.9689576331449E-2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396</v>
      </c>
      <c r="E1274">
        <v>1512.9</v>
      </c>
      <c r="F1274">
        <v>50.43</v>
      </c>
      <c r="G1274">
        <v>-7.2241386893969404</v>
      </c>
      <c r="H1274">
        <v>39.568963557860698</v>
      </c>
      <c r="I1274">
        <v>6.2561320222645698</v>
      </c>
      <c r="J1274">
        <v>-6.5526201262531503</v>
      </c>
      <c r="K1274">
        <v>42.062191373340603</v>
      </c>
      <c r="M1274">
        <v>57.580681697752397</v>
      </c>
      <c r="N1274">
        <v>1.39896066733989</v>
      </c>
      <c r="O1274">
        <v>12.1554630180448</v>
      </c>
      <c r="P1274">
        <v>68.099999999999994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584</v>
      </c>
      <c r="E1275">
        <v>1510.45310625</v>
      </c>
      <c r="F1275">
        <v>782.75</v>
      </c>
      <c r="G1275">
        <v>335.75986435830703</v>
      </c>
      <c r="H1275">
        <v>14.0065279687161</v>
      </c>
      <c r="I1275">
        <v>69.823439541717605</v>
      </c>
      <c r="J1275">
        <v>-4.1225410215941398</v>
      </c>
      <c r="K1275">
        <v>670.49223123175102</v>
      </c>
      <c r="L1275">
        <v>502.67878013572999</v>
      </c>
      <c r="M1275">
        <v>65.377475925257201</v>
      </c>
      <c r="N1275">
        <v>0.61474469518107</v>
      </c>
      <c r="O1275">
        <v>3.1491536250399101</v>
      </c>
      <c r="P1275">
        <v>383.17901234567898</v>
      </c>
      <c r="Q1275">
        <v>0.16955397314714701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286</v>
      </c>
      <c r="E1276">
        <v>1506.7765584000001</v>
      </c>
      <c r="F1276">
        <v>1506.15</v>
      </c>
      <c r="G1276">
        <v>416.17167132179702</v>
      </c>
      <c r="H1276">
        <v>5.6406871112173</v>
      </c>
      <c r="I1276">
        <v>43.467772209495202</v>
      </c>
      <c r="J1276">
        <v>-6.7821854036915497</v>
      </c>
      <c r="K1276">
        <v>1456.1253488458201</v>
      </c>
      <c r="L1276">
        <v>1077.76394865977</v>
      </c>
      <c r="M1276">
        <v>40.961445476199501</v>
      </c>
      <c r="N1276">
        <v>0.93831436157197701</v>
      </c>
      <c r="O1276">
        <v>15.323838927065699</v>
      </c>
      <c r="P1276">
        <v>626.20540019286398</v>
      </c>
      <c r="Q1276">
        <v>0.16582726930966299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264</v>
      </c>
      <c r="E1277">
        <v>1506.178152</v>
      </c>
      <c r="F1277">
        <v>833.1</v>
      </c>
      <c r="G1277">
        <v>51.828020893341503</v>
      </c>
      <c r="H1277">
        <v>19.564963077471798</v>
      </c>
      <c r="I1277">
        <v>61.110994561520499</v>
      </c>
      <c r="J1277">
        <v>9.4146989008471405</v>
      </c>
      <c r="K1277">
        <v>687.42434655012903</v>
      </c>
      <c r="L1277">
        <v>566.68199894072802</v>
      </c>
      <c r="M1277">
        <v>81.888799974938394</v>
      </c>
      <c r="N1277">
        <v>1.12757334342771</v>
      </c>
      <c r="O1277">
        <v>3.70903853078861</v>
      </c>
      <c r="P1277">
        <v>109.3216080402</v>
      </c>
      <c r="Q1277">
        <v>4.7212128496383003E-2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78</v>
      </c>
      <c r="E1278">
        <v>1502.73</v>
      </c>
      <c r="F1278">
        <v>50.94</v>
      </c>
      <c r="G1278">
        <v>-13.1244552694095</v>
      </c>
      <c r="H1278">
        <v>-0.174207210521762</v>
      </c>
      <c r="I1278">
        <v>-10.075622520863501</v>
      </c>
      <c r="J1278">
        <v>5.2288011771756002</v>
      </c>
      <c r="K1278">
        <v>49.0706581370737</v>
      </c>
      <c r="L1278">
        <v>47.840564074186801</v>
      </c>
      <c r="M1278">
        <v>54.799640853556099</v>
      </c>
      <c r="N1278">
        <v>0.77883249059336401</v>
      </c>
      <c r="O1278">
        <v>18.7366353622104</v>
      </c>
      <c r="P1278">
        <v>31.7981888745148</v>
      </c>
      <c r="Q1278">
        <v>2.4420614191647001E-2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782</v>
      </c>
      <c r="E1279">
        <v>1502.3733244519999</v>
      </c>
      <c r="F1279">
        <v>68.77</v>
      </c>
      <c r="G1279">
        <v>130.019392176981</v>
      </c>
      <c r="H1279">
        <v>2.9318801880768399</v>
      </c>
      <c r="I1279">
        <v>-4.6347831775562298</v>
      </c>
      <c r="J1279">
        <v>0.60445951976455203</v>
      </c>
      <c r="K1279">
        <v>64.163399994177297</v>
      </c>
      <c r="L1279">
        <v>53.839454598095799</v>
      </c>
      <c r="M1279">
        <v>52.823021016787003</v>
      </c>
      <c r="N1279">
        <v>0.74394822096929702</v>
      </c>
      <c r="O1279">
        <v>12.2582521448306</v>
      </c>
      <c r="P1279">
        <v>162.48091603053399</v>
      </c>
      <c r="Q1279">
        <v>0.199265513451726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726</v>
      </c>
      <c r="E1280">
        <v>1502.0466694199999</v>
      </c>
      <c r="F1280">
        <v>268.04000000000002</v>
      </c>
      <c r="G1280">
        <v>1.22951568086754</v>
      </c>
      <c r="H1280">
        <v>0.93984482592869201</v>
      </c>
      <c r="I1280">
        <v>0.94505337303467396</v>
      </c>
      <c r="J1280">
        <v>2.1564559415561502</v>
      </c>
      <c r="K1280">
        <v>259.750404206052</v>
      </c>
      <c r="L1280">
        <v>239.939444468651</v>
      </c>
      <c r="M1280">
        <v>57.335343564974302</v>
      </c>
      <c r="N1280">
        <v>0.59117200928852098</v>
      </c>
      <c r="O1280">
        <v>6.3274138188329898</v>
      </c>
      <c r="P1280">
        <v>32.110996106264402</v>
      </c>
      <c r="Q1280">
        <v>2.5420345253382999E-2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46</v>
      </c>
      <c r="E1281">
        <v>1491.4173456000001</v>
      </c>
      <c r="F1281">
        <v>1398.8</v>
      </c>
      <c r="G1281">
        <v>133.63256873674499</v>
      </c>
      <c r="H1281">
        <v>16.499115048970001</v>
      </c>
      <c r="I1281">
        <v>5.9014810058159197</v>
      </c>
      <c r="J1281">
        <v>-1.34680236158582</v>
      </c>
      <c r="K1281">
        <v>1212.0582621581</v>
      </c>
      <c r="L1281">
        <v>1052.12755792449</v>
      </c>
      <c r="M1281">
        <v>64.555570782219306</v>
      </c>
      <c r="N1281">
        <v>1.5754303889511001</v>
      </c>
      <c r="O1281">
        <v>1.87303402916785</v>
      </c>
      <c r="P1281">
        <v>172.856724861016</v>
      </c>
      <c r="Q1281">
        <v>0.13311041260853801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433</v>
      </c>
      <c r="E1282">
        <v>1486.6921500000001</v>
      </c>
      <c r="F1282">
        <v>1395.3</v>
      </c>
      <c r="G1282">
        <v>331.26561185790302</v>
      </c>
      <c r="H1282">
        <v>46.012092981605697</v>
      </c>
      <c r="I1282">
        <v>180.457146143523</v>
      </c>
      <c r="J1282">
        <v>23.0260077805107</v>
      </c>
      <c r="K1282">
        <v>870.90544951535401</v>
      </c>
      <c r="L1282">
        <v>652.50916116489498</v>
      </c>
      <c r="M1282">
        <v>94.655623891407899</v>
      </c>
      <c r="N1282">
        <v>1.70319434580842</v>
      </c>
      <c r="O1282">
        <v>1.92073389235289</v>
      </c>
      <c r="P1282">
        <v>367.35890135655598</v>
      </c>
      <c r="Q1282">
        <v>0.15375922406605999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2729</v>
      </c>
      <c r="E1283">
        <v>1486.6330459999999</v>
      </c>
      <c r="F1283">
        <v>151.01</v>
      </c>
      <c r="G1283">
        <v>19.2478455162722</v>
      </c>
      <c r="H1283">
        <v>-9.44602684396828</v>
      </c>
      <c r="I1283">
        <v>-32.1343053399195</v>
      </c>
      <c r="J1283">
        <v>-3.8796692334955298</v>
      </c>
      <c r="K1283">
        <v>160.649482136963</v>
      </c>
      <c r="M1283">
        <v>38.797320355674401</v>
      </c>
      <c r="N1283">
        <v>0.85229432379426295</v>
      </c>
      <c r="O1283">
        <v>64.326865770478705</v>
      </c>
      <c r="P1283">
        <v>69.960607765897507</v>
      </c>
    </row>
    <row r="1284" spans="1:17" hidden="1" x14ac:dyDescent="0.3">
      <c r="A1284" t="s">
        <v>2730</v>
      </c>
      <c r="B1284" t="s">
        <v>2731</v>
      </c>
      <c r="C1284" t="str">
        <f>IFERROR(VLOOKUP(Table1[[#This Row],[Ticker]],[1]!Table2[[Symbol]:[Industry]],2,FALSE),"-")</f>
        <v>-</v>
      </c>
      <c r="D1284" t="s">
        <v>57</v>
      </c>
      <c r="E1284">
        <v>1485.7239999999999</v>
      </c>
      <c r="F1284">
        <v>977.45</v>
      </c>
      <c r="G1284">
        <v>129.82887049368699</v>
      </c>
      <c r="H1284">
        <v>23.129063885856102</v>
      </c>
      <c r="I1284">
        <v>69.119271779312399</v>
      </c>
      <c r="J1284">
        <v>19.4081623307329</v>
      </c>
      <c r="K1284">
        <v>722.50554415833994</v>
      </c>
      <c r="L1284">
        <v>575.37295688524102</v>
      </c>
      <c r="M1284">
        <v>85.596126149483894</v>
      </c>
      <c r="N1284">
        <v>2.27370142813098</v>
      </c>
      <c r="O1284">
        <v>6.9108394291268</v>
      </c>
      <c r="P1284">
        <v>191.297869170019</v>
      </c>
      <c r="Q1284">
        <v>0.16186413535063399</v>
      </c>
    </row>
    <row r="1285" spans="1:17" hidden="1" x14ac:dyDescent="0.3">
      <c r="A1285" t="s">
        <v>2732</v>
      </c>
      <c r="B1285" t="s">
        <v>2733</v>
      </c>
      <c r="C1285" t="str">
        <f>IFERROR(VLOOKUP(Table1[[#This Row],[Ticker]],[1]!Table2[[Symbol]:[Industry]],2,FALSE),"-")</f>
        <v>-</v>
      </c>
      <c r="D1285" t="s">
        <v>24</v>
      </c>
      <c r="E1285">
        <v>1478.2808676549901</v>
      </c>
      <c r="F1285">
        <v>328.15</v>
      </c>
      <c r="G1285">
        <v>-49.573591182085501</v>
      </c>
      <c r="H1285">
        <v>-7.31691992485369</v>
      </c>
      <c r="I1285">
        <v>-37.668033114102101</v>
      </c>
      <c r="J1285">
        <v>-2.3000150867184499</v>
      </c>
      <c r="K1285">
        <v>347.889569986884</v>
      </c>
      <c r="M1285">
        <v>20.061868755141798</v>
      </c>
      <c r="N1285">
        <v>0.51929286915199901</v>
      </c>
      <c r="O1285">
        <v>42.922444004266303</v>
      </c>
      <c r="P1285">
        <v>5.3789338471419397</v>
      </c>
    </row>
    <row r="1286" spans="1:17" hidden="1" x14ac:dyDescent="0.3">
      <c r="A1286" t="s">
        <v>2734</v>
      </c>
      <c r="B1286" t="s">
        <v>2735</v>
      </c>
      <c r="C1286" t="str">
        <f>IFERROR(VLOOKUP(Table1[[#This Row],[Ticker]],[1]!Table2[[Symbol]:[Industry]],2,FALSE),"-")</f>
        <v>-</v>
      </c>
      <c r="D1286" t="s">
        <v>775</v>
      </c>
      <c r="E1286">
        <v>1459.3913141789999</v>
      </c>
      <c r="F1286">
        <v>7.23</v>
      </c>
      <c r="G1286">
        <v>-98.507415532046394</v>
      </c>
      <c r="H1286">
        <v>-17.026381562506799</v>
      </c>
      <c r="I1286">
        <v>-76.681640919771098</v>
      </c>
      <c r="J1286">
        <v>0.47171615693268798</v>
      </c>
      <c r="K1286">
        <v>11.514774960606999</v>
      </c>
      <c r="L1286">
        <v>16.5226994070972</v>
      </c>
      <c r="M1286">
        <v>1.95165534668054</v>
      </c>
      <c r="N1286">
        <v>0.51984321777788101</v>
      </c>
      <c r="O1286">
        <v>269.29460580912797</v>
      </c>
      <c r="P1286">
        <v>0</v>
      </c>
      <c r="Q1286">
        <v>-7.6904656426980003E-3</v>
      </c>
    </row>
    <row r="1287" spans="1:17" hidden="1" x14ac:dyDescent="0.3">
      <c r="A1287" t="s">
        <v>2736</v>
      </c>
      <c r="B1287" t="s">
        <v>2737</v>
      </c>
      <c r="C1287" t="str">
        <f>IFERROR(VLOOKUP(Table1[[#This Row],[Ticker]],[1]!Table2[[Symbol]:[Industry]],2,FALSE),"-")</f>
        <v>-</v>
      </c>
      <c r="D1287" t="s">
        <v>109</v>
      </c>
      <c r="E1287">
        <v>1455.9754315</v>
      </c>
      <c r="F1287">
        <v>55.85</v>
      </c>
      <c r="G1287">
        <v>21.088103354041401</v>
      </c>
      <c r="H1287">
        <v>-11.6540411369749</v>
      </c>
      <c r="I1287">
        <v>-37.631841750324497</v>
      </c>
      <c r="J1287">
        <v>-1.4490313772427701</v>
      </c>
      <c r="K1287">
        <v>58.493303198230599</v>
      </c>
      <c r="L1287">
        <v>58.530031717884</v>
      </c>
      <c r="M1287">
        <v>38.559228304585801</v>
      </c>
      <c r="N1287">
        <v>0.57039309369230395</v>
      </c>
      <c r="O1287">
        <v>54.8791405550581</v>
      </c>
      <c r="P1287">
        <v>56.442577030812302</v>
      </c>
      <c r="Q1287">
        <v>-2.4419993994149E-2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21</v>
      </c>
      <c r="E1288">
        <v>1454.3755123799999</v>
      </c>
      <c r="F1288">
        <v>130.55000000000001</v>
      </c>
      <c r="G1288">
        <v>-3.0166992541734601</v>
      </c>
      <c r="H1288">
        <v>1.9710242738047901</v>
      </c>
      <c r="I1288">
        <v>-0.90025950198254201</v>
      </c>
      <c r="J1288">
        <v>-1.0963311803453999</v>
      </c>
      <c r="K1288">
        <v>126.65293929406</v>
      </c>
      <c r="L1288">
        <v>116.103250553302</v>
      </c>
      <c r="M1288">
        <v>44.371008036578203</v>
      </c>
      <c r="N1288">
        <v>1.1180322338505699</v>
      </c>
      <c r="O1288">
        <v>35.197242435848302</v>
      </c>
      <c r="P1288">
        <v>61.172839506172799</v>
      </c>
      <c r="Q1288">
        <v>-7.0646918811849996E-3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391</v>
      </c>
      <c r="E1289">
        <v>1441.050479128</v>
      </c>
      <c r="F1289">
        <v>98.02</v>
      </c>
      <c r="G1289">
        <v>-58.111456374532899</v>
      </c>
      <c r="H1289">
        <v>-10.4200218042652</v>
      </c>
      <c r="I1289">
        <v>-33.960688764476402</v>
      </c>
      <c r="J1289">
        <v>4.8961193399565603</v>
      </c>
      <c r="K1289">
        <v>101.00439152982899</v>
      </c>
      <c r="L1289">
        <v>113.860187713581</v>
      </c>
      <c r="M1289">
        <v>52.324690299475002</v>
      </c>
      <c r="N1289">
        <v>0.95679428985412596</v>
      </c>
      <c r="O1289">
        <v>81.238522750459097</v>
      </c>
      <c r="P1289">
        <v>8.9111111111111097</v>
      </c>
      <c r="Q1289">
        <v>-7.5114642195539996E-2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626</v>
      </c>
      <c r="E1290">
        <v>1439.73905068</v>
      </c>
      <c r="F1290">
        <v>146.22999999999999</v>
      </c>
      <c r="G1290">
        <v>-8.7051982926777391</v>
      </c>
      <c r="H1290">
        <v>-2.0088723898644099</v>
      </c>
      <c r="I1290">
        <v>-28.0131650287965</v>
      </c>
      <c r="J1290">
        <v>7.0084808628150297</v>
      </c>
      <c r="K1290">
        <v>138.11758357044999</v>
      </c>
      <c r="L1290">
        <v>138.91375474671599</v>
      </c>
      <c r="M1290">
        <v>60.379695555638001</v>
      </c>
      <c r="N1290">
        <v>2.6513968879815999</v>
      </c>
      <c r="O1290">
        <v>28.530397319291499</v>
      </c>
      <c r="P1290">
        <v>27.711790393013001</v>
      </c>
      <c r="Q1290">
        <v>-7.2520703372220996E-2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D1291" t="s">
        <v>463</v>
      </c>
      <c r="E1291">
        <v>1439.5308638399999</v>
      </c>
      <c r="F1291">
        <v>694.35</v>
      </c>
      <c r="G1291">
        <v>-44.262481842570601</v>
      </c>
      <c r="H1291">
        <v>13.6193448972806</v>
      </c>
      <c r="I1291">
        <v>-11.204315750594199</v>
      </c>
      <c r="J1291">
        <v>2.3503288736956902</v>
      </c>
      <c r="K1291">
        <v>659.04129444241005</v>
      </c>
      <c r="L1291">
        <v>672.77010517034</v>
      </c>
      <c r="M1291">
        <v>57.128366610602697</v>
      </c>
      <c r="N1291">
        <v>0.99420609322031805</v>
      </c>
      <c r="O1291">
        <v>32.209980557355799</v>
      </c>
      <c r="P1291">
        <v>22.8938053097345</v>
      </c>
      <c r="Q1291">
        <v>5.4237390992579002E-2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201</v>
      </c>
      <c r="E1292">
        <v>1436.38572877</v>
      </c>
      <c r="F1292">
        <v>883.1</v>
      </c>
      <c r="G1292">
        <v>16.045940972212001</v>
      </c>
      <c r="H1292">
        <v>-5.41234968238272</v>
      </c>
      <c r="I1292">
        <v>5.8472326904955496</v>
      </c>
      <c r="J1292">
        <v>-2.6879717208560798</v>
      </c>
      <c r="K1292">
        <v>866.60620186660196</v>
      </c>
      <c r="L1292">
        <v>796.06042307244604</v>
      </c>
      <c r="M1292">
        <v>48.204595123214801</v>
      </c>
      <c r="N1292">
        <v>0.59603697430920699</v>
      </c>
      <c r="O1292">
        <v>15.841920507303801</v>
      </c>
      <c r="P1292">
        <v>46.317620743931698</v>
      </c>
      <c r="Q1292">
        <v>6.7294472288050994E-2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54</v>
      </c>
      <c r="E1293">
        <v>1427.86</v>
      </c>
      <c r="F1293">
        <v>15.74</v>
      </c>
      <c r="G1293">
        <v>75.209786359912698</v>
      </c>
      <c r="H1293">
        <v>20.743394760460902</v>
      </c>
      <c r="I1293">
        <v>-13.798821032445799</v>
      </c>
      <c r="J1293">
        <v>4.70073372362104</v>
      </c>
      <c r="K1293">
        <v>14.029828685940799</v>
      </c>
      <c r="L1293">
        <v>12.6817274813456</v>
      </c>
      <c r="M1293">
        <v>62.426272373571699</v>
      </c>
      <c r="N1293">
        <v>1.3345816245275399</v>
      </c>
      <c r="O1293">
        <v>18.487928843710201</v>
      </c>
      <c r="P1293">
        <v>118.611111111111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230</v>
      </c>
      <c r="E1294">
        <v>1425.146766525</v>
      </c>
      <c r="F1294">
        <v>903.15</v>
      </c>
      <c r="G1294">
        <v>50.399041549167897</v>
      </c>
      <c r="H1294">
        <v>-4.70625809448482</v>
      </c>
      <c r="I1294">
        <v>45.509516151307203</v>
      </c>
      <c r="J1294">
        <v>8.2002621207727699</v>
      </c>
      <c r="K1294">
        <v>769.20477365883198</v>
      </c>
      <c r="L1294">
        <v>622.378155609288</v>
      </c>
      <c r="M1294">
        <v>75.144417657197295</v>
      </c>
      <c r="N1294">
        <v>0.50966204982632701</v>
      </c>
      <c r="O1294">
        <v>4.7334329845540601</v>
      </c>
      <c r="P1294">
        <v>108.07510655454401</v>
      </c>
      <c r="Q1294">
        <v>0.19343778812587401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230</v>
      </c>
      <c r="E1295">
        <v>1422.8708265</v>
      </c>
      <c r="F1295">
        <v>830.25</v>
      </c>
      <c r="G1295">
        <v>141.800238631632</v>
      </c>
      <c r="H1295">
        <v>13.1193506758905</v>
      </c>
      <c r="I1295">
        <v>30.313737703719202</v>
      </c>
      <c r="J1295">
        <v>11.2287719731663</v>
      </c>
      <c r="K1295">
        <v>712.25804341558205</v>
      </c>
      <c r="L1295">
        <v>612.85368715940695</v>
      </c>
      <c r="M1295">
        <v>79.4108644676392</v>
      </c>
      <c r="N1295">
        <v>1.13601169615356</v>
      </c>
      <c r="O1295">
        <v>0</v>
      </c>
      <c r="P1295">
        <v>178.14070351758701</v>
      </c>
      <c r="Q1295">
        <v>0.132631577977015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307</v>
      </c>
      <c r="E1296">
        <v>1422.6828620419999</v>
      </c>
      <c r="F1296">
        <v>21.58</v>
      </c>
      <c r="G1296">
        <v>29.791726159243801</v>
      </c>
      <c r="H1296">
        <v>-13.616603985187901</v>
      </c>
      <c r="I1296">
        <v>-52.571855396509299</v>
      </c>
      <c r="J1296">
        <v>-0.43737475215821697</v>
      </c>
      <c r="K1296">
        <v>24.181958879459302</v>
      </c>
      <c r="L1296">
        <v>24.832003414259098</v>
      </c>
      <c r="M1296">
        <v>23.593076832224099</v>
      </c>
      <c r="N1296">
        <v>2.0425459418955998</v>
      </c>
      <c r="O1296">
        <v>94.624652455977696</v>
      </c>
      <c r="P1296">
        <v>62.2556390977443</v>
      </c>
      <c r="Q1296">
        <v>7.0993546195245005E-2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170</v>
      </c>
      <c r="E1297">
        <v>1417.8568341</v>
      </c>
      <c r="F1297">
        <v>603.35</v>
      </c>
      <c r="G1297">
        <v>-80.276490176637907</v>
      </c>
      <c r="H1297">
        <v>-13.8610820035431</v>
      </c>
      <c r="I1297">
        <v>-32.096490340913</v>
      </c>
      <c r="J1297">
        <v>-4.8910598683039002</v>
      </c>
      <c r="K1297">
        <v>616.39962671910996</v>
      </c>
      <c r="L1297">
        <v>719.51054411030896</v>
      </c>
      <c r="M1297">
        <v>35.386205700106103</v>
      </c>
      <c r="N1297">
        <v>0.81238167738955602</v>
      </c>
      <c r="O1297">
        <v>120.104417005055</v>
      </c>
      <c r="P1297">
        <v>32.969696969696898</v>
      </c>
      <c r="Q1297">
        <v>7.1529328789980001E-2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626</v>
      </c>
      <c r="E1298">
        <v>1410.4926459000001</v>
      </c>
      <c r="F1298">
        <v>196.3</v>
      </c>
      <c r="G1298">
        <v>160.90759177652299</v>
      </c>
      <c r="H1298">
        <v>-3.5447052973759101</v>
      </c>
      <c r="I1298">
        <v>12.768862737427</v>
      </c>
      <c r="J1298">
        <v>9.5932502331182405</v>
      </c>
      <c r="K1298">
        <v>180.354635014412</v>
      </c>
      <c r="L1298">
        <v>146.324774806536</v>
      </c>
      <c r="M1298">
        <v>49.030981838578697</v>
      </c>
      <c r="N1298">
        <v>0.77954433979075399</v>
      </c>
      <c r="O1298">
        <v>12.5573102394294</v>
      </c>
      <c r="P1298">
        <v>188.63402440817501</v>
      </c>
      <c r="Q1298">
        <v>0.14155256709577399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560</v>
      </c>
      <c r="E1299">
        <v>1406.6341034059999</v>
      </c>
      <c r="F1299">
        <v>218.18</v>
      </c>
      <c r="G1299">
        <v>-29.831205168883599</v>
      </c>
      <c r="H1299">
        <v>-3.3398778532581601</v>
      </c>
      <c r="I1299">
        <v>-31.830834466266399</v>
      </c>
      <c r="J1299">
        <v>1.0712584910287899</v>
      </c>
      <c r="K1299">
        <v>223.355087032928</v>
      </c>
      <c r="L1299">
        <v>231.369863427399</v>
      </c>
      <c r="M1299">
        <v>45.2680073622276</v>
      </c>
      <c r="N1299">
        <v>0.70986525571839099</v>
      </c>
      <c r="O1299">
        <v>41.0990924924374</v>
      </c>
      <c r="P1299">
        <v>17.269551195915</v>
      </c>
      <c r="Q1299">
        <v>8.2996697072142994E-2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133</v>
      </c>
      <c r="E1300">
        <v>1404.3901289999999</v>
      </c>
      <c r="F1300">
        <v>506.3</v>
      </c>
      <c r="G1300">
        <v>40.372870047316198</v>
      </c>
      <c r="H1300">
        <v>-8.62307308040333</v>
      </c>
      <c r="I1300">
        <v>-23.747243244300002</v>
      </c>
      <c r="J1300">
        <v>0.93168875430986997</v>
      </c>
      <c r="K1300">
        <v>527.23576754498299</v>
      </c>
      <c r="L1300">
        <v>479.73931593242497</v>
      </c>
      <c r="M1300">
        <v>36.2002563225114</v>
      </c>
      <c r="N1300">
        <v>0.80597677812081103</v>
      </c>
      <c r="O1300">
        <v>32.075844361050699</v>
      </c>
      <c r="P1300">
        <v>94.768224658588196</v>
      </c>
      <c r="Q1300">
        <v>0.143241456738711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286</v>
      </c>
      <c r="E1301">
        <v>1403.9845012200001</v>
      </c>
      <c r="F1301">
        <v>401.45</v>
      </c>
      <c r="G1301">
        <v>-31.724499423616901</v>
      </c>
      <c r="H1301">
        <v>-4.4234014063351799</v>
      </c>
      <c r="I1301">
        <v>-13.907878721320699</v>
      </c>
      <c r="J1301">
        <v>3.6342715016512201</v>
      </c>
      <c r="K1301">
        <v>403.05039687545099</v>
      </c>
      <c r="L1301">
        <v>401.43138700765599</v>
      </c>
      <c r="M1301">
        <v>45.006274562568102</v>
      </c>
      <c r="N1301">
        <v>0.904305925422767</v>
      </c>
      <c r="O1301">
        <v>27.986050566695699</v>
      </c>
      <c r="P1301">
        <v>38.121451918114502</v>
      </c>
      <c r="Q1301">
        <v>5.2823668072446997E-2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133</v>
      </c>
      <c r="E1302">
        <v>1394.1670012</v>
      </c>
      <c r="F1302">
        <v>731</v>
      </c>
      <c r="G1302">
        <v>8.4931611102957802</v>
      </c>
      <c r="H1302">
        <v>-11.2848428247386</v>
      </c>
      <c r="I1302">
        <v>5.2757520783218697</v>
      </c>
      <c r="J1302">
        <v>-1.0993220944334301</v>
      </c>
      <c r="K1302">
        <v>706.09200305299805</v>
      </c>
      <c r="L1302">
        <v>644.84345546450697</v>
      </c>
      <c r="M1302">
        <v>52.293285742185901</v>
      </c>
      <c r="N1302">
        <v>0.45345962340155399</v>
      </c>
      <c r="O1302">
        <v>15.595075239398</v>
      </c>
      <c r="P1302">
        <v>35.245143385753899</v>
      </c>
      <c r="Q1302">
        <v>5.2889331013384E-2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696</v>
      </c>
      <c r="E1303">
        <v>1389.2369896</v>
      </c>
      <c r="F1303">
        <v>159.19999999999999</v>
      </c>
      <c r="G1303">
        <v>-40.507767240852502</v>
      </c>
      <c r="H1303">
        <v>-1.4123744703082399</v>
      </c>
      <c r="I1303">
        <v>-20.921838463888101</v>
      </c>
      <c r="J1303">
        <v>2.5096996259212601</v>
      </c>
      <c r="K1303">
        <v>161.85245966838499</v>
      </c>
      <c r="L1303">
        <v>163.91753913327099</v>
      </c>
      <c r="M1303">
        <v>39.949837071763802</v>
      </c>
      <c r="N1303">
        <v>0.80750957382750399</v>
      </c>
      <c r="O1303">
        <v>41.865577889447202</v>
      </c>
      <c r="P1303">
        <v>25.949367088607499</v>
      </c>
      <c r="Q1303">
        <v>4.8774694513216997E-2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294</v>
      </c>
      <c r="E1304">
        <v>1386.8748399999999</v>
      </c>
      <c r="F1304">
        <v>85.04</v>
      </c>
      <c r="G1304">
        <v>-12.176367555233499</v>
      </c>
      <c r="H1304">
        <v>-1.14398535883051</v>
      </c>
      <c r="I1304">
        <v>-25.199088033200301</v>
      </c>
      <c r="J1304">
        <v>4.8406481957676304</v>
      </c>
      <c r="K1304">
        <v>85.081061226495606</v>
      </c>
      <c r="L1304">
        <v>84.872998919566697</v>
      </c>
      <c r="M1304">
        <v>51.699829955277401</v>
      </c>
      <c r="N1304">
        <v>1.15290105183924</v>
      </c>
      <c r="O1304">
        <v>23.412511759172101</v>
      </c>
      <c r="P1304">
        <v>23.2463768115942</v>
      </c>
      <c r="Q1304">
        <v>6.6023723774320003E-2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78</v>
      </c>
      <c r="E1305">
        <v>1383.841328667</v>
      </c>
      <c r="F1305">
        <v>131.38999999999999</v>
      </c>
      <c r="G1305">
        <v>95.357482132608396</v>
      </c>
      <c r="H1305">
        <v>-7.5657488230992103</v>
      </c>
      <c r="I1305">
        <v>7.2597876951707301</v>
      </c>
      <c r="J1305">
        <v>-4.6537623628461198</v>
      </c>
      <c r="K1305">
        <v>129.81364128781701</v>
      </c>
      <c r="L1305">
        <v>110.51494542386099</v>
      </c>
      <c r="M1305">
        <v>27.2066434971895</v>
      </c>
      <c r="N1305">
        <v>0.82620225264233904</v>
      </c>
      <c r="O1305">
        <v>13.296293477433601</v>
      </c>
      <c r="P1305">
        <v>123.073005093378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294</v>
      </c>
      <c r="E1306">
        <v>1380.3853068000001</v>
      </c>
      <c r="F1306">
        <v>319.75</v>
      </c>
      <c r="G1306">
        <v>55.039453048426303</v>
      </c>
      <c r="H1306">
        <v>0.19992194662986701</v>
      </c>
      <c r="I1306">
        <v>38.077218373629101</v>
      </c>
      <c r="J1306">
        <v>0.80589820658259603</v>
      </c>
      <c r="K1306">
        <v>297.74883292331901</v>
      </c>
      <c r="L1306">
        <v>233.46468042095199</v>
      </c>
      <c r="M1306">
        <v>59.726251875213499</v>
      </c>
      <c r="N1306">
        <v>0.66585219748587599</v>
      </c>
      <c r="O1306">
        <v>5.7075840500390802</v>
      </c>
      <c r="P1306">
        <v>147.29311678267501</v>
      </c>
      <c r="Q1306">
        <v>0.119862537765552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1005</v>
      </c>
      <c r="E1307">
        <v>1376.6703198600001</v>
      </c>
      <c r="F1307">
        <v>210.54</v>
      </c>
      <c r="G1307">
        <v>-49.7316450261253</v>
      </c>
      <c r="H1307">
        <v>-7.6795705504903902</v>
      </c>
      <c r="I1307">
        <v>-32.546176881323198</v>
      </c>
      <c r="J1307">
        <v>-3.4377861055107402</v>
      </c>
      <c r="K1307">
        <v>223.812224549635</v>
      </c>
      <c r="L1307">
        <v>237.63533745621899</v>
      </c>
      <c r="M1307">
        <v>23.688935697454301</v>
      </c>
      <c r="N1307">
        <v>1.1805948849374599</v>
      </c>
      <c r="O1307">
        <v>54.721193122446998</v>
      </c>
      <c r="P1307">
        <v>10.172684458398701</v>
      </c>
      <c r="Q1307">
        <v>-5.9280356504580002E-2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286</v>
      </c>
      <c r="E1308">
        <v>1375.7646180899901</v>
      </c>
      <c r="F1308">
        <v>381.9</v>
      </c>
      <c r="G1308">
        <v>-19.685155413965301</v>
      </c>
      <c r="H1308">
        <v>4.3402691599998198</v>
      </c>
      <c r="I1308">
        <v>-8.3311521718572301</v>
      </c>
      <c r="J1308">
        <v>2.0552474316753599</v>
      </c>
      <c r="K1308">
        <v>379.16451686877502</v>
      </c>
      <c r="L1308">
        <v>363.22656560805598</v>
      </c>
      <c r="M1308">
        <v>45.015883904670901</v>
      </c>
      <c r="N1308">
        <v>0.55932180983845003</v>
      </c>
      <c r="O1308">
        <v>15.3967007069913</v>
      </c>
      <c r="P1308">
        <v>25.4805322819122</v>
      </c>
      <c r="Q1308">
        <v>3.9596707062132003E-2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E1309">
        <v>1358.7976349999999</v>
      </c>
      <c r="F1309">
        <v>245.1</v>
      </c>
      <c r="G1309">
        <v>740.80621891286705</v>
      </c>
      <c r="H1309">
        <v>-11.6263073810319</v>
      </c>
      <c r="I1309">
        <v>193.80728144499599</v>
      </c>
      <c r="J1309">
        <v>-6.5217950182655704</v>
      </c>
      <c r="K1309">
        <v>268.30342309005499</v>
      </c>
      <c r="L1309">
        <v>169.803891871383</v>
      </c>
      <c r="M1309">
        <v>30.3726480094316</v>
      </c>
      <c r="N1309">
        <v>0.78719375984374096</v>
      </c>
      <c r="O1309">
        <v>67.441860465116207</v>
      </c>
      <c r="P1309">
        <v>886.03448275862002</v>
      </c>
      <c r="Q1309">
        <v>0.14810949655782199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57</v>
      </c>
      <c r="E1310">
        <v>1357.83970344</v>
      </c>
      <c r="F1310">
        <v>333.6</v>
      </c>
      <c r="G1310">
        <v>144.634426760162</v>
      </c>
      <c r="H1310">
        <v>0.84595886302509005</v>
      </c>
      <c r="I1310">
        <v>-5.64789734529786</v>
      </c>
      <c r="J1310">
        <v>2.2475705070296801</v>
      </c>
      <c r="K1310">
        <v>314.75656100785397</v>
      </c>
      <c r="L1310">
        <v>267.609027503589</v>
      </c>
      <c r="M1310">
        <v>51.593269942831</v>
      </c>
      <c r="N1310">
        <v>0.67180802431693598</v>
      </c>
      <c r="O1310">
        <v>10.0119904076738</v>
      </c>
      <c r="P1310">
        <v>180.21839563208701</v>
      </c>
      <c r="Q1310">
        <v>8.5794434019694998E-2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133</v>
      </c>
      <c r="E1311">
        <v>1356.2753849999999</v>
      </c>
      <c r="F1311">
        <v>35.19</v>
      </c>
      <c r="G1311">
        <v>186.21491456504</v>
      </c>
      <c r="H1311">
        <v>27.1651351822014</v>
      </c>
      <c r="I1311">
        <v>-0.67669970732312501</v>
      </c>
      <c r="J1311">
        <v>27.284404978684901</v>
      </c>
      <c r="K1311">
        <v>27.766686625821499</v>
      </c>
      <c r="L1311">
        <v>24.733889097290898</v>
      </c>
      <c r="M1311">
        <v>90.648959552708007</v>
      </c>
      <c r="N1311">
        <v>2.2456026957384001</v>
      </c>
      <c r="O1311">
        <v>0.17050298380221199</v>
      </c>
      <c r="P1311">
        <v>245</v>
      </c>
      <c r="Q1311">
        <v>8.6513635968640007E-2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201</v>
      </c>
      <c r="E1312">
        <v>1355.652816</v>
      </c>
      <c r="F1312">
        <v>148.80000000000001</v>
      </c>
      <c r="G1312">
        <v>17.183030507069901</v>
      </c>
      <c r="H1312">
        <v>6.1825032621852802</v>
      </c>
      <c r="I1312">
        <v>-7.7596819799347099</v>
      </c>
      <c r="J1312">
        <v>8.3422567968738495</v>
      </c>
      <c r="K1312">
        <v>136.46096662551099</v>
      </c>
      <c r="L1312">
        <v>128.143800947362</v>
      </c>
      <c r="M1312">
        <v>72.664240882809693</v>
      </c>
      <c r="N1312">
        <v>1.5027848639432499</v>
      </c>
      <c r="O1312">
        <v>4.8387096774193497</v>
      </c>
      <c r="P1312">
        <v>48.0597014925373</v>
      </c>
      <c r="Q1312">
        <v>7.9488101110373993E-2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535</v>
      </c>
      <c r="E1313">
        <v>1352.844026365</v>
      </c>
      <c r="F1313">
        <v>558.35</v>
      </c>
      <c r="G1313">
        <v>-21.0967045545509</v>
      </c>
      <c r="H1313">
        <v>-7.0691676448977603</v>
      </c>
      <c r="I1313">
        <v>6.3922425265686798</v>
      </c>
      <c r="J1313">
        <v>-5.2207222457860798</v>
      </c>
      <c r="K1313">
        <v>566.57654976579499</v>
      </c>
      <c r="L1313">
        <v>481.09964975759902</v>
      </c>
      <c r="M1313">
        <v>37.7537548420595</v>
      </c>
      <c r="N1313">
        <v>0.38474866217033099</v>
      </c>
      <c r="O1313">
        <v>21.787409331064701</v>
      </c>
      <c r="P1313">
        <v>65.412531476818202</v>
      </c>
      <c r="Q1313">
        <v>0.15813068921392301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504</v>
      </c>
      <c r="E1314">
        <v>1352.7387779200001</v>
      </c>
      <c r="F1314">
        <v>251.2</v>
      </c>
      <c r="G1314">
        <v>1.4149145650409201</v>
      </c>
      <c r="H1314">
        <v>2.4619519166021</v>
      </c>
      <c r="I1314">
        <v>-24.074157271587399</v>
      </c>
      <c r="J1314">
        <v>1.98746418842876</v>
      </c>
      <c r="K1314">
        <v>246.24723615362799</v>
      </c>
      <c r="L1314">
        <v>224.26885788530601</v>
      </c>
      <c r="M1314">
        <v>40.216852344158703</v>
      </c>
      <c r="N1314">
        <v>0.72478223341691705</v>
      </c>
      <c r="O1314">
        <v>16.4012738853503</v>
      </c>
      <c r="P1314">
        <v>43.995414158784698</v>
      </c>
      <c r="Q1314">
        <v>1.4726021077639999E-2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95</v>
      </c>
      <c r="E1315">
        <v>1352.4945660000001</v>
      </c>
      <c r="F1315">
        <v>844.95</v>
      </c>
      <c r="G1315">
        <v>-8.1701180185201299</v>
      </c>
      <c r="H1315">
        <v>5.3155002730182304</v>
      </c>
      <c r="I1315">
        <v>-18.171945783350299</v>
      </c>
      <c r="J1315">
        <v>-1.56338793076922</v>
      </c>
      <c r="K1315">
        <v>811.07292455223796</v>
      </c>
      <c r="L1315">
        <v>806.07595723625195</v>
      </c>
      <c r="M1315">
        <v>60.594665356833303</v>
      </c>
      <c r="N1315">
        <v>2.3780380713060101</v>
      </c>
      <c r="O1315">
        <v>23.841647434759398</v>
      </c>
      <c r="P1315">
        <v>21.514345293736898</v>
      </c>
      <c r="Q1315">
        <v>-8.5028630995402005E-2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297</v>
      </c>
      <c r="E1316">
        <v>1352.4679595549901</v>
      </c>
      <c r="F1316">
        <v>143.94999999999999</v>
      </c>
      <c r="G1316">
        <v>6.7019516020779504</v>
      </c>
      <c r="H1316">
        <v>26.192676789837002</v>
      </c>
      <c r="I1316">
        <v>36.220911417781203</v>
      </c>
      <c r="J1316">
        <v>38.667880942692797</v>
      </c>
      <c r="K1316">
        <v>119.044545930591</v>
      </c>
      <c r="L1316">
        <v>108.76106501186101</v>
      </c>
      <c r="M1316">
        <v>72.950803944790096</v>
      </c>
      <c r="N1316">
        <v>2.9330917742465901</v>
      </c>
      <c r="O1316">
        <v>11.913858978812</v>
      </c>
      <c r="P1316">
        <v>75.7631257631257</v>
      </c>
      <c r="Q1316">
        <v>-2.0284130828093001E-2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1005</v>
      </c>
      <c r="E1317">
        <v>1346.5857824899999</v>
      </c>
      <c r="F1317">
        <v>72.67</v>
      </c>
      <c r="G1317">
        <v>-46.197917293366103</v>
      </c>
      <c r="H1317">
        <v>-4.0620716439287001</v>
      </c>
      <c r="I1317">
        <v>-27.104814723297501</v>
      </c>
      <c r="J1317">
        <v>-1.6300241375786999</v>
      </c>
      <c r="K1317">
        <v>74.441851621616394</v>
      </c>
      <c r="L1317">
        <v>79.491297946777607</v>
      </c>
      <c r="M1317">
        <v>35.286833378535299</v>
      </c>
      <c r="N1317">
        <v>0.964635928962014</v>
      </c>
      <c r="O1317">
        <v>51.093986514379999</v>
      </c>
      <c r="P1317">
        <v>17.209677419354801</v>
      </c>
      <c r="Q1317">
        <v>-2.202244290176E-2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133</v>
      </c>
      <c r="E1318">
        <v>1345.8588</v>
      </c>
      <c r="F1318">
        <v>664.95</v>
      </c>
      <c r="G1318">
        <v>4.16901937282777</v>
      </c>
      <c r="H1318">
        <v>-10.5166763950425</v>
      </c>
      <c r="I1318">
        <v>-14.498749623571801</v>
      </c>
      <c r="J1318">
        <v>-0.95234665578380695</v>
      </c>
      <c r="K1318">
        <v>651.40753511357605</v>
      </c>
      <c r="L1318">
        <v>635.15261459649105</v>
      </c>
      <c r="M1318">
        <v>67.430572332050701</v>
      </c>
      <c r="N1318">
        <v>1.12442423007474</v>
      </c>
      <c r="O1318">
        <v>12.3392736295961</v>
      </c>
      <c r="P1318">
        <v>32.99</v>
      </c>
      <c r="Q1318">
        <v>9.3764284834651004E-2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304</v>
      </c>
      <c r="E1319">
        <v>1343.6373177</v>
      </c>
      <c r="F1319">
        <v>214.6</v>
      </c>
      <c r="G1319">
        <v>687.66670766679999</v>
      </c>
      <c r="H1319">
        <v>3.0637261586225799</v>
      </c>
      <c r="I1319">
        <v>290.61156550779202</v>
      </c>
      <c r="J1319">
        <v>-3.9212198254072601</v>
      </c>
      <c r="K1319">
        <v>219.448311584968</v>
      </c>
      <c r="L1319">
        <v>136.05308692128099</v>
      </c>
      <c r="M1319">
        <v>29.060637154649601</v>
      </c>
      <c r="N1319">
        <v>0.39571366790700502</v>
      </c>
      <c r="O1319">
        <v>44.502901121366101</v>
      </c>
      <c r="P1319">
        <v>751.587301587301</v>
      </c>
      <c r="Q1319">
        <v>0.189054265199225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130</v>
      </c>
      <c r="E1320">
        <v>1341.75444468</v>
      </c>
      <c r="F1320">
        <v>838.9</v>
      </c>
      <c r="G1320">
        <v>-5.0758154465465601</v>
      </c>
      <c r="H1320">
        <v>-5.79779829619598</v>
      </c>
      <c r="I1320">
        <v>-28.928615646436199</v>
      </c>
      <c r="J1320">
        <v>-0.32743768018094999</v>
      </c>
      <c r="K1320">
        <v>850.51799120145404</v>
      </c>
      <c r="L1320">
        <v>853.31067655660604</v>
      </c>
      <c r="M1320">
        <v>46.777538312219598</v>
      </c>
      <c r="N1320">
        <v>1.0428743784575101</v>
      </c>
      <c r="O1320">
        <v>28.740016688520601</v>
      </c>
      <c r="P1320">
        <v>22.969803576663701</v>
      </c>
      <c r="Q1320">
        <v>8.7867497490801999E-2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1781</v>
      </c>
      <c r="E1321">
        <v>1334.6732</v>
      </c>
      <c r="F1321">
        <v>574.29999999999995</v>
      </c>
      <c r="G1321">
        <v>75.242361410937903</v>
      </c>
      <c r="H1321">
        <v>27.0931994811266</v>
      </c>
      <c r="I1321">
        <v>12.219789750243001</v>
      </c>
      <c r="J1321">
        <v>1.15782250341639</v>
      </c>
      <c r="K1321">
        <v>500.54507870450499</v>
      </c>
      <c r="L1321">
        <v>400.31913637249801</v>
      </c>
      <c r="M1321">
        <v>45.924332458553401</v>
      </c>
      <c r="N1321">
        <v>0.25689391897961</v>
      </c>
      <c r="O1321">
        <v>12.3106390388298</v>
      </c>
      <c r="P1321">
        <v>127.80642602141999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379</v>
      </c>
      <c r="E1322">
        <v>1331.4875273279999</v>
      </c>
      <c r="F1322">
        <v>66.78</v>
      </c>
      <c r="G1322">
        <v>-49.782325227943502</v>
      </c>
      <c r="H1322">
        <v>-12.367178987545</v>
      </c>
      <c r="I1322">
        <v>-23.286388361495199</v>
      </c>
      <c r="J1322">
        <v>-2.7755895719385402</v>
      </c>
      <c r="K1322">
        <v>68.800321074734995</v>
      </c>
      <c r="L1322">
        <v>71.474579210952896</v>
      </c>
      <c r="M1322">
        <v>41.247217484562498</v>
      </c>
      <c r="N1322">
        <v>1.6190168060842101</v>
      </c>
      <c r="O1322">
        <v>32.8990715783168</v>
      </c>
      <c r="P1322">
        <v>20.2160216021602</v>
      </c>
      <c r="Q1322">
        <v>-4.2551902657812002E-2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391</v>
      </c>
      <c r="E1323">
        <v>1323.1698324049901</v>
      </c>
      <c r="F1323">
        <v>79.19</v>
      </c>
      <c r="G1323">
        <v>32.911389892331897</v>
      </c>
      <c r="H1323">
        <v>2.7805993859009002</v>
      </c>
      <c r="I1323">
        <v>-1.2545322374218499</v>
      </c>
      <c r="J1323">
        <v>-0.65781116043993404</v>
      </c>
      <c r="K1323">
        <v>75.448292626655999</v>
      </c>
      <c r="L1323">
        <v>66.935235016474394</v>
      </c>
      <c r="M1323">
        <v>46.179088577065698</v>
      </c>
      <c r="N1323">
        <v>1.89226626251107</v>
      </c>
      <c r="O1323">
        <v>12.387927768657599</v>
      </c>
      <c r="P1323">
        <v>71.778741865509701</v>
      </c>
      <c r="Q1323">
        <v>3.7018976192541998E-2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21</v>
      </c>
      <c r="E1324">
        <v>1322.88624252</v>
      </c>
      <c r="F1324">
        <v>357.3</v>
      </c>
      <c r="G1324">
        <v>0.97649971320229001</v>
      </c>
      <c r="H1324">
        <v>0.92171643878266596</v>
      </c>
      <c r="I1324">
        <v>-7.9701965093796501</v>
      </c>
      <c r="J1324">
        <v>-2.6295749385018801</v>
      </c>
      <c r="K1324">
        <v>353.69660399014998</v>
      </c>
      <c r="L1324">
        <v>324.046506297468</v>
      </c>
      <c r="M1324">
        <v>40.499624150511501</v>
      </c>
      <c r="N1324">
        <v>1.4978623810932801</v>
      </c>
      <c r="O1324">
        <v>25.888609012034699</v>
      </c>
      <c r="P1324">
        <v>43.840579710144901</v>
      </c>
      <c r="Q1324">
        <v>-4.2703033770646E-2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54</v>
      </c>
      <c r="E1325">
        <v>1314.7513459199999</v>
      </c>
      <c r="F1325">
        <v>656.4</v>
      </c>
      <c r="G1325">
        <v>25.570686470465098</v>
      </c>
      <c r="H1325">
        <v>-2.1882717783840202</v>
      </c>
      <c r="I1325">
        <v>-12.3140277751209</v>
      </c>
      <c r="J1325">
        <v>1.74949823700703</v>
      </c>
      <c r="K1325">
        <v>629.52635430090004</v>
      </c>
      <c r="L1325">
        <v>591.94429004594303</v>
      </c>
      <c r="M1325">
        <v>61.556895229940203</v>
      </c>
      <c r="N1325">
        <v>0.77859867403529004</v>
      </c>
      <c r="O1325">
        <v>15.0441803778184</v>
      </c>
      <c r="P1325">
        <v>61.5753846153846</v>
      </c>
      <c r="Q1325">
        <v>4.9006283986843001E-2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136</v>
      </c>
      <c r="E1326">
        <v>1314.2385126299901</v>
      </c>
      <c r="F1326">
        <v>319.3</v>
      </c>
      <c r="G1326">
        <v>58.731223328825003</v>
      </c>
      <c r="H1326">
        <v>-6.1094915607872498</v>
      </c>
      <c r="I1326">
        <v>-30.9908890450154</v>
      </c>
      <c r="J1326">
        <v>-6.1462468856113599</v>
      </c>
      <c r="K1326">
        <v>344.96068506283501</v>
      </c>
      <c r="L1326">
        <v>313.99845894643403</v>
      </c>
      <c r="M1326">
        <v>21.459988330915699</v>
      </c>
      <c r="N1326">
        <v>0.89905130757164198</v>
      </c>
      <c r="O1326">
        <v>30.284998434074499</v>
      </c>
      <c r="P1326">
        <v>101.387574897508</v>
      </c>
      <c r="Q1326">
        <v>9.0463362959531002E-2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201</v>
      </c>
      <c r="E1327">
        <v>1311.9875860499999</v>
      </c>
      <c r="F1327">
        <v>729.9</v>
      </c>
      <c r="G1327">
        <v>13.282692662195201</v>
      </c>
      <c r="H1327">
        <v>2.7833022214210699</v>
      </c>
      <c r="I1327">
        <v>14.9141276602857</v>
      </c>
      <c r="J1327">
        <v>1.0536127086568201</v>
      </c>
      <c r="K1327">
        <v>673.84778169712695</v>
      </c>
      <c r="L1327">
        <v>614.15030136773396</v>
      </c>
      <c r="M1327">
        <v>81.561767564736797</v>
      </c>
      <c r="N1327">
        <v>1.5348149519591701</v>
      </c>
      <c r="O1327">
        <v>4.1238525825455499</v>
      </c>
      <c r="P1327">
        <v>48.928790042848298</v>
      </c>
      <c r="Q1327">
        <v>4.9148924906270999E-2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136</v>
      </c>
      <c r="E1328">
        <v>1311.5935274999999</v>
      </c>
      <c r="F1328">
        <v>314.95</v>
      </c>
      <c r="G1328">
        <v>75.246534102315906</v>
      </c>
      <c r="H1328">
        <v>2.0391690477480102</v>
      </c>
      <c r="I1328">
        <v>-12.2724151715127</v>
      </c>
      <c r="J1328">
        <v>-1.69339287733522</v>
      </c>
      <c r="K1328">
        <v>300.35588489510297</v>
      </c>
      <c r="L1328">
        <v>249.120319471183</v>
      </c>
      <c r="M1328">
        <v>44.422115880366903</v>
      </c>
      <c r="N1328">
        <v>0.838936675538412</v>
      </c>
      <c r="O1328">
        <v>19.844419749166502</v>
      </c>
      <c r="P1328">
        <v>108.300264550264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926</v>
      </c>
      <c r="E1329">
        <v>1311.012956</v>
      </c>
      <c r="F1329">
        <v>86.09</v>
      </c>
      <c r="G1329">
        <v>-27.517191303773799</v>
      </c>
      <c r="H1329">
        <v>-4.2156021897253897</v>
      </c>
      <c r="I1329">
        <v>-18.448410105375601</v>
      </c>
      <c r="J1329">
        <v>8.24328961129E-2</v>
      </c>
      <c r="K1329">
        <v>87.654568793525399</v>
      </c>
      <c r="L1329">
        <v>89.118214682622494</v>
      </c>
      <c r="M1329">
        <v>38.188146254905</v>
      </c>
      <c r="N1329">
        <v>0.51624938246643703</v>
      </c>
      <c r="O1329">
        <v>34.336159832733102</v>
      </c>
      <c r="P1329">
        <v>16.3378378378378</v>
      </c>
      <c r="Q1329">
        <v>-5.5208584310049999E-3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1564</v>
      </c>
      <c r="E1330">
        <v>1308.336572745</v>
      </c>
      <c r="F1330">
        <v>1728.45</v>
      </c>
      <c r="G1330">
        <v>42.406897357375698</v>
      </c>
      <c r="H1330">
        <v>2.9459536765720999</v>
      </c>
      <c r="I1330">
        <v>21.117666348339</v>
      </c>
      <c r="J1330">
        <v>5.0265688031292601</v>
      </c>
      <c r="K1330">
        <v>1503.2759502430399</v>
      </c>
      <c r="L1330">
        <v>1282.9185433789</v>
      </c>
      <c r="M1330">
        <v>73.4087925243782</v>
      </c>
      <c r="N1330">
        <v>0.74829819929088104</v>
      </c>
      <c r="O1330">
        <v>2.7857328820619598</v>
      </c>
      <c r="P1330">
        <v>77.267832418850304</v>
      </c>
      <c r="Q1330">
        <v>5.2514522798416001E-2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130</v>
      </c>
      <c r="E1331">
        <v>1300.5685084700001</v>
      </c>
      <c r="F1331">
        <v>1033.45</v>
      </c>
      <c r="G1331">
        <v>171.66888281900901</v>
      </c>
      <c r="H1331">
        <v>-16.8929749573071</v>
      </c>
      <c r="I1331">
        <v>56.1051729967188</v>
      </c>
      <c r="J1331">
        <v>-6.0572487053654998</v>
      </c>
      <c r="K1331">
        <v>1030.0129008751801</v>
      </c>
      <c r="M1331">
        <v>38.4050344954343</v>
      </c>
      <c r="N1331">
        <v>0.51511401803075796</v>
      </c>
      <c r="O1331">
        <v>39.581015046688201</v>
      </c>
      <c r="P1331">
        <v>229.64912280701699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286</v>
      </c>
      <c r="E1332">
        <v>1298.2444499999999</v>
      </c>
      <c r="F1332">
        <v>1502.25</v>
      </c>
      <c r="G1332">
        <v>91.053451327083593</v>
      </c>
      <c r="H1332">
        <v>-1.4405825408428701</v>
      </c>
      <c r="I1332">
        <v>137.02006040157701</v>
      </c>
      <c r="J1332">
        <v>-7.9115173760014397</v>
      </c>
      <c r="K1332">
        <v>1431.9355703674601</v>
      </c>
      <c r="L1332">
        <v>1030.63799883722</v>
      </c>
      <c r="M1332">
        <v>44.956834631026901</v>
      </c>
      <c r="N1332">
        <v>0.86862938414532898</v>
      </c>
      <c r="O1332">
        <v>12.7608587119321</v>
      </c>
      <c r="P1332">
        <v>261.987951807228</v>
      </c>
      <c r="Q1332">
        <v>0.24671399968760499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92</v>
      </c>
      <c r="E1333">
        <v>1298.21437975</v>
      </c>
      <c r="F1333">
        <v>3061.7</v>
      </c>
      <c r="G1333">
        <v>306.77898293868401</v>
      </c>
      <c r="H1333">
        <v>-8.4704513933851597</v>
      </c>
      <c r="I1333">
        <v>81.220976270323703</v>
      </c>
      <c r="J1333">
        <v>12.4478957263326</v>
      </c>
      <c r="K1333">
        <v>2824.9755365701199</v>
      </c>
      <c r="L1333">
        <v>2050.2571203001098</v>
      </c>
      <c r="M1333">
        <v>65.245413053341494</v>
      </c>
      <c r="N1333">
        <v>0.71720824933814198</v>
      </c>
      <c r="O1333">
        <v>15.8833327889734</v>
      </c>
      <c r="P1333">
        <v>343.17869291452502</v>
      </c>
      <c r="Q1333">
        <v>0.14671092382829601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1525</v>
      </c>
      <c r="E1334">
        <v>1295.119082508</v>
      </c>
      <c r="F1334">
        <v>223.32</v>
      </c>
      <c r="G1334">
        <v>-59.451461505904497</v>
      </c>
      <c r="H1334">
        <v>0.58502371973700196</v>
      </c>
      <c r="I1334">
        <v>-31.452163900628399</v>
      </c>
      <c r="J1334">
        <v>4.0832694887498304</v>
      </c>
      <c r="K1334">
        <v>222.12968268272601</v>
      </c>
      <c r="L1334">
        <v>243.21581040106699</v>
      </c>
      <c r="M1334">
        <v>53.497473200996801</v>
      </c>
      <c r="N1334">
        <v>2.16868662793989</v>
      </c>
      <c r="O1334">
        <v>53.143471252014997</v>
      </c>
      <c r="P1334">
        <v>12.024078254326501</v>
      </c>
      <c r="Q1334">
        <v>1.795627558533E-3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68</v>
      </c>
      <c r="E1335">
        <v>1293.112786528</v>
      </c>
      <c r="F1335">
        <v>234.07</v>
      </c>
      <c r="G1335">
        <v>29.513614131563099</v>
      </c>
      <c r="H1335">
        <v>12.676728093794299</v>
      </c>
      <c r="I1335">
        <v>38.740790206965102</v>
      </c>
      <c r="J1335">
        <v>19.298109087775501</v>
      </c>
      <c r="K1335">
        <v>180.16217411045301</v>
      </c>
      <c r="L1335">
        <v>161.27217935924199</v>
      </c>
      <c r="M1335">
        <v>87.828432138564196</v>
      </c>
      <c r="N1335">
        <v>1.24246672072746</v>
      </c>
      <c r="O1335">
        <v>0.73482291622164397</v>
      </c>
      <c r="P1335">
        <v>65.420494699646596</v>
      </c>
      <c r="Q1335">
        <v>2.0054461707589E-2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297</v>
      </c>
      <c r="E1336">
        <v>1292.81769411</v>
      </c>
      <c r="F1336">
        <v>905.55</v>
      </c>
      <c r="G1336">
        <v>147.94879360096601</v>
      </c>
      <c r="H1336">
        <v>41.301370397254701</v>
      </c>
      <c r="I1336">
        <v>105.231532473809</v>
      </c>
      <c r="J1336">
        <v>0.58943576004944997</v>
      </c>
      <c r="K1336">
        <v>701.322066107468</v>
      </c>
      <c r="L1336">
        <v>554.361306115057</v>
      </c>
      <c r="M1336">
        <v>82.553584622676297</v>
      </c>
      <c r="N1336">
        <v>2.2009043581755701</v>
      </c>
      <c r="O1336">
        <v>3.80431781790073</v>
      </c>
      <c r="P1336">
        <v>184.49575871818999</v>
      </c>
      <c r="Q1336">
        <v>0.14904132992617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391</v>
      </c>
      <c r="E1337">
        <v>1292.1127607159999</v>
      </c>
      <c r="F1337">
        <v>52.59</v>
      </c>
      <c r="G1337">
        <v>18.892092988277401</v>
      </c>
      <c r="H1337">
        <v>4.4888810455564103</v>
      </c>
      <c r="I1337">
        <v>-15.8959422648872</v>
      </c>
      <c r="J1337">
        <v>11.1456292004109</v>
      </c>
      <c r="K1337">
        <v>46.545519820795398</v>
      </c>
      <c r="L1337">
        <v>45.902351794921799</v>
      </c>
      <c r="M1337">
        <v>75.429103882988002</v>
      </c>
      <c r="N1337">
        <v>2.1310117295302602</v>
      </c>
      <c r="O1337">
        <v>15.040882297014599</v>
      </c>
      <c r="P1337">
        <v>91.934306569343093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54</v>
      </c>
      <c r="E1338">
        <v>1291.8504600000001</v>
      </c>
      <c r="F1338">
        <v>2192.5500000000002</v>
      </c>
      <c r="G1338">
        <v>74.379614786165803</v>
      </c>
      <c r="H1338">
        <v>4.11519426628782</v>
      </c>
      <c r="I1338">
        <v>13.680731764880701</v>
      </c>
      <c r="J1338">
        <v>14.9618817884026</v>
      </c>
      <c r="K1338">
        <v>1964.85365587396</v>
      </c>
      <c r="L1338">
        <v>1647.06961439013</v>
      </c>
      <c r="M1338">
        <v>75.136301915485703</v>
      </c>
      <c r="N1338">
        <v>0.90410032680264596</v>
      </c>
      <c r="O1338">
        <v>7.0899181318555904</v>
      </c>
      <c r="P1338">
        <v>116.548148148148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391</v>
      </c>
      <c r="E1339">
        <v>1287.8553420000001</v>
      </c>
      <c r="F1339">
        <v>54.75</v>
      </c>
      <c r="G1339">
        <v>-63.884673158275596</v>
      </c>
      <c r="H1339">
        <v>3.1711621150576002</v>
      </c>
      <c r="I1339">
        <v>-60.787566753875602</v>
      </c>
      <c r="J1339">
        <v>10.9819202385653</v>
      </c>
      <c r="K1339">
        <v>54.6655101893368</v>
      </c>
      <c r="L1339">
        <v>63.745644995557498</v>
      </c>
      <c r="M1339">
        <v>66.169402256909706</v>
      </c>
      <c r="N1339">
        <v>1.6496952276361301</v>
      </c>
      <c r="O1339">
        <v>100.91324200913201</v>
      </c>
      <c r="P1339">
        <v>24.403544648943399</v>
      </c>
      <c r="Q1339">
        <v>0.15413249482487701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68</v>
      </c>
      <c r="E1340">
        <v>1284.42</v>
      </c>
      <c r="F1340">
        <v>214.07</v>
      </c>
      <c r="G1340">
        <v>111.13840151673401</v>
      </c>
      <c r="H1340">
        <v>37.0294723192658</v>
      </c>
      <c r="I1340">
        <v>2.04849350693374</v>
      </c>
      <c r="J1340">
        <v>-9.0405091347837896</v>
      </c>
      <c r="K1340">
        <v>176.03760504237499</v>
      </c>
      <c r="L1340">
        <v>147.26635672229199</v>
      </c>
      <c r="M1340">
        <v>57.064547220698302</v>
      </c>
      <c r="N1340">
        <v>3.5098358497117998</v>
      </c>
      <c r="O1340">
        <v>17.718503293315202</v>
      </c>
      <c r="P1340">
        <v>144.651428571428</v>
      </c>
      <c r="Q1340">
        <v>5.5063729493485002E-2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21</v>
      </c>
      <c r="E1341">
        <v>1278.798736</v>
      </c>
      <c r="F1341">
        <v>740</v>
      </c>
      <c r="G1341">
        <v>591.51292523946995</v>
      </c>
      <c r="H1341">
        <v>-20.050860318837099</v>
      </c>
      <c r="I1341">
        <v>275.04100221874199</v>
      </c>
      <c r="J1341">
        <v>-7.3004991121536698</v>
      </c>
      <c r="K1341">
        <v>695.37817773545896</v>
      </c>
      <c r="M1341">
        <v>41.443953999767601</v>
      </c>
      <c r="N1341">
        <v>0.35722463934050802</v>
      </c>
      <c r="O1341">
        <v>34.864864864864799</v>
      </c>
      <c r="P1341">
        <v>693.56568364611201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775</v>
      </c>
      <c r="E1342">
        <v>1276.5463500000001</v>
      </c>
      <c r="F1342">
        <v>238.83</v>
      </c>
      <c r="G1342">
        <v>-53.447740464816597</v>
      </c>
      <c r="H1342">
        <v>-18.1123744703082</v>
      </c>
      <c r="I1342">
        <v>-39.9674697531551</v>
      </c>
      <c r="J1342">
        <v>-3.5946083594510498</v>
      </c>
      <c r="K1342">
        <v>273.67002971122298</v>
      </c>
      <c r="M1342">
        <v>24.403045695068101</v>
      </c>
      <c r="N1342">
        <v>0.61070444418629199</v>
      </c>
      <c r="O1342">
        <v>95.117866264707104</v>
      </c>
      <c r="P1342">
        <v>4.7500000000000098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626</v>
      </c>
      <c r="E1343">
        <v>1274.9084610499999</v>
      </c>
      <c r="F1343">
        <v>353.5</v>
      </c>
      <c r="G1343">
        <v>10.8298805514354</v>
      </c>
      <c r="H1343">
        <v>13.0805106471852</v>
      </c>
      <c r="I1343">
        <v>-5.5108412032853797</v>
      </c>
      <c r="J1343">
        <v>6.17320869424612</v>
      </c>
      <c r="K1343">
        <v>308.03692940775602</v>
      </c>
      <c r="L1343">
        <v>291.46217687302902</v>
      </c>
      <c r="M1343">
        <v>61.146935033500299</v>
      </c>
      <c r="N1343">
        <v>2.7249042883574099</v>
      </c>
      <c r="O1343">
        <v>8.7694483734087605</v>
      </c>
      <c r="P1343">
        <v>57.1111111111111</v>
      </c>
      <c r="Q1343">
        <v>-3.4628789642955002E-2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433</v>
      </c>
      <c r="E1344">
        <v>1271.0292119999999</v>
      </c>
      <c r="F1344">
        <v>3982.5</v>
      </c>
      <c r="G1344">
        <v>17.975515675789001</v>
      </c>
      <c r="H1344">
        <v>-2.0760539472558701</v>
      </c>
      <c r="I1344">
        <v>5.25992402722256</v>
      </c>
      <c r="J1344">
        <v>0.49617799646302102</v>
      </c>
      <c r="K1344">
        <v>3795.0304288682401</v>
      </c>
      <c r="L1344">
        <v>3310.0260251333002</v>
      </c>
      <c r="M1344">
        <v>37.888343055191598</v>
      </c>
      <c r="N1344">
        <v>0.41662146164474201</v>
      </c>
      <c r="O1344">
        <v>14.342749529190201</v>
      </c>
      <c r="P1344">
        <v>64.226804123711304</v>
      </c>
      <c r="Q1344">
        <v>-3.0961128978000002E-4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626</v>
      </c>
      <c r="E1345">
        <v>1267.8680886</v>
      </c>
      <c r="F1345">
        <v>22.8</v>
      </c>
      <c r="G1345">
        <v>-76.965934183598904</v>
      </c>
      <c r="H1345">
        <v>5.3630928194113796</v>
      </c>
      <c r="I1345">
        <v>6.2669130253935403</v>
      </c>
      <c r="J1345">
        <v>9.3396406852345706</v>
      </c>
      <c r="K1345">
        <v>21.4512617138164</v>
      </c>
      <c r="L1345">
        <v>25.1565418103133</v>
      </c>
      <c r="M1345">
        <v>76.3742259431571</v>
      </c>
      <c r="N1345">
        <v>1.54954648017065</v>
      </c>
      <c r="O1345">
        <v>132.45614035087701</v>
      </c>
      <c r="P1345">
        <v>52</v>
      </c>
      <c r="Q1345">
        <v>0.217784362160694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201</v>
      </c>
      <c r="E1346">
        <v>1267.8240000000001</v>
      </c>
      <c r="F1346">
        <v>117.12</v>
      </c>
      <c r="G1346">
        <v>-34.6830138718705</v>
      </c>
      <c r="H1346">
        <v>2.3137105206501598</v>
      </c>
      <c r="I1346">
        <v>-27.895647753490302</v>
      </c>
      <c r="J1346">
        <v>6.6650281129564997</v>
      </c>
      <c r="K1346">
        <v>111.49804411133</v>
      </c>
      <c r="L1346">
        <v>111.213668941317</v>
      </c>
      <c r="M1346">
        <v>60.648360689753602</v>
      </c>
      <c r="N1346">
        <v>2.0166838918277401</v>
      </c>
      <c r="O1346">
        <v>22.9508196721311</v>
      </c>
      <c r="P1346">
        <v>29.772853185595501</v>
      </c>
      <c r="Q1346">
        <v>1.7182359588448999E-2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257</v>
      </c>
      <c r="E1347">
        <v>1262.2286328749999</v>
      </c>
      <c r="F1347">
        <v>447.65</v>
      </c>
      <c r="G1347">
        <v>41.325642246961301</v>
      </c>
      <c r="H1347">
        <v>12.405704107447001</v>
      </c>
      <c r="I1347">
        <v>-21.033650593309901</v>
      </c>
      <c r="J1347">
        <v>8.2589906108738091</v>
      </c>
      <c r="K1347">
        <v>413.54429622825802</v>
      </c>
      <c r="L1347">
        <v>365.68423163409301</v>
      </c>
      <c r="M1347">
        <v>60.4431180127578</v>
      </c>
      <c r="N1347">
        <v>1.9329969303435699</v>
      </c>
      <c r="O1347">
        <v>17.279124315871702</v>
      </c>
      <c r="P1347">
        <v>102.053712480252</v>
      </c>
      <c r="Q1347">
        <v>0.117320417170615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201</v>
      </c>
      <c r="E1348">
        <v>1262.1671567599999</v>
      </c>
      <c r="F1348">
        <v>1061.3</v>
      </c>
      <c r="G1348">
        <v>125.265887512359</v>
      </c>
      <c r="H1348">
        <v>10.575964619436</v>
      </c>
      <c r="I1348">
        <v>29.236923474127298</v>
      </c>
      <c r="J1348">
        <v>1.95171615693268</v>
      </c>
      <c r="K1348">
        <v>928.68255493299</v>
      </c>
      <c r="L1348">
        <v>791.37420300007705</v>
      </c>
      <c r="M1348">
        <v>69.686006702022297</v>
      </c>
      <c r="N1348">
        <v>0.63186057194816803</v>
      </c>
      <c r="O1348">
        <v>5.3377932724017798</v>
      </c>
      <c r="P1348">
        <v>160.76167076166999</v>
      </c>
      <c r="Q1348">
        <v>0.16640241469664899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2862</v>
      </c>
      <c r="E1349">
        <v>1261.8268250000001</v>
      </c>
      <c r="F1349">
        <v>1168.25</v>
      </c>
      <c r="G1349">
        <v>-28.3302494383232</v>
      </c>
      <c r="H1349">
        <v>-19.367656160448998</v>
      </c>
      <c r="I1349">
        <v>-43.957137895833803</v>
      </c>
      <c r="J1349">
        <v>-5.8536806684641398</v>
      </c>
      <c r="K1349">
        <v>1303.4265379871999</v>
      </c>
      <c r="L1349">
        <v>1349.59439248696</v>
      </c>
      <c r="M1349">
        <v>22.041001178580899</v>
      </c>
      <c r="N1349">
        <v>0.39765080141930698</v>
      </c>
      <c r="O1349">
        <v>55.3605820671945</v>
      </c>
      <c r="P1349">
        <v>16.2437810945273</v>
      </c>
      <c r="Q1349">
        <v>0.21949545894109401</v>
      </c>
    </row>
    <row r="1350" spans="1:17" hidden="1" x14ac:dyDescent="0.3">
      <c r="A1350" t="s">
        <v>2863</v>
      </c>
      <c r="B1350" t="s">
        <v>2864</v>
      </c>
      <c r="C1350" t="str">
        <f>IFERROR(VLOOKUP(Table1[[#This Row],[Ticker]],[1]!Table2[[Symbol]:[Industry]],2,FALSE),"-")</f>
        <v>-</v>
      </c>
      <c r="D1350" t="s">
        <v>1005</v>
      </c>
      <c r="E1350">
        <v>1261.3606442</v>
      </c>
      <c r="F1350">
        <v>630.1</v>
      </c>
      <c r="G1350">
        <v>-16.1090619406135</v>
      </c>
      <c r="H1350">
        <v>-1.94532584535806</v>
      </c>
      <c r="I1350">
        <v>-11.631266128402601</v>
      </c>
      <c r="J1350">
        <v>1.9929653520389199</v>
      </c>
      <c r="K1350">
        <v>620.23570958542598</v>
      </c>
      <c r="L1350">
        <v>610.320263709198</v>
      </c>
      <c r="M1350">
        <v>46.980650157694903</v>
      </c>
      <c r="N1350">
        <v>0.895986483834458</v>
      </c>
      <c r="O1350">
        <v>35.6927471829868</v>
      </c>
      <c r="P1350">
        <v>31.394015222604502</v>
      </c>
      <c r="Q1350">
        <v>1.9502445691604E-2</v>
      </c>
    </row>
    <row r="1351" spans="1:17" hidden="1" x14ac:dyDescent="0.3">
      <c r="A1351" t="s">
        <v>2865</v>
      </c>
      <c r="B1351" t="s">
        <v>2866</v>
      </c>
      <c r="C1351" t="str">
        <f>IFERROR(VLOOKUP(Table1[[#This Row],[Ticker]],[1]!Table2[[Symbol]:[Industry]],2,FALSE),"-")</f>
        <v>-</v>
      </c>
      <c r="D1351" t="s">
        <v>21</v>
      </c>
      <c r="E1351">
        <v>1260.5299199999999</v>
      </c>
      <c r="F1351">
        <v>1063.2</v>
      </c>
      <c r="G1351">
        <v>-29.6175994574863</v>
      </c>
      <c r="H1351">
        <v>-9.4297673802048507</v>
      </c>
      <c r="I1351">
        <v>-25.544592363816299</v>
      </c>
      <c r="J1351">
        <v>-0.54491970258671896</v>
      </c>
      <c r="K1351">
        <v>1123.31125134852</v>
      </c>
      <c r="L1351">
        <v>1104.24514207895</v>
      </c>
      <c r="M1351">
        <v>32.433124121488497</v>
      </c>
      <c r="N1351">
        <v>1.0850747410235899</v>
      </c>
      <c r="O1351">
        <v>38.017306245297199</v>
      </c>
      <c r="P1351">
        <v>11.2657631730417</v>
      </c>
      <c r="Q1351">
        <v>0.114617903054129</v>
      </c>
    </row>
    <row r="1352" spans="1:17" hidden="1" x14ac:dyDescent="0.3">
      <c r="A1352" t="s">
        <v>2867</v>
      </c>
      <c r="B1352" t="s">
        <v>2868</v>
      </c>
      <c r="C1352" t="str">
        <f>IFERROR(VLOOKUP(Table1[[#This Row],[Ticker]],[1]!Table2[[Symbol]:[Industry]],2,FALSE),"-")</f>
        <v>-</v>
      </c>
      <c r="D1352" t="s">
        <v>391</v>
      </c>
      <c r="E1352">
        <v>1259.1895605</v>
      </c>
      <c r="F1352">
        <v>51.25</v>
      </c>
      <c r="G1352">
        <v>-14.0713642494486</v>
      </c>
      <c r="H1352">
        <v>-4.3342386488384301</v>
      </c>
      <c r="I1352">
        <v>-36.152862771345497</v>
      </c>
      <c r="J1352">
        <v>-1.0340753488587999</v>
      </c>
      <c r="K1352">
        <v>52.524555888447097</v>
      </c>
      <c r="L1352">
        <v>52.2570930404964</v>
      </c>
      <c r="M1352">
        <v>47.446067911124999</v>
      </c>
      <c r="N1352">
        <v>0.68482473769071495</v>
      </c>
      <c r="O1352">
        <v>60.975609756097498</v>
      </c>
      <c r="P1352">
        <v>63.738019169329</v>
      </c>
    </row>
    <row r="1353" spans="1:17" hidden="1" x14ac:dyDescent="0.3">
      <c r="A1353" t="s">
        <v>2869</v>
      </c>
      <c r="B1353" t="s">
        <v>2870</v>
      </c>
      <c r="C1353" t="str">
        <f>IFERROR(VLOOKUP(Table1[[#This Row],[Ticker]],[1]!Table2[[Symbol]:[Industry]],2,FALSE),"-")</f>
        <v>-</v>
      </c>
      <c r="D1353" t="s">
        <v>230</v>
      </c>
      <c r="E1353">
        <v>1258.9807144500001</v>
      </c>
      <c r="F1353">
        <v>79.349999999999994</v>
      </c>
      <c r="G1353">
        <v>44.797203981887499</v>
      </c>
      <c r="H1353">
        <v>20.7041148913938</v>
      </c>
      <c r="I1353">
        <v>-39.049751727497203</v>
      </c>
      <c r="J1353">
        <v>-11.895851410634799</v>
      </c>
      <c r="K1353">
        <v>72.598355103370906</v>
      </c>
      <c r="L1353">
        <v>69.452175637879705</v>
      </c>
      <c r="N1353">
        <v>1.89175880384743</v>
      </c>
      <c r="O1353">
        <v>63.453056080655301</v>
      </c>
      <c r="P1353">
        <v>83.893395133256007</v>
      </c>
    </row>
    <row r="1354" spans="1:17" hidden="1" x14ac:dyDescent="0.3">
      <c r="A1354" t="s">
        <v>2871</v>
      </c>
      <c r="B1354" t="s">
        <v>2872</v>
      </c>
      <c r="C1354" t="str">
        <f>IFERROR(VLOOKUP(Table1[[#This Row],[Ticker]],[1]!Table2[[Symbol]:[Industry]],2,FALSE),"-")</f>
        <v>-</v>
      </c>
      <c r="D1354" t="s">
        <v>133</v>
      </c>
      <c r="E1354">
        <v>1258.9073639999999</v>
      </c>
      <c r="F1354">
        <v>144.69999999999999</v>
      </c>
      <c r="G1354">
        <v>0.84776353025447904</v>
      </c>
      <c r="H1354">
        <v>-7.92778897808026</v>
      </c>
      <c r="I1354">
        <v>-21.3192137083911</v>
      </c>
      <c r="J1354">
        <v>-4.1034472417601204</v>
      </c>
      <c r="K1354">
        <v>147.43504664774099</v>
      </c>
      <c r="L1354">
        <v>145.32191096552299</v>
      </c>
      <c r="M1354">
        <v>35.696999755650502</v>
      </c>
      <c r="N1354">
        <v>0.85441370300407704</v>
      </c>
      <c r="O1354">
        <v>34.277816171389098</v>
      </c>
      <c r="P1354">
        <v>32.085805568233603</v>
      </c>
      <c r="Q1354">
        <v>3.5386426927373003E-2</v>
      </c>
    </row>
    <row r="1355" spans="1:17" hidden="1" x14ac:dyDescent="0.3">
      <c r="A1355" t="s">
        <v>2873</v>
      </c>
      <c r="B1355" t="s">
        <v>2874</v>
      </c>
      <c r="C1355" t="str">
        <f>IFERROR(VLOOKUP(Table1[[#This Row],[Ticker]],[1]!Table2[[Symbol]:[Industry]],2,FALSE),"-")</f>
        <v>-</v>
      </c>
      <c r="D1355" t="s">
        <v>297</v>
      </c>
      <c r="E1355">
        <v>1258.67742</v>
      </c>
      <c r="F1355">
        <v>40.04</v>
      </c>
      <c r="G1355">
        <v>-15.270100725478899</v>
      </c>
      <c r="H1355">
        <v>-10.546239221534501</v>
      </c>
      <c r="I1355">
        <v>-18.020511707386799</v>
      </c>
      <c r="J1355">
        <v>6.6857857337537602E-2</v>
      </c>
      <c r="K1355">
        <v>38.683818975622401</v>
      </c>
      <c r="L1355">
        <v>35.700985575664099</v>
      </c>
      <c r="M1355">
        <v>53.596529350812297</v>
      </c>
      <c r="N1355">
        <v>1.02654629014603</v>
      </c>
      <c r="O1355">
        <v>22.377622377622298</v>
      </c>
      <c r="P1355">
        <v>48.296296296296298</v>
      </c>
    </row>
    <row r="1356" spans="1:17" hidden="1" x14ac:dyDescent="0.3">
      <c r="A1356" t="s">
        <v>2875</v>
      </c>
      <c r="B1356" t="s">
        <v>2876</v>
      </c>
      <c r="C1356" t="str">
        <f>IFERROR(VLOOKUP(Table1[[#This Row],[Ticker]],[1]!Table2[[Symbol]:[Industry]],2,FALSE),"-")</f>
        <v>-</v>
      </c>
      <c r="D1356" t="s">
        <v>551</v>
      </c>
      <c r="E1356">
        <v>1257.1744712039999</v>
      </c>
      <c r="F1356">
        <v>150.18</v>
      </c>
      <c r="G1356">
        <v>-29.002239431060399</v>
      </c>
      <c r="H1356">
        <v>2.80553769137645</v>
      </c>
      <c r="I1356">
        <v>-35.692443589276898</v>
      </c>
      <c r="J1356">
        <v>4.6748072821861903</v>
      </c>
      <c r="K1356">
        <v>149.479825457825</v>
      </c>
      <c r="L1356">
        <v>162.03377630012901</v>
      </c>
      <c r="M1356">
        <v>59.980618713795202</v>
      </c>
      <c r="N1356">
        <v>0.80879259498215506</v>
      </c>
      <c r="O1356">
        <v>49.254228259422</v>
      </c>
      <c r="P1356">
        <v>11.907600596125199</v>
      </c>
      <c r="Q1356">
        <v>1.3026485499419E-2</v>
      </c>
    </row>
    <row r="1357" spans="1:17" hidden="1" x14ac:dyDescent="0.3">
      <c r="A1357" t="s">
        <v>2877</v>
      </c>
      <c r="B1357" t="s">
        <v>2878</v>
      </c>
      <c r="C1357" t="str">
        <f>IFERROR(VLOOKUP(Table1[[#This Row],[Ticker]],[1]!Table2[[Symbol]:[Industry]],2,FALSE),"-")</f>
        <v>-</v>
      </c>
      <c r="D1357" t="s">
        <v>626</v>
      </c>
      <c r="E1357">
        <v>1256.0811086649901</v>
      </c>
      <c r="F1357">
        <v>574.85</v>
      </c>
      <c r="G1357">
        <v>4.9524868193761797</v>
      </c>
      <c r="H1357">
        <v>-4.2062999259530596</v>
      </c>
      <c r="I1357">
        <v>16.951746362675301</v>
      </c>
      <c r="J1357">
        <v>1.1263516841796599</v>
      </c>
      <c r="K1357">
        <v>572.16131178982801</v>
      </c>
      <c r="L1357">
        <v>505.78688109102899</v>
      </c>
      <c r="M1357">
        <v>51.572054865630797</v>
      </c>
      <c r="N1357">
        <v>0.19670660823894801</v>
      </c>
      <c r="O1357">
        <v>15.8563103418283</v>
      </c>
      <c r="P1357">
        <v>52.1773659827928</v>
      </c>
      <c r="Q1357">
        <v>-1.3407070113825E-2</v>
      </c>
    </row>
    <row r="1358" spans="1:17" hidden="1" x14ac:dyDescent="0.3">
      <c r="A1358" t="s">
        <v>2879</v>
      </c>
      <c r="B1358" t="s">
        <v>2880</v>
      </c>
      <c r="C1358" t="str">
        <f>IFERROR(VLOOKUP(Table1[[#This Row],[Ticker]],[1]!Table2[[Symbol]:[Industry]],2,FALSE),"-")</f>
        <v>-</v>
      </c>
      <c r="D1358" t="s">
        <v>1005</v>
      </c>
      <c r="E1358">
        <v>1247.6885958</v>
      </c>
      <c r="F1358">
        <v>327.14999999999998</v>
      </c>
      <c r="G1358">
        <v>-33.220359407561801</v>
      </c>
      <c r="H1358">
        <v>-6.2775459647598799</v>
      </c>
      <c r="I1358">
        <v>-23.327097928566399</v>
      </c>
      <c r="J1358">
        <v>2.39538027907009</v>
      </c>
      <c r="K1358">
        <v>336.97823083003198</v>
      </c>
      <c r="L1358">
        <v>349.642094089149</v>
      </c>
      <c r="M1358">
        <v>40.674611654434401</v>
      </c>
      <c r="N1358">
        <v>0.87893118492159805</v>
      </c>
      <c r="O1358">
        <v>63.778083447959602</v>
      </c>
      <c r="P1358">
        <v>18.963636363636301</v>
      </c>
      <c r="Q1358">
        <v>3.8153971180117999E-2</v>
      </c>
    </row>
    <row r="1359" spans="1:17" hidden="1" x14ac:dyDescent="0.3">
      <c r="A1359" t="s">
        <v>2881</v>
      </c>
      <c r="B1359" t="s">
        <v>2882</v>
      </c>
      <c r="C1359" t="str">
        <f>IFERROR(VLOOKUP(Table1[[#This Row],[Ticker]],[1]!Table2[[Symbol]:[Industry]],2,FALSE),"-")</f>
        <v>-</v>
      </c>
      <c r="D1359" t="s">
        <v>54</v>
      </c>
      <c r="E1359">
        <v>1247.1969767000001</v>
      </c>
      <c r="F1359">
        <v>1297.3</v>
      </c>
      <c r="G1359">
        <v>29.9310672816341</v>
      </c>
      <c r="H1359">
        <v>3.8448486770689301</v>
      </c>
      <c r="I1359">
        <v>-21.6361550603207</v>
      </c>
      <c r="J1359">
        <v>-5.0928774983213199</v>
      </c>
      <c r="K1359">
        <v>1256.4971230573001</v>
      </c>
      <c r="L1359">
        <v>1207.8806330001801</v>
      </c>
      <c r="M1359">
        <v>57.1778020158361</v>
      </c>
      <c r="N1359">
        <v>0.84246603041086998</v>
      </c>
      <c r="O1359">
        <v>22.947660525707199</v>
      </c>
      <c r="P1359">
        <v>62.3654568210262</v>
      </c>
      <c r="Q1359">
        <v>0.10933552659625601</v>
      </c>
    </row>
    <row r="1360" spans="1:17" hidden="1" x14ac:dyDescent="0.3">
      <c r="A1360" t="s">
        <v>2883</v>
      </c>
      <c r="B1360" t="s">
        <v>2884</v>
      </c>
      <c r="C1360" t="str">
        <f>IFERROR(VLOOKUP(Table1[[#This Row],[Ticker]],[1]!Table2[[Symbol]:[Industry]],2,FALSE),"-")</f>
        <v>-</v>
      </c>
      <c r="D1360" t="s">
        <v>297</v>
      </c>
      <c r="E1360">
        <v>1246.093353145</v>
      </c>
      <c r="F1360">
        <v>1471.6</v>
      </c>
      <c r="G1360">
        <v>213.905428216128</v>
      </c>
      <c r="H1360">
        <v>65.311476104404306</v>
      </c>
      <c r="I1360">
        <v>73.091174395447197</v>
      </c>
      <c r="J1360">
        <v>19.6528738024547</v>
      </c>
      <c r="K1360">
        <v>955.01715717652303</v>
      </c>
      <c r="L1360">
        <v>718.78589428871999</v>
      </c>
      <c r="M1360">
        <v>72.603177953391693</v>
      </c>
      <c r="N1360">
        <v>2.6421885569997201</v>
      </c>
      <c r="O1360">
        <v>3.5743408534927901</v>
      </c>
      <c r="P1360">
        <v>289.82781456953597</v>
      </c>
    </row>
    <row r="1361" spans="1:17" hidden="1" x14ac:dyDescent="0.3">
      <c r="A1361" t="s">
        <v>2885</v>
      </c>
      <c r="B1361" t="s">
        <v>2886</v>
      </c>
      <c r="C1361" t="str">
        <f>IFERROR(VLOOKUP(Table1[[#This Row],[Ticker]],[1]!Table2[[Symbol]:[Industry]],2,FALSE),"-")</f>
        <v>-</v>
      </c>
      <c r="D1361" t="s">
        <v>696</v>
      </c>
      <c r="E1361">
        <v>1244.4000000000001</v>
      </c>
      <c r="F1361">
        <v>124.44</v>
      </c>
      <c r="G1361">
        <v>-17.091024722244601</v>
      </c>
      <c r="H1361">
        <v>-5.9092494703082297</v>
      </c>
      <c r="I1361">
        <v>-21.368729209106601</v>
      </c>
      <c r="J1361">
        <v>-1.29242878903043</v>
      </c>
      <c r="K1361">
        <v>125.504474529756</v>
      </c>
      <c r="L1361">
        <v>123.600337025066</v>
      </c>
      <c r="M1361">
        <v>36.736173389889103</v>
      </c>
      <c r="N1361">
        <v>0.54811026935040497</v>
      </c>
      <c r="O1361">
        <v>24.558019929283098</v>
      </c>
      <c r="P1361">
        <v>24.067796610169399</v>
      </c>
      <c r="Q1361">
        <v>-1.570396614616E-3</v>
      </c>
    </row>
    <row r="1362" spans="1:17" hidden="1" x14ac:dyDescent="0.3">
      <c r="A1362" t="s">
        <v>2887</v>
      </c>
      <c r="B1362" t="s">
        <v>2888</v>
      </c>
      <c r="C1362" t="str">
        <f>IFERROR(VLOOKUP(Table1[[#This Row],[Ticker]],[1]!Table2[[Symbol]:[Industry]],2,FALSE),"-")</f>
        <v>-</v>
      </c>
      <c r="D1362" t="s">
        <v>21</v>
      </c>
      <c r="E1362">
        <v>1244.1703419600001</v>
      </c>
      <c r="F1362">
        <v>1510.6</v>
      </c>
      <c r="G1362">
        <v>866.577307727434</v>
      </c>
      <c r="H1362">
        <v>-12.848820253440699</v>
      </c>
      <c r="I1362">
        <v>46.747037128554197</v>
      </c>
      <c r="J1362">
        <v>-6.5282838430673102</v>
      </c>
      <c r="K1362">
        <v>1493.6502557324</v>
      </c>
      <c r="L1362">
        <v>983.19465189513596</v>
      </c>
      <c r="M1362">
        <v>34.946020553487699</v>
      </c>
      <c r="N1362">
        <v>0.50377674313926801</v>
      </c>
      <c r="O1362">
        <v>23.222560571958098</v>
      </c>
      <c r="P1362">
        <v>960.07017543859604</v>
      </c>
    </row>
    <row r="1363" spans="1:17" hidden="1" x14ac:dyDescent="0.3">
      <c r="A1363" t="s">
        <v>2889</v>
      </c>
      <c r="B1363" t="s">
        <v>2890</v>
      </c>
      <c r="C1363" t="str">
        <f>IFERROR(VLOOKUP(Table1[[#This Row],[Ticker]],[1]!Table2[[Symbol]:[Industry]],2,FALSE),"-")</f>
        <v>-</v>
      </c>
      <c r="D1363" t="s">
        <v>551</v>
      </c>
      <c r="E1363">
        <v>1240.305734409</v>
      </c>
      <c r="F1363">
        <v>172.29</v>
      </c>
      <c r="G1363">
        <v>-14.201345597560699</v>
      </c>
      <c r="H1363">
        <v>10.0206848462617</v>
      </c>
      <c r="I1363">
        <v>-25.111964876515099</v>
      </c>
      <c r="J1363">
        <v>-0.940713221598384</v>
      </c>
      <c r="K1363">
        <v>161.09613039697501</v>
      </c>
      <c r="L1363">
        <v>162.79623098073401</v>
      </c>
      <c r="M1363">
        <v>61.796737191374703</v>
      </c>
      <c r="N1363">
        <v>1.6815054837900201</v>
      </c>
      <c r="O1363">
        <v>25.9794532474316</v>
      </c>
      <c r="P1363">
        <v>35.714848365498199</v>
      </c>
      <c r="Q1363">
        <v>7.1153627487041002E-2</v>
      </c>
    </row>
    <row r="1364" spans="1:17" hidden="1" x14ac:dyDescent="0.3">
      <c r="A1364" t="s">
        <v>2891</v>
      </c>
      <c r="B1364" t="s">
        <v>2892</v>
      </c>
      <c r="C1364" t="str">
        <f>IFERROR(VLOOKUP(Table1[[#This Row],[Ticker]],[1]!Table2[[Symbol]:[Industry]],2,FALSE),"-")</f>
        <v>-</v>
      </c>
      <c r="D1364" t="s">
        <v>54</v>
      </c>
      <c r="E1364">
        <v>1232.2630638000001</v>
      </c>
      <c r="F1364">
        <v>255.6</v>
      </c>
      <c r="G1364">
        <v>15.414914565040901</v>
      </c>
      <c r="H1364">
        <v>-2.1974073332504398</v>
      </c>
      <c r="I1364">
        <v>-17.0145891593877</v>
      </c>
      <c r="J1364">
        <v>0.74229984460179899</v>
      </c>
      <c r="K1364">
        <v>252.55600873033001</v>
      </c>
      <c r="L1364">
        <v>243.06717199565099</v>
      </c>
      <c r="M1364">
        <v>49.094457602313</v>
      </c>
      <c r="N1364">
        <v>0.862439384643653</v>
      </c>
      <c r="O1364">
        <v>14.358372456964</v>
      </c>
      <c r="P1364">
        <v>60.050093926111401</v>
      </c>
      <c r="Q1364">
        <v>3.9157177165229998E-3</v>
      </c>
    </row>
    <row r="1365" spans="1:17" hidden="1" x14ac:dyDescent="0.3">
      <c r="A1365" t="s">
        <v>2893</v>
      </c>
      <c r="B1365" t="s">
        <v>2894</v>
      </c>
      <c r="C1365" t="str">
        <f>IFERROR(VLOOKUP(Table1[[#This Row],[Ticker]],[1]!Table2[[Symbol]:[Industry]],2,FALSE),"-")</f>
        <v>-</v>
      </c>
      <c r="D1365" t="s">
        <v>626</v>
      </c>
      <c r="E1365">
        <v>1227.62312</v>
      </c>
      <c r="F1365">
        <v>546.45000000000005</v>
      </c>
      <c r="G1365">
        <v>16.352398216623399</v>
      </c>
      <c r="H1365">
        <v>7.8634835469614002</v>
      </c>
      <c r="I1365">
        <v>7.83133665437202</v>
      </c>
      <c r="J1365">
        <v>-10.466886524789199</v>
      </c>
      <c r="K1365">
        <v>468.98994315290003</v>
      </c>
      <c r="L1365">
        <v>426.39824338211901</v>
      </c>
      <c r="M1365">
        <v>49.6799770252888</v>
      </c>
      <c r="N1365">
        <v>2.0242403095245201</v>
      </c>
      <c r="O1365">
        <v>4.8677829627596001</v>
      </c>
      <c r="P1365">
        <v>60.225773347016499</v>
      </c>
    </row>
    <row r="1366" spans="1:17" hidden="1" x14ac:dyDescent="0.3">
      <c r="A1366" t="s">
        <v>2895</v>
      </c>
      <c r="B1366" t="s">
        <v>2896</v>
      </c>
      <c r="C1366" t="str">
        <f>IFERROR(VLOOKUP(Table1[[#This Row],[Ticker]],[1]!Table2[[Symbol]:[Industry]],2,FALSE),"-")</f>
        <v>-</v>
      </c>
      <c r="D1366" t="s">
        <v>68</v>
      </c>
      <c r="E1366">
        <v>1227.2518174719901</v>
      </c>
      <c r="F1366">
        <v>69.91</v>
      </c>
      <c r="G1366">
        <v>113.180996436385</v>
      </c>
      <c r="H1366">
        <v>-4.6521789395819804</v>
      </c>
      <c r="I1366">
        <v>-40.928477742087502</v>
      </c>
      <c r="J1366">
        <v>0.45744267705828701</v>
      </c>
      <c r="K1366">
        <v>72.699819704808107</v>
      </c>
      <c r="L1366">
        <v>71.916127266730697</v>
      </c>
      <c r="M1366">
        <v>31.233681635806398</v>
      </c>
      <c r="N1366">
        <v>0.75273378689423098</v>
      </c>
      <c r="O1366">
        <v>105.69303390072901</v>
      </c>
      <c r="P1366">
        <v>149.67857142857099</v>
      </c>
      <c r="Q1366">
        <v>0.34444225441562898</v>
      </c>
    </row>
    <row r="1367" spans="1:17" hidden="1" x14ac:dyDescent="0.3">
      <c r="A1367" t="s">
        <v>2897</v>
      </c>
      <c r="B1367" t="s">
        <v>2898</v>
      </c>
      <c r="C1367" t="str">
        <f>IFERROR(VLOOKUP(Table1[[#This Row],[Ticker]],[1]!Table2[[Symbol]:[Industry]],2,FALSE),"-")</f>
        <v>-</v>
      </c>
      <c r="D1367" t="s">
        <v>54</v>
      </c>
      <c r="E1367">
        <v>1224.843259668</v>
      </c>
      <c r="F1367">
        <v>116.69</v>
      </c>
      <c r="G1367">
        <v>3.5525039981724702</v>
      </c>
      <c r="H1367">
        <v>11.7997207447715</v>
      </c>
      <c r="I1367">
        <v>-16.706632154111201</v>
      </c>
      <c r="J1367">
        <v>-1.1672189512203801</v>
      </c>
      <c r="K1367">
        <v>112.120215237981</v>
      </c>
      <c r="L1367">
        <v>110.1538751433</v>
      </c>
      <c r="M1367">
        <v>49.442955537915701</v>
      </c>
      <c r="N1367">
        <v>1.6971857926506</v>
      </c>
      <c r="O1367">
        <v>28.2029308424029</v>
      </c>
      <c r="P1367">
        <v>50.859728506787299</v>
      </c>
      <c r="Q1367">
        <v>-2.8664654751268E-2</v>
      </c>
    </row>
    <row r="1368" spans="1:17" hidden="1" x14ac:dyDescent="0.3">
      <c r="A1368" t="s">
        <v>2899</v>
      </c>
      <c r="B1368" t="s">
        <v>2900</v>
      </c>
      <c r="C1368" t="str">
        <f>IFERROR(VLOOKUP(Table1[[#This Row],[Ticker]],[1]!Table2[[Symbol]:[Industry]],2,FALSE),"-")</f>
        <v>-</v>
      </c>
      <c r="D1368" t="s">
        <v>626</v>
      </c>
      <c r="E1368">
        <v>1224.359565039</v>
      </c>
      <c r="F1368">
        <v>46.89</v>
      </c>
      <c r="G1368">
        <v>-24.760981200431299</v>
      </c>
      <c r="H1368">
        <v>-8.1220011031801498</v>
      </c>
      <c r="I1368">
        <v>-38.0808147232975</v>
      </c>
      <c r="J1368">
        <v>6.7052543483286398</v>
      </c>
      <c r="K1368">
        <v>45.5728394907796</v>
      </c>
      <c r="L1368">
        <v>47.264498358127099</v>
      </c>
      <c r="M1368">
        <v>49.596718457679302</v>
      </c>
      <c r="N1368">
        <v>1.9510365952222699</v>
      </c>
      <c r="O1368">
        <v>43.100874386862799</v>
      </c>
      <c r="P1368">
        <v>28.8186813186813</v>
      </c>
      <c r="Q1368">
        <v>-3.8279644036247999E-2</v>
      </c>
    </row>
    <row r="1369" spans="1:17" hidden="1" x14ac:dyDescent="0.3">
      <c r="A1369" t="s">
        <v>2901</v>
      </c>
      <c r="B1369" t="s">
        <v>2902</v>
      </c>
      <c r="C1369" t="str">
        <f>IFERROR(VLOOKUP(Table1[[#This Row],[Ticker]],[1]!Table2[[Symbol]:[Industry]],2,FALSE),"-")</f>
        <v>-</v>
      </c>
      <c r="D1369" t="s">
        <v>396</v>
      </c>
      <c r="E1369">
        <v>1224.1192601</v>
      </c>
      <c r="F1369">
        <v>236.62</v>
      </c>
      <c r="G1369">
        <v>-4.39556826480674</v>
      </c>
      <c r="H1369">
        <v>5.7179998099220803</v>
      </c>
      <c r="I1369">
        <v>-17.770406987600499</v>
      </c>
      <c r="J1369">
        <v>3.91208312940975</v>
      </c>
      <c r="K1369">
        <v>216.31115467336099</v>
      </c>
      <c r="L1369">
        <v>215.66985730025601</v>
      </c>
      <c r="M1369">
        <v>81.683292349657506</v>
      </c>
      <c r="N1369">
        <v>1.1220452435458801</v>
      </c>
      <c r="O1369">
        <v>14.085876088242699</v>
      </c>
      <c r="P1369">
        <v>32.932584269662897</v>
      </c>
      <c r="Q1369">
        <v>3.3956450039640998E-2</v>
      </c>
    </row>
    <row r="1370" spans="1:17" hidden="1" x14ac:dyDescent="0.3">
      <c r="A1370" t="s">
        <v>2903</v>
      </c>
      <c r="B1370" t="s">
        <v>2904</v>
      </c>
      <c r="C1370" t="str">
        <f>IFERROR(VLOOKUP(Table1[[#This Row],[Ticker]],[1]!Table2[[Symbol]:[Industry]],2,FALSE),"-")</f>
        <v>-</v>
      </c>
      <c r="D1370" t="s">
        <v>551</v>
      </c>
      <c r="E1370">
        <v>1216.6498158689999</v>
      </c>
      <c r="F1370">
        <v>195.59</v>
      </c>
      <c r="G1370">
        <v>-32.8219023093598</v>
      </c>
      <c r="H1370">
        <v>-5.2656947828082403</v>
      </c>
      <c r="I1370">
        <v>-22.259482628545999</v>
      </c>
      <c r="J1370">
        <v>0.77902094282690204</v>
      </c>
      <c r="K1370">
        <v>198.69910830897399</v>
      </c>
      <c r="L1370">
        <v>201.63744281956599</v>
      </c>
      <c r="M1370">
        <v>43.105123193042303</v>
      </c>
      <c r="N1370">
        <v>1.0427869908488001</v>
      </c>
      <c r="O1370">
        <v>23.8815890382944</v>
      </c>
      <c r="P1370">
        <v>22.320200125078099</v>
      </c>
      <c r="Q1370">
        <v>-2.3901524805023E-2</v>
      </c>
    </row>
    <row r="1371" spans="1:17" hidden="1" x14ac:dyDescent="0.3">
      <c r="A1371" t="s">
        <v>2905</v>
      </c>
      <c r="B1371" t="s">
        <v>2906</v>
      </c>
      <c r="C1371" t="str">
        <f>IFERROR(VLOOKUP(Table1[[#This Row],[Ticker]],[1]!Table2[[Symbol]:[Industry]],2,FALSE),"-")</f>
        <v>-</v>
      </c>
      <c r="E1371">
        <v>1205.0133888</v>
      </c>
      <c r="F1371">
        <v>796.8</v>
      </c>
      <c r="G1371">
        <v>6152.3747254397404</v>
      </c>
      <c r="H1371">
        <v>-4.4604136859945198</v>
      </c>
      <c r="I1371">
        <v>323.13936814010202</v>
      </c>
      <c r="J1371">
        <v>0.45921615693268503</v>
      </c>
      <c r="K1371">
        <v>748.54870696257694</v>
      </c>
      <c r="L1371">
        <v>462.03714219045997</v>
      </c>
      <c r="M1371">
        <v>43.9895045342126</v>
      </c>
      <c r="N1371">
        <v>3.1708959193495199</v>
      </c>
      <c r="O1371">
        <v>5.4216867469879499</v>
      </c>
      <c r="P1371">
        <v>6178.9598108747005</v>
      </c>
    </row>
    <row r="1372" spans="1:17" hidden="1" x14ac:dyDescent="0.3">
      <c r="A1372" t="s">
        <v>2907</v>
      </c>
      <c r="B1372" t="s">
        <v>2908</v>
      </c>
      <c r="C1372" t="str">
        <f>IFERROR(VLOOKUP(Table1[[#This Row],[Ticker]],[1]!Table2[[Symbol]:[Industry]],2,FALSE),"-")</f>
        <v>-</v>
      </c>
      <c r="D1372" t="s">
        <v>201</v>
      </c>
      <c r="E1372">
        <v>1197.2427720000001</v>
      </c>
      <c r="F1372">
        <v>1110.45</v>
      </c>
      <c r="G1372">
        <v>-43.604215609820798</v>
      </c>
      <c r="H1372">
        <v>-9.4207078036415801</v>
      </c>
      <c r="I1372">
        <v>-15.530015725010999</v>
      </c>
      <c r="J1372">
        <v>-1.7349388343107399</v>
      </c>
      <c r="K1372">
        <v>1149.97702961442</v>
      </c>
      <c r="L1372">
        <v>1161.54457483705</v>
      </c>
      <c r="M1372">
        <v>38.748484722886097</v>
      </c>
      <c r="N1372">
        <v>0.81089141196912795</v>
      </c>
      <c r="O1372">
        <v>37.331712368859399</v>
      </c>
      <c r="P1372">
        <v>9.8367952522255102</v>
      </c>
      <c r="Q1372">
        <v>5.9786429433188001E-2</v>
      </c>
    </row>
    <row r="1373" spans="1:17" hidden="1" x14ac:dyDescent="0.3">
      <c r="A1373" t="s">
        <v>2909</v>
      </c>
      <c r="B1373" t="s">
        <v>2910</v>
      </c>
      <c r="C1373" t="str">
        <f>IFERROR(VLOOKUP(Table1[[#This Row],[Ticker]],[1]!Table2[[Symbol]:[Industry]],2,FALSE),"-")</f>
        <v>-</v>
      </c>
      <c r="D1373" t="s">
        <v>417</v>
      </c>
      <c r="E1373">
        <v>1194.96096584</v>
      </c>
      <c r="F1373">
        <v>499.6</v>
      </c>
      <c r="G1373">
        <v>136.29310451505401</v>
      </c>
      <c r="H1373">
        <v>6.3452978418366701</v>
      </c>
      <c r="I1373">
        <v>-5.9175158603925997</v>
      </c>
      <c r="J1373">
        <v>2.2051830908004102</v>
      </c>
      <c r="K1373">
        <v>466.65369544419201</v>
      </c>
      <c r="L1373">
        <v>398.610914510101</v>
      </c>
      <c r="M1373">
        <v>49.5169956998906</v>
      </c>
      <c r="N1373">
        <v>1.05830757878452</v>
      </c>
      <c r="O1373">
        <v>8.0264211369095193</v>
      </c>
      <c r="P1373">
        <v>166.16941928609401</v>
      </c>
      <c r="Q1373">
        <v>9.6689952524989006E-2</v>
      </c>
    </row>
    <row r="1374" spans="1:17" hidden="1" x14ac:dyDescent="0.3">
      <c r="A1374" t="s">
        <v>2911</v>
      </c>
      <c r="B1374" t="s">
        <v>2912</v>
      </c>
      <c r="C1374" t="str">
        <f>IFERROR(VLOOKUP(Table1[[#This Row],[Ticker]],[1]!Table2[[Symbol]:[Industry]],2,FALSE),"-")</f>
        <v>-</v>
      </c>
      <c r="D1374" t="s">
        <v>21</v>
      </c>
      <c r="E1374">
        <v>1193.420935184</v>
      </c>
      <c r="F1374">
        <v>186.99</v>
      </c>
      <c r="G1374">
        <v>20.651135037481801</v>
      </c>
      <c r="H1374">
        <v>8.8063385050404897</v>
      </c>
      <c r="I1374">
        <v>5.0936682096986603</v>
      </c>
      <c r="J1374">
        <v>2.2898979751145001</v>
      </c>
      <c r="K1374">
        <v>157.14746067453001</v>
      </c>
      <c r="L1374">
        <v>145.511988938115</v>
      </c>
      <c r="M1374">
        <v>78.937035414747399</v>
      </c>
      <c r="N1374">
        <v>1.83019184484616</v>
      </c>
      <c r="O1374">
        <v>2.78089737419113</v>
      </c>
      <c r="P1374">
        <v>58.937526561835902</v>
      </c>
      <c r="Q1374">
        <v>8.5978164162430995E-2</v>
      </c>
    </row>
    <row r="1375" spans="1:17" hidden="1" x14ac:dyDescent="0.3">
      <c r="A1375" t="s">
        <v>2913</v>
      </c>
      <c r="B1375" t="s">
        <v>2914</v>
      </c>
      <c r="C1375" t="str">
        <f>IFERROR(VLOOKUP(Table1[[#This Row],[Ticker]],[1]!Table2[[Symbol]:[Industry]],2,FALSE),"-")</f>
        <v>-</v>
      </c>
      <c r="D1375" t="s">
        <v>2915</v>
      </c>
      <c r="E1375">
        <v>1188.1330131</v>
      </c>
      <c r="F1375">
        <v>526.35</v>
      </c>
      <c r="G1375">
        <v>270.96023178558403</v>
      </c>
      <c r="H1375">
        <v>24.424017934755</v>
      </c>
      <c r="I1375">
        <v>28.5013192557177</v>
      </c>
      <c r="J1375">
        <v>14.4035343387508</v>
      </c>
      <c r="K1375">
        <v>404.418789751482</v>
      </c>
      <c r="L1375">
        <v>307.943857420744</v>
      </c>
      <c r="M1375">
        <v>80.946422059375806</v>
      </c>
      <c r="N1375">
        <v>2.0805062591272598</v>
      </c>
      <c r="O1375">
        <v>4.3032202906811001</v>
      </c>
      <c r="P1375">
        <v>323.45132743362802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1459</v>
      </c>
      <c r="E1376">
        <v>1186.06280617999</v>
      </c>
      <c r="F1376">
        <v>786.1</v>
      </c>
      <c r="G1376">
        <v>109.303886808101</v>
      </c>
      <c r="H1376">
        <v>25.8042849107024</v>
      </c>
      <c r="I1376">
        <v>55.116884399321698</v>
      </c>
      <c r="J1376">
        <v>12.307704267595</v>
      </c>
      <c r="K1376">
        <v>591.11931466683404</v>
      </c>
      <c r="L1376">
        <v>478.90295638982099</v>
      </c>
      <c r="M1376">
        <v>85.754932290620204</v>
      </c>
      <c r="N1376">
        <v>1.4264500540130001</v>
      </c>
      <c r="O1376">
        <v>1.13217147945554</v>
      </c>
      <c r="P1376">
        <v>163.615023474178</v>
      </c>
      <c r="Q1376">
        <v>0.128321205126394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54</v>
      </c>
      <c r="E1377">
        <v>1184.64768</v>
      </c>
      <c r="F1377">
        <v>236.4</v>
      </c>
      <c r="G1377">
        <v>58.463838244101503</v>
      </c>
      <c r="H1377">
        <v>0.56457358163981297</v>
      </c>
      <c r="I1377">
        <v>22.5234124711946</v>
      </c>
      <c r="J1377">
        <v>5.54785828891238</v>
      </c>
      <c r="K1377">
        <v>230.22416895347001</v>
      </c>
      <c r="L1377">
        <v>201.69518108705699</v>
      </c>
      <c r="M1377">
        <v>58.887824420187798</v>
      </c>
      <c r="N1377">
        <v>1.0407633699687699</v>
      </c>
      <c r="O1377">
        <v>12.098138747884899</v>
      </c>
      <c r="P1377">
        <v>89.879518072289102</v>
      </c>
      <c r="Q1377">
        <v>3.0007850980838999E-2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21</v>
      </c>
      <c r="E1378">
        <v>1183.3123047910001</v>
      </c>
      <c r="F1378">
        <v>213.47</v>
      </c>
      <c r="G1378">
        <v>31.365340018241</v>
      </c>
      <c r="H1378">
        <v>-3.5661281163103702</v>
      </c>
      <c r="I1378">
        <v>14.7215325820916</v>
      </c>
      <c r="J1378">
        <v>-6.4302446273810299</v>
      </c>
      <c r="K1378">
        <v>194.84536723815</v>
      </c>
      <c r="L1378">
        <v>158.293469609</v>
      </c>
      <c r="M1378">
        <v>39.344679929859801</v>
      </c>
      <c r="N1378">
        <v>0.61857295086275599</v>
      </c>
      <c r="O1378">
        <v>18.986274417950899</v>
      </c>
      <c r="P1378">
        <v>93.185520361990896</v>
      </c>
      <c r="Q1378">
        <v>0.101813454305981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E1379">
        <v>1181.792872</v>
      </c>
      <c r="F1379">
        <v>2.2599999999999998</v>
      </c>
      <c r="G1379">
        <v>158.813493886272</v>
      </c>
      <c r="H1379">
        <v>-17.505689488623201</v>
      </c>
      <c r="I1379">
        <v>-14.950634484426701</v>
      </c>
      <c r="J1379">
        <v>2.2261021218449701</v>
      </c>
      <c r="K1379">
        <v>2.7774267948292901</v>
      </c>
      <c r="L1379">
        <v>2.4994620368190898</v>
      </c>
      <c r="M1379">
        <v>37.3459019111611</v>
      </c>
      <c r="N1379">
        <v>1.3521460571086099</v>
      </c>
      <c r="O1379">
        <v>82.743362831858406</v>
      </c>
      <c r="P1379">
        <v>416.57142857142799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626</v>
      </c>
      <c r="E1380">
        <v>1180.6037094599999</v>
      </c>
      <c r="F1380">
        <v>250.65</v>
      </c>
      <c r="G1380">
        <v>0.358444572637793</v>
      </c>
      <c r="H1380">
        <v>10.708231514954599</v>
      </c>
      <c r="I1380">
        <v>-3.19470729071698</v>
      </c>
      <c r="J1380">
        <v>-2.0812103685965599</v>
      </c>
      <c r="K1380">
        <v>216.76861623615801</v>
      </c>
      <c r="L1380">
        <v>202.028260390469</v>
      </c>
      <c r="M1380">
        <v>63.194170405834903</v>
      </c>
      <c r="N1380">
        <v>2.4463172668106798</v>
      </c>
      <c r="O1380">
        <v>7.7199281867145402</v>
      </c>
      <c r="P1380">
        <v>57.591952216284099</v>
      </c>
      <c r="Q1380">
        <v>-1.5343622787629E-2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463</v>
      </c>
      <c r="E1381">
        <v>1180.10469786</v>
      </c>
      <c r="F1381">
        <v>6.96</v>
      </c>
      <c r="G1381">
        <v>-74.876318718762903</v>
      </c>
      <c r="H1381">
        <v>-14.4276729777709</v>
      </c>
      <c r="I1381">
        <v>-77.503791705394704</v>
      </c>
      <c r="J1381">
        <v>8.8943807817412601</v>
      </c>
      <c r="K1381">
        <v>8.7921342847968997</v>
      </c>
      <c r="L1381">
        <v>12.0792441408115</v>
      </c>
      <c r="M1381">
        <v>46.068111200780599</v>
      </c>
      <c r="N1381">
        <v>2.2129439281068599</v>
      </c>
      <c r="O1381">
        <v>208.908045977011</v>
      </c>
      <c r="P1381">
        <v>8.2426127527216195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696</v>
      </c>
      <c r="E1382">
        <v>1179.0890999999999</v>
      </c>
      <c r="F1382">
        <v>124.18</v>
      </c>
      <c r="G1382">
        <v>156.64747270457499</v>
      </c>
      <c r="H1382">
        <v>3.5920728526624002</v>
      </c>
      <c r="I1382">
        <v>43.985634359561402</v>
      </c>
      <c r="J1382">
        <v>-1.6478057554179</v>
      </c>
      <c r="K1382">
        <v>111.90762031548201</v>
      </c>
      <c r="L1382">
        <v>82.188672946080501</v>
      </c>
      <c r="M1382">
        <v>56.263406901215902</v>
      </c>
      <c r="N1382">
        <v>0.23856799332723799</v>
      </c>
      <c r="O1382">
        <v>9.9210822998872601</v>
      </c>
      <c r="P1382">
        <v>202.87804878048701</v>
      </c>
      <c r="Q1382">
        <v>0.102746326512812</v>
      </c>
    </row>
    <row r="1383" spans="1:17" hidden="1" x14ac:dyDescent="0.3">
      <c r="A1383" t="s">
        <v>2930</v>
      </c>
      <c r="B1383" t="s">
        <v>2931</v>
      </c>
      <c r="C1383" t="str">
        <f>IFERROR(VLOOKUP(Table1[[#This Row],[Ticker]],[1]!Table2[[Symbol]:[Industry]],2,FALSE),"-")</f>
        <v>-</v>
      </c>
      <c r="D1383" t="s">
        <v>54</v>
      </c>
      <c r="E1383">
        <v>1178.4782393749999</v>
      </c>
      <c r="F1383">
        <v>1806.25</v>
      </c>
      <c r="G1383">
        <v>275.47390176593098</v>
      </c>
      <c r="H1383">
        <v>11.6618318788981</v>
      </c>
      <c r="I1383">
        <v>115.534425783031</v>
      </c>
      <c r="J1383">
        <v>12.278308196733599</v>
      </c>
      <c r="K1383">
        <v>1525.7367648044101</v>
      </c>
      <c r="L1383">
        <v>1178.7521671241</v>
      </c>
      <c r="M1383">
        <v>83.7279400176933</v>
      </c>
      <c r="N1383">
        <v>1.3031745251323399</v>
      </c>
      <c r="O1383">
        <v>2.4221453287197101</v>
      </c>
      <c r="P1383">
        <v>329.03800475059302</v>
      </c>
      <c r="Q1383">
        <v>0.13896850302136499</v>
      </c>
    </row>
    <row r="1384" spans="1:17" hidden="1" x14ac:dyDescent="0.3">
      <c r="A1384" t="s">
        <v>2932</v>
      </c>
      <c r="B1384" t="s">
        <v>2933</v>
      </c>
      <c r="C1384" t="str">
        <f>IFERROR(VLOOKUP(Table1[[#This Row],[Ticker]],[1]!Table2[[Symbol]:[Industry]],2,FALSE),"-")</f>
        <v>-</v>
      </c>
      <c r="D1384" t="s">
        <v>68</v>
      </c>
      <c r="E1384">
        <v>1177.6671899999999</v>
      </c>
      <c r="F1384">
        <v>102.07</v>
      </c>
      <c r="G1384">
        <v>-30.519203082017899</v>
      </c>
      <c r="H1384">
        <v>11.5137202204416</v>
      </c>
      <c r="I1384">
        <v>-27.583239524303</v>
      </c>
      <c r="J1384">
        <v>3.3260371445870098</v>
      </c>
      <c r="K1384">
        <v>94.795458369511906</v>
      </c>
      <c r="L1384">
        <v>97.101868529924204</v>
      </c>
      <c r="M1384">
        <v>72.351265624330594</v>
      </c>
      <c r="N1384">
        <v>2.0145388926237402</v>
      </c>
      <c r="O1384">
        <v>42.647202899970601</v>
      </c>
      <c r="P1384">
        <v>22.3860911270983</v>
      </c>
    </row>
    <row r="1385" spans="1:17" hidden="1" x14ac:dyDescent="0.3">
      <c r="A1385" t="s">
        <v>2934</v>
      </c>
      <c r="B1385" t="s">
        <v>2935</v>
      </c>
      <c r="C1385" t="str">
        <f>IFERROR(VLOOKUP(Table1[[#This Row],[Ticker]],[1]!Table2[[Symbol]:[Industry]],2,FALSE),"-")</f>
        <v>-</v>
      </c>
      <c r="D1385" t="s">
        <v>95</v>
      </c>
      <c r="E1385">
        <v>1175.709057429</v>
      </c>
      <c r="F1385">
        <v>240.69</v>
      </c>
      <c r="G1385">
        <v>-14.8959903073488</v>
      </c>
      <c r="H1385">
        <v>4.0730876943379002</v>
      </c>
      <c r="I1385">
        <v>-33.695378893538397</v>
      </c>
      <c r="J1385">
        <v>-2.1557583481662999</v>
      </c>
      <c r="K1385">
        <v>235.78943783219501</v>
      </c>
      <c r="L1385">
        <v>269.72925689127402</v>
      </c>
      <c r="M1385">
        <v>53.484730547166301</v>
      </c>
      <c r="N1385">
        <v>2.9476821855717499</v>
      </c>
      <c r="O1385">
        <v>58.710374340437902</v>
      </c>
      <c r="P1385">
        <v>45.872727272727197</v>
      </c>
    </row>
    <row r="1386" spans="1:17" hidden="1" x14ac:dyDescent="0.3">
      <c r="A1386" t="s">
        <v>2936</v>
      </c>
      <c r="B1386" t="s">
        <v>2937</v>
      </c>
      <c r="C1386" t="str">
        <f>IFERROR(VLOOKUP(Table1[[#This Row],[Ticker]],[1]!Table2[[Symbol]:[Industry]],2,FALSE),"-")</f>
        <v>-</v>
      </c>
      <c r="D1386" t="s">
        <v>297</v>
      </c>
      <c r="E1386">
        <v>1175.5818899999999</v>
      </c>
      <c r="F1386">
        <v>300</v>
      </c>
      <c r="G1386">
        <v>35.752576902703197</v>
      </c>
      <c r="H1386">
        <v>21.506117122999701</v>
      </c>
      <c r="I1386">
        <v>49.232847614364701</v>
      </c>
      <c r="J1386">
        <v>14.7794084646249</v>
      </c>
      <c r="K1386">
        <v>248.53036726991201</v>
      </c>
      <c r="M1386">
        <v>81.441732323730903</v>
      </c>
      <c r="N1386">
        <v>2.3047465566815499</v>
      </c>
      <c r="O1386">
        <v>3</v>
      </c>
      <c r="P1386">
        <v>75.080245112343107</v>
      </c>
    </row>
    <row r="1387" spans="1:17" hidden="1" x14ac:dyDescent="0.3">
      <c r="A1387" t="s">
        <v>2938</v>
      </c>
      <c r="B1387" t="s">
        <v>2939</v>
      </c>
      <c r="C1387" t="str">
        <f>IFERROR(VLOOKUP(Table1[[#This Row],[Ticker]],[1]!Table2[[Symbol]:[Industry]],2,FALSE),"-")</f>
        <v>-</v>
      </c>
      <c r="D1387" t="s">
        <v>551</v>
      </c>
      <c r="E1387">
        <v>1172.9733812699999</v>
      </c>
      <c r="F1387">
        <v>1089.3</v>
      </c>
      <c r="G1387">
        <v>128.90208214139599</v>
      </c>
      <c r="H1387">
        <v>-24.903984409042</v>
      </c>
      <c r="I1387">
        <v>-16.5099756703579</v>
      </c>
      <c r="J1387">
        <v>-13.0563566807</v>
      </c>
      <c r="K1387">
        <v>1365.67203437578</v>
      </c>
      <c r="L1387">
        <v>1198.96372748466</v>
      </c>
      <c r="M1387">
        <v>28.540314477699699</v>
      </c>
      <c r="N1387">
        <v>1.2540813297714399</v>
      </c>
      <c r="O1387">
        <v>102.827503901588</v>
      </c>
      <c r="P1387">
        <v>238.923459863098</v>
      </c>
      <c r="Q1387">
        <v>0.22595569891870201</v>
      </c>
    </row>
    <row r="1388" spans="1:17" hidden="1" x14ac:dyDescent="0.3">
      <c r="A1388" t="s">
        <v>2940</v>
      </c>
      <c r="B1388" t="s">
        <v>2941</v>
      </c>
      <c r="C1388" t="str">
        <f>IFERROR(VLOOKUP(Table1[[#This Row],[Ticker]],[1]!Table2[[Symbol]:[Industry]],2,FALSE),"-")</f>
        <v>-</v>
      </c>
      <c r="D1388" t="s">
        <v>196</v>
      </c>
      <c r="E1388">
        <v>1161.07343171</v>
      </c>
      <c r="F1388">
        <v>523.70000000000005</v>
      </c>
      <c r="G1388">
        <v>-10.0389632584819</v>
      </c>
      <c r="H1388">
        <v>6.9378893346297597</v>
      </c>
      <c r="I1388">
        <v>-2.9449493467724999</v>
      </c>
      <c r="J1388">
        <v>-2.2159660588107499</v>
      </c>
      <c r="K1388">
        <v>512.41369321289505</v>
      </c>
      <c r="L1388">
        <v>482.59620429928998</v>
      </c>
      <c r="M1388">
        <v>43.590056675064503</v>
      </c>
      <c r="N1388">
        <v>1.3860665285243801</v>
      </c>
      <c r="O1388">
        <v>18.989879702119499</v>
      </c>
      <c r="P1388">
        <v>34.178836792211101</v>
      </c>
      <c r="Q1388">
        <v>3.9686954884283997E-2</v>
      </c>
    </row>
    <row r="1389" spans="1:17" hidden="1" x14ac:dyDescent="0.3">
      <c r="A1389" t="s">
        <v>2942</v>
      </c>
      <c r="B1389" t="s">
        <v>2943</v>
      </c>
      <c r="C1389" t="str">
        <f>IFERROR(VLOOKUP(Table1[[#This Row],[Ticker]],[1]!Table2[[Symbol]:[Industry]],2,FALSE),"-")</f>
        <v>-</v>
      </c>
      <c r="D1389" t="s">
        <v>24</v>
      </c>
      <c r="E1389">
        <v>1159.0483568039999</v>
      </c>
      <c r="F1389">
        <v>45.81</v>
      </c>
      <c r="G1389">
        <v>93.127144780868207</v>
      </c>
      <c r="H1389">
        <v>2.6451556501736899</v>
      </c>
      <c r="I1389">
        <v>-23.719448869638999</v>
      </c>
      <c r="J1389">
        <v>5.3515238492403796</v>
      </c>
      <c r="K1389">
        <v>42.671048145251703</v>
      </c>
      <c r="L1389">
        <v>38.861539380110599</v>
      </c>
      <c r="M1389">
        <v>71.308414473898395</v>
      </c>
      <c r="N1389">
        <v>2.1162699230151101</v>
      </c>
      <c r="O1389">
        <v>28.792839991268199</v>
      </c>
      <c r="P1389">
        <v>123.46341463414601</v>
      </c>
      <c r="Q1389">
        <v>9.0971992505297999E-2</v>
      </c>
    </row>
    <row r="1390" spans="1:17" hidden="1" x14ac:dyDescent="0.3">
      <c r="A1390" t="s">
        <v>2944</v>
      </c>
      <c r="B1390" t="s">
        <v>2945</v>
      </c>
      <c r="C1390" t="str">
        <f>IFERROR(VLOOKUP(Table1[[#This Row],[Ticker]],[1]!Table2[[Symbol]:[Industry]],2,FALSE),"-")</f>
        <v>-</v>
      </c>
      <c r="D1390" t="s">
        <v>124</v>
      </c>
      <c r="E1390">
        <v>1149.9462471879999</v>
      </c>
      <c r="F1390">
        <v>157.54</v>
      </c>
      <c r="G1390">
        <v>-40.755611177263603</v>
      </c>
      <c r="H1390">
        <v>2.1758040777623799</v>
      </c>
      <c r="I1390">
        <v>-4.3440277022412896</v>
      </c>
      <c r="J1390">
        <v>6.6769192363061904</v>
      </c>
      <c r="K1390">
        <v>151.17196404088401</v>
      </c>
      <c r="L1390">
        <v>153.918951700576</v>
      </c>
      <c r="M1390">
        <v>59.451432831406699</v>
      </c>
      <c r="N1390">
        <v>1.4269895897655001</v>
      </c>
      <c r="O1390">
        <v>41.043544496635697</v>
      </c>
      <c r="P1390">
        <v>24.7347585114805</v>
      </c>
      <c r="Q1390">
        <v>5.6108445505029997E-2</v>
      </c>
    </row>
    <row r="1391" spans="1:17" hidden="1" x14ac:dyDescent="0.3">
      <c r="A1391" t="s">
        <v>2946</v>
      </c>
      <c r="B1391" t="s">
        <v>2947</v>
      </c>
      <c r="C1391" t="str">
        <f>IFERROR(VLOOKUP(Table1[[#This Row],[Ticker]],[1]!Table2[[Symbol]:[Industry]],2,FALSE),"-")</f>
        <v>-</v>
      </c>
      <c r="D1391" t="s">
        <v>98</v>
      </c>
      <c r="E1391">
        <v>1144.8141599999999</v>
      </c>
      <c r="F1391">
        <v>461.6</v>
      </c>
      <c r="G1391">
        <v>-4.8069559005968499</v>
      </c>
      <c r="H1391">
        <v>24.9364482443731</v>
      </c>
      <c r="I1391">
        <v>8.6733148110646692</v>
      </c>
      <c r="J1391">
        <v>-8.3760000820448095</v>
      </c>
      <c r="M1391">
        <v>46.5045742813193</v>
      </c>
      <c r="O1391">
        <v>27.372183708838801</v>
      </c>
      <c r="P1391">
        <v>27.867036011080302</v>
      </c>
    </row>
    <row r="1392" spans="1:17" hidden="1" x14ac:dyDescent="0.3">
      <c r="A1392" t="s">
        <v>2948</v>
      </c>
      <c r="B1392" t="s">
        <v>2949</v>
      </c>
      <c r="C1392" t="str">
        <f>IFERROR(VLOOKUP(Table1[[#This Row],[Ticker]],[1]!Table2[[Symbol]:[Industry]],2,FALSE),"-")</f>
        <v>-</v>
      </c>
      <c r="D1392" t="s">
        <v>626</v>
      </c>
      <c r="E1392">
        <v>1141.6222499999999</v>
      </c>
      <c r="F1392">
        <v>1994.1</v>
      </c>
      <c r="G1392">
        <v>-0.762452378202915</v>
      </c>
      <c r="H1392">
        <v>18.223053448262501</v>
      </c>
      <c r="I1392">
        <v>1.17680599995304</v>
      </c>
      <c r="J1392">
        <v>9.6775795589945304</v>
      </c>
      <c r="K1392">
        <v>1716.22880601153</v>
      </c>
      <c r="L1392">
        <v>1633.3156138310901</v>
      </c>
      <c r="M1392">
        <v>64.630258837871807</v>
      </c>
      <c r="N1392">
        <v>3.0693744734884798</v>
      </c>
      <c r="O1392">
        <v>10.2076124567474</v>
      </c>
      <c r="P1392">
        <v>43.9107999855663</v>
      </c>
      <c r="Q1392">
        <v>4.3114583118990003E-3</v>
      </c>
    </row>
    <row r="1393" spans="1:17" hidden="1" x14ac:dyDescent="0.3">
      <c r="A1393" t="s">
        <v>2950</v>
      </c>
      <c r="B1393" t="s">
        <v>2951</v>
      </c>
      <c r="C1393" t="str">
        <f>IFERROR(VLOOKUP(Table1[[#This Row],[Ticker]],[1]!Table2[[Symbol]:[Industry]],2,FALSE),"-")</f>
        <v>-</v>
      </c>
      <c r="D1393" t="s">
        <v>133</v>
      </c>
      <c r="E1393">
        <v>1139.5898560200001</v>
      </c>
      <c r="F1393">
        <v>894.3</v>
      </c>
      <c r="G1393">
        <v>952.717102619446</v>
      </c>
      <c r="H1393">
        <v>13.0252837575398</v>
      </c>
      <c r="I1393">
        <v>119.78581027670199</v>
      </c>
      <c r="J1393">
        <v>3.3174278666137398</v>
      </c>
      <c r="K1393">
        <v>770.33558795216197</v>
      </c>
      <c r="L1393">
        <v>552.07829689047605</v>
      </c>
      <c r="M1393">
        <v>66.530892270136604</v>
      </c>
      <c r="N1393">
        <v>1.8137686602527501</v>
      </c>
      <c r="O1393">
        <v>6.2451079056245096</v>
      </c>
      <c r="P1393">
        <v>974.87980769230705</v>
      </c>
      <c r="Q1393">
        <v>0.15090665967477099</v>
      </c>
    </row>
    <row r="1394" spans="1:17" hidden="1" x14ac:dyDescent="0.3">
      <c r="A1394" t="s">
        <v>2952</v>
      </c>
      <c r="B1394" t="s">
        <v>2953</v>
      </c>
      <c r="C1394" t="str">
        <f>IFERROR(VLOOKUP(Table1[[#This Row],[Ticker]],[1]!Table2[[Symbol]:[Industry]],2,FALSE),"-")</f>
        <v>-</v>
      </c>
      <c r="D1394" t="s">
        <v>2954</v>
      </c>
      <c r="E1394">
        <v>1135.5115065</v>
      </c>
      <c r="F1394">
        <v>458.85</v>
      </c>
      <c r="G1394">
        <v>180.54342862126501</v>
      </c>
      <c r="H1394">
        <v>12.6494414500897</v>
      </c>
      <c r="I1394">
        <v>21.455302578755202</v>
      </c>
      <c r="J1394">
        <v>-0.204249508303357</v>
      </c>
      <c r="K1394">
        <v>425.39013315543599</v>
      </c>
      <c r="L1394">
        <v>337.78646630723102</v>
      </c>
      <c r="M1394">
        <v>58.395866224165097</v>
      </c>
      <c r="N1394">
        <v>1.0504810092873</v>
      </c>
      <c r="O1394">
        <v>3.0293124114634198</v>
      </c>
      <c r="P1394">
        <v>222.452565003513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379</v>
      </c>
      <c r="E1395">
        <v>1132.832334361</v>
      </c>
      <c r="F1395">
        <v>162.88999999999999</v>
      </c>
      <c r="G1395">
        <v>-32.889370738381501</v>
      </c>
      <c r="H1395">
        <v>-7.6952319394722402</v>
      </c>
      <c r="I1395">
        <v>-7.8106970762387302</v>
      </c>
      <c r="J1395">
        <v>1.3161363015168399</v>
      </c>
      <c r="K1395">
        <v>163.11113803758701</v>
      </c>
      <c r="L1395">
        <v>155.927122010304</v>
      </c>
      <c r="M1395">
        <v>42.196267244639699</v>
      </c>
      <c r="N1395">
        <v>0.48399902004499901</v>
      </c>
      <c r="O1395">
        <v>11.731843575418999</v>
      </c>
      <c r="P1395">
        <v>23.823641201064198</v>
      </c>
      <c r="Q1395">
        <v>-5.6301253448670001E-3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2157</v>
      </c>
      <c r="E1396">
        <v>1127.7668819999999</v>
      </c>
      <c r="F1396">
        <v>1110</v>
      </c>
      <c r="G1396">
        <v>419.00351127184803</v>
      </c>
      <c r="H1396">
        <v>-6.2427209202654703</v>
      </c>
      <c r="I1396">
        <v>46.3779438973921</v>
      </c>
      <c r="J1396">
        <v>-8.7944128753253796</v>
      </c>
      <c r="K1396">
        <v>1116.02306486353</v>
      </c>
      <c r="L1396">
        <v>731.879936724971</v>
      </c>
      <c r="M1396">
        <v>31.250111546895202</v>
      </c>
      <c r="N1396">
        <v>0.499510768588045</v>
      </c>
      <c r="O1396">
        <v>26.126126126126099</v>
      </c>
      <c r="P1396">
        <v>472.755417956656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167</v>
      </c>
      <c r="E1397">
        <v>1126.4472000000001</v>
      </c>
      <c r="F1397">
        <v>460.15</v>
      </c>
      <c r="G1397">
        <v>77.246586768806097</v>
      </c>
      <c r="H1397">
        <v>-21.1005131564396</v>
      </c>
      <c r="I1397">
        <v>90.726857480467601</v>
      </c>
      <c r="J1397">
        <v>-10.5063277552429</v>
      </c>
      <c r="M1397">
        <v>37.194620636974598</v>
      </c>
      <c r="O1397">
        <v>20.612843637944099</v>
      </c>
      <c r="P1397">
        <v>125.785083415112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696</v>
      </c>
      <c r="E1398">
        <v>1120.310716</v>
      </c>
      <c r="F1398">
        <v>284.2</v>
      </c>
      <c r="G1398">
        <v>98.345662487478506</v>
      </c>
      <c r="H1398">
        <v>10.9198835942078</v>
      </c>
      <c r="I1398">
        <v>-30.512545034253598</v>
      </c>
      <c r="J1398">
        <v>2.3738900699761598</v>
      </c>
      <c r="K1398">
        <v>262.77194319934699</v>
      </c>
      <c r="L1398">
        <v>254.981874263625</v>
      </c>
      <c r="M1398">
        <v>70.799589246274294</v>
      </c>
      <c r="N1398">
        <v>2.0793308674087698</v>
      </c>
      <c r="O1398">
        <v>40.394088669950698</v>
      </c>
      <c r="P1398">
        <v>127.815631262525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2965</v>
      </c>
      <c r="E1399">
        <v>1115.726063075</v>
      </c>
      <c r="F1399">
        <v>234.05</v>
      </c>
      <c r="G1399">
        <v>36.288957710482798</v>
      </c>
      <c r="H1399">
        <v>-7.5894152866347699</v>
      </c>
      <c r="I1399">
        <v>-16.008776556941999</v>
      </c>
      <c r="J1399">
        <v>-3.2629642008016599</v>
      </c>
      <c r="K1399">
        <v>243.74881784396001</v>
      </c>
      <c r="L1399">
        <v>232.41771282793201</v>
      </c>
      <c r="M1399">
        <v>38.862645471023299</v>
      </c>
      <c r="N1399">
        <v>0.93342011352824406</v>
      </c>
      <c r="O1399">
        <v>53.300576799829003</v>
      </c>
      <c r="P1399">
        <v>66.880570409982099</v>
      </c>
      <c r="Q1399">
        <v>-1.327979591539E-2</v>
      </c>
    </row>
    <row r="1400" spans="1:17" hidden="1" x14ac:dyDescent="0.3">
      <c r="A1400" t="s">
        <v>2966</v>
      </c>
      <c r="B1400" t="s">
        <v>2967</v>
      </c>
      <c r="C1400" t="str">
        <f>IFERROR(VLOOKUP(Table1[[#This Row],[Ticker]],[1]!Table2[[Symbol]:[Industry]],2,FALSE),"-")</f>
        <v>-</v>
      </c>
      <c r="D1400" t="s">
        <v>21</v>
      </c>
      <c r="E1400">
        <v>1115.32518405</v>
      </c>
      <c r="F1400">
        <v>438.55</v>
      </c>
      <c r="G1400">
        <v>223.55463512392299</v>
      </c>
      <c r="H1400">
        <v>36.961444427329504</v>
      </c>
      <c r="I1400">
        <v>69.472204427410205</v>
      </c>
      <c r="J1400">
        <v>8.7235498977639807</v>
      </c>
      <c r="K1400">
        <v>345.79981384390402</v>
      </c>
      <c r="L1400">
        <v>266.84892746052998</v>
      </c>
      <c r="M1400">
        <v>72.847984737251807</v>
      </c>
      <c r="N1400">
        <v>1.0061495674413099</v>
      </c>
      <c r="O1400">
        <v>4.8911184585566003</v>
      </c>
      <c r="P1400">
        <v>268.529411764705</v>
      </c>
      <c r="Q1400">
        <v>0.104234276956753</v>
      </c>
    </row>
    <row r="1401" spans="1:17" hidden="1" x14ac:dyDescent="0.3">
      <c r="A1401" t="s">
        <v>2968</v>
      </c>
      <c r="B1401" t="s">
        <v>2969</v>
      </c>
      <c r="C1401" t="str">
        <f>IFERROR(VLOOKUP(Table1[[#This Row],[Ticker]],[1]!Table2[[Symbol]:[Industry]],2,FALSE),"-")</f>
        <v>-</v>
      </c>
      <c r="D1401" t="s">
        <v>551</v>
      </c>
      <c r="E1401">
        <v>1114.8508434</v>
      </c>
      <c r="F1401">
        <v>483</v>
      </c>
      <c r="G1401">
        <v>-9.2711108433075307</v>
      </c>
      <c r="H1401">
        <v>-3.85765461647145</v>
      </c>
      <c r="I1401">
        <v>-23.817449902149502</v>
      </c>
      <c r="J1401">
        <v>-2.1537974215821798</v>
      </c>
      <c r="K1401">
        <v>463.80370183159903</v>
      </c>
      <c r="L1401">
        <v>462.01451160230101</v>
      </c>
      <c r="M1401">
        <v>44.886505584496902</v>
      </c>
      <c r="N1401">
        <v>1.1854803343007201</v>
      </c>
      <c r="O1401">
        <v>35.590062111801203</v>
      </c>
      <c r="P1401">
        <v>36.440677966101603</v>
      </c>
      <c r="Q1401">
        <v>-4.7807419902183998E-2</v>
      </c>
    </row>
    <row r="1402" spans="1:17" hidden="1" x14ac:dyDescent="0.3">
      <c r="A1402" t="s">
        <v>2970</v>
      </c>
      <c r="B1402" t="s">
        <v>2971</v>
      </c>
      <c r="C1402" t="str">
        <f>IFERROR(VLOOKUP(Table1[[#This Row],[Ticker]],[1]!Table2[[Symbol]:[Industry]],2,FALSE),"-")</f>
        <v>-</v>
      </c>
      <c r="D1402" t="s">
        <v>379</v>
      </c>
      <c r="E1402">
        <v>1114.4658356</v>
      </c>
      <c r="F1402">
        <v>329.75</v>
      </c>
      <c r="G1402">
        <v>41.055992348467399</v>
      </c>
      <c r="H1402">
        <v>27.175323942390101</v>
      </c>
      <c r="I1402">
        <v>12.8982422121246</v>
      </c>
      <c r="J1402">
        <v>-1.77211331202767</v>
      </c>
      <c r="K1402">
        <v>287.93476407863102</v>
      </c>
      <c r="L1402">
        <v>249.97808491581401</v>
      </c>
      <c r="M1402">
        <v>57.803914298413702</v>
      </c>
      <c r="N1402">
        <v>1.4865116776957299</v>
      </c>
      <c r="O1402">
        <v>7.4723275208491202</v>
      </c>
      <c r="P1402">
        <v>71.700078104660193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121</v>
      </c>
      <c r="E1403">
        <v>1113.6673756799901</v>
      </c>
      <c r="F1403">
        <v>373.95</v>
      </c>
      <c r="G1403">
        <v>106.841880857175</v>
      </c>
      <c r="H1403">
        <v>-7.7544459785496596</v>
      </c>
      <c r="I1403">
        <v>22.433423768909702</v>
      </c>
      <c r="J1403">
        <v>3.5322527620290698</v>
      </c>
      <c r="K1403">
        <v>363.26488310733799</v>
      </c>
      <c r="L1403">
        <v>290.44648839131497</v>
      </c>
      <c r="M1403">
        <v>41.0612472247374</v>
      </c>
      <c r="N1403">
        <v>0.58303312259159101</v>
      </c>
      <c r="O1403">
        <v>13.223693007086499</v>
      </c>
      <c r="P1403">
        <v>174.761204996326</v>
      </c>
      <c r="Q1403">
        <v>8.4113220655629997E-2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696</v>
      </c>
      <c r="E1404">
        <v>1113.337328994</v>
      </c>
      <c r="F1404">
        <v>52.47</v>
      </c>
      <c r="G1404">
        <v>-1.65651400638764</v>
      </c>
      <c r="H1404">
        <v>-7.2336919825832</v>
      </c>
      <c r="I1404">
        <v>-17.618008535854401</v>
      </c>
      <c r="J1404">
        <v>-1.0881410127722499</v>
      </c>
      <c r="K1404">
        <v>53.489557106981103</v>
      </c>
      <c r="L1404">
        <v>49.592920695950198</v>
      </c>
      <c r="M1404">
        <v>35.759196600814697</v>
      </c>
      <c r="N1404">
        <v>0.331205049195961</v>
      </c>
      <c r="O1404">
        <v>18.5439298646845</v>
      </c>
      <c r="P1404">
        <v>30.522388059701399</v>
      </c>
      <c r="Q1404">
        <v>4.2671065219804002E-2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417</v>
      </c>
      <c r="E1405">
        <v>1113.1029888</v>
      </c>
      <c r="F1405">
        <v>224.4</v>
      </c>
      <c r="G1405">
        <v>76.675784130258293</v>
      </c>
      <c r="H1405">
        <v>15.997958863025</v>
      </c>
      <c r="I1405">
        <v>56.3815901105393</v>
      </c>
      <c r="J1405">
        <v>15.306824189600899</v>
      </c>
      <c r="K1405">
        <v>183.06965322080299</v>
      </c>
      <c r="L1405">
        <v>144.64451492179299</v>
      </c>
      <c r="M1405">
        <v>67.160625526149602</v>
      </c>
      <c r="N1405">
        <v>0.874548786721561</v>
      </c>
      <c r="O1405">
        <v>6.7780748663101598</v>
      </c>
      <c r="P1405">
        <v>153.84615384615299</v>
      </c>
      <c r="Q1405">
        <v>6.5167151332926998E-2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289</v>
      </c>
      <c r="E1406">
        <v>1107.1302653389901</v>
      </c>
      <c r="F1406">
        <v>21.07</v>
      </c>
      <c r="G1406">
        <v>79.983542016021303</v>
      </c>
      <c r="H1406">
        <v>-1.68397182380541</v>
      </c>
      <c r="I1406">
        <v>-60.031766864355497</v>
      </c>
      <c r="J1406">
        <v>-7.5886286706535202</v>
      </c>
      <c r="K1406">
        <v>21.3669899837763</v>
      </c>
      <c r="L1406">
        <v>19.2896821998165</v>
      </c>
      <c r="M1406">
        <v>42.811497357519002</v>
      </c>
      <c r="N1406">
        <v>1.47700422021087</v>
      </c>
      <c r="O1406">
        <v>97.674418604651095</v>
      </c>
      <c r="P1406">
        <v>139.43181818181799</v>
      </c>
      <c r="Q1406">
        <v>9.2861582746120996E-2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46</v>
      </c>
      <c r="E1407">
        <v>1100.592099315</v>
      </c>
      <c r="F1407">
        <v>185.45</v>
      </c>
      <c r="G1407">
        <v>321.90342726153398</v>
      </c>
      <c r="H1407">
        <v>3.72199946058468</v>
      </c>
      <c r="I1407">
        <v>54.495727527041304</v>
      </c>
      <c r="J1407">
        <v>-5.5237418294412599</v>
      </c>
      <c r="K1407">
        <v>169.77832853785301</v>
      </c>
      <c r="L1407">
        <v>123.589428484791</v>
      </c>
      <c r="M1407">
        <v>47.790374016790999</v>
      </c>
      <c r="N1407">
        <v>0.87527630898667996</v>
      </c>
      <c r="O1407">
        <v>14.1277972499326</v>
      </c>
      <c r="P1407">
        <v>451.934523809523</v>
      </c>
      <c r="Q1407">
        <v>0.17754066416464401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286</v>
      </c>
      <c r="E1408">
        <v>1100.3342828</v>
      </c>
      <c r="F1408">
        <v>169.46</v>
      </c>
      <c r="G1408">
        <v>132.528064412135</v>
      </c>
      <c r="H1408">
        <v>0.54274155042737604</v>
      </c>
      <c r="I1408">
        <v>88.273676066957904</v>
      </c>
      <c r="J1408">
        <v>-2.4643303546952202</v>
      </c>
      <c r="K1408">
        <v>141.4421312982</v>
      </c>
      <c r="L1408">
        <v>100.19150995792801</v>
      </c>
      <c r="M1408">
        <v>55.214399671916397</v>
      </c>
      <c r="N1408">
        <v>0.33007292957391099</v>
      </c>
      <c r="O1408">
        <v>8.9637672607104797</v>
      </c>
      <c r="P1408">
        <v>202.06773618538301</v>
      </c>
      <c r="Q1408">
        <v>0.12571275793405101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289</v>
      </c>
      <c r="E1409">
        <v>1099.3130934000001</v>
      </c>
      <c r="F1409">
        <v>749.85</v>
      </c>
      <c r="G1409">
        <v>467.12037774793799</v>
      </c>
      <c r="H1409">
        <v>-6.0179210941024603</v>
      </c>
      <c r="I1409">
        <v>174.19403585141501</v>
      </c>
      <c r="J1409">
        <v>7.4688630898856001</v>
      </c>
      <c r="K1409">
        <v>674.223864749021</v>
      </c>
      <c r="L1409">
        <v>459.13355560404801</v>
      </c>
      <c r="M1409">
        <v>70.528222738869303</v>
      </c>
      <c r="N1409">
        <v>0.41872055544286702</v>
      </c>
      <c r="O1409">
        <v>8.8884443555377697</v>
      </c>
      <c r="P1409">
        <v>540.35012809564398</v>
      </c>
      <c r="Q1409">
        <v>0.250719211298922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297</v>
      </c>
      <c r="E1410">
        <v>1095.2809462799901</v>
      </c>
      <c r="F1410">
        <v>397.2</v>
      </c>
      <c r="G1410">
        <v>-52.8177904214945</v>
      </c>
      <c r="H1410">
        <v>-6.5041108719818803</v>
      </c>
      <c r="I1410">
        <v>-30.156083387806198</v>
      </c>
      <c r="J1410">
        <v>3.2889782903684601</v>
      </c>
      <c r="K1410">
        <v>404.678510709828</v>
      </c>
      <c r="L1410">
        <v>438.890632464399</v>
      </c>
      <c r="M1410">
        <v>49.722540244071801</v>
      </c>
      <c r="N1410">
        <v>1.0953886640295301</v>
      </c>
      <c r="O1410">
        <v>39.979859013091598</v>
      </c>
      <c r="P1410">
        <v>7.9054604726976203</v>
      </c>
      <c r="Q1410">
        <v>-0.13920270179822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626</v>
      </c>
      <c r="E1411">
        <v>1091.7539236799901</v>
      </c>
      <c r="F1411">
        <v>66.64</v>
      </c>
      <c r="G1411">
        <v>14.7510757527397</v>
      </c>
      <c r="H1411">
        <v>1.90924351585624</v>
      </c>
      <c r="I1411">
        <v>-11.3643567080303</v>
      </c>
      <c r="J1411">
        <v>1.07912356434009</v>
      </c>
      <c r="K1411">
        <v>62.533470472750999</v>
      </c>
      <c r="L1411">
        <v>59.2366197717609</v>
      </c>
      <c r="M1411">
        <v>50.638865606495898</v>
      </c>
      <c r="N1411">
        <v>1.7111570991434599</v>
      </c>
      <c r="O1411">
        <v>10.219087635054001</v>
      </c>
      <c r="P1411">
        <v>49.752808988764002</v>
      </c>
      <c r="Q1411">
        <v>-2.1805674583376001E-2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551</v>
      </c>
      <c r="E1412">
        <v>1091.49962884</v>
      </c>
      <c r="F1412">
        <v>154.38999999999999</v>
      </c>
      <c r="G1412">
        <v>7.9009772828109401</v>
      </c>
      <c r="H1412">
        <v>6.7121808381964803</v>
      </c>
      <c r="I1412">
        <v>-22.9763850677225</v>
      </c>
      <c r="J1412">
        <v>2.6563715535516601</v>
      </c>
      <c r="K1412">
        <v>139.478916666712</v>
      </c>
      <c r="L1412">
        <v>131.47941472325499</v>
      </c>
      <c r="M1412">
        <v>55.902411525821698</v>
      </c>
      <c r="N1412">
        <v>1.5412933448574799</v>
      </c>
      <c r="O1412">
        <v>19.5673294902519</v>
      </c>
      <c r="P1412">
        <v>52.5592885375493</v>
      </c>
      <c r="Q1412">
        <v>3.0222265664726002E-2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532</v>
      </c>
      <c r="E1413">
        <v>1089.4174735680001</v>
      </c>
      <c r="F1413">
        <v>93.18</v>
      </c>
      <c r="G1413">
        <v>102.296671824523</v>
      </c>
      <c r="H1413">
        <v>0.87966034079769995</v>
      </c>
      <c r="I1413">
        <v>-2.5990421955324599</v>
      </c>
      <c r="J1413">
        <v>-0.51014083346218997</v>
      </c>
      <c r="K1413">
        <v>86.999007542849398</v>
      </c>
      <c r="L1413">
        <v>72.105570126494797</v>
      </c>
      <c r="M1413">
        <v>51.149737479679303</v>
      </c>
      <c r="N1413">
        <v>0.73481627798928095</v>
      </c>
      <c r="O1413">
        <v>15.475423910710401</v>
      </c>
      <c r="P1413">
        <v>154.31699427178</v>
      </c>
      <c r="Q1413">
        <v>7.8322956135379998E-2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201</v>
      </c>
      <c r="E1414">
        <v>1088.9000000000001</v>
      </c>
      <c r="F1414">
        <v>108.89</v>
      </c>
      <c r="G1414">
        <v>69.790027279197801</v>
      </c>
      <c r="H1414">
        <v>15.714549669910699</v>
      </c>
      <c r="I1414">
        <v>-5.3995723889750904</v>
      </c>
      <c r="J1414">
        <v>24.502813859415799</v>
      </c>
      <c r="K1414">
        <v>89.710741294567001</v>
      </c>
      <c r="L1414">
        <v>81.646570184582899</v>
      </c>
      <c r="M1414">
        <v>75.494060602951194</v>
      </c>
      <c r="N1414">
        <v>3.93650344606263</v>
      </c>
      <c r="O1414">
        <v>7.8611442740380104</v>
      </c>
      <c r="P1414">
        <v>115.623762376237</v>
      </c>
      <c r="Q1414">
        <v>3.7239949160906997E-2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54</v>
      </c>
      <c r="E1415">
        <v>1088.8000305</v>
      </c>
      <c r="F1415">
        <v>847.5</v>
      </c>
      <c r="G1415">
        <v>76.562730244274903</v>
      </c>
      <c r="H1415">
        <v>1.39174979734516</v>
      </c>
      <c r="I1415">
        <v>11.674337220165301</v>
      </c>
      <c r="J1415">
        <v>-2.2765517414506702</v>
      </c>
      <c r="K1415">
        <v>792.59051160986098</v>
      </c>
      <c r="L1415">
        <v>669.57463845047801</v>
      </c>
      <c r="M1415">
        <v>57.124455211128399</v>
      </c>
      <c r="N1415">
        <v>1.15759616788719</v>
      </c>
      <c r="O1415">
        <v>12.1002949852507</v>
      </c>
      <c r="P1415">
        <v>106.70731707317</v>
      </c>
      <c r="Q1415">
        <v>8.5301355577937998E-2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304</v>
      </c>
      <c r="E1416">
        <v>1087.6026906899999</v>
      </c>
      <c r="F1416">
        <v>648.95000000000005</v>
      </c>
      <c r="G1416">
        <v>85.524736431358903</v>
      </c>
      <c r="H1416">
        <v>50.514234639730098</v>
      </c>
      <c r="I1416">
        <v>-17.148878008821701</v>
      </c>
      <c r="J1416">
        <v>7.7720633791548996</v>
      </c>
      <c r="K1416">
        <v>493.177676011237</v>
      </c>
      <c r="L1416">
        <v>501.60316614049498</v>
      </c>
      <c r="M1416">
        <v>90.022832099775201</v>
      </c>
      <c r="N1416">
        <v>1.64727392158533</v>
      </c>
      <c r="O1416">
        <v>11.1025502735187</v>
      </c>
      <c r="P1416">
        <v>112.77049180327801</v>
      </c>
      <c r="Q1416">
        <v>0.17931727333707501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1005</v>
      </c>
      <c r="E1417">
        <v>1086.8874218999999</v>
      </c>
      <c r="F1417">
        <v>771.3</v>
      </c>
      <c r="G1417">
        <v>41.564031635021301</v>
      </c>
      <c r="H1417">
        <v>0.59730691026677196</v>
      </c>
      <c r="I1417">
        <v>9.0232828145062598</v>
      </c>
      <c r="J1417">
        <v>-0.51589156779525003</v>
      </c>
      <c r="K1417">
        <v>747.27888600263498</v>
      </c>
      <c r="L1417">
        <v>658.175031923956</v>
      </c>
      <c r="M1417">
        <v>41.563894187672901</v>
      </c>
      <c r="N1417">
        <v>1.0071115552163701</v>
      </c>
      <c r="O1417">
        <v>12.2325943212757</v>
      </c>
      <c r="P1417">
        <v>69.479235332893793</v>
      </c>
      <c r="Q1417">
        <v>9.3794232111947998E-2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523</v>
      </c>
      <c r="E1418">
        <v>1080.9750461229901</v>
      </c>
      <c r="F1418">
        <v>51.17</v>
      </c>
      <c r="G1418">
        <v>28.710817448197201</v>
      </c>
      <c r="H1418">
        <v>-9.9365023772849792</v>
      </c>
      <c r="I1418">
        <v>-26.2287536027542</v>
      </c>
      <c r="J1418">
        <v>-3.8663120120813899</v>
      </c>
      <c r="K1418">
        <v>54.292980592021799</v>
      </c>
      <c r="L1418">
        <v>54.352583079757601</v>
      </c>
      <c r="M1418">
        <v>39.189227138124501</v>
      </c>
      <c r="N1418">
        <v>0.81224726680121895</v>
      </c>
      <c r="O1418">
        <v>45.886261481336703</v>
      </c>
      <c r="P1418">
        <v>59.160186625194399</v>
      </c>
      <c r="Q1418">
        <v>3.7203745234255001E-2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297</v>
      </c>
      <c r="E1419">
        <v>1073.039796</v>
      </c>
      <c r="F1419">
        <v>100.2</v>
      </c>
      <c r="G1419">
        <v>-24.755817142276101</v>
      </c>
      <c r="H1419">
        <v>11.9260333509208</v>
      </c>
      <c r="I1419">
        <v>-15.964727471722099</v>
      </c>
      <c r="J1419">
        <v>1.85785477079408</v>
      </c>
      <c r="K1419">
        <v>93.077349061712397</v>
      </c>
      <c r="L1419">
        <v>96.700889583113195</v>
      </c>
      <c r="M1419">
        <v>56.5417073607573</v>
      </c>
      <c r="N1419">
        <v>2.3049619090025799</v>
      </c>
      <c r="O1419">
        <v>32.485029940119702</v>
      </c>
      <c r="P1419">
        <v>35.058633238980903</v>
      </c>
      <c r="Q1419">
        <v>7.9027533347309997E-2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3008</v>
      </c>
      <c r="E1420">
        <v>1069.10028855</v>
      </c>
      <c r="F1420">
        <v>1245.6500000000001</v>
      </c>
      <c r="G1420">
        <v>143.979301634282</v>
      </c>
      <c r="H1420">
        <v>4.9527964698626903</v>
      </c>
      <c r="I1420">
        <v>32.313116633228198</v>
      </c>
      <c r="J1420">
        <v>15.2708029149235</v>
      </c>
      <c r="K1420">
        <v>1061.5376049122699</v>
      </c>
      <c r="L1420">
        <v>861.42941949043302</v>
      </c>
      <c r="M1420">
        <v>72.947593678670401</v>
      </c>
      <c r="N1420">
        <v>0.60208067557580403</v>
      </c>
      <c r="O1420">
        <v>3.1589932966724099</v>
      </c>
      <c r="P1420">
        <v>170.499457111834</v>
      </c>
      <c r="Q1420">
        <v>5.7788296965323997E-2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532</v>
      </c>
      <c r="E1421">
        <v>1061.5608480000001</v>
      </c>
      <c r="F1421">
        <v>6334.5</v>
      </c>
      <c r="G1421">
        <v>134.21198319693099</v>
      </c>
      <c r="H1421">
        <v>-4.0496821626159303</v>
      </c>
      <c r="I1421">
        <v>17.574834982211598</v>
      </c>
      <c r="J1421">
        <v>0.44749740693268503</v>
      </c>
      <c r="K1421">
        <v>6010.1588930549397</v>
      </c>
      <c r="L1421">
        <v>4988.27304999028</v>
      </c>
      <c r="M1421">
        <v>43.615411749741597</v>
      </c>
      <c r="N1421">
        <v>0.68173168646174598</v>
      </c>
      <c r="O1421">
        <v>10.106559318020301</v>
      </c>
      <c r="P1421">
        <v>163.728714767475</v>
      </c>
      <c r="Q1421">
        <v>0.16496325880172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116</v>
      </c>
      <c r="E1422">
        <v>1054.9615510799999</v>
      </c>
      <c r="F1422">
        <v>469.8</v>
      </c>
      <c r="G1422">
        <v>12.9249368367558</v>
      </c>
      <c r="H1422">
        <v>-4.9429648569331102</v>
      </c>
      <c r="I1422">
        <v>-21.068376286624002</v>
      </c>
      <c r="J1422">
        <v>6.6296334037142399E-2</v>
      </c>
      <c r="K1422">
        <v>462.44716358076101</v>
      </c>
      <c r="L1422">
        <v>424.841575048555</v>
      </c>
      <c r="M1422">
        <v>44.188700664567101</v>
      </c>
      <c r="N1422">
        <v>1.4351835228155401</v>
      </c>
      <c r="O1422">
        <v>13.4525329927628</v>
      </c>
      <c r="P1422">
        <v>62.955254942767901</v>
      </c>
      <c r="Q1422">
        <v>8.0007668173973007E-2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532</v>
      </c>
      <c r="E1423">
        <v>1052.0568181199999</v>
      </c>
      <c r="F1423">
        <v>302.35000000000002</v>
      </c>
      <c r="G1423">
        <v>53.492341604945601</v>
      </c>
      <c r="H1423">
        <v>-1.03265070437164</v>
      </c>
      <c r="I1423">
        <v>-1.5365490406407201</v>
      </c>
      <c r="J1423">
        <v>3.03285297120896</v>
      </c>
      <c r="K1423">
        <v>290.59741713675999</v>
      </c>
      <c r="L1423">
        <v>251.99901520603601</v>
      </c>
      <c r="M1423">
        <v>43.6508537741976</v>
      </c>
      <c r="N1423">
        <v>0.68197279028982105</v>
      </c>
      <c r="O1423">
        <v>11.509839589879199</v>
      </c>
      <c r="P1423">
        <v>80.939557151406305</v>
      </c>
      <c r="Q1423">
        <v>1.4316531409513E-2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304</v>
      </c>
      <c r="E1424">
        <v>1049.1999756499999</v>
      </c>
      <c r="F1424">
        <v>430.55</v>
      </c>
      <c r="G1424">
        <v>-31.4779504669891</v>
      </c>
      <c r="H1424">
        <v>-8.79753489811573</v>
      </c>
      <c r="I1424">
        <v>-9.8306482565189395</v>
      </c>
      <c r="J1424">
        <v>-0.208555951910848</v>
      </c>
      <c r="K1424">
        <v>440.59898803370601</v>
      </c>
      <c r="L1424">
        <v>435.12226716925198</v>
      </c>
      <c r="M1424">
        <v>29.320361207133601</v>
      </c>
      <c r="N1424">
        <v>0.47575743092748202</v>
      </c>
      <c r="O1424">
        <v>18.824759029148701</v>
      </c>
      <c r="P1424">
        <v>19.051569196737098</v>
      </c>
      <c r="Q1424">
        <v>-1.9233025374688E-2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626</v>
      </c>
      <c r="E1425">
        <v>1048.086540195</v>
      </c>
      <c r="F1425">
        <v>2386.0500000000002</v>
      </c>
      <c r="G1425">
        <v>15.479753361147001</v>
      </c>
      <c r="H1425">
        <v>15.8396695548489</v>
      </c>
      <c r="I1425">
        <v>2.3696762372029601E-2</v>
      </c>
      <c r="J1425">
        <v>-2.1412825800488999</v>
      </c>
      <c r="K1425">
        <v>2269.0054441299299</v>
      </c>
      <c r="L1425">
        <v>1996.0079306826001</v>
      </c>
      <c r="M1425">
        <v>45.250626933679598</v>
      </c>
      <c r="N1425">
        <v>0.550658830162433</v>
      </c>
      <c r="O1425">
        <v>21.9295488359422</v>
      </c>
      <c r="P1425">
        <v>57.495049504950501</v>
      </c>
      <c r="Q1425">
        <v>5.6606682099319003E-2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286</v>
      </c>
      <c r="E1426">
        <v>1047.7288604</v>
      </c>
      <c r="F1426">
        <v>898.25</v>
      </c>
      <c r="G1426">
        <v>4.4315423363361299</v>
      </c>
      <c r="H1426">
        <v>-1.36214004646993</v>
      </c>
      <c r="I1426">
        <v>-13.2715276991241</v>
      </c>
      <c r="J1426">
        <v>1.03639522236293</v>
      </c>
      <c r="K1426">
        <v>963.18348128497905</v>
      </c>
      <c r="L1426">
        <v>889.55197042837597</v>
      </c>
      <c r="M1426">
        <v>17.547306045916301</v>
      </c>
      <c r="N1426">
        <v>1.23950263863427</v>
      </c>
      <c r="O1426">
        <v>23.022543835235101</v>
      </c>
      <c r="P1426">
        <v>39.263565891472801</v>
      </c>
      <c r="Q1426">
        <v>3.5543874488189998E-2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307</v>
      </c>
      <c r="E1427">
        <v>1047.5595000000001</v>
      </c>
      <c r="F1427">
        <v>8058.15</v>
      </c>
      <c r="G1427">
        <v>34.577914565040899</v>
      </c>
      <c r="H1427">
        <v>-8.5156187319332499</v>
      </c>
      <c r="I1427">
        <v>-32.054845903519201</v>
      </c>
      <c r="J1427">
        <v>2.5265803187868401E-2</v>
      </c>
      <c r="K1427">
        <v>8521.1655924659899</v>
      </c>
      <c r="L1427">
        <v>8083.1758511489497</v>
      </c>
      <c r="M1427">
        <v>34.221442654581601</v>
      </c>
      <c r="N1427">
        <v>0.75999252038371801</v>
      </c>
      <c r="O1427">
        <v>24.730862542891298</v>
      </c>
      <c r="P1427">
        <v>81.530750168956899</v>
      </c>
      <c r="Q1427">
        <v>0.179341687973266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136</v>
      </c>
      <c r="E1428">
        <v>1047.0339876</v>
      </c>
      <c r="F1428">
        <v>857.05</v>
      </c>
      <c r="G1428">
        <v>23.366799789430701</v>
      </c>
      <c r="H1428">
        <v>-0.241448544382311</v>
      </c>
      <c r="I1428">
        <v>-26.882480719273399</v>
      </c>
      <c r="J1428">
        <v>-1.05216946603402</v>
      </c>
      <c r="K1428">
        <v>874.65136318434304</v>
      </c>
      <c r="L1428">
        <v>831.79043540640498</v>
      </c>
      <c r="N1428">
        <v>0.72811058536218698</v>
      </c>
      <c r="O1428">
        <v>31.264220290531402</v>
      </c>
      <c r="P1428">
        <v>55.220501675269396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130</v>
      </c>
      <c r="E1429">
        <v>1046.2085312500001</v>
      </c>
      <c r="F1429">
        <v>512.5</v>
      </c>
      <c r="G1429">
        <v>75.944059002898996</v>
      </c>
      <c r="H1429">
        <v>-19.3825793236282</v>
      </c>
      <c r="I1429">
        <v>89.4243297145605</v>
      </c>
      <c r="J1429">
        <v>-11.8089855974532</v>
      </c>
      <c r="M1429">
        <v>37.7058485424417</v>
      </c>
      <c r="O1429">
        <v>42.429268292682899</v>
      </c>
      <c r="P1429">
        <v>113.452728029987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136</v>
      </c>
      <c r="E1430">
        <v>1044.9564679709999</v>
      </c>
      <c r="F1430">
        <v>40.69</v>
      </c>
      <c r="G1430">
        <v>49.562100712227</v>
      </c>
      <c r="H1430">
        <v>2.8669142883491801</v>
      </c>
      <c r="I1430">
        <v>-16.2238623423451</v>
      </c>
      <c r="J1430">
        <v>-2.8290173393998299</v>
      </c>
      <c r="K1430">
        <v>35.985508757982601</v>
      </c>
      <c r="L1430">
        <v>32.622030764343698</v>
      </c>
      <c r="M1430">
        <v>64.7263543628832</v>
      </c>
      <c r="N1430">
        <v>3.10476368862735</v>
      </c>
      <c r="O1430">
        <v>21.405750798722</v>
      </c>
      <c r="P1430">
        <v>80.044247787610502</v>
      </c>
      <c r="Q1430">
        <v>3.2132593104345998E-2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297</v>
      </c>
      <c r="E1431">
        <v>1044.9339164549999</v>
      </c>
      <c r="F1431">
        <v>83.07</v>
      </c>
      <c r="G1431">
        <v>-11.3178010443674</v>
      </c>
      <c r="H1431">
        <v>0.50587479730097096</v>
      </c>
      <c r="I1431">
        <v>-17.291665934370201</v>
      </c>
      <c r="J1431">
        <v>5.4710668906036304</v>
      </c>
      <c r="K1431">
        <v>77.931874898359297</v>
      </c>
      <c r="L1431">
        <v>78.161986985465006</v>
      </c>
      <c r="M1431">
        <v>66.201214832540003</v>
      </c>
      <c r="N1431">
        <v>1.94489102726216</v>
      </c>
      <c r="O1431">
        <v>21.524015890213001</v>
      </c>
      <c r="P1431">
        <v>26.246200607902701</v>
      </c>
      <c r="Q1431">
        <v>-7.5124715124270006E-2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54</v>
      </c>
      <c r="E1432">
        <v>1043.53303446</v>
      </c>
      <c r="F1432">
        <v>176.61</v>
      </c>
      <c r="G1432">
        <v>60.898990998161899</v>
      </c>
      <c r="H1432">
        <v>19.052779545093301</v>
      </c>
      <c r="I1432">
        <v>50.498705424919201</v>
      </c>
      <c r="J1432">
        <v>20.864015466776401</v>
      </c>
      <c r="K1432">
        <v>131.05830664012399</v>
      </c>
      <c r="L1432">
        <v>111.64849118440399</v>
      </c>
      <c r="M1432">
        <v>83.467866511642399</v>
      </c>
      <c r="N1432">
        <v>2.72319566277999</v>
      </c>
      <c r="O1432">
        <v>5.3167997282146997</v>
      </c>
      <c r="P1432">
        <v>115.772755039706</v>
      </c>
      <c r="Q1432">
        <v>6.5476306533845993E-2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78</v>
      </c>
      <c r="E1433">
        <v>1041.2588258000001</v>
      </c>
      <c r="F1433">
        <v>230.2</v>
      </c>
      <c r="G1433">
        <v>-8.2911491554112793</v>
      </c>
      <c r="H1433">
        <v>-8.0857517522555096</v>
      </c>
      <c r="I1433">
        <v>-18.605635741359901</v>
      </c>
      <c r="J1433">
        <v>1.30804670249752</v>
      </c>
      <c r="K1433">
        <v>230.47611640748801</v>
      </c>
      <c r="L1433">
        <v>219.783232868863</v>
      </c>
      <c r="M1433">
        <v>42.239132704138903</v>
      </c>
      <c r="N1433">
        <v>0.56990609775006595</v>
      </c>
      <c r="O1433">
        <v>12.9452649869678</v>
      </c>
      <c r="P1433">
        <v>27.8888888888888</v>
      </c>
      <c r="Q1433">
        <v>-7.0803248968863003E-2</v>
      </c>
    </row>
    <row r="1434" spans="1:17" hidden="1" x14ac:dyDescent="0.3">
      <c r="A1434" t="s">
        <v>3035</v>
      </c>
      <c r="B1434" t="s">
        <v>3036</v>
      </c>
      <c r="C1434" t="str">
        <f>IFERROR(VLOOKUP(Table1[[#This Row],[Ticker]],[1]!Table2[[Symbol]:[Industry]],2,FALSE),"-")</f>
        <v>-</v>
      </c>
      <c r="D1434" t="s">
        <v>391</v>
      </c>
      <c r="E1434">
        <v>1039.6408096559901</v>
      </c>
      <c r="F1434">
        <v>50.23</v>
      </c>
      <c r="G1434">
        <v>332.13637575225499</v>
      </c>
      <c r="H1434">
        <v>1.0510568251507699</v>
      </c>
      <c r="I1434">
        <v>48.927443341218499</v>
      </c>
      <c r="J1434">
        <v>-10.105533418619</v>
      </c>
      <c r="K1434">
        <v>49.6765374455318</v>
      </c>
      <c r="L1434">
        <v>33.693066991064001</v>
      </c>
      <c r="M1434">
        <v>26.158036337216299</v>
      </c>
      <c r="N1434">
        <v>0.37257629165808898</v>
      </c>
      <c r="O1434">
        <v>42.424845709735202</v>
      </c>
      <c r="P1434">
        <v>369.43925233644802</v>
      </c>
      <c r="Q1434">
        <v>0.116911685125409</v>
      </c>
    </row>
    <row r="1435" spans="1:17" hidden="1" x14ac:dyDescent="0.3">
      <c r="A1435" t="s">
        <v>3037</v>
      </c>
      <c r="B1435" t="s">
        <v>3038</v>
      </c>
      <c r="C1435" t="str">
        <f>IFERROR(VLOOKUP(Table1[[#This Row],[Ticker]],[1]!Table2[[Symbol]:[Industry]],2,FALSE),"-")</f>
        <v>-</v>
      </c>
      <c r="D1435" t="s">
        <v>391</v>
      </c>
      <c r="E1435">
        <v>1038.8787267600001</v>
      </c>
      <c r="F1435">
        <v>366.8</v>
      </c>
      <c r="G1435">
        <v>23.711984837526</v>
      </c>
      <c r="H1435">
        <v>11.440638049253501</v>
      </c>
      <c r="I1435">
        <v>32.885235027946202</v>
      </c>
      <c r="J1435">
        <v>17.494702815026201</v>
      </c>
      <c r="K1435">
        <v>300.65758024607601</v>
      </c>
      <c r="L1435">
        <v>262.09719683802302</v>
      </c>
      <c r="M1435">
        <v>85.641380618019696</v>
      </c>
      <c r="N1435">
        <v>1.47093391454115</v>
      </c>
      <c r="O1435">
        <v>2.1673936750272502</v>
      </c>
      <c r="P1435">
        <v>93.920169177901101</v>
      </c>
      <c r="Q1435">
        <v>0.111045331803781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201</v>
      </c>
      <c r="E1436">
        <v>1038.6922</v>
      </c>
      <c r="F1436">
        <v>854.75</v>
      </c>
      <c r="G1436">
        <v>6.6865145328321898</v>
      </c>
      <c r="H1436">
        <v>-2.59453008407178</v>
      </c>
      <c r="I1436">
        <v>-6.2744185228226099</v>
      </c>
      <c r="J1436">
        <v>5.81417331055186</v>
      </c>
      <c r="K1436">
        <v>806.71823183003596</v>
      </c>
      <c r="L1436">
        <v>758.28344430068796</v>
      </c>
      <c r="M1436">
        <v>75.763229220567993</v>
      </c>
      <c r="N1436">
        <v>1.0107598579922199</v>
      </c>
      <c r="O1436">
        <v>9.3887101491664193</v>
      </c>
      <c r="P1436">
        <v>41.2809917355371</v>
      </c>
      <c r="Q1436">
        <v>3.7484003365458998E-2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1403</v>
      </c>
      <c r="E1437">
        <v>1037.790647408</v>
      </c>
      <c r="F1437">
        <v>81.88</v>
      </c>
      <c r="G1437">
        <v>55.168521668259501</v>
      </c>
      <c r="H1437">
        <v>16.440805354253101</v>
      </c>
      <c r="I1437">
        <v>5.90681318367918</v>
      </c>
      <c r="J1437">
        <v>11.701045730064299</v>
      </c>
      <c r="K1437">
        <v>74.849357457936193</v>
      </c>
      <c r="L1437">
        <v>67.725252204238899</v>
      </c>
      <c r="M1437">
        <v>53.0382369158066</v>
      </c>
      <c r="N1437">
        <v>1.8903371382530101</v>
      </c>
      <c r="O1437">
        <v>10.3932584269663</v>
      </c>
      <c r="P1437">
        <v>85.248868778280496</v>
      </c>
      <c r="Q1437">
        <v>-3.6764862597502002E-2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297</v>
      </c>
      <c r="E1438">
        <v>1036.4118919799901</v>
      </c>
      <c r="F1438">
        <v>603.79999999999995</v>
      </c>
      <c r="G1438">
        <v>-46.399162460191398</v>
      </c>
      <c r="H1438">
        <v>8.1547449728888797</v>
      </c>
      <c r="I1438">
        <v>-10.382800432722499</v>
      </c>
      <c r="J1438">
        <v>-5.04975623570534</v>
      </c>
      <c r="K1438">
        <v>581.15929714615299</v>
      </c>
      <c r="L1438">
        <v>564.07642280362904</v>
      </c>
      <c r="M1438">
        <v>42.246659417161403</v>
      </c>
      <c r="N1438">
        <v>1.88060024080445</v>
      </c>
      <c r="O1438">
        <v>34.8128519377277</v>
      </c>
      <c r="P1438">
        <v>36.9160997732426</v>
      </c>
      <c r="Q1438">
        <v>5.1104602308943002E-2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297</v>
      </c>
      <c r="E1439">
        <v>1034.02068921</v>
      </c>
      <c r="F1439">
        <v>84.87</v>
      </c>
      <c r="G1439">
        <v>-1.98866629788833</v>
      </c>
      <c r="H1439">
        <v>-10.097258572648</v>
      </c>
      <c r="I1439">
        <v>-29.694495312978098</v>
      </c>
      <c r="J1439">
        <v>-1.2724698895789299</v>
      </c>
      <c r="K1439">
        <v>86.506963110396995</v>
      </c>
      <c r="L1439">
        <v>86.321319764416302</v>
      </c>
      <c r="M1439">
        <v>43.5120652950066</v>
      </c>
      <c r="N1439">
        <v>0.72793858193611305</v>
      </c>
      <c r="O1439">
        <v>37.857900318133602</v>
      </c>
      <c r="P1439">
        <v>54.309090909090898</v>
      </c>
      <c r="Q1439">
        <v>0.145773785371485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286</v>
      </c>
      <c r="E1440">
        <v>1033.83047691</v>
      </c>
      <c r="F1440">
        <v>735.35</v>
      </c>
      <c r="G1440">
        <v>239.35171476409499</v>
      </c>
      <c r="H1440">
        <v>-29.580970529421499</v>
      </c>
      <c r="I1440">
        <v>82.805668825390299</v>
      </c>
      <c r="J1440">
        <v>1.1519882657762199</v>
      </c>
      <c r="K1440">
        <v>754.73081059882895</v>
      </c>
      <c r="L1440">
        <v>520.97914632276695</v>
      </c>
      <c r="M1440">
        <v>33.530663328376399</v>
      </c>
      <c r="N1440">
        <v>0.37652994487526797</v>
      </c>
      <c r="O1440">
        <v>53.6683212075882</v>
      </c>
      <c r="P1440">
        <v>282.69581056466302</v>
      </c>
      <c r="Q1440">
        <v>0.20210296763354599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3051</v>
      </c>
      <c r="E1441">
        <v>1029.435649</v>
      </c>
      <c r="F1441">
        <v>159.5</v>
      </c>
      <c r="G1441">
        <v>-75.496039951294705</v>
      </c>
      <c r="H1441">
        <v>-8.2757037880493201</v>
      </c>
      <c r="I1441">
        <v>-54.583442498017703</v>
      </c>
      <c r="J1441">
        <v>-0.44911691889699301</v>
      </c>
      <c r="K1441">
        <v>168.396237109254</v>
      </c>
      <c r="M1441">
        <v>33.355278723913699</v>
      </c>
      <c r="N1441">
        <v>0.90353393375304702</v>
      </c>
      <c r="O1441">
        <v>103.636363636363</v>
      </c>
      <c r="P1441">
        <v>9.8484848484848602</v>
      </c>
    </row>
    <row r="1442" spans="1:17" hidden="1" x14ac:dyDescent="0.3">
      <c r="A1442" t="s">
        <v>3052</v>
      </c>
      <c r="B1442" t="s">
        <v>3053</v>
      </c>
      <c r="C1442" t="str">
        <f>IFERROR(VLOOKUP(Table1[[#This Row],[Ticker]],[1]!Table2[[Symbol]:[Industry]],2,FALSE),"-")</f>
        <v>-</v>
      </c>
      <c r="D1442" t="s">
        <v>201</v>
      </c>
      <c r="E1442">
        <v>1028.4585549999999</v>
      </c>
      <c r="F1442">
        <v>1133.5</v>
      </c>
      <c r="G1442">
        <v>12.456933430654001</v>
      </c>
      <c r="H1442">
        <v>-2.93338184658408</v>
      </c>
      <c r="I1442">
        <v>3.69065153121042</v>
      </c>
      <c r="J1442">
        <v>6.9774970341578699</v>
      </c>
      <c r="K1442">
        <v>1070.58185791441</v>
      </c>
      <c r="L1442">
        <v>944.21087633635602</v>
      </c>
      <c r="M1442">
        <v>59.9793036056112</v>
      </c>
      <c r="N1442">
        <v>0.87659964239231003</v>
      </c>
      <c r="O1442">
        <v>4.9580943978826602</v>
      </c>
      <c r="P1442">
        <v>59.3897208746396</v>
      </c>
      <c r="Q1442">
        <v>7.5554569406395003E-2</v>
      </c>
    </row>
    <row r="1443" spans="1:17" hidden="1" x14ac:dyDescent="0.3">
      <c r="A1443" t="s">
        <v>3054</v>
      </c>
      <c r="B1443" t="s">
        <v>3055</v>
      </c>
      <c r="C1443" t="str">
        <f>IFERROR(VLOOKUP(Table1[[#This Row],[Ticker]],[1]!Table2[[Symbol]:[Industry]],2,FALSE),"-")</f>
        <v>-</v>
      </c>
      <c r="D1443" t="s">
        <v>2584</v>
      </c>
      <c r="E1443">
        <v>1025.578125</v>
      </c>
      <c r="F1443">
        <v>12.87</v>
      </c>
      <c r="G1443">
        <v>13.306218912866999</v>
      </c>
      <c r="H1443">
        <v>-17.092637628202901</v>
      </c>
      <c r="I1443">
        <v>16.895185276702399</v>
      </c>
      <c r="J1443">
        <v>0.31787000308653801</v>
      </c>
      <c r="K1443">
        <v>13.1958744976858</v>
      </c>
      <c r="L1443">
        <v>14.152843232335</v>
      </c>
      <c r="M1443">
        <v>42.259948157634</v>
      </c>
      <c r="N1443">
        <v>0.32438150865647902</v>
      </c>
      <c r="O1443">
        <v>24.009324009324001</v>
      </c>
      <c r="P1443">
        <v>76.301369863013704</v>
      </c>
    </row>
    <row r="1444" spans="1:17" hidden="1" x14ac:dyDescent="0.3">
      <c r="A1444" t="s">
        <v>3056</v>
      </c>
      <c r="B1444" t="s">
        <v>3057</v>
      </c>
      <c r="C1444" t="str">
        <f>IFERROR(VLOOKUP(Table1[[#This Row],[Ticker]],[1]!Table2[[Symbol]:[Industry]],2,FALSE),"-")</f>
        <v>-</v>
      </c>
      <c r="D1444" t="s">
        <v>3058</v>
      </c>
      <c r="E1444">
        <v>1024.6648685790001</v>
      </c>
      <c r="F1444">
        <v>29.37</v>
      </c>
      <c r="G1444">
        <v>-52.782616299156601</v>
      </c>
      <c r="H1444">
        <v>-10.7158055418464</v>
      </c>
      <c r="I1444">
        <v>-45.896576737027502</v>
      </c>
      <c r="J1444">
        <v>0.105049490266023</v>
      </c>
      <c r="K1444">
        <v>30.7730973663719</v>
      </c>
      <c r="L1444">
        <v>33.775167684223902</v>
      </c>
      <c r="M1444">
        <v>30.809753674031999</v>
      </c>
      <c r="N1444">
        <v>0.51067965299193196</v>
      </c>
      <c r="O1444">
        <v>77.051413006469105</v>
      </c>
      <c r="P1444">
        <v>12.9615384615384</v>
      </c>
      <c r="Q1444">
        <v>0.143640943269948</v>
      </c>
    </row>
    <row r="1445" spans="1:17" hidden="1" x14ac:dyDescent="0.3">
      <c r="A1445" t="s">
        <v>3059</v>
      </c>
      <c r="B1445" t="s">
        <v>3060</v>
      </c>
      <c r="C1445" t="str">
        <f>IFERROR(VLOOKUP(Table1[[#This Row],[Ticker]],[1]!Table2[[Symbol]:[Industry]],2,FALSE),"-")</f>
        <v>-</v>
      </c>
      <c r="D1445" t="s">
        <v>1421</v>
      </c>
      <c r="E1445">
        <v>1024.45724931</v>
      </c>
      <c r="F1445">
        <v>374.55</v>
      </c>
      <c r="G1445">
        <v>5.0206770386881301</v>
      </c>
      <c r="H1445">
        <v>-1.78526815135137</v>
      </c>
      <c r="I1445">
        <v>-6.4258058939042204</v>
      </c>
      <c r="J1445">
        <v>1.1161383250552701</v>
      </c>
      <c r="K1445">
        <v>341.31748575842198</v>
      </c>
      <c r="L1445">
        <v>332.94228622451601</v>
      </c>
      <c r="M1445">
        <v>75.645538195251703</v>
      </c>
      <c r="N1445">
        <v>2.0916617443546199</v>
      </c>
      <c r="O1445">
        <v>8.6370311039914505</v>
      </c>
      <c r="P1445">
        <v>43.505747126436702</v>
      </c>
      <c r="Q1445">
        <v>2.6460198519096E-2</v>
      </c>
    </row>
    <row r="1446" spans="1:17" hidden="1" x14ac:dyDescent="0.3">
      <c r="A1446" t="s">
        <v>3061</v>
      </c>
      <c r="B1446" t="s">
        <v>3062</v>
      </c>
      <c r="C1446" t="str">
        <f>IFERROR(VLOOKUP(Table1[[#This Row],[Ticker]],[1]!Table2[[Symbol]:[Industry]],2,FALSE),"-")</f>
        <v>-</v>
      </c>
      <c r="D1446" t="s">
        <v>584</v>
      </c>
      <c r="E1446">
        <v>1023.986633362</v>
      </c>
      <c r="F1446">
        <v>84.59</v>
      </c>
      <c r="G1446">
        <v>14.163666644907799</v>
      </c>
      <c r="H1446">
        <v>3.4251255296917602</v>
      </c>
      <c r="I1446">
        <v>-38.641786554283399</v>
      </c>
      <c r="J1446">
        <v>-7.5803728284172802</v>
      </c>
      <c r="K1446">
        <v>82.025392505127201</v>
      </c>
      <c r="L1446">
        <v>79.755388933224097</v>
      </c>
      <c r="M1446">
        <v>43.987146444362899</v>
      </c>
      <c r="N1446">
        <v>1.4355234757409301</v>
      </c>
      <c r="O1446">
        <v>49.840406667454701</v>
      </c>
      <c r="P1446">
        <v>51.459265890778802</v>
      </c>
      <c r="Q1446">
        <v>-7.2772009665238002E-2</v>
      </c>
    </row>
    <row r="1447" spans="1:17" hidden="1" x14ac:dyDescent="0.3">
      <c r="A1447" t="s">
        <v>3063</v>
      </c>
      <c r="B1447" t="s">
        <v>3064</v>
      </c>
      <c r="C1447" t="str">
        <f>IFERROR(VLOOKUP(Table1[[#This Row],[Ticker]],[1]!Table2[[Symbol]:[Industry]],2,FALSE),"-")</f>
        <v>-</v>
      </c>
      <c r="D1447" t="s">
        <v>54</v>
      </c>
      <c r="E1447">
        <v>1023.762648</v>
      </c>
      <c r="F1447">
        <v>370.95</v>
      </c>
      <c r="G1447">
        <v>-27.625501601425601</v>
      </c>
      <c r="H1447">
        <v>3.3809728686273202</v>
      </c>
      <c r="I1447">
        <v>1.59833926557072</v>
      </c>
      <c r="J1447">
        <v>2.85557095850386</v>
      </c>
      <c r="K1447">
        <v>347.15321537469498</v>
      </c>
      <c r="L1447">
        <v>342.18149612422002</v>
      </c>
      <c r="M1447">
        <v>52.467689826083102</v>
      </c>
      <c r="N1447">
        <v>0.72148461308246903</v>
      </c>
      <c r="O1447">
        <v>38.401401806173297</v>
      </c>
      <c r="P1447">
        <v>40.884922142043202</v>
      </c>
      <c r="Q1447">
        <v>-1.9219706075462001E-2</v>
      </c>
    </row>
    <row r="1448" spans="1:17" hidden="1" x14ac:dyDescent="0.3">
      <c r="A1448" t="s">
        <v>3065</v>
      </c>
      <c r="B1448" t="s">
        <v>3066</v>
      </c>
      <c r="C1448" t="str">
        <f>IFERROR(VLOOKUP(Table1[[#This Row],[Ticker]],[1]!Table2[[Symbol]:[Industry]],2,FALSE),"-")</f>
        <v>-</v>
      </c>
      <c r="D1448" t="s">
        <v>584</v>
      </c>
      <c r="E1448">
        <v>1023.65506327999</v>
      </c>
      <c r="F1448">
        <v>732.65</v>
      </c>
      <c r="G1448">
        <v>-23.807502493246201</v>
      </c>
      <c r="H1448">
        <v>-12.396355052832501</v>
      </c>
      <c r="I1448">
        <v>-10.3272317815847</v>
      </c>
      <c r="J1448">
        <v>1.47171615693269</v>
      </c>
      <c r="K1448">
        <v>763.68841117827606</v>
      </c>
      <c r="M1448">
        <v>40.627115067263297</v>
      </c>
      <c r="N1448">
        <v>0.423282873130163</v>
      </c>
      <c r="O1448">
        <v>39.486794513069</v>
      </c>
      <c r="P1448">
        <v>16.673302014491501</v>
      </c>
    </row>
    <row r="1449" spans="1:17" hidden="1" x14ac:dyDescent="0.3">
      <c r="A1449" t="s">
        <v>3067</v>
      </c>
      <c r="B1449" t="s">
        <v>3068</v>
      </c>
      <c r="C1449" t="str">
        <f>IFERROR(VLOOKUP(Table1[[#This Row],[Ticker]],[1]!Table2[[Symbol]:[Industry]],2,FALSE),"-")</f>
        <v>-</v>
      </c>
      <c r="D1449" t="s">
        <v>932</v>
      </c>
      <c r="E1449">
        <v>1019.14847175</v>
      </c>
      <c r="F1449">
        <v>722.1</v>
      </c>
      <c r="G1449">
        <v>3.5347451804116599</v>
      </c>
      <c r="H1449">
        <v>-4.8676900627126196</v>
      </c>
      <c r="I1449">
        <v>-25.2099817855579</v>
      </c>
      <c r="J1449">
        <v>-2.05849280227687</v>
      </c>
      <c r="K1449">
        <v>749.99348029150099</v>
      </c>
      <c r="L1449">
        <v>720.51280908106503</v>
      </c>
      <c r="M1449">
        <v>38.725201164706398</v>
      </c>
      <c r="N1449">
        <v>0.55126737967914397</v>
      </c>
      <c r="O1449">
        <v>26.713751557955899</v>
      </c>
      <c r="P1449">
        <v>43.701492537313399</v>
      </c>
      <c r="Q1449">
        <v>9.4294906432830006E-2</v>
      </c>
    </row>
    <row r="1450" spans="1:17" hidden="1" x14ac:dyDescent="0.3">
      <c r="A1450" t="s">
        <v>3069</v>
      </c>
      <c r="B1450" t="s">
        <v>3070</v>
      </c>
      <c r="C1450" t="str">
        <f>IFERROR(VLOOKUP(Table1[[#This Row],[Ticker]],[1]!Table2[[Symbol]:[Industry]],2,FALSE),"-")</f>
        <v>-</v>
      </c>
      <c r="D1450" t="s">
        <v>130</v>
      </c>
      <c r="E1450">
        <v>1016.97116637999</v>
      </c>
      <c r="F1450">
        <v>204.79</v>
      </c>
      <c r="G1450">
        <v>8.3671386177592009</v>
      </c>
      <c r="H1450">
        <v>-5.2997130777545998</v>
      </c>
      <c r="I1450">
        <v>12.803577530007001</v>
      </c>
      <c r="J1450">
        <v>5.8795988333763196</v>
      </c>
      <c r="K1450">
        <v>189.16915590469301</v>
      </c>
      <c r="L1450">
        <v>169.56338129104401</v>
      </c>
      <c r="M1450">
        <v>60.179248543021899</v>
      </c>
      <c r="N1450">
        <v>0.66838370958163795</v>
      </c>
      <c r="O1450">
        <v>8.3060696323062597</v>
      </c>
      <c r="P1450">
        <v>58.383604021655003</v>
      </c>
    </row>
    <row r="1451" spans="1:17" hidden="1" x14ac:dyDescent="0.3">
      <c r="A1451" t="s">
        <v>3071</v>
      </c>
      <c r="B1451" t="s">
        <v>3072</v>
      </c>
      <c r="C1451" t="str">
        <f>IFERROR(VLOOKUP(Table1[[#This Row],[Ticker]],[1]!Table2[[Symbol]:[Industry]],2,FALSE),"-")</f>
        <v>-</v>
      </c>
      <c r="D1451" t="s">
        <v>304</v>
      </c>
      <c r="E1451">
        <v>1016.8</v>
      </c>
      <c r="F1451">
        <v>496</v>
      </c>
      <c r="G1451">
        <v>15.1292002793266</v>
      </c>
      <c r="H1451">
        <v>-7.0675271420639598</v>
      </c>
      <c r="I1451">
        <v>-25.626860578676698</v>
      </c>
      <c r="J1451">
        <v>7.3309782430696593E-2</v>
      </c>
      <c r="K1451">
        <v>519.91408986730903</v>
      </c>
      <c r="L1451">
        <v>521.79391378803098</v>
      </c>
      <c r="M1451">
        <v>40.385707392774002</v>
      </c>
      <c r="N1451">
        <v>0.37130801687763698</v>
      </c>
      <c r="O1451">
        <v>61.280241935483801</v>
      </c>
      <c r="P1451">
        <v>43.331888455425499</v>
      </c>
      <c r="Q1451">
        <v>0.108281448768847</v>
      </c>
    </row>
    <row r="1452" spans="1:17" hidden="1" x14ac:dyDescent="0.3">
      <c r="A1452" t="s">
        <v>3073</v>
      </c>
      <c r="B1452" t="s">
        <v>3074</v>
      </c>
      <c r="C1452" t="str">
        <f>IFERROR(VLOOKUP(Table1[[#This Row],[Ticker]],[1]!Table2[[Symbol]:[Industry]],2,FALSE),"-")</f>
        <v>-</v>
      </c>
      <c r="D1452" t="s">
        <v>551</v>
      </c>
      <c r="E1452">
        <v>1015.3690950500001</v>
      </c>
      <c r="F1452">
        <v>287.75</v>
      </c>
      <c r="G1452">
        <v>130.219912333894</v>
      </c>
      <c r="H1452">
        <v>17.656771307308301</v>
      </c>
      <c r="I1452">
        <v>62.889069068751297</v>
      </c>
      <c r="J1452">
        <v>21.300490774000501</v>
      </c>
      <c r="K1452">
        <v>216.560847241787</v>
      </c>
      <c r="L1452">
        <v>174.171952427348</v>
      </c>
      <c r="M1452">
        <v>77.525204834867793</v>
      </c>
      <c r="N1452">
        <v>2.6171751440525899</v>
      </c>
      <c r="O1452">
        <v>2.4500434404865299</v>
      </c>
      <c r="P1452">
        <v>172.74881516587601</v>
      </c>
      <c r="Q1452">
        <v>0.136278869542998</v>
      </c>
    </row>
    <row r="1453" spans="1:17" hidden="1" x14ac:dyDescent="0.3">
      <c r="A1453" t="s">
        <v>3075</v>
      </c>
      <c r="B1453" t="s">
        <v>3076</v>
      </c>
      <c r="C1453" t="str">
        <f>IFERROR(VLOOKUP(Table1[[#This Row],[Ticker]],[1]!Table2[[Symbol]:[Industry]],2,FALSE),"-")</f>
        <v>-</v>
      </c>
      <c r="D1453" t="s">
        <v>54</v>
      </c>
      <c r="E1453">
        <v>1013.43963685499</v>
      </c>
      <c r="F1453">
        <v>383.05</v>
      </c>
      <c r="G1453">
        <v>-44.359047010573498</v>
      </c>
      <c r="H1453">
        <v>12.4081479177514</v>
      </c>
      <c r="I1453">
        <v>-8.3604887730651107</v>
      </c>
      <c r="J1453">
        <v>-3.2792215775009099</v>
      </c>
      <c r="K1453">
        <v>350.89769605136701</v>
      </c>
      <c r="L1453">
        <v>349.45412785811999</v>
      </c>
      <c r="M1453">
        <v>61.5110701201979</v>
      </c>
      <c r="N1453">
        <v>1.73731100401185</v>
      </c>
      <c r="O1453">
        <v>30.570421615977001</v>
      </c>
      <c r="P1453">
        <v>40.003654970760202</v>
      </c>
      <c r="Q1453">
        <v>6.0514408033110999E-2</v>
      </c>
    </row>
    <row r="1454" spans="1:17" hidden="1" x14ac:dyDescent="0.3">
      <c r="A1454" t="s">
        <v>3077</v>
      </c>
      <c r="B1454" t="s">
        <v>3078</v>
      </c>
      <c r="C1454" t="str">
        <f>IFERROR(VLOOKUP(Table1[[#This Row],[Ticker]],[1]!Table2[[Symbol]:[Industry]],2,FALSE),"-")</f>
        <v>-</v>
      </c>
      <c r="D1454" t="s">
        <v>21</v>
      </c>
      <c r="E1454">
        <v>1011.889940066</v>
      </c>
      <c r="F1454">
        <v>96.86</v>
      </c>
      <c r="G1454">
        <v>-5.6612402414509502</v>
      </c>
      <c r="H1454">
        <v>0.40823403487392701</v>
      </c>
      <c r="I1454">
        <v>-19.065979771841199</v>
      </c>
      <c r="J1454">
        <v>3.2245970788276899</v>
      </c>
      <c r="K1454">
        <v>92.762229730224405</v>
      </c>
      <c r="L1454">
        <v>91.556755240521298</v>
      </c>
      <c r="M1454">
        <v>54.478600397285398</v>
      </c>
      <c r="N1454">
        <v>2.15857764455617</v>
      </c>
      <c r="O1454">
        <v>28.226306008672299</v>
      </c>
      <c r="P1454">
        <v>46.093514328808403</v>
      </c>
    </row>
    <row r="1455" spans="1:17" hidden="1" x14ac:dyDescent="0.3">
      <c r="A1455" t="s">
        <v>3079</v>
      </c>
      <c r="B1455" t="s">
        <v>3080</v>
      </c>
      <c r="C1455" t="str">
        <f>IFERROR(VLOOKUP(Table1[[#This Row],[Ticker]],[1]!Table2[[Symbol]:[Industry]],2,FALSE),"-")</f>
        <v>-</v>
      </c>
      <c r="D1455" t="s">
        <v>286</v>
      </c>
      <c r="E1455">
        <v>1007.612351529</v>
      </c>
      <c r="F1455">
        <v>165.59</v>
      </c>
      <c r="G1455">
        <v>-6.89589136195581</v>
      </c>
      <c r="H1455">
        <v>0.80503283529311598</v>
      </c>
      <c r="I1455">
        <v>10.05621168057</v>
      </c>
      <c r="J1455">
        <v>-2.12044974168482</v>
      </c>
      <c r="K1455">
        <v>159.27757321507099</v>
      </c>
      <c r="L1455">
        <v>136.43925379614001</v>
      </c>
      <c r="M1455">
        <v>45.7213407787535</v>
      </c>
      <c r="N1455">
        <v>0.849611637261522</v>
      </c>
      <c r="O1455">
        <v>17.156833142097899</v>
      </c>
      <c r="P1455">
        <v>77.291220556745102</v>
      </c>
      <c r="Q1455">
        <v>0.28632847837416597</v>
      </c>
    </row>
    <row r="1456" spans="1:17" hidden="1" x14ac:dyDescent="0.3">
      <c r="A1456" t="s">
        <v>3081</v>
      </c>
      <c r="B1456" t="s">
        <v>3082</v>
      </c>
      <c r="C1456" t="str">
        <f>IFERROR(VLOOKUP(Table1[[#This Row],[Ticker]],[1]!Table2[[Symbol]:[Industry]],2,FALSE),"-")</f>
        <v>-</v>
      </c>
      <c r="D1456" t="s">
        <v>286</v>
      </c>
      <c r="E1456">
        <v>1007.032</v>
      </c>
      <c r="F1456">
        <v>1936.6</v>
      </c>
      <c r="G1456">
        <v>40.976397072834402</v>
      </c>
      <c r="H1456">
        <v>6.9695220814158896</v>
      </c>
      <c r="I1456">
        <v>10.123844880278501</v>
      </c>
      <c r="J1456">
        <v>9.1168958488893299</v>
      </c>
      <c r="K1456">
        <v>1618.7535704052</v>
      </c>
      <c r="L1456">
        <v>1354.45750965551</v>
      </c>
      <c r="M1456">
        <v>87.084882806734399</v>
      </c>
      <c r="N1456">
        <v>0.87671714452271499</v>
      </c>
      <c r="O1456">
        <v>4.5647010224104196</v>
      </c>
      <c r="P1456">
        <v>106.890657550344</v>
      </c>
      <c r="Q1456">
        <v>3.7615195678243001E-2</v>
      </c>
    </row>
    <row r="1457" spans="1:17" hidden="1" x14ac:dyDescent="0.3">
      <c r="A1457" t="s">
        <v>3083</v>
      </c>
      <c r="B1457" t="s">
        <v>3084</v>
      </c>
      <c r="C1457" t="str">
        <f>IFERROR(VLOOKUP(Table1[[#This Row],[Ticker]],[1]!Table2[[Symbol]:[Industry]],2,FALSE),"-")</f>
        <v>-</v>
      </c>
      <c r="D1457" t="s">
        <v>297</v>
      </c>
      <c r="E1457">
        <v>1005.96670622</v>
      </c>
      <c r="F1457">
        <v>41.51</v>
      </c>
      <c r="G1457">
        <v>-60.696196546070098</v>
      </c>
      <c r="H1457">
        <v>-6.6359019991174497</v>
      </c>
      <c r="I1457">
        <v>-23.720663129843601</v>
      </c>
      <c r="J1457">
        <v>-3.5293097471452799</v>
      </c>
      <c r="K1457">
        <v>38.793017004173699</v>
      </c>
      <c r="L1457">
        <v>45.170566557274697</v>
      </c>
      <c r="M1457">
        <v>77.578553920142397</v>
      </c>
      <c r="N1457">
        <v>4.6601961937258398</v>
      </c>
      <c r="O1457">
        <v>59.720549265237203</v>
      </c>
      <c r="P1457">
        <v>25.7878787878787</v>
      </c>
      <c r="Q1457">
        <v>4.7358338409025001E-2</v>
      </c>
    </row>
    <row r="1458" spans="1:17" hidden="1" x14ac:dyDescent="0.3">
      <c r="A1458" t="s">
        <v>3085</v>
      </c>
      <c r="B1458" t="s">
        <v>3086</v>
      </c>
      <c r="C1458" t="str">
        <f>IFERROR(VLOOKUP(Table1[[#This Row],[Ticker]],[1]!Table2[[Symbol]:[Industry]],2,FALSE),"-")</f>
        <v>-</v>
      </c>
      <c r="D1458" t="s">
        <v>297</v>
      </c>
      <c r="E1458">
        <v>1005.2730512000001</v>
      </c>
      <c r="F1458">
        <v>170.83</v>
      </c>
      <c r="G1458">
        <v>50.716419494983803</v>
      </c>
      <c r="H1458">
        <v>20.622683681748601</v>
      </c>
      <c r="I1458">
        <v>-2.3201195222599198</v>
      </c>
      <c r="J1458">
        <v>-4.4254054669373097</v>
      </c>
      <c r="K1458">
        <v>151.790005125487</v>
      </c>
      <c r="L1458">
        <v>135.71217804556599</v>
      </c>
      <c r="M1458">
        <v>58.437590397793301</v>
      </c>
      <c r="N1458">
        <v>2.3031528350508998</v>
      </c>
      <c r="O1458">
        <v>9.7582391851548103</v>
      </c>
      <c r="P1458">
        <v>83.490870032223398</v>
      </c>
      <c r="Q1458">
        <v>9.3631069206716003E-2</v>
      </c>
    </row>
    <row r="1459" spans="1:17" hidden="1" x14ac:dyDescent="0.3">
      <c r="A1459" t="s">
        <v>3087</v>
      </c>
      <c r="B1459" t="s">
        <v>3088</v>
      </c>
      <c r="C1459" t="str">
        <f>IFERROR(VLOOKUP(Table1[[#This Row],[Ticker]],[1]!Table2[[Symbol]:[Industry]],2,FALSE),"-")</f>
        <v>-</v>
      </c>
      <c r="D1459" t="s">
        <v>136</v>
      </c>
      <c r="E1459">
        <v>1002.7693400000001</v>
      </c>
      <c r="F1459">
        <v>1019.8</v>
      </c>
      <c r="G1459">
        <v>1.9422319763459699</v>
      </c>
      <c r="H1459">
        <v>-7.52079955878642</v>
      </c>
      <c r="I1459">
        <v>13.996824212329001</v>
      </c>
      <c r="J1459">
        <v>4.1921220193903999</v>
      </c>
      <c r="K1459">
        <v>984.51319472564899</v>
      </c>
      <c r="L1459">
        <v>888.57015807682899</v>
      </c>
      <c r="M1459">
        <v>69.4464626137609</v>
      </c>
      <c r="N1459">
        <v>1.4013830027632299</v>
      </c>
      <c r="O1459">
        <v>15.2186703275152</v>
      </c>
      <c r="P1459">
        <v>52.527669757702597</v>
      </c>
      <c r="Q1459">
        <v>1.6339018306755E-2</v>
      </c>
    </row>
    <row r="1460" spans="1:17" hidden="1" x14ac:dyDescent="0.3">
      <c r="A1460" t="s">
        <v>3089</v>
      </c>
      <c r="B1460" t="s">
        <v>3090</v>
      </c>
      <c r="C1460" t="str">
        <f>IFERROR(VLOOKUP(Table1[[#This Row],[Ticker]],[1]!Table2[[Symbol]:[Industry]],2,FALSE),"-")</f>
        <v>-</v>
      </c>
      <c r="D1460" t="s">
        <v>286</v>
      </c>
      <c r="E1460">
        <v>1002.163018</v>
      </c>
      <c r="F1460">
        <v>620.35</v>
      </c>
      <c r="G1460">
        <v>52.787111874457899</v>
      </c>
      <c r="H1460">
        <v>-5.6798627332190303</v>
      </c>
      <c r="I1460">
        <v>-21.092058864501901</v>
      </c>
      <c r="J1460">
        <v>-3.4872964187543101</v>
      </c>
      <c r="K1460">
        <v>610.61265738863301</v>
      </c>
      <c r="L1460">
        <v>577.912354922389</v>
      </c>
      <c r="M1460">
        <v>47.584364538750101</v>
      </c>
      <c r="N1460">
        <v>1.56580560341821</v>
      </c>
      <c r="O1460">
        <v>37.067784315305801</v>
      </c>
      <c r="P1460">
        <v>87.984848484848399</v>
      </c>
      <c r="Q1460">
        <v>4.7727889169491E-2</v>
      </c>
    </row>
    <row r="1461" spans="1:17" hidden="1" x14ac:dyDescent="0.3">
      <c r="A1461" t="s">
        <v>3091</v>
      </c>
      <c r="B1461" t="s">
        <v>3092</v>
      </c>
      <c r="C1461" t="str">
        <f>IFERROR(VLOOKUP(Table1[[#This Row],[Ticker]],[1]!Table2[[Symbol]:[Industry]],2,FALSE),"-")</f>
        <v>-</v>
      </c>
      <c r="D1461" t="s">
        <v>21</v>
      </c>
      <c r="E1461">
        <v>1001.735595</v>
      </c>
      <c r="F1461">
        <v>789.95</v>
      </c>
      <c r="G1461">
        <v>74.778666795476795</v>
      </c>
      <c r="H1461">
        <v>5.7181049817465404</v>
      </c>
      <c r="I1461">
        <v>-0.95176581295468399</v>
      </c>
      <c r="J1461">
        <v>1.4754882942640599</v>
      </c>
      <c r="K1461">
        <v>752.03726987142102</v>
      </c>
      <c r="L1461">
        <v>681.68035984404105</v>
      </c>
      <c r="M1461">
        <v>81.998739774435705</v>
      </c>
      <c r="N1461">
        <v>1.01683220506113</v>
      </c>
      <c r="O1461">
        <v>4.6838407494145198</v>
      </c>
      <c r="P1461">
        <v>110.037224142515</v>
      </c>
      <c r="Q1461">
        <v>0.15634530143984901</v>
      </c>
    </row>
    <row r="1462" spans="1:17" hidden="1" x14ac:dyDescent="0.3">
      <c r="A1462" t="s">
        <v>3093</v>
      </c>
      <c r="B1462" t="s">
        <v>3094</v>
      </c>
      <c r="C1462" t="str">
        <f>IFERROR(VLOOKUP(Table1[[#This Row],[Ticker]],[1]!Table2[[Symbol]:[Industry]],2,FALSE),"-")</f>
        <v>-</v>
      </c>
      <c r="D1462" t="s">
        <v>130</v>
      </c>
      <c r="E1462">
        <v>1000.7485131</v>
      </c>
      <c r="F1462">
        <v>217</v>
      </c>
      <c r="G1462">
        <v>204.570922464175</v>
      </c>
      <c r="H1462">
        <v>-10.979136194009101</v>
      </c>
      <c r="I1462">
        <v>175.68943600866899</v>
      </c>
      <c r="J1462">
        <v>-6.8849989842135901</v>
      </c>
      <c r="K1462">
        <v>197.75878344123001</v>
      </c>
      <c r="L1462">
        <v>133.86007214235499</v>
      </c>
      <c r="M1462">
        <v>38.3175846757782</v>
      </c>
      <c r="N1462">
        <v>0.88782315818195101</v>
      </c>
      <c r="O1462">
        <v>23.686635944700399</v>
      </c>
      <c r="P1462">
        <v>341.955193482688</v>
      </c>
      <c r="Q1462">
        <v>0.16683776657007601</v>
      </c>
    </row>
    <row r="1463" spans="1:17" hidden="1" x14ac:dyDescent="0.3">
      <c r="A1463" t="s">
        <v>3095</v>
      </c>
      <c r="B1463" t="s">
        <v>3096</v>
      </c>
      <c r="C1463" t="str">
        <f>IFERROR(VLOOKUP(Table1[[#This Row],[Ticker]],[1]!Table2[[Symbol]:[Industry]],2,FALSE),"-")</f>
        <v>-</v>
      </c>
      <c r="D1463" t="s">
        <v>626</v>
      </c>
      <c r="E1463">
        <v>1000.018493132</v>
      </c>
      <c r="F1463">
        <v>104.62</v>
      </c>
      <c r="G1463">
        <v>15.6582864209212</v>
      </c>
      <c r="H1463">
        <v>10.005794182003401</v>
      </c>
      <c r="I1463">
        <v>6.5977024391738297</v>
      </c>
      <c r="J1463">
        <v>9.9960324280830495</v>
      </c>
      <c r="K1463">
        <v>91.309423398737707</v>
      </c>
      <c r="L1463">
        <v>82.950025332465003</v>
      </c>
      <c r="M1463">
        <v>67.8823342561099</v>
      </c>
      <c r="N1463">
        <v>2.6952913905035998</v>
      </c>
      <c r="O1463">
        <v>5.7445995029630801</v>
      </c>
      <c r="P1463">
        <v>53.514306676449003</v>
      </c>
    </row>
    <row r="1464" spans="1:17" hidden="1" x14ac:dyDescent="0.3">
      <c r="A1464" t="s">
        <v>3097</v>
      </c>
      <c r="B1464" t="s">
        <v>3098</v>
      </c>
      <c r="C1464" t="str">
        <f>IFERROR(VLOOKUP(Table1[[#This Row],[Ticker]],[1]!Table2[[Symbol]:[Industry]],2,FALSE),"-")</f>
        <v>-</v>
      </c>
      <c r="D1464" t="s">
        <v>379</v>
      </c>
      <c r="E1464">
        <v>996.48577460000001</v>
      </c>
      <c r="F1464">
        <v>640.4</v>
      </c>
      <c r="G1464">
        <v>-48.071016900661199</v>
      </c>
      <c r="H1464">
        <v>-1.1574188021638501</v>
      </c>
      <c r="I1464">
        <v>-19.4105938015711</v>
      </c>
      <c r="J1464">
        <v>-2.40407108033873</v>
      </c>
      <c r="K1464">
        <v>638.51176356078804</v>
      </c>
      <c r="L1464">
        <v>646.980187512508</v>
      </c>
      <c r="M1464">
        <v>43.268033062909602</v>
      </c>
      <c r="N1464">
        <v>0.56666980836908198</v>
      </c>
      <c r="O1464">
        <v>39.444097439100503</v>
      </c>
      <c r="P1464">
        <v>29.924934063704601</v>
      </c>
      <c r="Q1464">
        <v>-6.3180762011669001E-2</v>
      </c>
    </row>
    <row r="1465" spans="1:17" hidden="1" x14ac:dyDescent="0.3">
      <c r="A1465" t="s">
        <v>3099</v>
      </c>
      <c r="B1465" t="s">
        <v>3100</v>
      </c>
      <c r="C1465" t="str">
        <f>IFERROR(VLOOKUP(Table1[[#This Row],[Ticker]],[1]!Table2[[Symbol]:[Industry]],2,FALSE),"-")</f>
        <v>-</v>
      </c>
      <c r="D1465" t="s">
        <v>2533</v>
      </c>
      <c r="E1465">
        <v>991.71945000000005</v>
      </c>
      <c r="F1465">
        <v>25.11</v>
      </c>
      <c r="G1465">
        <v>175.58097954698999</v>
      </c>
      <c r="H1465">
        <v>-0.95444033857170596</v>
      </c>
      <c r="I1465">
        <v>98.081055756096802</v>
      </c>
      <c r="J1465">
        <v>2.0898391342789702</v>
      </c>
      <c r="K1465">
        <v>26.7120593093343</v>
      </c>
      <c r="L1465">
        <v>19.8437582620939</v>
      </c>
      <c r="M1465">
        <v>31.803333507379499</v>
      </c>
      <c r="N1465">
        <v>0.88414145532757804</v>
      </c>
      <c r="O1465">
        <v>36.7317137926456</v>
      </c>
      <c r="P1465">
        <v>231.99647421771701</v>
      </c>
      <c r="Q1465">
        <v>0.25759243958699302</v>
      </c>
    </row>
    <row r="1466" spans="1:17" hidden="1" x14ac:dyDescent="0.3">
      <c r="A1466" t="s">
        <v>3101</v>
      </c>
      <c r="B1466" t="s">
        <v>3102</v>
      </c>
      <c r="C1466" t="str">
        <f>IFERROR(VLOOKUP(Table1[[#This Row],[Ticker]],[1]!Table2[[Symbol]:[Industry]],2,FALSE),"-")</f>
        <v>-</v>
      </c>
      <c r="D1466" t="s">
        <v>433</v>
      </c>
      <c r="E1466">
        <v>990.4199175</v>
      </c>
      <c r="F1466">
        <v>311.35000000000002</v>
      </c>
      <c r="G1466">
        <v>-4.9402329247031496</v>
      </c>
      <c r="H1466">
        <v>-7.4762054457363796</v>
      </c>
      <c r="I1466">
        <v>-40.342487076651103</v>
      </c>
      <c r="J1466">
        <v>2.0640728448307701</v>
      </c>
      <c r="K1466">
        <v>326.051513349787</v>
      </c>
      <c r="L1466">
        <v>333.77344571856798</v>
      </c>
      <c r="M1466">
        <v>35.628775083781903</v>
      </c>
      <c r="N1466">
        <v>1.24147951433879</v>
      </c>
      <c r="O1466">
        <v>62.758952946844303</v>
      </c>
      <c r="P1466">
        <v>23.551587301587301</v>
      </c>
      <c r="Q1466">
        <v>-1.0366690129067E-2</v>
      </c>
    </row>
    <row r="1467" spans="1:17" hidden="1" x14ac:dyDescent="0.3">
      <c r="A1467" t="s">
        <v>3103</v>
      </c>
      <c r="B1467" t="s">
        <v>3104</v>
      </c>
      <c r="C1467" t="str">
        <f>IFERROR(VLOOKUP(Table1[[#This Row],[Ticker]],[1]!Table2[[Symbol]:[Industry]],2,FALSE),"-")</f>
        <v>-</v>
      </c>
      <c r="D1467" t="s">
        <v>560</v>
      </c>
      <c r="E1467">
        <v>988.78799231999994</v>
      </c>
      <c r="F1467">
        <v>389.7</v>
      </c>
      <c r="G1467">
        <v>25853.414914565001</v>
      </c>
      <c r="H1467">
        <v>46.045181409186398</v>
      </c>
      <c r="I1467">
        <v>786.89518527670202</v>
      </c>
      <c r="J1467">
        <v>8.70307804227145</v>
      </c>
      <c r="K1467">
        <v>260.93555580283601</v>
      </c>
      <c r="L1467">
        <v>120.16296087260901</v>
      </c>
      <c r="M1467">
        <v>99.995460544780997</v>
      </c>
      <c r="N1467">
        <v>1.52157892080157</v>
      </c>
      <c r="O1467">
        <v>0</v>
      </c>
      <c r="P1467">
        <v>31076</v>
      </c>
      <c r="Q1467">
        <v>0.24905116484489301</v>
      </c>
    </row>
    <row r="1468" spans="1:17" hidden="1" x14ac:dyDescent="0.3">
      <c r="A1468" t="s">
        <v>3105</v>
      </c>
      <c r="B1468" t="s">
        <v>3106</v>
      </c>
      <c r="C1468" t="str">
        <f>IFERROR(VLOOKUP(Table1[[#This Row],[Ticker]],[1]!Table2[[Symbol]:[Industry]],2,FALSE),"-")</f>
        <v>-</v>
      </c>
      <c r="D1468" t="s">
        <v>46</v>
      </c>
      <c r="E1468">
        <v>987.21907126999997</v>
      </c>
      <c r="F1468">
        <v>466.3</v>
      </c>
      <c r="G1468">
        <v>-45.239786140718401</v>
      </c>
      <c r="H1468">
        <v>-6.2183986310950701</v>
      </c>
      <c r="I1468">
        <v>-52.617073122571099</v>
      </c>
      <c r="J1468">
        <v>-1.1774756298737701</v>
      </c>
      <c r="K1468">
        <v>484.02698474222598</v>
      </c>
      <c r="L1468">
        <v>547.90847680435695</v>
      </c>
      <c r="M1468">
        <v>53.0568789168208</v>
      </c>
      <c r="N1468">
        <v>1.1397090366184</v>
      </c>
      <c r="O1468">
        <v>85.149045678747598</v>
      </c>
      <c r="P1468">
        <v>12.632850241545899</v>
      </c>
      <c r="Q1468">
        <v>0.17438462462470899</v>
      </c>
    </row>
    <row r="1469" spans="1:17" hidden="1" x14ac:dyDescent="0.3">
      <c r="A1469" t="s">
        <v>3107</v>
      </c>
      <c r="B1469" t="s">
        <v>3108</v>
      </c>
      <c r="C1469" t="str">
        <f>IFERROR(VLOOKUP(Table1[[#This Row],[Ticker]],[1]!Table2[[Symbol]:[Industry]],2,FALSE),"-")</f>
        <v>-</v>
      </c>
      <c r="D1469" t="s">
        <v>78</v>
      </c>
      <c r="E1469">
        <v>983.81676249999998</v>
      </c>
      <c r="F1469">
        <v>702.35</v>
      </c>
      <c r="G1469">
        <v>20.242551232752799</v>
      </c>
      <c r="H1469">
        <v>-1.62900537159579</v>
      </c>
      <c r="I1469">
        <v>-1.36350536047835</v>
      </c>
      <c r="J1469">
        <v>5.3122247449317896</v>
      </c>
      <c r="K1469">
        <v>660.27798609213403</v>
      </c>
      <c r="L1469">
        <v>608.51932100883198</v>
      </c>
      <c r="M1469">
        <v>64.806804460507095</v>
      </c>
      <c r="N1469">
        <v>1.2275135864767699</v>
      </c>
      <c r="O1469">
        <v>4.64867943333096</v>
      </c>
      <c r="P1469">
        <v>47.800925925925903</v>
      </c>
      <c r="Q1469">
        <v>-8.0769282424086999E-2</v>
      </c>
    </row>
    <row r="1470" spans="1:17" hidden="1" x14ac:dyDescent="0.3">
      <c r="A1470" t="s">
        <v>3109</v>
      </c>
      <c r="B1470" t="s">
        <v>3110</v>
      </c>
      <c r="C1470" t="str">
        <f>IFERROR(VLOOKUP(Table1[[#This Row],[Ticker]],[1]!Table2[[Symbol]:[Industry]],2,FALSE),"-")</f>
        <v>-</v>
      </c>
      <c r="D1470" t="s">
        <v>551</v>
      </c>
      <c r="E1470">
        <v>981.15332628500005</v>
      </c>
      <c r="F1470">
        <v>267.85000000000002</v>
      </c>
      <c r="G1470">
        <v>-30.535567867145399</v>
      </c>
      <c r="H1470">
        <v>-2.41158818762539</v>
      </c>
      <c r="I1470">
        <v>-16.825159798782799</v>
      </c>
      <c r="J1470">
        <v>0.62340368063387697</v>
      </c>
      <c r="K1470">
        <v>259.40593087109397</v>
      </c>
      <c r="L1470">
        <v>264.03821472902803</v>
      </c>
      <c r="M1470">
        <v>58.885264786041198</v>
      </c>
      <c r="N1470">
        <v>1.05895849534494</v>
      </c>
      <c r="O1470">
        <v>19.264513720365802</v>
      </c>
      <c r="P1470">
        <v>18.780487804878</v>
      </c>
      <c r="Q1470">
        <v>-0.11825836470365</v>
      </c>
    </row>
    <row r="1471" spans="1:17" hidden="1" x14ac:dyDescent="0.3">
      <c r="A1471" t="s">
        <v>3111</v>
      </c>
      <c r="B1471" t="s">
        <v>3112</v>
      </c>
      <c r="C1471" t="str">
        <f>IFERROR(VLOOKUP(Table1[[#This Row],[Ticker]],[1]!Table2[[Symbol]:[Industry]],2,FALSE),"-")</f>
        <v>-</v>
      </c>
      <c r="D1471" t="s">
        <v>433</v>
      </c>
      <c r="E1471">
        <v>977.85955200000001</v>
      </c>
      <c r="F1471">
        <v>320</v>
      </c>
      <c r="G1471">
        <v>77.887758015520106</v>
      </c>
      <c r="H1471">
        <v>2.83942291531267</v>
      </c>
      <c r="I1471">
        <v>20.256302176056401</v>
      </c>
      <c r="J1471">
        <v>-4.1732542572684901</v>
      </c>
      <c r="K1471">
        <v>312.72420884707299</v>
      </c>
      <c r="L1471">
        <v>269.83967874666803</v>
      </c>
      <c r="M1471">
        <v>42.403995549364701</v>
      </c>
      <c r="N1471">
        <v>0.83248905059673495</v>
      </c>
      <c r="O1471">
        <v>16.562499999999901</v>
      </c>
      <c r="P1471">
        <v>126.06852702225299</v>
      </c>
      <c r="Q1471">
        <v>0.12816642500676001</v>
      </c>
    </row>
    <row r="1472" spans="1:17" hidden="1" x14ac:dyDescent="0.3">
      <c r="A1472" t="s">
        <v>3113</v>
      </c>
      <c r="B1472" t="s">
        <v>3114</v>
      </c>
      <c r="C1472" t="str">
        <f>IFERROR(VLOOKUP(Table1[[#This Row],[Ticker]],[1]!Table2[[Symbol]:[Industry]],2,FALSE),"-")</f>
        <v>-</v>
      </c>
      <c r="D1472" t="s">
        <v>116</v>
      </c>
      <c r="E1472">
        <v>977.8136432</v>
      </c>
      <c r="F1472">
        <v>9494</v>
      </c>
      <c r="G1472">
        <v>268.077368838403</v>
      </c>
      <c r="H1472">
        <v>15.910381140664301</v>
      </c>
      <c r="I1472">
        <v>195.442471594544</v>
      </c>
      <c r="J1472">
        <v>3.6836726786718099</v>
      </c>
      <c r="K1472">
        <v>8183.6520176998101</v>
      </c>
      <c r="L1472">
        <v>5728.6139966116198</v>
      </c>
      <c r="M1472">
        <v>56.601425171789899</v>
      </c>
      <c r="N1472">
        <v>0.58193125460700001</v>
      </c>
      <c r="O1472">
        <v>10.6820096903307</v>
      </c>
      <c r="P1472">
        <v>321.69316869503399</v>
      </c>
      <c r="Q1472">
        <v>0.119306570775806</v>
      </c>
    </row>
    <row r="1473" spans="1:17" hidden="1" x14ac:dyDescent="0.3">
      <c r="A1473" t="s">
        <v>3115</v>
      </c>
      <c r="B1473" t="s">
        <v>3116</v>
      </c>
      <c r="C1473" t="str">
        <f>IFERROR(VLOOKUP(Table1[[#This Row],[Ticker]],[1]!Table2[[Symbol]:[Industry]],2,FALSE),"-")</f>
        <v>-</v>
      </c>
      <c r="D1473" t="s">
        <v>21</v>
      </c>
      <c r="E1473">
        <v>974.31824311000003</v>
      </c>
      <c r="F1473">
        <v>596.29999999999995</v>
      </c>
      <c r="G1473">
        <v>197.57908961260799</v>
      </c>
      <c r="H1473">
        <v>10.5217998416183</v>
      </c>
      <c r="I1473">
        <v>24.895648132522801</v>
      </c>
      <c r="J1473">
        <v>-1.455035435424</v>
      </c>
      <c r="K1473">
        <v>550.56408814544</v>
      </c>
      <c r="L1473">
        <v>472.495648424244</v>
      </c>
      <c r="M1473">
        <v>57.123454340871803</v>
      </c>
      <c r="N1473">
        <v>1.00633728754653</v>
      </c>
      <c r="O1473">
        <v>17.222874392084499</v>
      </c>
      <c r="P1473">
        <v>227.18792866941001</v>
      </c>
      <c r="Q1473">
        <v>0.106266992030479</v>
      </c>
    </row>
    <row r="1474" spans="1:17" hidden="1" x14ac:dyDescent="0.3">
      <c r="A1474" t="s">
        <v>3117</v>
      </c>
      <c r="B1474" t="s">
        <v>3118</v>
      </c>
      <c r="C1474" t="str">
        <f>IFERROR(VLOOKUP(Table1[[#This Row],[Ticker]],[1]!Table2[[Symbol]:[Industry]],2,FALSE),"-")</f>
        <v>-</v>
      </c>
      <c r="D1474" t="s">
        <v>68</v>
      </c>
      <c r="E1474">
        <v>973.23973171199998</v>
      </c>
      <c r="F1474">
        <v>31.04</v>
      </c>
      <c r="G1474">
        <v>91.752004826473694</v>
      </c>
      <c r="H1474">
        <v>-18.460707803641501</v>
      </c>
      <c r="I1474">
        <v>3.1789987120279299</v>
      </c>
      <c r="J1474">
        <v>3.8509812487962001</v>
      </c>
      <c r="K1474">
        <v>30.8415455703344</v>
      </c>
      <c r="L1474">
        <v>25.8241201610935</v>
      </c>
      <c r="M1474">
        <v>51.9019006073244</v>
      </c>
      <c r="N1474">
        <v>0.48523736704128401</v>
      </c>
      <c r="O1474">
        <v>26.578608247422601</v>
      </c>
      <c r="P1474">
        <v>122.222091867508</v>
      </c>
      <c r="Q1474">
        <v>7.1803263451943003E-2</v>
      </c>
    </row>
    <row r="1475" spans="1:17" hidden="1" x14ac:dyDescent="0.3">
      <c r="A1475" t="s">
        <v>3119</v>
      </c>
      <c r="B1475" t="s">
        <v>3120</v>
      </c>
      <c r="C1475" t="str">
        <f>IFERROR(VLOOKUP(Table1[[#This Row],[Ticker]],[1]!Table2[[Symbol]:[Industry]],2,FALSE),"-")</f>
        <v>-</v>
      </c>
      <c r="D1475" t="s">
        <v>167</v>
      </c>
      <c r="E1475">
        <v>972.88130000000001</v>
      </c>
      <c r="F1475">
        <v>56.53</v>
      </c>
      <c r="G1475">
        <v>817.15448050827899</v>
      </c>
      <c r="H1475">
        <v>-9.5624391812659599</v>
      </c>
      <c r="I1475">
        <v>184.735016678177</v>
      </c>
      <c r="J1475">
        <v>12.659216156932599</v>
      </c>
      <c r="K1475">
        <v>54.161720333475301</v>
      </c>
      <c r="L1475">
        <v>38.484296846794102</v>
      </c>
      <c r="M1475">
        <v>70.691625033791397</v>
      </c>
      <c r="N1475">
        <v>1.5216471909822</v>
      </c>
      <c r="O1475">
        <v>38.88200955245</v>
      </c>
      <c r="P1475">
        <v>962.59398496240499</v>
      </c>
      <c r="Q1475">
        <v>0.17956339782265501</v>
      </c>
    </row>
    <row r="1476" spans="1:17" hidden="1" x14ac:dyDescent="0.3">
      <c r="A1476" t="s">
        <v>3121</v>
      </c>
      <c r="B1476" t="s">
        <v>3122</v>
      </c>
      <c r="C1476" t="str">
        <f>IFERROR(VLOOKUP(Table1[[#This Row],[Ticker]],[1]!Table2[[Symbol]:[Industry]],2,FALSE),"-")</f>
        <v>-</v>
      </c>
      <c r="D1476" t="s">
        <v>307</v>
      </c>
      <c r="E1476">
        <v>971.53824137499998</v>
      </c>
      <c r="F1476">
        <v>354.25</v>
      </c>
      <c r="G1476">
        <v>-28.223291737888399</v>
      </c>
      <c r="H1476">
        <v>-7.42892601122215</v>
      </c>
      <c r="I1476">
        <v>-21.531853627265502</v>
      </c>
      <c r="J1476">
        <v>4.4833440639094304</v>
      </c>
      <c r="K1476">
        <v>358.96823232832901</v>
      </c>
      <c r="L1476">
        <v>352.31144749334601</v>
      </c>
      <c r="M1476">
        <v>49.7485475837453</v>
      </c>
      <c r="N1476">
        <v>1.1057406434088799</v>
      </c>
      <c r="O1476">
        <v>26.7466478475652</v>
      </c>
      <c r="P1476">
        <v>26.382447377809399</v>
      </c>
      <c r="Q1476">
        <v>0.13816161649558201</v>
      </c>
    </row>
    <row r="1477" spans="1:17" hidden="1" x14ac:dyDescent="0.3">
      <c r="A1477" t="s">
        <v>3123</v>
      </c>
      <c r="B1477" t="s">
        <v>3124</v>
      </c>
      <c r="C1477" t="str">
        <f>IFERROR(VLOOKUP(Table1[[#This Row],[Ticker]],[1]!Table2[[Symbol]:[Industry]],2,FALSE),"-")</f>
        <v>-</v>
      </c>
      <c r="D1477" t="s">
        <v>782</v>
      </c>
      <c r="E1477">
        <v>969.90202469999997</v>
      </c>
      <c r="F1477">
        <v>429.1</v>
      </c>
      <c r="G1477">
        <v>-45.889269732091101</v>
      </c>
      <c r="H1477">
        <v>-0.66579576876690405</v>
      </c>
      <c r="I1477">
        <v>-36.500333780692799</v>
      </c>
      <c r="J1477">
        <v>-3.4824638188355599</v>
      </c>
      <c r="K1477">
        <v>434.26559853180601</v>
      </c>
      <c r="L1477">
        <v>471.24916683060201</v>
      </c>
      <c r="M1477">
        <v>40.508598556876102</v>
      </c>
      <c r="N1477">
        <v>1.1806945862584599</v>
      </c>
      <c r="O1477">
        <v>72.453973432766205</v>
      </c>
      <c r="P1477">
        <v>28.357762488782502</v>
      </c>
      <c r="Q1477">
        <v>4.6315670852103002E-2</v>
      </c>
    </row>
    <row r="1478" spans="1:17" hidden="1" x14ac:dyDescent="0.3">
      <c r="A1478" t="s">
        <v>3125</v>
      </c>
      <c r="B1478" t="s">
        <v>3126</v>
      </c>
      <c r="C1478" t="str">
        <f>IFERROR(VLOOKUP(Table1[[#This Row],[Ticker]],[1]!Table2[[Symbol]:[Industry]],2,FALSE),"-")</f>
        <v>-</v>
      </c>
      <c r="D1478" t="s">
        <v>297</v>
      </c>
      <c r="E1478">
        <v>966.02415855000004</v>
      </c>
      <c r="F1478">
        <v>1729.5</v>
      </c>
      <c r="G1478">
        <v>-34.008140760252502</v>
      </c>
      <c r="H1478">
        <v>-4.7010932911699097</v>
      </c>
      <c r="I1478">
        <v>-24.713942569360899</v>
      </c>
      <c r="J1478">
        <v>0.90841009270956696</v>
      </c>
      <c r="K1478">
        <v>1742.54944260665</v>
      </c>
      <c r="L1478">
        <v>1793.62212042127</v>
      </c>
      <c r="M1478">
        <v>48.747257645603099</v>
      </c>
      <c r="N1478">
        <v>0.66595201268680904</v>
      </c>
      <c r="O1478">
        <v>26.337091644984099</v>
      </c>
      <c r="P1478">
        <v>14.5364238410595</v>
      </c>
      <c r="Q1478">
        <v>-5.0249571182606999E-2</v>
      </c>
    </row>
    <row r="1479" spans="1:17" hidden="1" x14ac:dyDescent="0.3">
      <c r="A1479" t="s">
        <v>3127</v>
      </c>
      <c r="B1479" t="s">
        <v>3128</v>
      </c>
      <c r="C1479" t="str">
        <f>IFERROR(VLOOKUP(Table1[[#This Row],[Ticker]],[1]!Table2[[Symbol]:[Industry]],2,FALSE),"-")</f>
        <v>-</v>
      </c>
      <c r="D1479" t="s">
        <v>78</v>
      </c>
      <c r="E1479">
        <v>966.00521679999997</v>
      </c>
      <c r="F1479">
        <v>111.8</v>
      </c>
      <c r="G1479">
        <v>8.3575820363746605</v>
      </c>
      <c r="H1479">
        <v>-5.2535902177934997</v>
      </c>
      <c r="I1479">
        <v>-27.0054693247607</v>
      </c>
      <c r="J1479">
        <v>3.3432757899602001</v>
      </c>
      <c r="K1479">
        <v>111.338971026723</v>
      </c>
      <c r="L1479">
        <v>106.93243758925701</v>
      </c>
      <c r="M1479">
        <v>50.272427473019803</v>
      </c>
      <c r="N1479">
        <v>1.2108491098257299</v>
      </c>
      <c r="O1479">
        <v>59.168157423971302</v>
      </c>
      <c r="P1479">
        <v>39.227895392278903</v>
      </c>
      <c r="Q1479">
        <v>-5.5084818299781999E-2</v>
      </c>
    </row>
    <row r="1480" spans="1:17" hidden="1" x14ac:dyDescent="0.3">
      <c r="A1480" t="s">
        <v>3129</v>
      </c>
      <c r="B1480" t="s">
        <v>3130</v>
      </c>
      <c r="C1480" t="str">
        <f>IFERROR(VLOOKUP(Table1[[#This Row],[Ticker]],[1]!Table2[[Symbol]:[Industry]],2,FALSE),"-")</f>
        <v>-</v>
      </c>
      <c r="D1480" t="s">
        <v>233</v>
      </c>
      <c r="E1480">
        <v>965.14786249999997</v>
      </c>
      <c r="F1480">
        <v>259.85000000000002</v>
      </c>
      <c r="G1480">
        <v>145.587053714766</v>
      </c>
      <c r="H1480">
        <v>14.360007918313</v>
      </c>
      <c r="I1480">
        <v>-8.5144405815852302</v>
      </c>
      <c r="J1480">
        <v>16.80891224873</v>
      </c>
      <c r="K1480">
        <v>227.609836517324</v>
      </c>
      <c r="M1480">
        <v>70.250765768389002</v>
      </c>
      <c r="N1480">
        <v>3.4594091010382599</v>
      </c>
      <c r="O1480">
        <v>10.657593118416999</v>
      </c>
      <c r="P1480">
        <v>232.30319314792101</v>
      </c>
    </row>
    <row r="1481" spans="1:17" hidden="1" x14ac:dyDescent="0.3">
      <c r="A1481" t="s">
        <v>3131</v>
      </c>
      <c r="B1481" t="s">
        <v>3132</v>
      </c>
      <c r="C1481" t="str">
        <f>IFERROR(VLOOKUP(Table1[[#This Row],[Ticker]],[1]!Table2[[Symbol]:[Industry]],2,FALSE),"-")</f>
        <v>-</v>
      </c>
      <c r="D1481" t="s">
        <v>532</v>
      </c>
      <c r="E1481">
        <v>963.87801999999999</v>
      </c>
      <c r="F1481">
        <v>1199.45</v>
      </c>
      <c r="G1481">
        <v>64.699501121136905</v>
      </c>
      <c r="H1481">
        <v>-4.5942772412543</v>
      </c>
      <c r="I1481">
        <v>-27.085738418076598</v>
      </c>
      <c r="J1481">
        <v>-1.99505097339856E-2</v>
      </c>
      <c r="K1481">
        <v>1211.88956210881</v>
      </c>
      <c r="L1481">
        <v>1133.0845473327599</v>
      </c>
      <c r="M1481">
        <v>48.2213162620099</v>
      </c>
      <c r="N1481">
        <v>1.01547028900722</v>
      </c>
      <c r="O1481">
        <v>35.045229063320598</v>
      </c>
      <c r="P1481">
        <v>109.328097731239</v>
      </c>
      <c r="Q1481">
        <v>0.19249850061141599</v>
      </c>
    </row>
    <row r="1482" spans="1:17" hidden="1" x14ac:dyDescent="0.3">
      <c r="A1482" t="s">
        <v>3133</v>
      </c>
      <c r="B1482" t="s">
        <v>3134</v>
      </c>
      <c r="C1482" t="str">
        <f>IFERROR(VLOOKUP(Table1[[#This Row],[Ticker]],[1]!Table2[[Symbol]:[Industry]],2,FALSE),"-")</f>
        <v>-</v>
      </c>
      <c r="D1482" t="s">
        <v>95</v>
      </c>
      <c r="E1482">
        <v>961.12111986000002</v>
      </c>
      <c r="F1482">
        <v>144.03</v>
      </c>
      <c r="G1482">
        <v>35.610860510986797</v>
      </c>
      <c r="H1482">
        <v>13.3071835718749</v>
      </c>
      <c r="I1482">
        <v>-5.6998930230738303</v>
      </c>
      <c r="J1482">
        <v>-4.19424354614259</v>
      </c>
      <c r="K1482">
        <v>131.934024516834</v>
      </c>
      <c r="L1482">
        <v>119.281991325628</v>
      </c>
      <c r="M1482">
        <v>49.243691042062899</v>
      </c>
      <c r="N1482">
        <v>2.7275150780928499</v>
      </c>
      <c r="O1482">
        <v>13.795736999236199</v>
      </c>
      <c r="P1482">
        <v>64.6057142857142</v>
      </c>
      <c r="Q1482">
        <v>4.2462366011089998E-2</v>
      </c>
    </row>
    <row r="1483" spans="1:17" hidden="1" x14ac:dyDescent="0.3">
      <c r="A1483" t="s">
        <v>3135</v>
      </c>
      <c r="B1483" t="s">
        <v>3136</v>
      </c>
      <c r="C1483" t="str">
        <f>IFERROR(VLOOKUP(Table1[[#This Row],[Ticker]],[1]!Table2[[Symbol]:[Industry]],2,FALSE),"-")</f>
        <v>-</v>
      </c>
      <c r="D1483" t="s">
        <v>1525</v>
      </c>
      <c r="E1483">
        <v>959.85946163999995</v>
      </c>
      <c r="F1483">
        <v>527.6</v>
      </c>
      <c r="G1483">
        <v>151.75835956635899</v>
      </c>
      <c r="H1483">
        <v>35.712420085418501</v>
      </c>
      <c r="I1483">
        <v>94.857345308235693</v>
      </c>
      <c r="J1483">
        <v>13.126101754588101</v>
      </c>
      <c r="K1483">
        <v>426.043929178594</v>
      </c>
      <c r="L1483">
        <v>325.74092581093799</v>
      </c>
      <c r="M1483">
        <v>76.186410972297196</v>
      </c>
      <c r="N1483">
        <v>1.4878923144185401</v>
      </c>
      <c r="O1483">
        <v>7.8468536770280402</v>
      </c>
      <c r="P1483">
        <v>200.62678062678</v>
      </c>
      <c r="Q1483">
        <v>0.106960090251232</v>
      </c>
    </row>
    <row r="1484" spans="1:17" hidden="1" x14ac:dyDescent="0.3">
      <c r="A1484" t="s">
        <v>3137</v>
      </c>
      <c r="B1484" t="s">
        <v>3138</v>
      </c>
      <c r="C1484" t="str">
        <f>IFERROR(VLOOKUP(Table1[[#This Row],[Ticker]],[1]!Table2[[Symbol]:[Industry]],2,FALSE),"-")</f>
        <v>-</v>
      </c>
      <c r="D1484" t="s">
        <v>201</v>
      </c>
      <c r="E1484">
        <v>956.21184689999995</v>
      </c>
      <c r="F1484">
        <v>2006.85</v>
      </c>
      <c r="G1484">
        <v>54.212211862338201</v>
      </c>
      <c r="H1484">
        <v>-15.8845795166265</v>
      </c>
      <c r="I1484">
        <v>-25.23922803328</v>
      </c>
      <c r="J1484">
        <v>3.8122566974732202</v>
      </c>
      <c r="K1484">
        <v>2111.8619226157998</v>
      </c>
      <c r="L1484">
        <v>1901.9236708435899</v>
      </c>
      <c r="M1484">
        <v>49.722327945374701</v>
      </c>
      <c r="N1484">
        <v>2.3583988028432401</v>
      </c>
      <c r="O1484">
        <v>25.0417320676682</v>
      </c>
      <c r="P1484">
        <v>84.055578483972994</v>
      </c>
      <c r="Q1484">
        <v>0.240505831048517</v>
      </c>
    </row>
    <row r="1485" spans="1:17" hidden="1" x14ac:dyDescent="0.3">
      <c r="A1485" t="s">
        <v>3139</v>
      </c>
      <c r="B1485" t="s">
        <v>3140</v>
      </c>
      <c r="C1485" t="str">
        <f>IFERROR(VLOOKUP(Table1[[#This Row],[Ticker]],[1]!Table2[[Symbol]:[Industry]],2,FALSE),"-")</f>
        <v>-</v>
      </c>
      <c r="D1485" t="s">
        <v>626</v>
      </c>
      <c r="E1485">
        <v>953.87579100000005</v>
      </c>
      <c r="F1485">
        <v>1034.55</v>
      </c>
      <c r="G1485">
        <v>2.3269861000632699</v>
      </c>
      <c r="H1485">
        <v>-8.20797570815086</v>
      </c>
      <c r="I1485">
        <v>-18.104814723297501</v>
      </c>
      <c r="J1485">
        <v>2.5051116882469699</v>
      </c>
      <c r="K1485">
        <v>1023.4027550892901</v>
      </c>
      <c r="L1485">
        <v>932.18325790337303</v>
      </c>
      <c r="M1485">
        <v>40.086209620979297</v>
      </c>
      <c r="N1485">
        <v>1.3827206118048501</v>
      </c>
      <c r="O1485">
        <v>15.4994925329853</v>
      </c>
      <c r="P1485">
        <v>50.043509789702597</v>
      </c>
      <c r="Q1485">
        <v>-4.4921711533196997E-2</v>
      </c>
    </row>
    <row r="1486" spans="1:17" hidden="1" x14ac:dyDescent="0.3">
      <c r="A1486" t="s">
        <v>3141</v>
      </c>
      <c r="B1486" t="s">
        <v>3142</v>
      </c>
      <c r="C1486" t="str">
        <f>IFERROR(VLOOKUP(Table1[[#This Row],[Ticker]],[1]!Table2[[Symbol]:[Industry]],2,FALSE),"-")</f>
        <v>-</v>
      </c>
      <c r="D1486" t="s">
        <v>433</v>
      </c>
      <c r="E1486">
        <v>948.518746445999</v>
      </c>
      <c r="F1486">
        <v>74.77</v>
      </c>
      <c r="G1486">
        <v>-21.230710346893702</v>
      </c>
      <c r="H1486">
        <v>26.986309740218001</v>
      </c>
      <c r="I1486">
        <v>13.6239988360244</v>
      </c>
      <c r="J1486">
        <v>15.3355293865046</v>
      </c>
      <c r="K1486">
        <v>62.433743228717397</v>
      </c>
      <c r="L1486">
        <v>63.804664787470799</v>
      </c>
      <c r="M1486">
        <v>86.017535111788902</v>
      </c>
      <c r="N1486">
        <v>2.7397734983265698</v>
      </c>
      <c r="O1486">
        <v>31.068610405242701</v>
      </c>
      <c r="P1486">
        <v>60.450643776824002</v>
      </c>
      <c r="Q1486">
        <v>3.5784393863306001E-2</v>
      </c>
    </row>
    <row r="1487" spans="1:17" hidden="1" x14ac:dyDescent="0.3">
      <c r="A1487" t="s">
        <v>3143</v>
      </c>
      <c r="B1487" t="s">
        <v>3144</v>
      </c>
      <c r="C1487" t="str">
        <f>IFERROR(VLOOKUP(Table1[[#This Row],[Ticker]],[1]!Table2[[Symbol]:[Industry]],2,FALSE),"-")</f>
        <v>-</v>
      </c>
      <c r="D1487" t="s">
        <v>286</v>
      </c>
      <c r="E1487">
        <v>945.47717999999998</v>
      </c>
      <c r="F1487">
        <v>886</v>
      </c>
      <c r="G1487">
        <v>42.176819326945598</v>
      </c>
      <c r="H1487">
        <v>-8.4873744703082394</v>
      </c>
      <c r="I1487">
        <v>12.568944141950601</v>
      </c>
      <c r="J1487">
        <v>8.5176931684269395</v>
      </c>
      <c r="K1487">
        <v>879.40028485844198</v>
      </c>
      <c r="L1487">
        <v>710.69611817830003</v>
      </c>
      <c r="M1487">
        <v>47.1165754291832</v>
      </c>
      <c r="N1487">
        <v>0.48832923832923802</v>
      </c>
      <c r="O1487">
        <v>25.3950338600451</v>
      </c>
      <c r="P1487">
        <v>146.111111111111</v>
      </c>
      <c r="Q1487">
        <v>0.13938148854392701</v>
      </c>
    </row>
    <row r="1488" spans="1:17" hidden="1" x14ac:dyDescent="0.3">
      <c r="A1488" t="s">
        <v>3145</v>
      </c>
      <c r="B1488" t="s">
        <v>3146</v>
      </c>
      <c r="C1488" t="str">
        <f>IFERROR(VLOOKUP(Table1[[#This Row],[Ticker]],[1]!Table2[[Symbol]:[Industry]],2,FALSE),"-")</f>
        <v>-</v>
      </c>
      <c r="D1488" t="s">
        <v>170</v>
      </c>
      <c r="E1488">
        <v>944.56415053499995</v>
      </c>
      <c r="F1488">
        <v>102.81</v>
      </c>
      <c r="G1488">
        <v>-19.680645380888102</v>
      </c>
      <c r="H1488">
        <v>1.17054935644283</v>
      </c>
      <c r="I1488">
        <v>-27.856058504391999</v>
      </c>
      <c r="J1488">
        <v>0.32650802527732398</v>
      </c>
      <c r="K1488">
        <v>99.888610337783007</v>
      </c>
      <c r="L1488">
        <v>99.512020872697903</v>
      </c>
      <c r="M1488">
        <v>64.931472981516805</v>
      </c>
      <c r="N1488">
        <v>1.64458737764241</v>
      </c>
      <c r="O1488">
        <v>27.419511720649702</v>
      </c>
      <c r="P1488">
        <v>20.654852716817199</v>
      </c>
      <c r="Q1488">
        <v>5.3925599232219996E-3</v>
      </c>
    </row>
    <row r="1489" spans="1:17" hidden="1" x14ac:dyDescent="0.3">
      <c r="A1489" t="s">
        <v>3147</v>
      </c>
      <c r="B1489" t="s">
        <v>3148</v>
      </c>
      <c r="C1489" t="str">
        <f>IFERROR(VLOOKUP(Table1[[#This Row],[Ticker]],[1]!Table2[[Symbol]:[Industry]],2,FALSE),"-")</f>
        <v>-</v>
      </c>
      <c r="D1489" t="s">
        <v>372</v>
      </c>
      <c r="E1489">
        <v>938.12262280000004</v>
      </c>
      <c r="F1489">
        <v>5.05</v>
      </c>
      <c r="G1489">
        <v>38.988685056844197</v>
      </c>
      <c r="H1489">
        <v>-13.269983165960401</v>
      </c>
      <c r="I1489">
        <v>-41.9780541599172</v>
      </c>
      <c r="J1489">
        <v>-0.10967919190452501</v>
      </c>
      <c r="K1489">
        <v>5.2016477702247901</v>
      </c>
      <c r="L1489">
        <v>5.2104287255070503</v>
      </c>
      <c r="M1489">
        <v>39.096713779985897</v>
      </c>
      <c r="N1489">
        <v>0.852530562549774</v>
      </c>
      <c r="O1489">
        <v>58.4158415841584</v>
      </c>
      <c r="P1489">
        <v>68.3333333333333</v>
      </c>
      <c r="Q1489">
        <v>2.2202509979636999E-2</v>
      </c>
    </row>
    <row r="1490" spans="1:17" hidden="1" x14ac:dyDescent="0.3">
      <c r="A1490" t="s">
        <v>3149</v>
      </c>
      <c r="B1490" t="s">
        <v>3150</v>
      </c>
      <c r="C1490" t="str">
        <f>IFERROR(VLOOKUP(Table1[[#This Row],[Ticker]],[1]!Table2[[Symbol]:[Industry]],2,FALSE),"-")</f>
        <v>-</v>
      </c>
      <c r="D1490" t="s">
        <v>18</v>
      </c>
      <c r="E1490">
        <v>938.02073057999996</v>
      </c>
      <c r="F1490">
        <v>912.55</v>
      </c>
      <c r="G1490">
        <v>26.6558885364934</v>
      </c>
      <c r="H1490">
        <v>-9.9621219450557099</v>
      </c>
      <c r="I1490">
        <v>-35.949879191697399</v>
      </c>
      <c r="J1490">
        <v>-8.9249208361434693</v>
      </c>
      <c r="K1490">
        <v>977.23470096496203</v>
      </c>
      <c r="L1490">
        <v>977.815864476108</v>
      </c>
      <c r="M1490">
        <v>40.438679072459102</v>
      </c>
      <c r="N1490">
        <v>0.64110792095929703</v>
      </c>
      <c r="O1490">
        <v>73.360363815681296</v>
      </c>
      <c r="P1490">
        <v>70.410830999066206</v>
      </c>
      <c r="Q1490">
        <v>0.20726827861920299</v>
      </c>
    </row>
    <row r="1491" spans="1:17" hidden="1" x14ac:dyDescent="0.3">
      <c r="A1491" t="s">
        <v>3151</v>
      </c>
      <c r="B1491" t="s">
        <v>3152</v>
      </c>
      <c r="C1491" t="str">
        <f>IFERROR(VLOOKUP(Table1[[#This Row],[Ticker]],[1]!Table2[[Symbol]:[Industry]],2,FALSE),"-")</f>
        <v>-</v>
      </c>
      <c r="D1491" t="s">
        <v>484</v>
      </c>
      <c r="E1491">
        <v>937.75911991999999</v>
      </c>
      <c r="F1491">
        <v>655.9</v>
      </c>
      <c r="G1491">
        <v>-37.182781884219601</v>
      </c>
      <c r="H1491">
        <v>7.4136156287016499</v>
      </c>
      <c r="I1491">
        <v>-36.112209957479898</v>
      </c>
      <c r="J1491">
        <v>0.135925223287887</v>
      </c>
      <c r="K1491">
        <v>679.14122708229297</v>
      </c>
      <c r="L1491">
        <v>729.29860380048797</v>
      </c>
      <c r="M1491">
        <v>46.719557485287702</v>
      </c>
      <c r="N1491">
        <v>1.90982522169781</v>
      </c>
      <c r="O1491">
        <v>49.413020277481301</v>
      </c>
      <c r="P1491">
        <v>8.9082606890825904</v>
      </c>
      <c r="Q1491">
        <v>3.6473397149501E-2</v>
      </c>
    </row>
    <row r="1492" spans="1:17" hidden="1" x14ac:dyDescent="0.3">
      <c r="A1492" t="s">
        <v>3153</v>
      </c>
      <c r="B1492" t="s">
        <v>3154</v>
      </c>
      <c r="C1492" t="str">
        <f>IFERROR(VLOOKUP(Table1[[#This Row],[Ticker]],[1]!Table2[[Symbol]:[Industry]],2,FALSE),"-")</f>
        <v>-</v>
      </c>
      <c r="D1492" t="s">
        <v>532</v>
      </c>
      <c r="E1492">
        <v>935.79236856</v>
      </c>
      <c r="F1492">
        <v>165.6</v>
      </c>
      <c r="G1492">
        <v>154.981581231707</v>
      </c>
      <c r="H1492">
        <v>-0.44287657493844301</v>
      </c>
      <c r="I1492">
        <v>24.0948538765367</v>
      </c>
      <c r="J1492">
        <v>2.2103252696425</v>
      </c>
      <c r="K1492">
        <v>157.45456154692201</v>
      </c>
      <c r="L1492">
        <v>125.46959961611999</v>
      </c>
      <c r="M1492">
        <v>46.932366892211903</v>
      </c>
      <c r="N1492">
        <v>0.94665550269551202</v>
      </c>
      <c r="O1492">
        <v>14.1787439613526</v>
      </c>
      <c r="P1492">
        <v>178.31932773109199</v>
      </c>
      <c r="Q1492">
        <v>7.5181661690549004E-2</v>
      </c>
    </row>
    <row r="1493" spans="1:17" hidden="1" x14ac:dyDescent="0.3">
      <c r="A1493" t="s">
        <v>3155</v>
      </c>
      <c r="B1493" t="s">
        <v>3156</v>
      </c>
      <c r="C1493" t="str">
        <f>IFERROR(VLOOKUP(Table1[[#This Row],[Ticker]],[1]!Table2[[Symbol]:[Industry]],2,FALSE),"-")</f>
        <v>-</v>
      </c>
      <c r="D1493" t="s">
        <v>286</v>
      </c>
      <c r="E1493">
        <v>935.24880913999903</v>
      </c>
      <c r="F1493">
        <v>272.14999999999998</v>
      </c>
      <c r="G1493">
        <v>0.73655199194150001</v>
      </c>
      <c r="H1493">
        <v>-10.1397290409453</v>
      </c>
      <c r="I1493">
        <v>-23.508106904367501</v>
      </c>
      <c r="J1493">
        <v>3.0881070765171401</v>
      </c>
      <c r="K1493">
        <v>258.98119602640497</v>
      </c>
      <c r="L1493">
        <v>251.984058172056</v>
      </c>
      <c r="M1493">
        <v>69.074921820212793</v>
      </c>
      <c r="N1493">
        <v>1.04842148388733</v>
      </c>
      <c r="O1493">
        <v>20.723865515340801</v>
      </c>
      <c r="P1493">
        <v>37.380111055022702</v>
      </c>
      <c r="Q1493">
        <v>0.105331183244373</v>
      </c>
    </row>
    <row r="1494" spans="1:17" hidden="1" x14ac:dyDescent="0.3">
      <c r="A1494" t="s">
        <v>3157</v>
      </c>
      <c r="B1494" t="s">
        <v>3158</v>
      </c>
      <c r="C1494" t="str">
        <f>IFERROR(VLOOKUP(Table1[[#This Row],[Ticker]],[1]!Table2[[Symbol]:[Industry]],2,FALSE),"-")</f>
        <v>-</v>
      </c>
      <c r="D1494" t="s">
        <v>633</v>
      </c>
      <c r="E1494">
        <v>933.57183369599898</v>
      </c>
      <c r="F1494">
        <v>40.159999999999997</v>
      </c>
      <c r="G1494">
        <v>66.255010030434704</v>
      </c>
      <c r="H1494">
        <v>-15.5752655109551</v>
      </c>
      <c r="I1494">
        <v>-5.4372544015817397</v>
      </c>
      <c r="J1494">
        <v>-5.10053817832741</v>
      </c>
      <c r="K1494">
        <v>37.981723345239097</v>
      </c>
      <c r="L1494">
        <v>32.5213676935659</v>
      </c>
      <c r="M1494">
        <v>42.832124296907303</v>
      </c>
      <c r="N1494">
        <v>0.28437931849927001</v>
      </c>
      <c r="O1494">
        <v>31.225099601593602</v>
      </c>
      <c r="P1494">
        <v>95.902439024390205</v>
      </c>
      <c r="Q1494">
        <v>-4.5716882879945998E-2</v>
      </c>
    </row>
    <row r="1495" spans="1:17" hidden="1" x14ac:dyDescent="0.3">
      <c r="A1495" t="s">
        <v>3159</v>
      </c>
      <c r="B1495" t="s">
        <v>3160</v>
      </c>
      <c r="C1495" t="str">
        <f>IFERROR(VLOOKUP(Table1[[#This Row],[Ticker]],[1]!Table2[[Symbol]:[Industry]],2,FALSE),"-")</f>
        <v>-</v>
      </c>
      <c r="D1495" t="s">
        <v>379</v>
      </c>
      <c r="E1495">
        <v>933.30921114599903</v>
      </c>
      <c r="F1495">
        <v>221.91</v>
      </c>
      <c r="G1495">
        <v>12.805618082628801</v>
      </c>
      <c r="H1495">
        <v>-6.4934906782593202</v>
      </c>
      <c r="I1495">
        <v>-18.955472338910599</v>
      </c>
      <c r="J1495">
        <v>6.1619518471683703</v>
      </c>
      <c r="K1495">
        <v>207.76309595937599</v>
      </c>
      <c r="L1495">
        <v>191.60717465573299</v>
      </c>
      <c r="M1495">
        <v>58.011545812674598</v>
      </c>
      <c r="N1495">
        <v>1.0093784073524199</v>
      </c>
      <c r="O1495">
        <v>16.263350006759399</v>
      </c>
      <c r="P1495">
        <v>64.013303769401304</v>
      </c>
      <c r="Q1495">
        <v>3.3197017186694003E-2</v>
      </c>
    </row>
    <row r="1496" spans="1:17" hidden="1" x14ac:dyDescent="0.3">
      <c r="A1496" t="s">
        <v>3161</v>
      </c>
      <c r="B1496" t="s">
        <v>3162</v>
      </c>
      <c r="C1496" t="str">
        <f>IFERROR(VLOOKUP(Table1[[#This Row],[Ticker]],[1]!Table2[[Symbol]:[Industry]],2,FALSE),"-")</f>
        <v>-</v>
      </c>
      <c r="D1496" t="s">
        <v>396</v>
      </c>
      <c r="E1496">
        <v>932.37701842000001</v>
      </c>
      <c r="F1496">
        <v>7.39</v>
      </c>
      <c r="G1496">
        <v>-30.248232351919</v>
      </c>
      <c r="H1496">
        <v>-12.951108120724401</v>
      </c>
      <c r="I1496">
        <v>-35.437972894605998</v>
      </c>
      <c r="J1496">
        <v>-1.6089080303234899</v>
      </c>
      <c r="K1496">
        <v>8.6407102607603896</v>
      </c>
      <c r="L1496">
        <v>8.8707085056680199</v>
      </c>
      <c r="M1496">
        <v>45.092784332523699</v>
      </c>
      <c r="N1496">
        <v>1.39196959098947</v>
      </c>
      <c r="O1496">
        <v>62.381596752367997</v>
      </c>
      <c r="P1496">
        <v>9.97023809523807</v>
      </c>
    </row>
    <row r="1497" spans="1:17" hidden="1" x14ac:dyDescent="0.3">
      <c r="A1497" t="s">
        <v>3163</v>
      </c>
      <c r="B1497" t="s">
        <v>3164</v>
      </c>
      <c r="C1497" t="str">
        <f>IFERROR(VLOOKUP(Table1[[#This Row],[Ticker]],[1]!Table2[[Symbol]:[Industry]],2,FALSE),"-")</f>
        <v>-</v>
      </c>
      <c r="D1497" t="s">
        <v>294</v>
      </c>
      <c r="E1497">
        <v>922.05309455999998</v>
      </c>
      <c r="F1497">
        <v>575.70000000000005</v>
      </c>
      <c r="G1497">
        <v>14.1040641251582</v>
      </c>
      <c r="H1497">
        <v>-4.6722484198880698</v>
      </c>
      <c r="I1497">
        <v>-12.869766407810401</v>
      </c>
      <c r="J1497">
        <v>-5.95162977119658</v>
      </c>
      <c r="K1497">
        <v>582.17763714898103</v>
      </c>
      <c r="L1497">
        <v>537.57816759841296</v>
      </c>
      <c r="M1497">
        <v>42.4940681993615</v>
      </c>
      <c r="N1497">
        <v>1.6927819362052301</v>
      </c>
      <c r="O1497">
        <v>26.802153899600398</v>
      </c>
      <c r="P1497">
        <v>50.391849529780501</v>
      </c>
    </row>
    <row r="1498" spans="1:17" hidden="1" x14ac:dyDescent="0.3">
      <c r="A1498" t="s">
        <v>3165</v>
      </c>
      <c r="B1498" t="s">
        <v>3166</v>
      </c>
      <c r="C1498" t="str">
        <f>IFERROR(VLOOKUP(Table1[[#This Row],[Ticker]],[1]!Table2[[Symbol]:[Industry]],2,FALSE),"-")</f>
        <v>-</v>
      </c>
      <c r="D1498" t="s">
        <v>3167</v>
      </c>
      <c r="E1498">
        <v>921.76051247999897</v>
      </c>
      <c r="F1498">
        <v>334.8</v>
      </c>
      <c r="G1498">
        <v>-51.043569189471697</v>
      </c>
      <c r="H1498">
        <v>-0.203451496730086</v>
      </c>
      <c r="I1498">
        <v>-28.5486838986984</v>
      </c>
      <c r="J1498">
        <v>-6.4304577561107799</v>
      </c>
      <c r="K1498">
        <v>340.12651270222102</v>
      </c>
      <c r="L1498">
        <v>400.37292209798301</v>
      </c>
      <c r="M1498">
        <v>36.2534488058701</v>
      </c>
      <c r="N1498">
        <v>1.85444681568943</v>
      </c>
      <c r="O1498">
        <v>114.41158900836299</v>
      </c>
      <c r="P1498">
        <v>24.878776575904499</v>
      </c>
      <c r="Q1498">
        <v>2.4643034147265999E-2</v>
      </c>
    </row>
    <row r="1499" spans="1:17" hidden="1" x14ac:dyDescent="0.3">
      <c r="A1499" t="s">
        <v>3168</v>
      </c>
      <c r="B1499" t="s">
        <v>3169</v>
      </c>
      <c r="C1499" t="str">
        <f>IFERROR(VLOOKUP(Table1[[#This Row],[Ticker]],[1]!Table2[[Symbol]:[Industry]],2,FALSE),"-")</f>
        <v>-</v>
      </c>
      <c r="D1499" t="s">
        <v>257</v>
      </c>
      <c r="E1499">
        <v>919.89890678999996</v>
      </c>
      <c r="F1499">
        <v>875.1</v>
      </c>
      <c r="G1499">
        <v>38.077629778137101</v>
      </c>
      <c r="H1499">
        <v>-7.5308527311778004</v>
      </c>
      <c r="I1499">
        <v>11.6066004113753</v>
      </c>
      <c r="J1499">
        <v>0.64945825887639197</v>
      </c>
      <c r="K1499">
        <v>829.53676666505999</v>
      </c>
      <c r="L1499">
        <v>716.727238546639</v>
      </c>
      <c r="M1499">
        <v>48.7676699968995</v>
      </c>
      <c r="N1499">
        <v>0.84643663992583995</v>
      </c>
      <c r="O1499">
        <v>10.8044794880584</v>
      </c>
      <c r="P1499">
        <v>94.466666666666598</v>
      </c>
      <c r="Q1499">
        <v>0.213081831684103</v>
      </c>
    </row>
    <row r="1500" spans="1:17" hidden="1" x14ac:dyDescent="0.3">
      <c r="A1500" t="s">
        <v>3170</v>
      </c>
      <c r="B1500" t="s">
        <v>3171</v>
      </c>
      <c r="C1500" t="str">
        <f>IFERROR(VLOOKUP(Table1[[#This Row],[Ticker]],[1]!Table2[[Symbol]:[Industry]],2,FALSE),"-")</f>
        <v>-</v>
      </c>
      <c r="D1500" t="s">
        <v>155</v>
      </c>
      <c r="E1500">
        <v>918.74470305</v>
      </c>
      <c r="F1500">
        <v>1068.5</v>
      </c>
      <c r="G1500">
        <v>-53.208817964419197</v>
      </c>
      <c r="H1500">
        <v>-3.43755897215325</v>
      </c>
      <c r="I1500">
        <v>-35.350484931418599</v>
      </c>
      <c r="J1500">
        <v>3.7319585112315998</v>
      </c>
      <c r="K1500">
        <v>1081.4673157386201</v>
      </c>
      <c r="L1500">
        <v>1157.5425566020299</v>
      </c>
      <c r="M1500">
        <v>54.830148347720197</v>
      </c>
      <c r="N1500">
        <v>0.65153029125494899</v>
      </c>
      <c r="O1500">
        <v>61.066916237716399</v>
      </c>
      <c r="P1500">
        <v>18.4983919263613</v>
      </c>
      <c r="Q1500">
        <v>7.6084306570707E-2</v>
      </c>
    </row>
    <row r="1501" spans="1:17" hidden="1" x14ac:dyDescent="0.3">
      <c r="A1501" t="s">
        <v>3172</v>
      </c>
      <c r="B1501" t="s">
        <v>3173</v>
      </c>
      <c r="C1501" t="str">
        <f>IFERROR(VLOOKUP(Table1[[#This Row],[Ticker]],[1]!Table2[[Symbol]:[Industry]],2,FALSE),"-")</f>
        <v>-</v>
      </c>
      <c r="D1501" t="s">
        <v>286</v>
      </c>
      <c r="E1501">
        <v>917.69883487999903</v>
      </c>
      <c r="F1501">
        <v>189.22</v>
      </c>
      <c r="G1501">
        <v>19.700187081469199</v>
      </c>
      <c r="H1501">
        <v>14.5613803959093</v>
      </c>
      <c r="I1501">
        <v>24.911231957957</v>
      </c>
      <c r="J1501">
        <v>-1.88910858533535</v>
      </c>
      <c r="K1501">
        <v>162.95848702081199</v>
      </c>
      <c r="L1501">
        <v>136.296953210015</v>
      </c>
      <c r="M1501">
        <v>56.552540390242903</v>
      </c>
      <c r="N1501">
        <v>1.05594040915801</v>
      </c>
      <c r="O1501">
        <v>10.1099249550787</v>
      </c>
      <c r="P1501">
        <v>76.676003734827205</v>
      </c>
    </row>
    <row r="1502" spans="1:17" hidden="1" x14ac:dyDescent="0.3">
      <c r="A1502" t="s">
        <v>3174</v>
      </c>
      <c r="B1502" t="s">
        <v>3175</v>
      </c>
      <c r="C1502" t="str">
        <f>IFERROR(VLOOKUP(Table1[[#This Row],[Ticker]],[1]!Table2[[Symbol]:[Industry]],2,FALSE),"-")</f>
        <v>-</v>
      </c>
      <c r="D1502" t="s">
        <v>548</v>
      </c>
      <c r="E1502">
        <v>917.68920000000003</v>
      </c>
      <c r="F1502">
        <v>538.54999999999995</v>
      </c>
      <c r="G1502">
        <v>106.755469157761</v>
      </c>
      <c r="H1502">
        <v>27.373385023362601</v>
      </c>
      <c r="I1502">
        <v>46.253078456166797</v>
      </c>
      <c r="J1502">
        <v>7.3808449606008901</v>
      </c>
      <c r="K1502">
        <v>410.42047146616898</v>
      </c>
      <c r="L1502">
        <v>335.51605233233897</v>
      </c>
      <c r="M1502">
        <v>82.028118117277799</v>
      </c>
      <c r="N1502">
        <v>1.5297047156891901</v>
      </c>
      <c r="O1502">
        <v>0.21353634760006199</v>
      </c>
      <c r="P1502">
        <v>139.408757501667</v>
      </c>
      <c r="Q1502">
        <v>9.3887100475692001E-2</v>
      </c>
    </row>
    <row r="1503" spans="1:17" hidden="1" x14ac:dyDescent="0.3">
      <c r="A1503" t="s">
        <v>3176</v>
      </c>
      <c r="B1503" t="s">
        <v>3177</v>
      </c>
      <c r="C1503" t="str">
        <f>IFERROR(VLOOKUP(Table1[[#This Row],[Ticker]],[1]!Table2[[Symbol]:[Industry]],2,FALSE),"-")</f>
        <v>-</v>
      </c>
      <c r="D1503" t="s">
        <v>626</v>
      </c>
      <c r="E1503">
        <v>916.77943700000003</v>
      </c>
      <c r="F1503">
        <v>109.79</v>
      </c>
      <c r="G1503">
        <v>98.625170975297294</v>
      </c>
      <c r="H1503">
        <v>-5.9100733085566901</v>
      </c>
      <c r="I1503">
        <v>65.706260195269195</v>
      </c>
      <c r="J1503">
        <v>6.09134086373487</v>
      </c>
      <c r="K1503">
        <v>97.665132686514497</v>
      </c>
      <c r="L1503">
        <v>74.435967847429893</v>
      </c>
      <c r="M1503">
        <v>57.2853829374491</v>
      </c>
      <c r="N1503">
        <v>0.87895834643635895</v>
      </c>
      <c r="O1503">
        <v>8.2794425721832496</v>
      </c>
      <c r="P1503">
        <v>148.11299435028201</v>
      </c>
      <c r="Q1503">
        <v>7.8807672848735993E-2</v>
      </c>
    </row>
    <row r="1504" spans="1:17" hidden="1" x14ac:dyDescent="0.3">
      <c r="A1504" t="s">
        <v>3178</v>
      </c>
      <c r="B1504" t="s">
        <v>3179</v>
      </c>
      <c r="C1504" t="str">
        <f>IFERROR(VLOOKUP(Table1[[#This Row],[Ticker]],[1]!Table2[[Symbol]:[Industry]],2,FALSE),"-")</f>
        <v>-</v>
      </c>
      <c r="D1504" t="s">
        <v>1005</v>
      </c>
      <c r="E1504">
        <v>915.7502442</v>
      </c>
      <c r="F1504">
        <v>81.400000000000006</v>
      </c>
      <c r="G1504">
        <v>-64.041866072684698</v>
      </c>
      <c r="H1504">
        <v>-4.7254697084034696</v>
      </c>
      <c r="I1504">
        <v>-14.078050733029899</v>
      </c>
      <c r="J1504">
        <v>-0.46917648480434498</v>
      </c>
      <c r="K1504">
        <v>80.656540317915699</v>
      </c>
      <c r="L1504">
        <v>83.736748532149406</v>
      </c>
      <c r="M1504">
        <v>44.868556744762401</v>
      </c>
      <c r="N1504">
        <v>1.1467379837831999</v>
      </c>
      <c r="O1504">
        <v>66.339066339066306</v>
      </c>
      <c r="P1504">
        <v>27.088212334113901</v>
      </c>
      <c r="Q1504">
        <v>8.3520015029353994E-2</v>
      </c>
    </row>
    <row r="1505" spans="1:17" hidden="1" x14ac:dyDescent="0.3">
      <c r="A1505" t="s">
        <v>3180</v>
      </c>
      <c r="B1505" t="s">
        <v>3181</v>
      </c>
      <c r="C1505" t="str">
        <f>IFERROR(VLOOKUP(Table1[[#This Row],[Ticker]],[1]!Table2[[Symbol]:[Industry]],2,FALSE),"-")</f>
        <v>-</v>
      </c>
      <c r="D1505" t="s">
        <v>372</v>
      </c>
      <c r="E1505">
        <v>914.27316299999995</v>
      </c>
      <c r="F1505">
        <v>117.21</v>
      </c>
      <c r="G1505">
        <v>158.25088054316899</v>
      </c>
      <c r="H1505">
        <v>32.339420415496498</v>
      </c>
      <c r="I1505">
        <v>58.380188934346897</v>
      </c>
      <c r="J1505">
        <v>22.028366403238099</v>
      </c>
      <c r="K1505">
        <v>97.489412915737503</v>
      </c>
      <c r="L1505">
        <v>75.730304665410401</v>
      </c>
      <c r="M1505">
        <v>60.638081301100797</v>
      </c>
      <c r="N1505">
        <v>2.05884202976485</v>
      </c>
      <c r="O1505">
        <v>16.031055370702099</v>
      </c>
      <c r="P1505">
        <v>203.652849740932</v>
      </c>
      <c r="Q1505">
        <v>0.103345081358567</v>
      </c>
    </row>
    <row r="1506" spans="1:17" hidden="1" x14ac:dyDescent="0.3">
      <c r="A1506" t="s">
        <v>3182</v>
      </c>
      <c r="B1506" t="s">
        <v>3183</v>
      </c>
      <c r="C1506" t="str">
        <f>IFERROR(VLOOKUP(Table1[[#This Row],[Ticker]],[1]!Table2[[Symbol]:[Industry]],2,FALSE),"-")</f>
        <v>-</v>
      </c>
      <c r="D1506" t="s">
        <v>21</v>
      </c>
      <c r="E1506">
        <v>914.14806661199998</v>
      </c>
      <c r="F1506">
        <v>86.28</v>
      </c>
      <c r="G1506">
        <v>165.889490836227</v>
      </c>
      <c r="H1506">
        <v>28.389030024073701</v>
      </c>
      <c r="I1506">
        <v>11.577266201557901</v>
      </c>
      <c r="J1506">
        <v>3.2602795173280299</v>
      </c>
      <c r="K1506">
        <v>75.209399076816794</v>
      </c>
      <c r="L1506">
        <v>58.825525212161402</v>
      </c>
      <c r="M1506">
        <v>52.437312667719503</v>
      </c>
      <c r="N1506">
        <v>1.7872512540149701</v>
      </c>
      <c r="O1506">
        <v>9.5271210013908103</v>
      </c>
      <c r="P1506">
        <v>200.10434782608601</v>
      </c>
    </row>
    <row r="1507" spans="1:17" hidden="1" x14ac:dyDescent="0.3">
      <c r="A1507" t="s">
        <v>3184</v>
      </c>
      <c r="B1507" t="s">
        <v>3185</v>
      </c>
      <c r="C1507" t="str">
        <f>IFERROR(VLOOKUP(Table1[[#This Row],[Ticker]],[1]!Table2[[Symbol]:[Industry]],2,FALSE),"-")</f>
        <v>-</v>
      </c>
      <c r="D1507" t="s">
        <v>297</v>
      </c>
      <c r="E1507">
        <v>913.01984200000004</v>
      </c>
      <c r="F1507">
        <v>107.45</v>
      </c>
      <c r="G1507">
        <v>49.562455548647399</v>
      </c>
      <c r="H1507">
        <v>-7.5242828506816704</v>
      </c>
      <c r="I1507">
        <v>-12.2127959439548</v>
      </c>
      <c r="J1507">
        <v>-4.0261004369537696</v>
      </c>
      <c r="K1507">
        <v>108.731806789855</v>
      </c>
      <c r="L1507">
        <v>95.324222523654896</v>
      </c>
      <c r="M1507">
        <v>35.530705055129197</v>
      </c>
      <c r="N1507">
        <v>0.50392988712074605</v>
      </c>
      <c r="O1507">
        <v>18.101442531409901</v>
      </c>
      <c r="P1507">
        <v>82.0877817319098</v>
      </c>
      <c r="Q1507">
        <v>-7.4920666174208006E-2</v>
      </c>
    </row>
    <row r="1508" spans="1:17" hidden="1" x14ac:dyDescent="0.3">
      <c r="A1508" t="s">
        <v>3186</v>
      </c>
      <c r="B1508" t="s">
        <v>3187</v>
      </c>
      <c r="C1508" t="str">
        <f>IFERROR(VLOOKUP(Table1[[#This Row],[Ticker]],[1]!Table2[[Symbol]:[Industry]],2,FALSE),"-")</f>
        <v>-</v>
      </c>
      <c r="D1508" t="s">
        <v>560</v>
      </c>
      <c r="E1508">
        <v>912.50044412</v>
      </c>
      <c r="F1508">
        <v>14.59</v>
      </c>
      <c r="G1508">
        <v>12.3672955174218</v>
      </c>
      <c r="H1508">
        <v>-3.2341497588350601</v>
      </c>
      <c r="I1508">
        <v>-14.8556564741393</v>
      </c>
      <c r="J1508">
        <v>6.4137451424399199</v>
      </c>
      <c r="K1508">
        <v>13.9989472998473</v>
      </c>
      <c r="L1508">
        <v>13.4603392124175</v>
      </c>
      <c r="M1508">
        <v>57.297748660760597</v>
      </c>
      <c r="N1508">
        <v>0.95862091664146998</v>
      </c>
      <c r="O1508">
        <v>25.428375599725801</v>
      </c>
      <c r="P1508">
        <v>45.9</v>
      </c>
      <c r="Q1508">
        <v>2.6289719504878999E-2</v>
      </c>
    </row>
    <row r="1509" spans="1:17" hidden="1" x14ac:dyDescent="0.3">
      <c r="A1509" t="s">
        <v>3188</v>
      </c>
      <c r="B1509" t="s">
        <v>3189</v>
      </c>
      <c r="C1509" t="str">
        <f>IFERROR(VLOOKUP(Table1[[#This Row],[Ticker]],[1]!Table2[[Symbol]:[Industry]],2,FALSE),"-")</f>
        <v>-</v>
      </c>
      <c r="D1509" t="s">
        <v>95</v>
      </c>
      <c r="E1509">
        <v>911.87695199999996</v>
      </c>
      <c r="F1509">
        <v>96.6</v>
      </c>
      <c r="G1509">
        <v>-27.609675598893499</v>
      </c>
      <c r="H1509">
        <v>-7.2905316557928801</v>
      </c>
      <c r="I1509">
        <v>-28.6642552827381</v>
      </c>
      <c r="J1509">
        <v>-1.1105308328175201</v>
      </c>
      <c r="K1509">
        <v>102.43308157653701</v>
      </c>
      <c r="L1509">
        <v>106.375804589833</v>
      </c>
      <c r="M1509">
        <v>28.969782933760499</v>
      </c>
      <c r="N1509">
        <v>1.70173422411308</v>
      </c>
      <c r="O1509">
        <v>51.501035196687297</v>
      </c>
      <c r="P1509">
        <v>3.8709677419354702</v>
      </c>
      <c r="Q1509">
        <v>-6.9940441487058996E-2</v>
      </c>
    </row>
    <row r="1510" spans="1:17" hidden="1" x14ac:dyDescent="0.3">
      <c r="A1510" t="s">
        <v>3190</v>
      </c>
      <c r="B1510" t="s">
        <v>3191</v>
      </c>
      <c r="C1510" t="str">
        <f>IFERROR(VLOOKUP(Table1[[#This Row],[Ticker]],[1]!Table2[[Symbol]:[Industry]],2,FALSE),"-")</f>
        <v>-</v>
      </c>
      <c r="D1510" t="s">
        <v>46</v>
      </c>
      <c r="E1510">
        <v>906.58695</v>
      </c>
      <c r="F1510">
        <v>379</v>
      </c>
      <c r="G1510">
        <v>390.46812056776901</v>
      </c>
      <c r="H1510">
        <v>-13.195349496813099</v>
      </c>
      <c r="I1510">
        <v>-66.655890156841195</v>
      </c>
      <c r="J1510">
        <v>7.8371552504170996</v>
      </c>
      <c r="K1510">
        <v>420.008150583293</v>
      </c>
      <c r="L1510">
        <v>390.53307295978101</v>
      </c>
      <c r="M1510">
        <v>53.0928129955958</v>
      </c>
      <c r="N1510">
        <v>0.51559575795383605</v>
      </c>
      <c r="O1510">
        <v>164.300791556728</v>
      </c>
      <c r="P1510">
        <v>417.05320600272802</v>
      </c>
    </row>
    <row r="1511" spans="1:17" hidden="1" x14ac:dyDescent="0.3">
      <c r="A1511" t="s">
        <v>3192</v>
      </c>
      <c r="B1511" t="s">
        <v>3193</v>
      </c>
      <c r="C1511" t="str">
        <f>IFERROR(VLOOKUP(Table1[[#This Row],[Ticker]],[1]!Table2[[Symbol]:[Industry]],2,FALSE),"-")</f>
        <v>-</v>
      </c>
      <c r="D1511" t="s">
        <v>584</v>
      </c>
      <c r="E1511">
        <v>906.16353775200002</v>
      </c>
      <c r="F1511">
        <v>84.92</v>
      </c>
      <c r="G1511">
        <v>-41.109494091224697</v>
      </c>
      <c r="H1511">
        <v>3.1801937618038698</v>
      </c>
      <c r="I1511">
        <v>-19.3223740827674</v>
      </c>
      <c r="J1511">
        <v>4.6282842616345796</v>
      </c>
      <c r="K1511">
        <v>82.539223822594195</v>
      </c>
      <c r="L1511">
        <v>85.9764624470846</v>
      </c>
      <c r="M1511">
        <v>57.825303452121602</v>
      </c>
      <c r="N1511">
        <v>1.83972915379</v>
      </c>
      <c r="O1511">
        <v>34.597268016957102</v>
      </c>
      <c r="P1511">
        <v>19.4374120956399</v>
      </c>
    </row>
    <row r="1512" spans="1:17" hidden="1" x14ac:dyDescent="0.3">
      <c r="A1512" t="s">
        <v>3194</v>
      </c>
      <c r="B1512" t="s">
        <v>3195</v>
      </c>
      <c r="C1512" t="str">
        <f>IFERROR(VLOOKUP(Table1[[#This Row],[Ticker]],[1]!Table2[[Symbol]:[Industry]],2,FALSE),"-")</f>
        <v>-</v>
      </c>
      <c r="D1512" t="s">
        <v>78</v>
      </c>
      <c r="E1512">
        <v>905.86779191999995</v>
      </c>
      <c r="F1512">
        <v>98.28</v>
      </c>
      <c r="G1512">
        <v>-41.6779580051534</v>
      </c>
      <c r="H1512">
        <v>-3.99506677800054</v>
      </c>
      <c r="I1512">
        <v>-32.215925834408601</v>
      </c>
      <c r="J1512">
        <v>-3.7759655660706</v>
      </c>
      <c r="K1512">
        <v>96.156971405013394</v>
      </c>
      <c r="L1512">
        <v>94.089386231886294</v>
      </c>
      <c r="M1512">
        <v>54.1113602715795</v>
      </c>
      <c r="N1512">
        <v>0.91945457228050198</v>
      </c>
      <c r="O1512">
        <v>41.636141636141602</v>
      </c>
      <c r="P1512">
        <v>29.315789473684202</v>
      </c>
      <c r="Q1512">
        <v>-8.1681276710869999E-2</v>
      </c>
    </row>
    <row r="1513" spans="1:17" hidden="1" x14ac:dyDescent="0.3">
      <c r="A1513" t="s">
        <v>3196</v>
      </c>
      <c r="B1513" t="s">
        <v>3197</v>
      </c>
      <c r="C1513" t="str">
        <f>IFERROR(VLOOKUP(Table1[[#This Row],[Ticker]],[1]!Table2[[Symbol]:[Industry]],2,FALSE),"-")</f>
        <v>-</v>
      </c>
      <c r="D1513" t="s">
        <v>3198</v>
      </c>
      <c r="E1513">
        <v>905.27639999999997</v>
      </c>
      <c r="F1513">
        <v>458.6</v>
      </c>
      <c r="G1513">
        <v>185.387703680687</v>
      </c>
      <c r="H1513">
        <v>-26.346722669279</v>
      </c>
      <c r="I1513">
        <v>55.034506999892102</v>
      </c>
      <c r="J1513">
        <v>-14.9597946070223</v>
      </c>
      <c r="K1513">
        <v>468.104774864278</v>
      </c>
      <c r="M1513">
        <v>32.021750780883103</v>
      </c>
      <c r="N1513">
        <v>0.327866829043512</v>
      </c>
      <c r="O1513">
        <v>46.075010902747401</v>
      </c>
      <c r="P1513">
        <v>227.57142857142799</v>
      </c>
    </row>
    <row r="1514" spans="1:17" hidden="1" x14ac:dyDescent="0.3">
      <c r="A1514" t="s">
        <v>3199</v>
      </c>
      <c r="B1514" t="s">
        <v>3200</v>
      </c>
      <c r="C1514" t="str">
        <f>IFERROR(VLOOKUP(Table1[[#This Row],[Ticker]],[1]!Table2[[Symbol]:[Industry]],2,FALSE),"-")</f>
        <v>-</v>
      </c>
      <c r="D1514" t="s">
        <v>95</v>
      </c>
      <c r="E1514">
        <v>905.178</v>
      </c>
      <c r="F1514">
        <v>76.709999999999994</v>
      </c>
      <c r="G1514">
        <v>85.028707668489105</v>
      </c>
      <c r="H1514">
        <v>10.643780758705301</v>
      </c>
      <c r="I1514">
        <v>12.443466782430701</v>
      </c>
      <c r="J1514">
        <v>-0.93155359783570502</v>
      </c>
      <c r="K1514">
        <v>63.674434001696802</v>
      </c>
      <c r="L1514">
        <v>57.022480264777002</v>
      </c>
      <c r="M1514">
        <v>83.313081949485607</v>
      </c>
      <c r="N1514">
        <v>3.2082195252797101</v>
      </c>
      <c r="O1514">
        <v>1.3557554425759299</v>
      </c>
      <c r="P1514">
        <v>126.95266272189301</v>
      </c>
      <c r="Q1514">
        <v>0.10038178819761701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391</v>
      </c>
      <c r="E1515">
        <v>904.48274695999999</v>
      </c>
      <c r="F1515">
        <v>138.62</v>
      </c>
      <c r="G1515">
        <v>9.5170255125127099</v>
      </c>
      <c r="H1515">
        <v>-16.919473235740298</v>
      </c>
      <c r="I1515">
        <v>-58.744030409571998</v>
      </c>
      <c r="J1515">
        <v>0.47171615693268798</v>
      </c>
      <c r="K1515">
        <v>168.98339388341</v>
      </c>
      <c r="L1515">
        <v>171.124416975663</v>
      </c>
      <c r="M1515">
        <v>8.6438484502224107</v>
      </c>
      <c r="N1515">
        <v>0.37999142762633698</v>
      </c>
      <c r="O1515">
        <v>115.156543067378</v>
      </c>
      <c r="P1515">
        <v>42.907216494845301</v>
      </c>
      <c r="Q1515">
        <v>7.5216414355019998E-3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130</v>
      </c>
      <c r="E1516">
        <v>903.60464571</v>
      </c>
      <c r="F1516">
        <v>880.85</v>
      </c>
      <c r="G1516">
        <v>140.13709473158099</v>
      </c>
      <c r="H1516">
        <v>-9.7792606663040296</v>
      </c>
      <c r="I1516">
        <v>35.286357783440899</v>
      </c>
      <c r="J1516">
        <v>-0.115854464536243</v>
      </c>
      <c r="K1516">
        <v>806.23873719142603</v>
      </c>
      <c r="L1516">
        <v>662.19145700900003</v>
      </c>
      <c r="M1516">
        <v>51.446242354040301</v>
      </c>
      <c r="N1516">
        <v>1.20848221968537</v>
      </c>
      <c r="O1516">
        <v>10.8815348810807</v>
      </c>
      <c r="P1516">
        <v>176.475204017576</v>
      </c>
      <c r="Q1516">
        <v>0.160577914239041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532</v>
      </c>
      <c r="E1517">
        <v>902.84999419400003</v>
      </c>
      <c r="F1517">
        <v>172.82</v>
      </c>
      <c r="G1517">
        <v>96.840900343967803</v>
      </c>
      <c r="H1517">
        <v>10.102185406866701</v>
      </c>
      <c r="I1517">
        <v>-2.7119689871110402</v>
      </c>
      <c r="J1517">
        <v>0.64246174600497696</v>
      </c>
      <c r="K1517">
        <v>164.47715207686699</v>
      </c>
      <c r="L1517">
        <v>138.26216114158299</v>
      </c>
      <c r="M1517">
        <v>41.037180666220799</v>
      </c>
      <c r="N1517">
        <v>0.257367843837077</v>
      </c>
      <c r="O1517">
        <v>15.032982293716</v>
      </c>
      <c r="P1517">
        <v>133.22537112010701</v>
      </c>
      <c r="Q1517">
        <v>2.4662244032815001E-2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257</v>
      </c>
      <c r="E1518">
        <v>901.68116852999901</v>
      </c>
      <c r="F1518">
        <v>1478.85</v>
      </c>
      <c r="G1518">
        <v>84.7716701800518</v>
      </c>
      <c r="H1518">
        <v>1.74164535539225</v>
      </c>
      <c r="I1518">
        <v>-13.829817240667399</v>
      </c>
      <c r="J1518">
        <v>15.196932086000899</v>
      </c>
      <c r="K1518">
        <v>1305.9108309815399</v>
      </c>
      <c r="L1518">
        <v>1164.35845790029</v>
      </c>
      <c r="M1518">
        <v>67.983288655328195</v>
      </c>
      <c r="N1518">
        <v>2.2593443210255599</v>
      </c>
      <c r="O1518">
        <v>10.288399770091599</v>
      </c>
      <c r="P1518">
        <v>114.326086956521</v>
      </c>
      <c r="Q1518">
        <v>7.5301336125658994E-2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1676</v>
      </c>
      <c r="E1519">
        <v>901.34980501500002</v>
      </c>
      <c r="F1519">
        <v>73.349999999999994</v>
      </c>
      <c r="G1519">
        <v>226.738613987006</v>
      </c>
      <c r="H1519">
        <v>6.2185078826329301</v>
      </c>
      <c r="I1519">
        <v>38.257133275051501</v>
      </c>
      <c r="J1519">
        <v>4.2336476560904703</v>
      </c>
      <c r="K1519">
        <v>68.079197534587394</v>
      </c>
      <c r="L1519">
        <v>56.162173769740797</v>
      </c>
      <c r="M1519">
        <v>59.222061344474199</v>
      </c>
      <c r="N1519">
        <v>0.96913864012133</v>
      </c>
      <c r="O1519">
        <v>7.2937968643490301</v>
      </c>
      <c r="P1519">
        <v>267.66917293233001</v>
      </c>
      <c r="Q1519">
        <v>3.9222860631377997E-2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297</v>
      </c>
      <c r="E1520">
        <v>900.34454031799999</v>
      </c>
      <c r="F1520">
        <v>100.07</v>
      </c>
      <c r="G1520">
        <v>-2.8891645449714498</v>
      </c>
      <c r="H1520">
        <v>-4.1251013842782402</v>
      </c>
      <c r="I1520">
        <v>-17.435598662112</v>
      </c>
      <c r="J1520">
        <v>-4.84642249453929</v>
      </c>
      <c r="K1520">
        <v>96.153469893956796</v>
      </c>
      <c r="L1520">
        <v>91.809042754379107</v>
      </c>
      <c r="M1520">
        <v>44.283711155183703</v>
      </c>
      <c r="N1520">
        <v>1.1406635474759901</v>
      </c>
      <c r="O1520">
        <v>13.9202558209253</v>
      </c>
      <c r="P1520">
        <v>32.367724867724803</v>
      </c>
      <c r="Q1520">
        <v>-8.4361803609970004E-2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484</v>
      </c>
      <c r="E1521">
        <v>900.14541277499995</v>
      </c>
      <c r="F1521">
        <v>605.25</v>
      </c>
      <c r="G1521">
        <v>-37.590819885775097</v>
      </c>
      <c r="H1521">
        <v>-0.26515224808602</v>
      </c>
      <c r="I1521">
        <v>-15.3971708456641</v>
      </c>
      <c r="J1521">
        <v>-1.7998968517288501</v>
      </c>
      <c r="K1521">
        <v>596.229572830498</v>
      </c>
      <c r="L1521">
        <v>603.84818169345397</v>
      </c>
      <c r="M1521">
        <v>50.497793427636203</v>
      </c>
      <c r="N1521">
        <v>0.47633245508456201</v>
      </c>
      <c r="O1521">
        <v>48.698884758364301</v>
      </c>
      <c r="P1521">
        <v>30.667098445595801</v>
      </c>
      <c r="Q1521">
        <v>0.10245505637768799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463</v>
      </c>
      <c r="E1522">
        <v>898.09433999999999</v>
      </c>
      <c r="F1522">
        <v>28.29</v>
      </c>
      <c r="G1522">
        <v>85.5899145650409</v>
      </c>
      <c r="H1522">
        <v>-2.0271974791577998</v>
      </c>
      <c r="I1522">
        <v>-7.3478053775031604</v>
      </c>
      <c r="J1522">
        <v>5.0663525353737797E-2</v>
      </c>
      <c r="K1522">
        <v>27.912298304263501</v>
      </c>
      <c r="L1522">
        <v>24.041075880013398</v>
      </c>
      <c r="M1522">
        <v>49.6671696730116</v>
      </c>
      <c r="N1522">
        <v>0.89924950078005195</v>
      </c>
      <c r="O1522">
        <v>19.653587840226201</v>
      </c>
      <c r="P1522">
        <v>118.737113402061</v>
      </c>
      <c r="Q1522">
        <v>0.161098402948369</v>
      </c>
    </row>
    <row r="1523" spans="1:17" hidden="1" x14ac:dyDescent="0.3">
      <c r="A1523" t="s">
        <v>3217</v>
      </c>
      <c r="B1523" t="s">
        <v>3218</v>
      </c>
      <c r="C1523" t="str">
        <f>IFERROR(VLOOKUP(Table1[[#This Row],[Ticker]],[1]!Table2[[Symbol]:[Industry]],2,FALSE),"-")</f>
        <v>-</v>
      </c>
      <c r="D1523" t="s">
        <v>121</v>
      </c>
      <c r="E1523">
        <v>897.38184232000003</v>
      </c>
      <c r="F1523">
        <v>2879.6</v>
      </c>
      <c r="G1523">
        <v>12.227611906504899</v>
      </c>
      <c r="H1523">
        <v>-6.2147094001748098</v>
      </c>
      <c r="I1523">
        <v>-13.440536178321199</v>
      </c>
      <c r="J1523">
        <v>-2.2522411861718501</v>
      </c>
      <c r="K1523">
        <v>2883.4732660732302</v>
      </c>
      <c r="L1523">
        <v>2702.0518442142602</v>
      </c>
      <c r="M1523">
        <v>45.029037558563303</v>
      </c>
      <c r="N1523">
        <v>0.784752540947111</v>
      </c>
      <c r="O1523">
        <v>24.010279205445201</v>
      </c>
      <c r="P1523">
        <v>48.432989690721598</v>
      </c>
      <c r="Q1523">
        <v>0.12721572325317301</v>
      </c>
    </row>
    <row r="1524" spans="1:17" hidden="1" x14ac:dyDescent="0.3">
      <c r="A1524" t="s">
        <v>3219</v>
      </c>
      <c r="B1524" t="s">
        <v>3220</v>
      </c>
      <c r="C1524" t="str">
        <f>IFERROR(VLOOKUP(Table1[[#This Row],[Ticker]],[1]!Table2[[Symbol]:[Industry]],2,FALSE),"-")</f>
        <v>-</v>
      </c>
      <c r="D1524" t="s">
        <v>264</v>
      </c>
      <c r="E1524">
        <v>893.31237216</v>
      </c>
      <c r="F1524">
        <v>190.95</v>
      </c>
      <c r="G1524">
        <v>-1.78116386633163</v>
      </c>
      <c r="H1524">
        <v>-13.9062933892271</v>
      </c>
      <c r="I1524">
        <v>-20.702201609336701</v>
      </c>
      <c r="J1524">
        <v>-3.1312250195378901</v>
      </c>
      <c r="K1524">
        <v>201.98916699915799</v>
      </c>
      <c r="L1524">
        <v>186.94654269386601</v>
      </c>
      <c r="M1524">
        <v>28.609398530093902</v>
      </c>
      <c r="N1524">
        <v>0.64802182943025199</v>
      </c>
      <c r="O1524">
        <v>34.0403246923278</v>
      </c>
      <c r="P1524">
        <v>62.510638297872298</v>
      </c>
      <c r="Q1524">
        <v>8.1052723684058997E-2</v>
      </c>
    </row>
    <row r="1525" spans="1:17" hidden="1" x14ac:dyDescent="0.3">
      <c r="A1525" t="s">
        <v>3221</v>
      </c>
      <c r="B1525" t="s">
        <v>3222</v>
      </c>
      <c r="C1525" t="str">
        <f>IFERROR(VLOOKUP(Table1[[#This Row],[Ticker]],[1]!Table2[[Symbol]:[Industry]],2,FALSE),"-")</f>
        <v>-</v>
      </c>
      <c r="D1525" t="s">
        <v>626</v>
      </c>
      <c r="E1525">
        <v>891.65682479999998</v>
      </c>
      <c r="F1525">
        <v>814.8</v>
      </c>
      <c r="G1525">
        <v>-13.8490079531188</v>
      </c>
      <c r="H1525">
        <v>-1.76108395410176</v>
      </c>
      <c r="I1525">
        <v>-23.674455816481601</v>
      </c>
      <c r="J1525">
        <v>0.65080994237833301</v>
      </c>
      <c r="K1525">
        <v>831.65361068315201</v>
      </c>
      <c r="L1525">
        <v>827.73509333554102</v>
      </c>
      <c r="M1525">
        <v>41.423925088832704</v>
      </c>
      <c r="N1525">
        <v>1.7658236028521299</v>
      </c>
      <c r="O1525">
        <v>22.569955817378499</v>
      </c>
      <c r="P1525">
        <v>15.5744680851063</v>
      </c>
    </row>
    <row r="1526" spans="1:17" hidden="1" x14ac:dyDescent="0.3">
      <c r="A1526" t="s">
        <v>3223</v>
      </c>
      <c r="B1526" t="s">
        <v>3224</v>
      </c>
      <c r="C1526" t="str">
        <f>IFERROR(VLOOKUP(Table1[[#This Row],[Ticker]],[1]!Table2[[Symbol]:[Industry]],2,FALSE),"-")</f>
        <v>-</v>
      </c>
      <c r="D1526" t="s">
        <v>379</v>
      </c>
      <c r="E1526">
        <v>889.77892080000004</v>
      </c>
      <c r="F1526">
        <v>91.74</v>
      </c>
      <c r="G1526">
        <v>16.5350393700331</v>
      </c>
      <c r="H1526">
        <v>12.100275757623701</v>
      </c>
      <c r="I1526">
        <v>-9.1501405023343896</v>
      </c>
      <c r="J1526">
        <v>-4.5002164813993097</v>
      </c>
      <c r="K1526">
        <v>76.734891278491503</v>
      </c>
      <c r="L1526">
        <v>73.169847525261304</v>
      </c>
      <c r="M1526">
        <v>73.135777501899</v>
      </c>
      <c r="N1526">
        <v>2.60289005040016</v>
      </c>
      <c r="O1526">
        <v>4.9160671462829804</v>
      </c>
      <c r="P1526">
        <v>54.704890387858299</v>
      </c>
      <c r="Q1526">
        <v>1.7759267879373999E-2</v>
      </c>
    </row>
    <row r="1527" spans="1:17" hidden="1" x14ac:dyDescent="0.3">
      <c r="A1527" t="s">
        <v>3225</v>
      </c>
      <c r="B1527" t="s">
        <v>3226</v>
      </c>
      <c r="C1527" t="str">
        <f>IFERROR(VLOOKUP(Table1[[#This Row],[Ticker]],[1]!Table2[[Symbol]:[Industry]],2,FALSE),"-")</f>
        <v>-</v>
      </c>
      <c r="D1527" t="s">
        <v>396</v>
      </c>
      <c r="E1527">
        <v>889.74374399999999</v>
      </c>
      <c r="F1527">
        <v>9.09</v>
      </c>
      <c r="G1527">
        <v>116.463042907286</v>
      </c>
      <c r="H1527">
        <v>-1.82439104489389</v>
      </c>
      <c r="I1527">
        <v>-0.18556006491247401</v>
      </c>
      <c r="J1527">
        <v>-1.0417973565808301</v>
      </c>
      <c r="K1527">
        <v>9.2282678148071593</v>
      </c>
      <c r="L1527">
        <v>8.11991932517987</v>
      </c>
      <c r="M1527">
        <v>40.115244976245599</v>
      </c>
      <c r="N1527">
        <v>0.89387025302088896</v>
      </c>
      <c r="O1527">
        <v>71.067106710670998</v>
      </c>
      <c r="P1527">
        <v>178.83435582822</v>
      </c>
      <c r="Q1527">
        <v>0.17854355057917701</v>
      </c>
    </row>
    <row r="1528" spans="1:17" hidden="1" x14ac:dyDescent="0.3">
      <c r="A1528" t="s">
        <v>3227</v>
      </c>
      <c r="B1528" t="s">
        <v>3228</v>
      </c>
      <c r="C1528" t="str">
        <f>IFERROR(VLOOKUP(Table1[[#This Row],[Ticker]],[1]!Table2[[Symbol]:[Industry]],2,FALSE),"-")</f>
        <v>-</v>
      </c>
      <c r="D1528" t="s">
        <v>633</v>
      </c>
      <c r="E1528">
        <v>889.05</v>
      </c>
      <c r="F1528">
        <v>296.35000000000002</v>
      </c>
      <c r="G1528">
        <v>34.897783944055803</v>
      </c>
      <c r="H1528">
        <v>18.482307916602199</v>
      </c>
      <c r="I1528">
        <v>-12.0821455567729</v>
      </c>
      <c r="J1528">
        <v>1.6931516792305901</v>
      </c>
      <c r="K1528">
        <v>266.02795367989899</v>
      </c>
      <c r="L1528">
        <v>258.00519869373198</v>
      </c>
      <c r="M1528">
        <v>63.222725770240899</v>
      </c>
      <c r="N1528">
        <v>1.51206761789568</v>
      </c>
      <c r="O1528">
        <v>44.997469208705901</v>
      </c>
      <c r="P1528">
        <v>61.851447296559201</v>
      </c>
      <c r="Q1528">
        <v>9.700220904298E-2</v>
      </c>
    </row>
    <row r="1529" spans="1:17" hidden="1" x14ac:dyDescent="0.3">
      <c r="A1529" t="s">
        <v>3229</v>
      </c>
      <c r="B1529" t="s">
        <v>3230</v>
      </c>
      <c r="C1529" t="str">
        <f>IFERROR(VLOOKUP(Table1[[#This Row],[Ticker]],[1]!Table2[[Symbol]:[Industry]],2,FALSE),"-")</f>
        <v>-</v>
      </c>
      <c r="D1529" t="s">
        <v>396</v>
      </c>
      <c r="E1529">
        <v>888.125</v>
      </c>
      <c r="F1529">
        <v>284.2</v>
      </c>
      <c r="G1529">
        <v>4.2018450758554504</v>
      </c>
      <c r="H1529">
        <v>27.408389557192301</v>
      </c>
      <c r="I1529">
        <v>-9.5711170912392696</v>
      </c>
      <c r="J1529">
        <v>-1.19047323191888</v>
      </c>
      <c r="K1529">
        <v>244.02469041625901</v>
      </c>
      <c r="L1529">
        <v>229.32770697913</v>
      </c>
      <c r="M1529">
        <v>60.260846814455803</v>
      </c>
      <c r="N1529">
        <v>4.3456538142900198</v>
      </c>
      <c r="O1529">
        <v>14.004222378606601</v>
      </c>
      <c r="P1529">
        <v>50.929368029739699</v>
      </c>
      <c r="Q1529">
        <v>-5.3950402343808997E-2</v>
      </c>
    </row>
    <row r="1530" spans="1:17" hidden="1" x14ac:dyDescent="0.3">
      <c r="A1530" t="s">
        <v>3231</v>
      </c>
      <c r="B1530" t="s">
        <v>3232</v>
      </c>
      <c r="C1530" t="str">
        <f>IFERROR(VLOOKUP(Table1[[#This Row],[Ticker]],[1]!Table2[[Symbol]:[Industry]],2,FALSE),"-")</f>
        <v>-</v>
      </c>
      <c r="D1530" t="s">
        <v>304</v>
      </c>
      <c r="E1530">
        <v>885.88944000000004</v>
      </c>
      <c r="F1530">
        <v>486.3</v>
      </c>
      <c r="G1530">
        <v>4.7869868561504099</v>
      </c>
      <c r="H1530">
        <v>-4.9425496944321203</v>
      </c>
      <c r="I1530">
        <v>-16.530492411709801</v>
      </c>
      <c r="J1530">
        <v>0.71250342661442501</v>
      </c>
      <c r="K1530">
        <v>480.534393478639</v>
      </c>
      <c r="L1530">
        <v>450.92568124717798</v>
      </c>
      <c r="M1530">
        <v>48.8681396128054</v>
      </c>
      <c r="N1530">
        <v>0.54627155014226403</v>
      </c>
      <c r="O1530">
        <v>33.4875591198848</v>
      </c>
      <c r="P1530">
        <v>57.889610389610397</v>
      </c>
    </row>
    <row r="1531" spans="1:17" hidden="1" x14ac:dyDescent="0.3">
      <c r="A1531" t="s">
        <v>3233</v>
      </c>
      <c r="B1531" t="s">
        <v>3234</v>
      </c>
      <c r="C1531" t="str">
        <f>IFERROR(VLOOKUP(Table1[[#This Row],[Ticker]],[1]!Table2[[Symbol]:[Industry]],2,FALSE),"-")</f>
        <v>-</v>
      </c>
      <c r="D1531" t="s">
        <v>230</v>
      </c>
      <c r="E1531">
        <v>885.05546047999997</v>
      </c>
      <c r="F1531">
        <v>1667.2</v>
      </c>
      <c r="G1531">
        <v>-30.5869280099576</v>
      </c>
      <c r="H1531">
        <v>-3.5203161342618201</v>
      </c>
      <c r="I1531">
        <v>-3.0004691943053401</v>
      </c>
      <c r="J1531">
        <v>-8.4661923397993295</v>
      </c>
      <c r="K1531">
        <v>1728.2841369851201</v>
      </c>
      <c r="L1531">
        <v>1618.04939195886</v>
      </c>
      <c r="M1531">
        <v>26.459305825328499</v>
      </c>
      <c r="N1531">
        <v>0.569148853939351</v>
      </c>
      <c r="O1531">
        <v>21.461132437619899</v>
      </c>
      <c r="P1531">
        <v>28.920507268790502</v>
      </c>
      <c r="Q1531">
        <v>0.12905122092451099</v>
      </c>
    </row>
    <row r="1532" spans="1:17" hidden="1" x14ac:dyDescent="0.3">
      <c r="A1532" t="s">
        <v>3235</v>
      </c>
      <c r="B1532" t="s">
        <v>3236</v>
      </c>
      <c r="C1532" t="str">
        <f>IFERROR(VLOOKUP(Table1[[#This Row],[Ticker]],[1]!Table2[[Symbol]:[Industry]],2,FALSE),"-")</f>
        <v>-</v>
      </c>
      <c r="D1532" t="s">
        <v>21</v>
      </c>
      <c r="E1532">
        <v>884.56183386999999</v>
      </c>
      <c r="F1532">
        <v>1816.1</v>
      </c>
      <c r="G1532">
        <v>123.876919805697</v>
      </c>
      <c r="H1532">
        <v>-12.0456094112728</v>
      </c>
      <c r="I1532">
        <v>-22.5127061783781</v>
      </c>
      <c r="J1532">
        <v>3.3016365209827399</v>
      </c>
      <c r="K1532">
        <v>1824.3063782802201</v>
      </c>
      <c r="L1532">
        <v>1593.7088811575099</v>
      </c>
      <c r="M1532">
        <v>47.608713497220002</v>
      </c>
      <c r="N1532">
        <v>0.78459854537270901</v>
      </c>
      <c r="O1532">
        <v>27.195639006662599</v>
      </c>
      <c r="P1532">
        <v>192.024441228493</v>
      </c>
      <c r="Q1532">
        <v>0.154912625425638</v>
      </c>
    </row>
    <row r="1533" spans="1:17" hidden="1" x14ac:dyDescent="0.3">
      <c r="A1533" t="s">
        <v>3237</v>
      </c>
      <c r="B1533" t="s">
        <v>3238</v>
      </c>
      <c r="C1533" t="str">
        <f>IFERROR(VLOOKUP(Table1[[#This Row],[Ticker]],[1]!Table2[[Symbol]:[Industry]],2,FALSE),"-")</f>
        <v>-</v>
      </c>
      <c r="D1533" t="s">
        <v>1005</v>
      </c>
      <c r="E1533">
        <v>884.14992361999998</v>
      </c>
      <c r="F1533">
        <v>133.18</v>
      </c>
      <c r="G1533">
        <v>-47.193133124973897</v>
      </c>
      <c r="H1533">
        <v>-7.9680762246942098</v>
      </c>
      <c r="I1533">
        <v>-17.635280673118299</v>
      </c>
      <c r="J1533">
        <v>1.1143224484965999</v>
      </c>
      <c r="K1533">
        <v>137.13265082548401</v>
      </c>
      <c r="L1533">
        <v>141.85993017776499</v>
      </c>
      <c r="M1533">
        <v>37.4463892379001</v>
      </c>
      <c r="N1533">
        <v>0.77508947732978095</v>
      </c>
      <c r="O1533">
        <v>41.537768433698702</v>
      </c>
      <c r="P1533">
        <v>18.487544483985701</v>
      </c>
    </row>
    <row r="1534" spans="1:17" hidden="1" x14ac:dyDescent="0.3">
      <c r="A1534" t="s">
        <v>3239</v>
      </c>
      <c r="B1534" t="s">
        <v>3240</v>
      </c>
      <c r="C1534" t="str">
        <f>IFERROR(VLOOKUP(Table1[[#This Row],[Ticker]],[1]!Table2[[Symbol]:[Industry]],2,FALSE),"-")</f>
        <v>-</v>
      </c>
      <c r="D1534" t="s">
        <v>551</v>
      </c>
      <c r="E1534">
        <v>882.67838287999996</v>
      </c>
      <c r="F1534">
        <v>656.35</v>
      </c>
      <c r="G1534">
        <v>39.294179656904397</v>
      </c>
      <c r="H1534">
        <v>-0.19541938647498999</v>
      </c>
      <c r="I1534">
        <v>10.8049455183486</v>
      </c>
      <c r="J1534">
        <v>-4.1877820509526096</v>
      </c>
      <c r="K1534">
        <v>618.12592031260499</v>
      </c>
      <c r="L1534">
        <v>532.33895705575696</v>
      </c>
      <c r="M1534">
        <v>50.724915691068396</v>
      </c>
      <c r="N1534">
        <v>0.76850163005643202</v>
      </c>
      <c r="O1534">
        <v>13.2322693684771</v>
      </c>
      <c r="P1534">
        <v>98.954228554107303</v>
      </c>
      <c r="Q1534">
        <v>8.9947350761839004E-2</v>
      </c>
    </row>
    <row r="1535" spans="1:17" hidden="1" x14ac:dyDescent="0.3">
      <c r="A1535" t="s">
        <v>3241</v>
      </c>
      <c r="B1535" t="s">
        <v>3242</v>
      </c>
      <c r="C1535" t="str">
        <f>IFERROR(VLOOKUP(Table1[[#This Row],[Ticker]],[1]!Table2[[Symbol]:[Industry]],2,FALSE),"-")</f>
        <v>-</v>
      </c>
      <c r="D1535" t="s">
        <v>551</v>
      </c>
      <c r="E1535">
        <v>878.7</v>
      </c>
      <c r="F1535">
        <v>292.89999999999998</v>
      </c>
      <c r="G1535">
        <v>12.4277289931377</v>
      </c>
      <c r="H1535">
        <v>-12.502902420618801</v>
      </c>
      <c r="I1535">
        <v>-3.1779991856732401</v>
      </c>
      <c r="J1535">
        <v>-5.43833417591354</v>
      </c>
      <c r="K1535">
        <v>293.95830148829901</v>
      </c>
      <c r="L1535">
        <v>256.21148920681401</v>
      </c>
      <c r="M1535">
        <v>33.957229857678797</v>
      </c>
      <c r="N1535">
        <v>0.47216068622855401</v>
      </c>
      <c r="O1535">
        <v>19.3240013656538</v>
      </c>
      <c r="P1535">
        <v>58.409951325040502</v>
      </c>
      <c r="Q1535">
        <v>-1.4712776039579E-2</v>
      </c>
    </row>
    <row r="1536" spans="1:17" hidden="1" x14ac:dyDescent="0.3">
      <c r="A1536" t="s">
        <v>3243</v>
      </c>
      <c r="B1536" t="s">
        <v>3244</v>
      </c>
      <c r="C1536" t="str">
        <f>IFERROR(VLOOKUP(Table1[[#This Row],[Ticker]],[1]!Table2[[Symbol]:[Industry]],2,FALSE),"-")</f>
        <v>-</v>
      </c>
      <c r="D1536" t="s">
        <v>626</v>
      </c>
      <c r="E1536">
        <v>877.49904000000004</v>
      </c>
      <c r="F1536">
        <v>262.41000000000003</v>
      </c>
      <c r="G1536">
        <v>-2.9234454726593402</v>
      </c>
      <c r="H1536">
        <v>2.6117008269176498</v>
      </c>
      <c r="I1536">
        <v>-4.7828332991489297</v>
      </c>
      <c r="J1536">
        <v>2.4542832394826801</v>
      </c>
      <c r="K1536">
        <v>227.919884951108</v>
      </c>
      <c r="L1536">
        <v>219.04176867761601</v>
      </c>
      <c r="M1536">
        <v>76.112481957767997</v>
      </c>
      <c r="N1536">
        <v>2.9074258714978698</v>
      </c>
      <c r="O1536">
        <v>6.2078426889218896</v>
      </c>
      <c r="P1536">
        <v>48.254237288135599</v>
      </c>
      <c r="Q1536">
        <v>4.4135861927065999E-2</v>
      </c>
    </row>
    <row r="1537" spans="1:17" hidden="1" x14ac:dyDescent="0.3">
      <c r="A1537" t="s">
        <v>3245</v>
      </c>
      <c r="B1537" t="s">
        <v>3246</v>
      </c>
      <c r="C1537" t="str">
        <f>IFERROR(VLOOKUP(Table1[[#This Row],[Ticker]],[1]!Table2[[Symbol]:[Industry]],2,FALSE),"-")</f>
        <v>-</v>
      </c>
      <c r="D1537" t="s">
        <v>726</v>
      </c>
      <c r="E1537">
        <v>875.43042120999996</v>
      </c>
      <c r="F1537">
        <v>272.62</v>
      </c>
      <c r="G1537">
        <v>2.5367993916237399</v>
      </c>
      <c r="H1537">
        <v>0.98294173076705105</v>
      </c>
      <c r="I1537">
        <v>0.85722858411821401</v>
      </c>
      <c r="J1537">
        <v>2.4958875812672199</v>
      </c>
      <c r="K1537">
        <v>263.873067040141</v>
      </c>
      <c r="L1537">
        <v>243.91810036749601</v>
      </c>
      <c r="M1537">
        <v>62.3816521735951</v>
      </c>
      <c r="N1537">
        <v>0.692165138065577</v>
      </c>
      <c r="O1537">
        <v>4.5447876164624601</v>
      </c>
      <c r="P1537">
        <v>32.14735821619</v>
      </c>
      <c r="Q1537">
        <v>1.7242551089885001E-2</v>
      </c>
    </row>
    <row r="1538" spans="1:17" hidden="1" x14ac:dyDescent="0.3">
      <c r="A1538" t="s">
        <v>3247</v>
      </c>
      <c r="B1538" t="s">
        <v>3248</v>
      </c>
      <c r="C1538" t="str">
        <f>IFERROR(VLOOKUP(Table1[[#This Row],[Ticker]],[1]!Table2[[Symbol]:[Industry]],2,FALSE),"-")</f>
        <v>-</v>
      </c>
      <c r="D1538" t="s">
        <v>1440</v>
      </c>
      <c r="E1538">
        <v>875.28501119999999</v>
      </c>
      <c r="F1538">
        <v>729.2</v>
      </c>
      <c r="G1538">
        <v>12.2969258020659</v>
      </c>
      <c r="H1538">
        <v>7.7185713858618099</v>
      </c>
      <c r="I1538">
        <v>8.9778907848223302</v>
      </c>
      <c r="J1538">
        <v>1.33050928658764</v>
      </c>
      <c r="K1538">
        <v>621.78289059589099</v>
      </c>
      <c r="L1538">
        <v>584.79508390075603</v>
      </c>
      <c r="M1538">
        <v>80.205251517059196</v>
      </c>
      <c r="N1538">
        <v>1.51305141081749</v>
      </c>
      <c r="O1538">
        <v>6.6922654964344401</v>
      </c>
      <c r="P1538">
        <v>56.648764769065501</v>
      </c>
      <c r="Q1538">
        <v>5.5136017389150003E-3</v>
      </c>
    </row>
    <row r="1539" spans="1:17" hidden="1" x14ac:dyDescent="0.3">
      <c r="A1539" t="s">
        <v>3249</v>
      </c>
      <c r="B1539" t="s">
        <v>3250</v>
      </c>
      <c r="C1539" t="str">
        <f>IFERROR(VLOOKUP(Table1[[#This Row],[Ticker]],[1]!Table2[[Symbol]:[Industry]],2,FALSE),"-")</f>
        <v>-</v>
      </c>
      <c r="D1539" t="s">
        <v>304</v>
      </c>
      <c r="E1539">
        <v>874.16025274200001</v>
      </c>
      <c r="F1539">
        <v>82.22</v>
      </c>
      <c r="G1539">
        <v>-19.388214509274501</v>
      </c>
      <c r="H1539">
        <v>11.2919358745193</v>
      </c>
      <c r="I1539">
        <v>-39.628496582099999</v>
      </c>
      <c r="J1539">
        <v>0.10935355275342599</v>
      </c>
      <c r="K1539">
        <v>78.213902633687397</v>
      </c>
      <c r="L1539">
        <v>84.538256375800202</v>
      </c>
      <c r="M1539">
        <v>47.030866488989901</v>
      </c>
      <c r="N1539">
        <v>2.3919481178225301</v>
      </c>
      <c r="O1539">
        <v>56.166382875212797</v>
      </c>
      <c r="P1539">
        <v>38.068849706129299</v>
      </c>
      <c r="Q1539">
        <v>-4.5781022687028002E-2</v>
      </c>
    </row>
    <row r="1540" spans="1:17" hidden="1" x14ac:dyDescent="0.3">
      <c r="A1540" t="s">
        <v>3251</v>
      </c>
      <c r="B1540" t="s">
        <v>3252</v>
      </c>
      <c r="C1540" t="str">
        <f>IFERROR(VLOOKUP(Table1[[#This Row],[Ticker]],[1]!Table2[[Symbol]:[Industry]],2,FALSE),"-")</f>
        <v>-</v>
      </c>
      <c r="D1540" t="s">
        <v>719</v>
      </c>
      <c r="E1540">
        <v>866.58103264599902</v>
      </c>
      <c r="F1540">
        <v>204.47</v>
      </c>
      <c r="G1540">
        <v>-14.913867521250699</v>
      </c>
      <c r="H1540">
        <v>-8.6759705588216907</v>
      </c>
      <c r="I1540">
        <v>-43.957029806151702</v>
      </c>
      <c r="J1540">
        <v>-5.7513219339346797</v>
      </c>
      <c r="K1540">
        <v>216.365542560747</v>
      </c>
      <c r="L1540">
        <v>221.11385139022099</v>
      </c>
      <c r="M1540">
        <v>29.204234474778399</v>
      </c>
      <c r="N1540">
        <v>1.1665067704269101</v>
      </c>
      <c r="O1540">
        <v>62.860077272949503</v>
      </c>
      <c r="P1540">
        <v>22.071641791044701</v>
      </c>
    </row>
    <row r="1541" spans="1:17" hidden="1" x14ac:dyDescent="0.3">
      <c r="A1541" t="s">
        <v>3253</v>
      </c>
      <c r="B1541" t="s">
        <v>3254</v>
      </c>
      <c r="C1541" t="str">
        <f>IFERROR(VLOOKUP(Table1[[#This Row],[Ticker]],[1]!Table2[[Symbol]:[Industry]],2,FALSE),"-")</f>
        <v>-</v>
      </c>
      <c r="D1541" t="s">
        <v>257</v>
      </c>
      <c r="E1541">
        <v>866.07777812500001</v>
      </c>
      <c r="F1541">
        <v>665.35</v>
      </c>
      <c r="G1541">
        <v>341.97125259320899</v>
      </c>
      <c r="H1541">
        <v>55.745055937880402</v>
      </c>
      <c r="I1541">
        <v>129.06079037224299</v>
      </c>
      <c r="J1541">
        <v>32.499629915916103</v>
      </c>
      <c r="K1541">
        <v>422.49699872201302</v>
      </c>
      <c r="L1541">
        <v>309.357309687488</v>
      </c>
      <c r="M1541">
        <v>94.429451374821596</v>
      </c>
      <c r="N1541">
        <v>1.73546873524468</v>
      </c>
      <c r="O1541">
        <v>1.50296836251673E-2</v>
      </c>
      <c r="P1541">
        <v>375.25</v>
      </c>
      <c r="Q1541">
        <v>0.12318478604937</v>
      </c>
    </row>
    <row r="1542" spans="1:17" hidden="1" x14ac:dyDescent="0.3">
      <c r="A1542" t="s">
        <v>3255</v>
      </c>
      <c r="B1542" t="s">
        <v>3256</v>
      </c>
      <c r="C1542" t="str">
        <f>IFERROR(VLOOKUP(Table1[[#This Row],[Ticker]],[1]!Table2[[Symbol]:[Industry]],2,FALSE),"-")</f>
        <v>-</v>
      </c>
      <c r="D1542" t="s">
        <v>188</v>
      </c>
      <c r="E1542">
        <v>863.94286812999997</v>
      </c>
      <c r="F1542">
        <v>340.1</v>
      </c>
      <c r="G1542">
        <v>39.6823308446791</v>
      </c>
      <c r="H1542">
        <v>21.032392336031702</v>
      </c>
      <c r="I1542">
        <v>11.4283233213747</v>
      </c>
      <c r="J1542">
        <v>11.292245741764299</v>
      </c>
      <c r="K1542">
        <v>295.90994055754402</v>
      </c>
      <c r="L1542">
        <v>259.03328162653702</v>
      </c>
      <c r="M1542">
        <v>71.468956165864398</v>
      </c>
      <c r="N1542">
        <v>3.3374128365916298</v>
      </c>
      <c r="O1542">
        <v>5.3954719200235202</v>
      </c>
      <c r="P1542">
        <v>86.254107338444697</v>
      </c>
      <c r="Q1542">
        <v>6.0687495332345999E-2</v>
      </c>
    </row>
    <row r="1543" spans="1:17" hidden="1" x14ac:dyDescent="0.3">
      <c r="A1543" t="s">
        <v>3257</v>
      </c>
      <c r="B1543" t="s">
        <v>3258</v>
      </c>
      <c r="C1543" t="str">
        <f>IFERROR(VLOOKUP(Table1[[#This Row],[Ticker]],[1]!Table2[[Symbol]:[Industry]],2,FALSE),"-")</f>
        <v>-</v>
      </c>
      <c r="D1543" t="s">
        <v>3259</v>
      </c>
      <c r="E1543">
        <v>863.82808880000005</v>
      </c>
      <c r="F1543">
        <v>5.47</v>
      </c>
      <c r="G1543">
        <v>84.358310791456006</v>
      </c>
      <c r="H1543">
        <v>-52.709992457841601</v>
      </c>
      <c r="I1543">
        <v>-72.735811033260603</v>
      </c>
      <c r="J1543">
        <v>-15.9707352630972</v>
      </c>
      <c r="K1543">
        <v>9.2871244320670492</v>
      </c>
      <c r="L1543">
        <v>9.6659504295398406</v>
      </c>
      <c r="M1543">
        <v>1.4615772338108399</v>
      </c>
      <c r="N1543">
        <v>1.16271825118977</v>
      </c>
      <c r="O1543">
        <v>210.78610603290599</v>
      </c>
      <c r="P1543">
        <v>110.384615384615</v>
      </c>
    </row>
    <row r="1544" spans="1:17" hidden="1" x14ac:dyDescent="0.3">
      <c r="A1544" t="s">
        <v>3260</v>
      </c>
      <c r="B1544" t="s">
        <v>3261</v>
      </c>
      <c r="C1544" t="str">
        <f>IFERROR(VLOOKUP(Table1[[#This Row],[Ticker]],[1]!Table2[[Symbol]:[Industry]],2,FALSE),"-")</f>
        <v>-</v>
      </c>
      <c r="D1544" t="s">
        <v>532</v>
      </c>
      <c r="E1544">
        <v>862.85005899999999</v>
      </c>
      <c r="F1544">
        <v>257.2</v>
      </c>
      <c r="G1544">
        <v>59.8592784650046</v>
      </c>
      <c r="H1544">
        <v>17.059823938255199</v>
      </c>
      <c r="I1544">
        <v>30.142191681603499</v>
      </c>
      <c r="J1544">
        <v>-0.60608121716098096</v>
      </c>
      <c r="K1544">
        <v>229.788266796968</v>
      </c>
      <c r="L1544">
        <v>190.44526028159001</v>
      </c>
      <c r="M1544">
        <v>54.771748297801402</v>
      </c>
      <c r="N1544">
        <v>0.91049889418420704</v>
      </c>
      <c r="O1544">
        <v>6.9206842923794802</v>
      </c>
      <c r="P1544">
        <v>95.144157814870994</v>
      </c>
      <c r="Q1544">
        <v>8.1459574754779995E-2</v>
      </c>
    </row>
    <row r="1545" spans="1:17" hidden="1" x14ac:dyDescent="0.3">
      <c r="A1545" t="s">
        <v>3262</v>
      </c>
      <c r="B1545" t="s">
        <v>3263</v>
      </c>
      <c r="C1545" t="str">
        <f>IFERROR(VLOOKUP(Table1[[#This Row],[Ticker]],[1]!Table2[[Symbol]:[Industry]],2,FALSE),"-")</f>
        <v>-</v>
      </c>
      <c r="D1545" t="s">
        <v>914</v>
      </c>
      <c r="E1545">
        <v>861.28099999999995</v>
      </c>
      <c r="F1545">
        <v>1872.35</v>
      </c>
      <c r="G1545">
        <v>94.445489467649793</v>
      </c>
      <c r="H1545">
        <v>-10.958123217691201</v>
      </c>
      <c r="I1545">
        <v>77.474858542517396</v>
      </c>
      <c r="J1545">
        <v>-4.99245935753558</v>
      </c>
      <c r="K1545">
        <v>1750.3277881745601</v>
      </c>
      <c r="L1545">
        <v>1263.4817548052899</v>
      </c>
      <c r="M1545">
        <v>43.124321590004499</v>
      </c>
      <c r="N1545">
        <v>0.87620154784677295</v>
      </c>
      <c r="O1545">
        <v>23.358346463000998</v>
      </c>
      <c r="P1545">
        <v>176.48405197873501</v>
      </c>
      <c r="Q1545">
        <v>0.166118616331797</v>
      </c>
    </row>
    <row r="1546" spans="1:17" hidden="1" x14ac:dyDescent="0.3">
      <c r="A1546" t="s">
        <v>3264</v>
      </c>
      <c r="B1546" t="s">
        <v>3265</v>
      </c>
      <c r="C1546" t="str">
        <f>IFERROR(VLOOKUP(Table1[[#This Row],[Ticker]],[1]!Table2[[Symbol]:[Industry]],2,FALSE),"-")</f>
        <v>-</v>
      </c>
      <c r="D1546" t="s">
        <v>926</v>
      </c>
      <c r="E1546">
        <v>860.7</v>
      </c>
      <c r="F1546">
        <v>218.63</v>
      </c>
      <c r="G1546">
        <v>0.67335461160668597</v>
      </c>
      <c r="H1546">
        <v>12.0347049036436</v>
      </c>
      <c r="I1546">
        <v>8.7005105850769399E-2</v>
      </c>
      <c r="J1546">
        <v>-0.31278747502857202</v>
      </c>
      <c r="K1546">
        <v>186.24270780647601</v>
      </c>
      <c r="L1546">
        <v>181.476546292694</v>
      </c>
      <c r="M1546">
        <v>52.946503234223698</v>
      </c>
      <c r="N1546">
        <v>1.07486465583487</v>
      </c>
      <c r="O1546">
        <v>5.3835246763939102</v>
      </c>
      <c r="P1546">
        <v>93.4778761061946</v>
      </c>
    </row>
    <row r="1547" spans="1:17" hidden="1" x14ac:dyDescent="0.3">
      <c r="A1547" t="s">
        <v>3266</v>
      </c>
      <c r="B1547" t="s">
        <v>3267</v>
      </c>
      <c r="C1547" t="str">
        <f>IFERROR(VLOOKUP(Table1[[#This Row],[Ticker]],[1]!Table2[[Symbol]:[Industry]],2,FALSE),"-")</f>
        <v>-</v>
      </c>
      <c r="D1547" t="s">
        <v>201</v>
      </c>
      <c r="E1547">
        <v>857.48814000000004</v>
      </c>
      <c r="F1547">
        <v>580.6</v>
      </c>
      <c r="G1547">
        <v>29.155257912680401</v>
      </c>
      <c r="H1547">
        <v>6.95154465147822</v>
      </c>
      <c r="I1547">
        <v>19.7555971760159</v>
      </c>
      <c r="J1547">
        <v>4.7542373907279503</v>
      </c>
      <c r="K1547">
        <v>523.62097004374095</v>
      </c>
      <c r="L1547">
        <v>451.801737229835</v>
      </c>
      <c r="M1547">
        <v>53.564952410955399</v>
      </c>
      <c r="N1547">
        <v>0.47639589399779098</v>
      </c>
      <c r="O1547">
        <v>11.953151911815301</v>
      </c>
      <c r="P1547">
        <v>59.746870271013897</v>
      </c>
      <c r="Q1547">
        <v>4.3214068925703002E-2</v>
      </c>
    </row>
    <row r="1548" spans="1:17" hidden="1" x14ac:dyDescent="0.3">
      <c r="A1548" t="s">
        <v>3268</v>
      </c>
      <c r="B1548" t="s">
        <v>3269</v>
      </c>
      <c r="C1548" t="str">
        <f>IFERROR(VLOOKUP(Table1[[#This Row],[Ticker]],[1]!Table2[[Symbol]:[Industry]],2,FALSE),"-")</f>
        <v>-</v>
      </c>
      <c r="D1548" t="s">
        <v>551</v>
      </c>
      <c r="E1548">
        <v>856.78712304499902</v>
      </c>
      <c r="F1548">
        <v>264.95</v>
      </c>
      <c r="G1548">
        <v>8.2152198308765705</v>
      </c>
      <c r="H1548">
        <v>19.469609694191799</v>
      </c>
      <c r="I1548">
        <v>18.416654623934999</v>
      </c>
      <c r="J1548">
        <v>5.9931885495707196</v>
      </c>
      <c r="K1548">
        <v>220.40999306470499</v>
      </c>
      <c r="L1548">
        <v>200.630487885077</v>
      </c>
      <c r="M1548">
        <v>77.677319664559803</v>
      </c>
      <c r="N1548">
        <v>0.89840460315688597</v>
      </c>
      <c r="O1548">
        <v>1.7927910926589901</v>
      </c>
      <c r="P1548">
        <v>70.770222365452696</v>
      </c>
      <c r="Q1548">
        <v>2.7586534342552E-2</v>
      </c>
    </row>
    <row r="1549" spans="1:17" hidden="1" x14ac:dyDescent="0.3">
      <c r="A1549" t="s">
        <v>3270</v>
      </c>
      <c r="B1549" t="s">
        <v>3271</v>
      </c>
      <c r="C1549" t="str">
        <f>IFERROR(VLOOKUP(Table1[[#This Row],[Ticker]],[1]!Table2[[Symbol]:[Industry]],2,FALSE),"-")</f>
        <v>-</v>
      </c>
      <c r="D1549" t="s">
        <v>433</v>
      </c>
      <c r="E1549">
        <v>855.85420260000001</v>
      </c>
      <c r="F1549">
        <v>110.1</v>
      </c>
      <c r="G1549">
        <v>-36.1909967650083</v>
      </c>
      <c r="H1549">
        <v>-4.7749561696546303</v>
      </c>
      <c r="I1549">
        <v>-31.8502021771721</v>
      </c>
      <c r="J1549">
        <v>-4.4351443610136903</v>
      </c>
      <c r="K1549">
        <v>109.990290954494</v>
      </c>
      <c r="L1549">
        <v>118.508109879874</v>
      </c>
      <c r="M1549">
        <v>61.060937709045803</v>
      </c>
      <c r="N1549">
        <v>1.3570530194566699</v>
      </c>
      <c r="O1549">
        <v>49.591280653950903</v>
      </c>
      <c r="P1549">
        <v>12.865197334700101</v>
      </c>
      <c r="Q1549">
        <v>-4.9253275604430997E-2</v>
      </c>
    </row>
    <row r="1550" spans="1:17" hidden="1" x14ac:dyDescent="0.3">
      <c r="A1550" t="s">
        <v>3272</v>
      </c>
      <c r="B1550" t="s">
        <v>3273</v>
      </c>
      <c r="C1550" t="str">
        <f>IFERROR(VLOOKUP(Table1[[#This Row],[Ticker]],[1]!Table2[[Symbol]:[Industry]],2,FALSE),"-")</f>
        <v>-</v>
      </c>
      <c r="D1550" t="s">
        <v>926</v>
      </c>
      <c r="E1550">
        <v>855.024</v>
      </c>
      <c r="F1550">
        <v>2671.95</v>
      </c>
      <c r="G1550">
        <v>39.250937405160002</v>
      </c>
      <c r="H1550">
        <v>4.8187479786713396</v>
      </c>
      <c r="I1550">
        <v>35.924690547492702</v>
      </c>
      <c r="J1550">
        <v>10.471716156932599</v>
      </c>
      <c r="K1550">
        <v>2393.3882983646399</v>
      </c>
      <c r="L1550">
        <v>2036.1201261815099</v>
      </c>
      <c r="M1550">
        <v>76.007648828126307</v>
      </c>
      <c r="N1550">
        <v>0.69441992943392905</v>
      </c>
      <c r="O1550">
        <v>0.63811074309025795</v>
      </c>
      <c r="P1550">
        <v>76.868339180512294</v>
      </c>
      <c r="Q1550">
        <v>-3.7503626403990999E-2</v>
      </c>
    </row>
    <row r="1551" spans="1:17" hidden="1" x14ac:dyDescent="0.3">
      <c r="A1551" t="s">
        <v>3274</v>
      </c>
      <c r="B1551" t="s">
        <v>3275</v>
      </c>
      <c r="C1551" t="str">
        <f>IFERROR(VLOOKUP(Table1[[#This Row],[Ticker]],[1]!Table2[[Symbol]:[Industry]],2,FALSE),"-")</f>
        <v>-</v>
      </c>
      <c r="D1551" t="s">
        <v>307</v>
      </c>
      <c r="E1551">
        <v>853.2</v>
      </c>
      <c r="F1551">
        <v>1580</v>
      </c>
      <c r="G1551">
        <v>130.953626871479</v>
      </c>
      <c r="H1551">
        <v>-10.164539824638901</v>
      </c>
      <c r="I1551">
        <v>5.7234483534519498</v>
      </c>
      <c r="J1551">
        <v>0.61954795719550004</v>
      </c>
      <c r="K1551">
        <v>1626.3983100486801</v>
      </c>
      <c r="L1551">
        <v>1395.08766246297</v>
      </c>
      <c r="M1551">
        <v>49.551186939390597</v>
      </c>
      <c r="N1551">
        <v>1.008098193236</v>
      </c>
      <c r="O1551">
        <v>26.5189873417721</v>
      </c>
      <c r="P1551">
        <v>165.479290935058</v>
      </c>
      <c r="Q1551">
        <v>0.145258810381276</v>
      </c>
    </row>
    <row r="1552" spans="1:17" hidden="1" x14ac:dyDescent="0.3">
      <c r="A1552" t="s">
        <v>3276</v>
      </c>
      <c r="B1552" t="s">
        <v>3277</v>
      </c>
      <c r="C1552" t="str">
        <f>IFERROR(VLOOKUP(Table1[[#This Row],[Ticker]],[1]!Table2[[Symbol]:[Industry]],2,FALSE),"-")</f>
        <v>-</v>
      </c>
      <c r="D1552" t="s">
        <v>551</v>
      </c>
      <c r="E1552">
        <v>852.87540000000001</v>
      </c>
      <c r="F1552">
        <v>77.64</v>
      </c>
      <c r="G1552">
        <v>12.5546995112774</v>
      </c>
      <c r="H1552">
        <v>-7.75936105070602</v>
      </c>
      <c r="I1552">
        <v>-30.377057664160599</v>
      </c>
      <c r="J1552">
        <v>2.2351348723400801</v>
      </c>
      <c r="K1552">
        <v>77.518327846411793</v>
      </c>
      <c r="L1552">
        <v>79.792184446233193</v>
      </c>
      <c r="M1552">
        <v>48.349534591761703</v>
      </c>
      <c r="N1552">
        <v>0.78872089381653399</v>
      </c>
      <c r="O1552">
        <v>52.5631117980422</v>
      </c>
      <c r="P1552">
        <v>40.907441016333898</v>
      </c>
      <c r="Q1552">
        <v>-1.6361520699474E-2</v>
      </c>
    </row>
    <row r="1553" spans="1:17" hidden="1" x14ac:dyDescent="0.3">
      <c r="A1553" t="s">
        <v>3278</v>
      </c>
      <c r="B1553" t="s">
        <v>3279</v>
      </c>
      <c r="C1553" t="str">
        <f>IFERROR(VLOOKUP(Table1[[#This Row],[Ticker]],[1]!Table2[[Symbol]:[Industry]],2,FALSE),"-")</f>
        <v>-</v>
      </c>
      <c r="D1553" t="s">
        <v>3280</v>
      </c>
      <c r="E1553">
        <v>850.44150499</v>
      </c>
      <c r="F1553">
        <v>883.3</v>
      </c>
      <c r="G1553">
        <v>292.04050698210199</v>
      </c>
      <c r="H1553">
        <v>39.615666070232201</v>
      </c>
      <c r="I1553">
        <v>24.910810276702399</v>
      </c>
      <c r="J1553">
        <v>16.266623245714499</v>
      </c>
      <c r="K1553">
        <v>652.98211627759099</v>
      </c>
      <c r="L1553">
        <v>514.433989990947</v>
      </c>
      <c r="M1553">
        <v>88.858239558947801</v>
      </c>
      <c r="N1553">
        <v>1.97351606222183</v>
      </c>
      <c r="O1553">
        <v>0</v>
      </c>
      <c r="P1553">
        <v>416.54970760233903</v>
      </c>
    </row>
    <row r="1554" spans="1:17" hidden="1" x14ac:dyDescent="0.3">
      <c r="A1554" t="s">
        <v>3281</v>
      </c>
      <c r="B1554" t="s">
        <v>3282</v>
      </c>
      <c r="C1554" t="str">
        <f>IFERROR(VLOOKUP(Table1[[#This Row],[Ticker]],[1]!Table2[[Symbol]:[Industry]],2,FALSE),"-")</f>
        <v>-</v>
      </c>
      <c r="D1554" t="s">
        <v>494</v>
      </c>
      <c r="E1554">
        <v>849.91535149599997</v>
      </c>
      <c r="F1554">
        <v>138.76</v>
      </c>
      <c r="G1554">
        <v>-19.9286672950666</v>
      </c>
      <c r="H1554">
        <v>0.88474440614620198</v>
      </c>
      <c r="I1554">
        <v>-28.8290783127296</v>
      </c>
      <c r="J1554">
        <v>1.7643813711665299</v>
      </c>
      <c r="K1554">
        <v>137.155166362535</v>
      </c>
      <c r="L1554">
        <v>142.79860225474101</v>
      </c>
      <c r="M1554">
        <v>51.6590004644519</v>
      </c>
      <c r="N1554">
        <v>0.79934502793822504</v>
      </c>
      <c r="O1554">
        <v>45.9354280772557</v>
      </c>
      <c r="P1554">
        <v>23.506898086337301</v>
      </c>
      <c r="Q1554">
        <v>-0.123099658638799</v>
      </c>
    </row>
    <row r="1555" spans="1:17" hidden="1" x14ac:dyDescent="0.3">
      <c r="A1555" t="s">
        <v>3283</v>
      </c>
      <c r="B1555" t="s">
        <v>3284</v>
      </c>
      <c r="C1555" t="str">
        <f>IFERROR(VLOOKUP(Table1[[#This Row],[Ticker]],[1]!Table2[[Symbol]:[Industry]],2,FALSE),"-")</f>
        <v>-</v>
      </c>
      <c r="D1555" t="s">
        <v>584</v>
      </c>
      <c r="E1555">
        <v>841.93200000000002</v>
      </c>
      <c r="F1555">
        <v>1349.25</v>
      </c>
      <c r="G1555">
        <v>-2.5617377007923401</v>
      </c>
      <c r="H1555">
        <v>5.9136988467148797</v>
      </c>
      <c r="I1555">
        <v>15.523813905331</v>
      </c>
      <c r="J1555">
        <v>-0.17206842840494299</v>
      </c>
      <c r="K1555">
        <v>1239.72519281019</v>
      </c>
      <c r="L1555">
        <v>1083.6342824646099</v>
      </c>
      <c r="M1555">
        <v>45.028122379927602</v>
      </c>
      <c r="N1555">
        <v>0.62313587434666995</v>
      </c>
      <c r="O1555">
        <v>16.286826014452402</v>
      </c>
      <c r="P1555">
        <v>68.65625</v>
      </c>
      <c r="Q1555">
        <v>2.9350654327764E-2</v>
      </c>
    </row>
    <row r="1556" spans="1:17" hidden="1" x14ac:dyDescent="0.3">
      <c r="A1556" t="s">
        <v>3285</v>
      </c>
      <c r="B1556" t="s">
        <v>3286</v>
      </c>
      <c r="C1556" t="str">
        <f>IFERROR(VLOOKUP(Table1[[#This Row],[Ticker]],[1]!Table2[[Symbol]:[Industry]],2,FALSE),"-")</f>
        <v>-</v>
      </c>
      <c r="D1556" t="s">
        <v>391</v>
      </c>
      <c r="E1556">
        <v>836.18351055000005</v>
      </c>
      <c r="F1556">
        <v>577.35</v>
      </c>
      <c r="G1556">
        <v>187.618996197694</v>
      </c>
      <c r="H1556">
        <v>24.344204477060099</v>
      </c>
      <c r="I1556">
        <v>135.75294389739199</v>
      </c>
      <c r="J1556">
        <v>14.367169413384101</v>
      </c>
      <c r="K1556">
        <v>468.80781922752101</v>
      </c>
      <c r="M1556">
        <v>67.636254705054895</v>
      </c>
      <c r="N1556">
        <v>1.2782754918819199</v>
      </c>
      <c r="O1556">
        <v>8.2532259461331794</v>
      </c>
      <c r="P1556">
        <v>266.33883248730899</v>
      </c>
    </row>
    <row r="1557" spans="1:17" hidden="1" x14ac:dyDescent="0.3">
      <c r="A1557" t="s">
        <v>3287</v>
      </c>
      <c r="B1557" t="s">
        <v>3288</v>
      </c>
      <c r="C1557" t="str">
        <f>IFERROR(VLOOKUP(Table1[[#This Row],[Ticker]],[1]!Table2[[Symbol]:[Industry]],2,FALSE),"-")</f>
        <v>-</v>
      </c>
      <c r="D1557" t="s">
        <v>523</v>
      </c>
      <c r="E1557">
        <v>833.14761455400003</v>
      </c>
      <c r="F1557">
        <v>173.22</v>
      </c>
      <c r="G1557">
        <v>-47.271898621772202</v>
      </c>
      <c r="H1557">
        <v>-3.6497676327013999</v>
      </c>
      <c r="I1557">
        <v>-46.340505607860997</v>
      </c>
      <c r="J1557">
        <v>3.8632641094867699</v>
      </c>
      <c r="K1557">
        <v>174.61140887941201</v>
      </c>
      <c r="L1557">
        <v>190.64275481387801</v>
      </c>
      <c r="M1557">
        <v>57.355169593491397</v>
      </c>
      <c r="N1557">
        <v>0.57322333873799902</v>
      </c>
      <c r="O1557">
        <v>65.742985798406593</v>
      </c>
      <c r="P1557">
        <v>13.3638743455497</v>
      </c>
      <c r="Q1557">
        <v>7.8909077101746994E-2</v>
      </c>
    </row>
    <row r="1558" spans="1:17" hidden="1" x14ac:dyDescent="0.3">
      <c r="A1558" t="s">
        <v>3289</v>
      </c>
      <c r="B1558" t="s">
        <v>3290</v>
      </c>
      <c r="C1558" t="str">
        <f>IFERROR(VLOOKUP(Table1[[#This Row],[Ticker]],[1]!Table2[[Symbol]:[Industry]],2,FALSE),"-")</f>
        <v>-</v>
      </c>
      <c r="D1558" t="s">
        <v>46</v>
      </c>
      <c r="E1558">
        <v>832.57088739999995</v>
      </c>
      <c r="F1558">
        <v>145.69999999999999</v>
      </c>
      <c r="G1558">
        <v>344.93595016374599</v>
      </c>
      <c r="H1558">
        <v>7.4198669358808598</v>
      </c>
      <c r="I1558">
        <v>52.3693476844253</v>
      </c>
      <c r="J1558">
        <v>-7.9698422846257504</v>
      </c>
      <c r="K1558">
        <v>137.79346156573899</v>
      </c>
      <c r="L1558">
        <v>109.700972084939</v>
      </c>
      <c r="M1558">
        <v>56.5219204449957</v>
      </c>
      <c r="N1558">
        <v>0.92433353194408796</v>
      </c>
      <c r="O1558">
        <v>10.487302676733</v>
      </c>
      <c r="P1558">
        <v>377.704918032786</v>
      </c>
      <c r="Q1558">
        <v>9.8744383768165994E-2</v>
      </c>
    </row>
    <row r="1559" spans="1:17" hidden="1" x14ac:dyDescent="0.3">
      <c r="A1559" t="s">
        <v>3291</v>
      </c>
      <c r="B1559" t="s">
        <v>3292</v>
      </c>
      <c r="C1559" t="str">
        <f>IFERROR(VLOOKUP(Table1[[#This Row],[Ticker]],[1]!Table2[[Symbol]:[Industry]],2,FALSE),"-")</f>
        <v>-</v>
      </c>
      <c r="D1559" t="s">
        <v>286</v>
      </c>
      <c r="E1559">
        <v>832.27200000000005</v>
      </c>
      <c r="F1559">
        <v>1486.2</v>
      </c>
      <c r="G1559">
        <v>14.7289775107478</v>
      </c>
      <c r="H1559">
        <v>-4.7609965175523401</v>
      </c>
      <c r="I1559">
        <v>-24.614192514306701</v>
      </c>
      <c r="J1559">
        <v>-2.4389748469786601</v>
      </c>
      <c r="K1559">
        <v>1525.4643120933399</v>
      </c>
      <c r="L1559">
        <v>1468.2939908143401</v>
      </c>
      <c r="M1559">
        <v>36.532751497606398</v>
      </c>
      <c r="N1559">
        <v>0.84892013886668904</v>
      </c>
      <c r="O1559">
        <v>20.074687121517901</v>
      </c>
      <c r="P1559">
        <v>45.705882352941103</v>
      </c>
      <c r="Q1559">
        <v>3.4470260444126002E-2</v>
      </c>
    </row>
    <row r="1560" spans="1:17" hidden="1" x14ac:dyDescent="0.3">
      <c r="A1560" t="s">
        <v>3293</v>
      </c>
      <c r="B1560" t="s">
        <v>3294</v>
      </c>
      <c r="C1560" t="str">
        <f>IFERROR(VLOOKUP(Table1[[#This Row],[Ticker]],[1]!Table2[[Symbol]:[Industry]],2,FALSE),"-")</f>
        <v>-</v>
      </c>
      <c r="D1560" t="s">
        <v>68</v>
      </c>
      <c r="E1560">
        <v>830.60863830000005</v>
      </c>
      <c r="F1560">
        <v>129.85</v>
      </c>
      <c r="G1560">
        <v>-7.4019739159136497</v>
      </c>
      <c r="H1560">
        <v>18.1212009100513</v>
      </c>
      <c r="I1560">
        <v>12.35412247477</v>
      </c>
      <c r="J1560">
        <v>0.166838108152218</v>
      </c>
      <c r="K1560">
        <v>117.466488706067</v>
      </c>
      <c r="L1560">
        <v>113.86721603043</v>
      </c>
      <c r="M1560">
        <v>65.955304963590393</v>
      </c>
      <c r="N1560">
        <v>2.1851540180278399</v>
      </c>
      <c r="O1560">
        <v>8.0477474008471503</v>
      </c>
      <c r="P1560">
        <v>47.640704945991999</v>
      </c>
      <c r="Q1560">
        <v>0.193840413165701</v>
      </c>
    </row>
    <row r="1561" spans="1:17" hidden="1" x14ac:dyDescent="0.3">
      <c r="A1561" t="s">
        <v>3295</v>
      </c>
      <c r="B1561" t="s">
        <v>3296</v>
      </c>
      <c r="C1561" t="str">
        <f>IFERROR(VLOOKUP(Table1[[#This Row],[Ticker]],[1]!Table2[[Symbol]:[Industry]],2,FALSE),"-")</f>
        <v>-</v>
      </c>
      <c r="D1561" t="s">
        <v>257</v>
      </c>
      <c r="E1561">
        <v>829.93956285000002</v>
      </c>
      <c r="F1561">
        <v>449.7</v>
      </c>
      <c r="G1561">
        <v>66.668030164525206</v>
      </c>
      <c r="H1561">
        <v>-9.2415358019343703</v>
      </c>
      <c r="I1561">
        <v>38.232893504869999</v>
      </c>
      <c r="J1561">
        <v>1.85222659776795</v>
      </c>
      <c r="K1561">
        <v>417.00174221158801</v>
      </c>
      <c r="L1561">
        <v>336.71395084432999</v>
      </c>
      <c r="M1561">
        <v>65.808963803119198</v>
      </c>
      <c r="N1561">
        <v>0.443008418422082</v>
      </c>
      <c r="O1561">
        <v>6.05959528574604</v>
      </c>
      <c r="P1561">
        <v>134.21875</v>
      </c>
      <c r="Q1561">
        <v>0.12898657372137101</v>
      </c>
    </row>
    <row r="1562" spans="1:17" hidden="1" x14ac:dyDescent="0.3">
      <c r="A1562" t="s">
        <v>3297</v>
      </c>
      <c r="B1562" t="s">
        <v>3298</v>
      </c>
      <c r="C1562" t="str">
        <f>IFERROR(VLOOKUP(Table1[[#This Row],[Ticker]],[1]!Table2[[Symbol]:[Industry]],2,FALSE),"-")</f>
        <v>-</v>
      </c>
      <c r="D1562" t="s">
        <v>307</v>
      </c>
      <c r="E1562">
        <v>828.51052847999995</v>
      </c>
      <c r="F1562">
        <v>632.4</v>
      </c>
      <c r="G1562">
        <v>17.142187292313601</v>
      </c>
      <c r="H1562">
        <v>24.672199997776801</v>
      </c>
      <c r="I1562">
        <v>21.362546535473399</v>
      </c>
      <c r="J1562">
        <v>26.518325879594201</v>
      </c>
      <c r="K1562">
        <v>471.60607198501299</v>
      </c>
      <c r="L1562">
        <v>453.959420164287</v>
      </c>
      <c r="M1562">
        <v>92.332072485010102</v>
      </c>
      <c r="N1562">
        <v>2.9115485254842399</v>
      </c>
      <c r="O1562">
        <v>6.5781151170145602</v>
      </c>
      <c r="P1562">
        <v>61.285386381025198</v>
      </c>
      <c r="Q1562">
        <v>-8.4680085807669996E-3</v>
      </c>
    </row>
    <row r="1563" spans="1:17" hidden="1" x14ac:dyDescent="0.3">
      <c r="A1563" t="s">
        <v>3299</v>
      </c>
      <c r="B1563" t="s">
        <v>3300</v>
      </c>
      <c r="C1563" t="str">
        <f>IFERROR(VLOOKUP(Table1[[#This Row],[Ticker]],[1]!Table2[[Symbol]:[Industry]],2,FALSE),"-")</f>
        <v>-</v>
      </c>
      <c r="D1563" t="s">
        <v>696</v>
      </c>
      <c r="E1563">
        <v>828.41349164999997</v>
      </c>
      <c r="F1563">
        <v>136.93</v>
      </c>
      <c r="G1563">
        <v>-14.024460691843499</v>
      </c>
      <c r="H1563">
        <v>14.9143349314011</v>
      </c>
      <c r="I1563">
        <v>-6.2951423364020602</v>
      </c>
      <c r="J1563">
        <v>1.9942586550849399</v>
      </c>
      <c r="K1563">
        <v>128.95728133792099</v>
      </c>
      <c r="L1563">
        <v>125.34725298554299</v>
      </c>
      <c r="M1563">
        <v>51.4313012876502</v>
      </c>
      <c r="N1563">
        <v>0.48103419188910701</v>
      </c>
      <c r="O1563">
        <v>10.9325932958445</v>
      </c>
      <c r="P1563">
        <v>36.181004475385301</v>
      </c>
      <c r="Q1563">
        <v>-7.0169004256747006E-2</v>
      </c>
    </row>
    <row r="1564" spans="1:17" hidden="1" x14ac:dyDescent="0.3">
      <c r="A1564" t="s">
        <v>3301</v>
      </c>
      <c r="B1564" t="s">
        <v>3302</v>
      </c>
      <c r="C1564" t="str">
        <f>IFERROR(VLOOKUP(Table1[[#This Row],[Ticker]],[1]!Table2[[Symbol]:[Industry]],2,FALSE),"-")</f>
        <v>-</v>
      </c>
      <c r="D1564" t="s">
        <v>926</v>
      </c>
      <c r="E1564">
        <v>825.23215000000005</v>
      </c>
      <c r="F1564">
        <v>506.25</v>
      </c>
      <c r="G1564">
        <v>-5.4291682397933503</v>
      </c>
      <c r="H1564">
        <v>8.8165960222064008</v>
      </c>
      <c r="I1564">
        <v>-18.980058750442598</v>
      </c>
      <c r="J1564">
        <v>-3.0997124144958801</v>
      </c>
      <c r="K1564">
        <v>479.73210242749298</v>
      </c>
      <c r="L1564">
        <v>465.013282743932</v>
      </c>
      <c r="M1564">
        <v>77.711088510805496</v>
      </c>
      <c r="N1564">
        <v>2.2418195710777402</v>
      </c>
      <c r="O1564">
        <v>18.103703703703601</v>
      </c>
      <c r="P1564">
        <v>31.152849740932599</v>
      </c>
    </row>
    <row r="1565" spans="1:17" hidden="1" x14ac:dyDescent="0.3">
      <c r="A1565" t="s">
        <v>3303</v>
      </c>
      <c r="B1565" t="s">
        <v>3304</v>
      </c>
      <c r="C1565" t="str">
        <f>IFERROR(VLOOKUP(Table1[[#This Row],[Ticker]],[1]!Table2[[Symbol]:[Industry]],2,FALSE),"-")</f>
        <v>-</v>
      </c>
      <c r="D1565" t="s">
        <v>626</v>
      </c>
      <c r="E1565">
        <v>823.40484000000004</v>
      </c>
      <c r="F1565">
        <v>420.6</v>
      </c>
      <c r="G1565">
        <v>42.943330526346799</v>
      </c>
      <c r="H1565">
        <v>-6.4739366203642303</v>
      </c>
      <c r="I1565">
        <v>3.0349063867397299</v>
      </c>
      <c r="J1565">
        <v>4.7022048513163401</v>
      </c>
      <c r="K1565">
        <v>405.61981475012902</v>
      </c>
      <c r="L1565">
        <v>354.09946692568099</v>
      </c>
      <c r="M1565">
        <v>56.759860485921898</v>
      </c>
      <c r="N1565">
        <v>0.72989101695677905</v>
      </c>
      <c r="O1565">
        <v>9.3675701378982392</v>
      </c>
      <c r="P1565">
        <v>86.023883237505501</v>
      </c>
    </row>
    <row r="1566" spans="1:17" hidden="1" x14ac:dyDescent="0.3">
      <c r="A1566" t="s">
        <v>3305</v>
      </c>
      <c r="B1566" t="s">
        <v>3306</v>
      </c>
      <c r="C1566" t="str">
        <f>IFERROR(VLOOKUP(Table1[[#This Row],[Ticker]],[1]!Table2[[Symbol]:[Industry]],2,FALSE),"-")</f>
        <v>-</v>
      </c>
      <c r="D1566" t="s">
        <v>626</v>
      </c>
      <c r="E1566">
        <v>819.15517337200004</v>
      </c>
      <c r="F1566">
        <v>42.74</v>
      </c>
      <c r="G1566">
        <v>197.202793352919</v>
      </c>
      <c r="H1566">
        <v>-17.391317847456801</v>
      </c>
      <c r="I1566">
        <v>82.501592599356897</v>
      </c>
      <c r="J1566">
        <v>-8.5445000592835303</v>
      </c>
      <c r="K1566">
        <v>39.101684048346002</v>
      </c>
      <c r="L1566">
        <v>27.1203350385004</v>
      </c>
      <c r="M1566">
        <v>44.266519135329901</v>
      </c>
      <c r="N1566">
        <v>0.40647539509750802</v>
      </c>
      <c r="O1566">
        <v>20.729995320542798</v>
      </c>
      <c r="P1566">
        <v>241.92</v>
      </c>
      <c r="Q1566">
        <v>6.6266309609664995E-2</v>
      </c>
    </row>
    <row r="1567" spans="1:17" hidden="1" x14ac:dyDescent="0.3">
      <c r="A1567" t="s">
        <v>3307</v>
      </c>
      <c r="B1567" t="s">
        <v>3308</v>
      </c>
      <c r="C1567" t="str">
        <f>IFERROR(VLOOKUP(Table1[[#This Row],[Ticker]],[1]!Table2[[Symbol]:[Industry]],2,FALSE),"-")</f>
        <v>-</v>
      </c>
      <c r="D1567" t="s">
        <v>532</v>
      </c>
      <c r="E1567">
        <v>818.21285324999997</v>
      </c>
      <c r="F1567">
        <v>2128.85</v>
      </c>
      <c r="G1567">
        <v>60.336505573909101</v>
      </c>
      <c r="H1567">
        <v>-11.684040995964899</v>
      </c>
      <c r="I1567">
        <v>74.417757397380697</v>
      </c>
      <c r="J1567">
        <v>2.73469852949105</v>
      </c>
      <c r="K1567">
        <v>2182.5357233701602</v>
      </c>
      <c r="L1567">
        <v>1825.68804861792</v>
      </c>
      <c r="M1567">
        <v>52.1238273696653</v>
      </c>
      <c r="N1567">
        <v>0.56539470682181103</v>
      </c>
      <c r="O1567">
        <v>31.5264109730605</v>
      </c>
      <c r="P1567">
        <v>112.884999999999</v>
      </c>
      <c r="Q1567">
        <v>0.25876693940828499</v>
      </c>
    </row>
    <row r="1568" spans="1:17" hidden="1" x14ac:dyDescent="0.3">
      <c r="A1568" t="s">
        <v>3309</v>
      </c>
      <c r="B1568" t="s">
        <v>3310</v>
      </c>
      <c r="C1568" t="str">
        <f>IFERROR(VLOOKUP(Table1[[#This Row],[Ticker]],[1]!Table2[[Symbol]:[Industry]],2,FALSE),"-")</f>
        <v>-</v>
      </c>
      <c r="D1568" t="s">
        <v>2469</v>
      </c>
      <c r="E1568">
        <v>817.13894600000003</v>
      </c>
      <c r="F1568">
        <v>29.8</v>
      </c>
      <c r="G1568">
        <v>-55.429402531425097</v>
      </c>
      <c r="H1568">
        <v>-9.1581780694394794</v>
      </c>
      <c r="I1568">
        <v>-49.754474587243102</v>
      </c>
      <c r="J1568">
        <v>-2.62106734822195</v>
      </c>
      <c r="K1568">
        <v>31.2198880613428</v>
      </c>
      <c r="L1568">
        <v>36.586634795003803</v>
      </c>
      <c r="M1568">
        <v>33.620979731476197</v>
      </c>
      <c r="N1568">
        <v>0.87752254570076504</v>
      </c>
      <c r="O1568">
        <v>97.986577181208006</v>
      </c>
      <c r="P1568">
        <v>14.263803680981599</v>
      </c>
      <c r="Q1568">
        <v>7.4673900594874998E-2</v>
      </c>
    </row>
    <row r="1569" spans="1:17" hidden="1" x14ac:dyDescent="0.3">
      <c r="A1569" t="s">
        <v>3311</v>
      </c>
      <c r="B1569" t="s">
        <v>3312</v>
      </c>
      <c r="C1569" t="str">
        <f>IFERROR(VLOOKUP(Table1[[#This Row],[Ticker]],[1]!Table2[[Symbol]:[Industry]],2,FALSE),"-")</f>
        <v>-</v>
      </c>
      <c r="D1569" t="s">
        <v>391</v>
      </c>
      <c r="E1569">
        <v>815.17341262499997</v>
      </c>
      <c r="F1569">
        <v>371.25</v>
      </c>
      <c r="G1569">
        <v>-23.745750254903601</v>
      </c>
      <c r="H1569">
        <v>8.0705403049150704</v>
      </c>
      <c r="I1569">
        <v>9.33911667511933</v>
      </c>
      <c r="J1569">
        <v>-4.6671203803207302</v>
      </c>
      <c r="K1569">
        <v>351.320894575777</v>
      </c>
      <c r="L1569">
        <v>317.00484988178101</v>
      </c>
      <c r="M1569">
        <v>42.656080186151101</v>
      </c>
      <c r="N1569">
        <v>0.90340235694190796</v>
      </c>
      <c r="O1569">
        <v>36.202020202020101</v>
      </c>
      <c r="P1569">
        <v>61.272806255429998</v>
      </c>
      <c r="Q1569">
        <v>4.4742000911402999E-2</v>
      </c>
    </row>
    <row r="1570" spans="1:17" hidden="1" x14ac:dyDescent="0.3">
      <c r="A1570" t="s">
        <v>3313</v>
      </c>
      <c r="B1570" t="s">
        <v>3314</v>
      </c>
      <c r="C1570" t="str">
        <f>IFERROR(VLOOKUP(Table1[[#This Row],[Ticker]],[1]!Table2[[Symbol]:[Industry]],2,FALSE),"-")</f>
        <v>-</v>
      </c>
      <c r="E1570">
        <v>812.5</v>
      </c>
      <c r="F1570">
        <v>325</v>
      </c>
      <c r="G1570">
        <v>87.230704038725094</v>
      </c>
      <c r="H1570">
        <v>-22.830511725210201</v>
      </c>
      <c r="I1570">
        <v>-64.676860618097095</v>
      </c>
      <c r="J1570">
        <v>-4.5407052956465801</v>
      </c>
      <c r="K1570">
        <v>399.61491033992797</v>
      </c>
      <c r="L1570">
        <v>369.89622429964999</v>
      </c>
      <c r="M1570">
        <v>20.705895271846501</v>
      </c>
      <c r="N1570">
        <v>0.58039988636801998</v>
      </c>
      <c r="O1570">
        <v>190.49230769230701</v>
      </c>
      <c r="P1570">
        <v>149.328730341388</v>
      </c>
    </row>
    <row r="1571" spans="1:17" hidden="1" x14ac:dyDescent="0.3">
      <c r="A1571" t="s">
        <v>3315</v>
      </c>
      <c r="B1571" t="s">
        <v>3316</v>
      </c>
      <c r="C1571" t="str">
        <f>IFERROR(VLOOKUP(Table1[[#This Row],[Ticker]],[1]!Table2[[Symbol]:[Industry]],2,FALSE),"-")</f>
        <v>-</v>
      </c>
      <c r="D1571" t="s">
        <v>626</v>
      </c>
      <c r="E1571">
        <v>811.99141562499995</v>
      </c>
      <c r="F1571">
        <v>1389.95</v>
      </c>
      <c r="G1571">
        <v>-16.012713612040301</v>
      </c>
      <c r="H1571">
        <v>-5.3306477019309799</v>
      </c>
      <c r="I1571">
        <v>-16.5637485659785</v>
      </c>
      <c r="J1571">
        <v>2.3626252478417702</v>
      </c>
      <c r="K1571">
        <v>1412.4309240195901</v>
      </c>
      <c r="L1571">
        <v>1359.17543383631</v>
      </c>
      <c r="M1571">
        <v>43.473672657354399</v>
      </c>
      <c r="N1571">
        <v>0.45879623240101403</v>
      </c>
      <c r="O1571">
        <v>17.032986798086199</v>
      </c>
      <c r="P1571">
        <v>23.004424778760999</v>
      </c>
      <c r="Q1571">
        <v>-5.7204198721794997E-2</v>
      </c>
    </row>
    <row r="1572" spans="1:17" hidden="1" x14ac:dyDescent="0.3">
      <c r="A1572" t="s">
        <v>3317</v>
      </c>
      <c r="B1572" t="s">
        <v>3318</v>
      </c>
      <c r="C1572" t="str">
        <f>IFERROR(VLOOKUP(Table1[[#This Row],[Ticker]],[1]!Table2[[Symbol]:[Industry]],2,FALSE),"-")</f>
        <v>-</v>
      </c>
      <c r="D1572" t="s">
        <v>136</v>
      </c>
      <c r="E1572">
        <v>810.87471000000005</v>
      </c>
      <c r="F1572">
        <v>15.45</v>
      </c>
      <c r="G1572">
        <v>321.67410218593</v>
      </c>
      <c r="H1572">
        <v>-12.051032569531101</v>
      </c>
      <c r="I1572">
        <v>9.7742945025773107</v>
      </c>
      <c r="J1572">
        <v>-4.6693496737883002</v>
      </c>
      <c r="K1572">
        <v>16.5793076359125</v>
      </c>
      <c r="L1572">
        <v>13.810146450363501</v>
      </c>
      <c r="M1572">
        <v>39.603582377015499</v>
      </c>
      <c r="N1572">
        <v>0.31302627564271501</v>
      </c>
      <c r="O1572">
        <v>41.682847896440101</v>
      </c>
      <c r="P1572">
        <v>401.08108108108098</v>
      </c>
    </row>
    <row r="1573" spans="1:17" hidden="1" x14ac:dyDescent="0.3">
      <c r="A1573" t="s">
        <v>3319</v>
      </c>
      <c r="B1573" t="s">
        <v>3320</v>
      </c>
      <c r="C1573" t="str">
        <f>IFERROR(VLOOKUP(Table1[[#This Row],[Ticker]],[1]!Table2[[Symbol]:[Industry]],2,FALSE),"-")</f>
        <v>-</v>
      </c>
      <c r="D1573" t="s">
        <v>121</v>
      </c>
      <c r="E1573">
        <v>807.77582700000005</v>
      </c>
      <c r="F1573">
        <v>626.25</v>
      </c>
      <c r="G1573">
        <v>102.613829847056</v>
      </c>
      <c r="H1573">
        <v>-6.5872370447470896</v>
      </c>
      <c r="I1573">
        <v>70.778946241424904</v>
      </c>
      <c r="J1573">
        <v>4.6259450126540704</v>
      </c>
      <c r="K1573">
        <v>618.58556581859</v>
      </c>
      <c r="L1573">
        <v>502.46208809914998</v>
      </c>
      <c r="M1573">
        <v>59.664652562078103</v>
      </c>
      <c r="N1573">
        <v>0.54160315655857605</v>
      </c>
      <c r="O1573">
        <v>27.145708582834299</v>
      </c>
      <c r="P1573">
        <v>156.77798313643001</v>
      </c>
      <c r="Q1573">
        <v>0.13637845080466601</v>
      </c>
    </row>
    <row r="1574" spans="1:17" hidden="1" x14ac:dyDescent="0.3">
      <c r="A1574" t="s">
        <v>3321</v>
      </c>
      <c r="B1574" t="s">
        <v>3322</v>
      </c>
      <c r="C1574" t="str">
        <f>IFERROR(VLOOKUP(Table1[[#This Row],[Ticker]],[1]!Table2[[Symbol]:[Industry]],2,FALSE),"-")</f>
        <v>-</v>
      </c>
      <c r="D1574" t="s">
        <v>286</v>
      </c>
      <c r="E1574">
        <v>807.05250000000001</v>
      </c>
      <c r="F1574">
        <v>1793.45</v>
      </c>
      <c r="G1574">
        <v>137.95507239378901</v>
      </c>
      <c r="H1574">
        <v>-12.768904840525799</v>
      </c>
      <c r="I1574">
        <v>37.583109321485701</v>
      </c>
      <c r="J1574">
        <v>-6.23069671170001</v>
      </c>
      <c r="K1574">
        <v>1819.9354196944801</v>
      </c>
      <c r="L1574">
        <v>1507.9532635620999</v>
      </c>
      <c r="M1574">
        <v>50.045677175252301</v>
      </c>
      <c r="N1574">
        <v>0.28049069792307002</v>
      </c>
      <c r="O1574">
        <v>17.092754188853799</v>
      </c>
      <c r="P1574">
        <v>167.44957685568301</v>
      </c>
      <c r="Q1574">
        <v>8.6730411755591999E-2</v>
      </c>
    </row>
    <row r="1575" spans="1:17" hidden="1" x14ac:dyDescent="0.3">
      <c r="A1575" t="s">
        <v>3323</v>
      </c>
      <c r="B1575" t="s">
        <v>3324</v>
      </c>
      <c r="C1575" t="str">
        <f>IFERROR(VLOOKUP(Table1[[#This Row],[Ticker]],[1]!Table2[[Symbol]:[Industry]],2,FALSE),"-")</f>
        <v>-</v>
      </c>
      <c r="D1575" t="s">
        <v>551</v>
      </c>
      <c r="E1575">
        <v>805.27536199999997</v>
      </c>
      <c r="F1575">
        <v>309.85000000000002</v>
      </c>
      <c r="G1575">
        <v>15.711125816476001</v>
      </c>
      <c r="H1575">
        <v>10.2591558437896</v>
      </c>
      <c r="I1575">
        <v>-11.2474840198129</v>
      </c>
      <c r="J1575">
        <v>-2.7880942180933E-2</v>
      </c>
      <c r="K1575">
        <v>289.13669582563602</v>
      </c>
      <c r="L1575">
        <v>269.51500856612103</v>
      </c>
      <c r="M1575">
        <v>54.448520018810903</v>
      </c>
      <c r="N1575">
        <v>0.99351221795188804</v>
      </c>
      <c r="O1575">
        <v>15.5397773116023</v>
      </c>
      <c r="P1575">
        <v>46.813551291163201</v>
      </c>
      <c r="Q1575">
        <v>-1.2281331948689E-2</v>
      </c>
    </row>
    <row r="1576" spans="1:17" hidden="1" x14ac:dyDescent="0.3">
      <c r="A1576" t="s">
        <v>3325</v>
      </c>
      <c r="B1576" t="s">
        <v>3326</v>
      </c>
      <c r="C1576" t="str">
        <f>IFERROR(VLOOKUP(Table1[[#This Row],[Ticker]],[1]!Table2[[Symbol]:[Industry]],2,FALSE),"-")</f>
        <v>-</v>
      </c>
      <c r="D1576" t="s">
        <v>1525</v>
      </c>
      <c r="E1576">
        <v>803.766240917</v>
      </c>
      <c r="F1576">
        <v>228.23</v>
      </c>
      <c r="G1576">
        <v>-18.316584486192401</v>
      </c>
      <c r="H1576">
        <v>-4.8031008635964803</v>
      </c>
      <c r="I1576">
        <v>-27.9125788143763</v>
      </c>
      <c r="J1576">
        <v>-1.91086575768789</v>
      </c>
      <c r="K1576">
        <v>234.58636490081599</v>
      </c>
      <c r="L1576">
        <v>240.105210614572</v>
      </c>
      <c r="M1576">
        <v>32.1906923495984</v>
      </c>
      <c r="N1576">
        <v>0.72883471560706603</v>
      </c>
      <c r="O1576">
        <v>46.781755246899998</v>
      </c>
      <c r="P1576">
        <v>22.0155038759689</v>
      </c>
      <c r="Q1576">
        <v>4.1301627800526999E-2</v>
      </c>
    </row>
    <row r="1577" spans="1:17" hidden="1" x14ac:dyDescent="0.3">
      <c r="A1577" t="s">
        <v>3327</v>
      </c>
      <c r="B1577" t="s">
        <v>3328</v>
      </c>
      <c r="C1577" t="str">
        <f>IFERROR(VLOOKUP(Table1[[#This Row],[Ticker]],[1]!Table2[[Symbol]:[Industry]],2,FALSE),"-")</f>
        <v>-</v>
      </c>
      <c r="D1577" t="s">
        <v>417</v>
      </c>
      <c r="E1577">
        <v>799.80522017500004</v>
      </c>
      <c r="F1577">
        <v>66.95</v>
      </c>
      <c r="G1577">
        <v>477.65679182135801</v>
      </c>
      <c r="H1577">
        <v>-4.8162382670619301</v>
      </c>
      <c r="I1577">
        <v>280.48718997981803</v>
      </c>
      <c r="J1577">
        <v>-4.8116126139405599</v>
      </c>
      <c r="K1577">
        <v>70.155093129003703</v>
      </c>
      <c r="L1577">
        <v>51.228192837155099</v>
      </c>
      <c r="M1577">
        <v>36.364194135883899</v>
      </c>
      <c r="N1577">
        <v>0.43554818398059197</v>
      </c>
      <c r="O1577">
        <v>39.611650485436797</v>
      </c>
      <c r="P1577">
        <v>640.59734513274304</v>
      </c>
      <c r="Q1577">
        <v>0.105216009990471</v>
      </c>
    </row>
    <row r="1578" spans="1:17" hidden="1" x14ac:dyDescent="0.3">
      <c r="A1578" t="s">
        <v>3329</v>
      </c>
      <c r="B1578" t="s">
        <v>3330</v>
      </c>
      <c r="C1578" t="str">
        <f>IFERROR(VLOOKUP(Table1[[#This Row],[Ticker]],[1]!Table2[[Symbol]:[Industry]],2,FALSE),"-")</f>
        <v>-</v>
      </c>
      <c r="D1578" t="s">
        <v>433</v>
      </c>
      <c r="E1578">
        <v>796.98348399999998</v>
      </c>
      <c r="F1578">
        <v>76.55</v>
      </c>
      <c r="G1578">
        <v>21.194837344963702</v>
      </c>
      <c r="H1578">
        <v>6.0840541011203397</v>
      </c>
      <c r="I1578">
        <v>-14.4579075068027</v>
      </c>
      <c r="J1578">
        <v>-1.0237973026884299</v>
      </c>
      <c r="K1578">
        <v>72.493937887946501</v>
      </c>
      <c r="L1578">
        <v>66.578992172523698</v>
      </c>
      <c r="M1578">
        <v>47.061609754942701</v>
      </c>
      <c r="N1578">
        <v>2.16096714179201</v>
      </c>
      <c r="O1578">
        <v>12.214239059438199</v>
      </c>
      <c r="P1578">
        <v>55.589430894308897</v>
      </c>
      <c r="Q1578">
        <v>7.7769090880252995E-2</v>
      </c>
    </row>
    <row r="1579" spans="1:17" hidden="1" x14ac:dyDescent="0.3">
      <c r="A1579" t="s">
        <v>3331</v>
      </c>
      <c r="B1579" t="s">
        <v>3332</v>
      </c>
      <c r="C1579" t="str">
        <f>IFERROR(VLOOKUP(Table1[[#This Row],[Ticker]],[1]!Table2[[Symbol]:[Industry]],2,FALSE),"-")</f>
        <v>-</v>
      </c>
      <c r="D1579" t="s">
        <v>307</v>
      </c>
      <c r="E1579">
        <v>796.35789805499996</v>
      </c>
      <c r="F1579">
        <v>126.09</v>
      </c>
      <c r="G1579">
        <v>5738.0660773557302</v>
      </c>
      <c r="H1579">
        <v>7.4703755089809496</v>
      </c>
      <c r="I1579">
        <v>190.36088924782101</v>
      </c>
      <c r="J1579">
        <v>5.4713206186050201</v>
      </c>
      <c r="K1579">
        <v>64.484424547865501</v>
      </c>
      <c r="L1579">
        <v>23.2220306268492</v>
      </c>
      <c r="M1579">
        <v>36.573743506687698</v>
      </c>
      <c r="N1579">
        <v>3.2144473969097498</v>
      </c>
      <c r="O1579">
        <v>10.8097390752637</v>
      </c>
      <c r="P1579">
        <v>6204.5</v>
      </c>
      <c r="Q1579">
        <v>0.140729649050614</v>
      </c>
    </row>
    <row r="1580" spans="1:17" hidden="1" x14ac:dyDescent="0.3">
      <c r="A1580" t="s">
        <v>3333</v>
      </c>
      <c r="B1580" t="s">
        <v>3334</v>
      </c>
      <c r="C1580" t="str">
        <f>IFERROR(VLOOKUP(Table1[[#This Row],[Ticker]],[1]!Table2[[Symbol]:[Industry]],2,FALSE),"-")</f>
        <v>-</v>
      </c>
      <c r="D1580" t="s">
        <v>46</v>
      </c>
      <c r="E1580">
        <v>796.11199524699998</v>
      </c>
      <c r="F1580">
        <v>209.83</v>
      </c>
      <c r="G1580">
        <v>227.857482132608</v>
      </c>
      <c r="H1580">
        <v>47.385864966311402</v>
      </c>
      <c r="I1580">
        <v>24.805142555703402</v>
      </c>
      <c r="J1580">
        <v>8.5570386556629998</v>
      </c>
      <c r="K1580">
        <v>156.62676391059699</v>
      </c>
      <c r="L1580">
        <v>121.703932291584</v>
      </c>
      <c r="M1580">
        <v>75.231573342345499</v>
      </c>
      <c r="N1580">
        <v>1.86189400783043</v>
      </c>
      <c r="O1580">
        <v>8.7547061907258001</v>
      </c>
      <c r="P1580">
        <v>270.72438162544103</v>
      </c>
      <c r="Q1580">
        <v>0.10630776249778</v>
      </c>
    </row>
    <row r="1581" spans="1:17" hidden="1" x14ac:dyDescent="0.3">
      <c r="A1581" t="s">
        <v>3335</v>
      </c>
      <c r="B1581" t="s">
        <v>3336</v>
      </c>
      <c r="C1581" t="str">
        <f>IFERROR(VLOOKUP(Table1[[#This Row],[Ticker]],[1]!Table2[[Symbol]:[Industry]],2,FALSE),"-")</f>
        <v>-</v>
      </c>
      <c r="D1581" t="s">
        <v>548</v>
      </c>
      <c r="E1581">
        <v>795.32448105000003</v>
      </c>
      <c r="F1581">
        <v>432.75</v>
      </c>
      <c r="G1581">
        <v>60.186602092015399</v>
      </c>
      <c r="H1581">
        <v>19.0249182683995</v>
      </c>
      <c r="I1581">
        <v>2.0495226902202699</v>
      </c>
      <c r="J1581">
        <v>8.2566787536107604</v>
      </c>
      <c r="K1581">
        <v>368.30371238929803</v>
      </c>
      <c r="L1581">
        <v>342.33933620558201</v>
      </c>
      <c r="M1581">
        <v>74.962281268472495</v>
      </c>
      <c r="N1581">
        <v>3.0681074933203298</v>
      </c>
      <c r="O1581">
        <v>1.67533217793183</v>
      </c>
      <c r="P1581">
        <v>94.494382022471896</v>
      </c>
      <c r="Q1581">
        <v>3.0750494642731E-2</v>
      </c>
    </row>
    <row r="1582" spans="1:17" hidden="1" x14ac:dyDescent="0.3">
      <c r="A1582" t="s">
        <v>3337</v>
      </c>
      <c r="B1582" t="s">
        <v>3338</v>
      </c>
      <c r="C1582" t="str">
        <f>IFERROR(VLOOKUP(Table1[[#This Row],[Ticker]],[1]!Table2[[Symbol]:[Industry]],2,FALSE),"-")</f>
        <v>-</v>
      </c>
      <c r="D1582" t="s">
        <v>551</v>
      </c>
      <c r="E1582">
        <v>795.19667370000002</v>
      </c>
      <c r="F1582">
        <v>1081.45</v>
      </c>
      <c r="G1582">
        <v>-8.1738295497077793</v>
      </c>
      <c r="H1582">
        <v>-8.3592687032692705</v>
      </c>
      <c r="I1582">
        <v>10.0391160441813</v>
      </c>
      <c r="J1582">
        <v>0.69500628847969603</v>
      </c>
      <c r="K1582">
        <v>978.09542758283999</v>
      </c>
      <c r="L1582">
        <v>877.30457344803995</v>
      </c>
      <c r="M1582">
        <v>66.110713835961107</v>
      </c>
      <c r="N1582">
        <v>0.37249026585582601</v>
      </c>
      <c r="O1582">
        <v>4.0270007859817696</v>
      </c>
      <c r="P1582">
        <v>48.143835616438302</v>
      </c>
      <c r="Q1582">
        <v>9.0981217605646994E-2</v>
      </c>
    </row>
    <row r="1583" spans="1:17" hidden="1" x14ac:dyDescent="0.3">
      <c r="A1583" t="s">
        <v>3339</v>
      </c>
      <c r="B1583" t="s">
        <v>3340</v>
      </c>
      <c r="C1583" t="str">
        <f>IFERROR(VLOOKUP(Table1[[#This Row],[Ticker]],[1]!Table2[[Symbol]:[Industry]],2,FALSE),"-")</f>
        <v>-</v>
      </c>
      <c r="D1583" t="s">
        <v>136</v>
      </c>
      <c r="E1583">
        <v>793.91379148500005</v>
      </c>
      <c r="F1583">
        <v>379.65</v>
      </c>
      <c r="G1583">
        <v>85.036988143636194</v>
      </c>
      <c r="H1583">
        <v>-4.08604437694592</v>
      </c>
      <c r="I1583">
        <v>25.808467384276501</v>
      </c>
      <c r="J1583">
        <v>1.96228468351228</v>
      </c>
      <c r="K1583">
        <v>363.39257325150299</v>
      </c>
      <c r="L1583">
        <v>294.012576517659</v>
      </c>
      <c r="M1583">
        <v>49.520094051185502</v>
      </c>
      <c r="N1583">
        <v>0.33375247300454203</v>
      </c>
      <c r="O1583">
        <v>10.2199394178849</v>
      </c>
      <c r="P1583">
        <v>133.918669131238</v>
      </c>
      <c r="Q1583">
        <v>8.3768408956800003E-2</v>
      </c>
    </row>
    <row r="1584" spans="1:17" hidden="1" x14ac:dyDescent="0.3">
      <c r="A1584" t="s">
        <v>3341</v>
      </c>
      <c r="B1584" t="s">
        <v>3342</v>
      </c>
      <c r="C1584" t="str">
        <f>IFERROR(VLOOKUP(Table1[[#This Row],[Ticker]],[1]!Table2[[Symbol]:[Industry]],2,FALSE),"-")</f>
        <v>-</v>
      </c>
      <c r="D1584" t="s">
        <v>1218</v>
      </c>
      <c r="E1584">
        <v>788.58235463999995</v>
      </c>
      <c r="F1584">
        <v>299.39999999999998</v>
      </c>
      <c r="G1584">
        <v>2.41103692609218</v>
      </c>
      <c r="H1584">
        <v>-1.24576373205321</v>
      </c>
      <c r="I1584">
        <v>-5.1545713485003803</v>
      </c>
      <c r="J1584">
        <v>-5.9198445008395799</v>
      </c>
      <c r="K1584">
        <v>293.29172756935901</v>
      </c>
      <c r="L1584">
        <v>260.54145932162999</v>
      </c>
      <c r="M1584">
        <v>40.355878939618101</v>
      </c>
      <c r="N1584">
        <v>0.54915275851625101</v>
      </c>
      <c r="O1584">
        <v>18.987975951903799</v>
      </c>
      <c r="P1584">
        <v>64.505494505494497</v>
      </c>
    </row>
    <row r="1585" spans="1:17" hidden="1" x14ac:dyDescent="0.3">
      <c r="A1585" t="s">
        <v>3343</v>
      </c>
      <c r="B1585" t="s">
        <v>3344</v>
      </c>
      <c r="C1585" t="str">
        <f>IFERROR(VLOOKUP(Table1[[#This Row],[Ticker]],[1]!Table2[[Symbol]:[Industry]],2,FALSE),"-")</f>
        <v>-</v>
      </c>
      <c r="D1585" t="s">
        <v>696</v>
      </c>
      <c r="E1585">
        <v>784.41031899999996</v>
      </c>
      <c r="F1585">
        <v>460.9</v>
      </c>
      <c r="G1585">
        <v>31.827012863717599</v>
      </c>
      <c r="H1585">
        <v>-6.8900201916807102</v>
      </c>
      <c r="I1585">
        <v>-23.7484750567601</v>
      </c>
      <c r="J1585">
        <v>1.16842854534984</v>
      </c>
      <c r="K1585">
        <v>470.78586882335401</v>
      </c>
      <c r="L1585">
        <v>435.21267898196999</v>
      </c>
      <c r="M1585">
        <v>39.408126778091301</v>
      </c>
      <c r="N1585">
        <v>0.51050716406705998</v>
      </c>
      <c r="O1585">
        <v>18.8978086352788</v>
      </c>
      <c r="P1585">
        <v>61.266620013995698</v>
      </c>
      <c r="Q1585">
        <v>2.6338846574580001E-2</v>
      </c>
    </row>
    <row r="1586" spans="1:17" hidden="1" x14ac:dyDescent="0.3">
      <c r="A1586" t="s">
        <v>3345</v>
      </c>
      <c r="B1586" t="s">
        <v>3346</v>
      </c>
      <c r="C1586" t="str">
        <f>IFERROR(VLOOKUP(Table1[[#This Row],[Ticker]],[1]!Table2[[Symbol]:[Industry]],2,FALSE),"-")</f>
        <v>-</v>
      </c>
      <c r="D1586" t="s">
        <v>3347</v>
      </c>
      <c r="E1586">
        <v>784.33603500000004</v>
      </c>
      <c r="F1586">
        <v>653.45000000000005</v>
      </c>
      <c r="G1586">
        <v>-10.167839755286799</v>
      </c>
      <c r="H1586">
        <v>12.044157061223199</v>
      </c>
      <c r="I1586">
        <v>38.736709617355402</v>
      </c>
      <c r="J1586">
        <v>-5.25404940845293E-2</v>
      </c>
      <c r="K1586">
        <v>556.05232954344501</v>
      </c>
      <c r="L1586">
        <v>462.47511622161397</v>
      </c>
      <c r="M1586">
        <v>59.153390300438197</v>
      </c>
      <c r="N1586">
        <v>0.61337251412370897</v>
      </c>
      <c r="O1586">
        <v>2.9918126865100501</v>
      </c>
      <c r="P1586">
        <v>96.822289156626496</v>
      </c>
      <c r="Q1586">
        <v>0.115537720775772</v>
      </c>
    </row>
    <row r="1587" spans="1:17" hidden="1" x14ac:dyDescent="0.3">
      <c r="A1587" t="s">
        <v>3348</v>
      </c>
      <c r="B1587" t="s">
        <v>3349</v>
      </c>
      <c r="C1587" t="str">
        <f>IFERROR(VLOOKUP(Table1[[#This Row],[Ticker]],[1]!Table2[[Symbol]:[Industry]],2,FALSE),"-")</f>
        <v>-</v>
      </c>
      <c r="D1587" t="s">
        <v>1525</v>
      </c>
      <c r="E1587">
        <v>783.31043552999995</v>
      </c>
      <c r="F1587">
        <v>322.35000000000002</v>
      </c>
      <c r="G1587">
        <v>140.15053723777501</v>
      </c>
      <c r="H1587">
        <v>-23.101577925202601</v>
      </c>
      <c r="I1587">
        <v>87.112576581050206</v>
      </c>
      <c r="J1587">
        <v>-16.830336628990999</v>
      </c>
      <c r="K1587">
        <v>339.29287610764402</v>
      </c>
      <c r="L1587">
        <v>238.097629872786</v>
      </c>
      <c r="M1587">
        <v>33.682286106043598</v>
      </c>
      <c r="N1587">
        <v>0.86943822894596101</v>
      </c>
      <c r="O1587">
        <v>43.322475570032502</v>
      </c>
      <c r="P1587">
        <v>187.8125</v>
      </c>
    </row>
    <row r="1588" spans="1:17" hidden="1" x14ac:dyDescent="0.3">
      <c r="A1588" t="s">
        <v>3350</v>
      </c>
      <c r="B1588" t="s">
        <v>3351</v>
      </c>
      <c r="C1588" t="str">
        <f>IFERROR(VLOOKUP(Table1[[#This Row],[Ticker]],[1]!Table2[[Symbol]:[Industry]],2,FALSE),"-")</f>
        <v>-</v>
      </c>
      <c r="D1588" t="s">
        <v>230</v>
      </c>
      <c r="E1588">
        <v>779.71249999999998</v>
      </c>
      <c r="F1588">
        <v>656.6</v>
      </c>
      <c r="G1588">
        <v>111.27037553225701</v>
      </c>
      <c r="H1588">
        <v>11.1864311310097</v>
      </c>
      <c r="I1588">
        <v>30.997017823613401</v>
      </c>
      <c r="J1588">
        <v>-0.95685527163873996</v>
      </c>
      <c r="K1588">
        <v>629.62225091748996</v>
      </c>
      <c r="L1588">
        <v>464.915254172326</v>
      </c>
      <c r="M1588">
        <v>33.989894695337298</v>
      </c>
      <c r="N1588">
        <v>0.24183924183924099</v>
      </c>
      <c r="O1588">
        <v>32.957660676210701</v>
      </c>
      <c r="P1588">
        <v>145</v>
      </c>
    </row>
    <row r="1589" spans="1:17" hidden="1" x14ac:dyDescent="0.3">
      <c r="A1589" t="s">
        <v>3352</v>
      </c>
      <c r="B1589" t="s">
        <v>3353</v>
      </c>
      <c r="C1589" t="str">
        <f>IFERROR(VLOOKUP(Table1[[#This Row],[Ticker]],[1]!Table2[[Symbol]:[Industry]],2,FALSE),"-")</f>
        <v>-</v>
      </c>
      <c r="D1589" t="s">
        <v>626</v>
      </c>
      <c r="E1589">
        <v>779.37599999999998</v>
      </c>
      <c r="F1589">
        <v>149.88</v>
      </c>
      <c r="G1589">
        <v>35.010601896577299</v>
      </c>
      <c r="H1589">
        <v>3.25949823020684</v>
      </c>
      <c r="I1589">
        <v>19.826449134795499</v>
      </c>
      <c r="J1589">
        <v>-0.143774852749183</v>
      </c>
      <c r="K1589">
        <v>127.75005525018</v>
      </c>
      <c r="L1589">
        <v>111.26426609341</v>
      </c>
      <c r="M1589">
        <v>72.792325692543898</v>
      </c>
      <c r="N1589">
        <v>1.31171823498873</v>
      </c>
      <c r="O1589">
        <v>1.98158526821456</v>
      </c>
      <c r="P1589">
        <v>71.683848797250803</v>
      </c>
      <c r="Q1589">
        <v>8.3166575246230001E-2</v>
      </c>
    </row>
    <row r="1590" spans="1:17" hidden="1" x14ac:dyDescent="0.3">
      <c r="A1590" t="s">
        <v>3354</v>
      </c>
      <c r="B1590" t="s">
        <v>3355</v>
      </c>
      <c r="C1590" t="str">
        <f>IFERROR(VLOOKUP(Table1[[#This Row],[Ticker]],[1]!Table2[[Symbol]:[Industry]],2,FALSE),"-")</f>
        <v>-</v>
      </c>
      <c r="D1590" t="s">
        <v>349</v>
      </c>
      <c r="E1590">
        <v>779.16173737500003</v>
      </c>
      <c r="F1590">
        <v>118.15</v>
      </c>
      <c r="G1590">
        <v>-51.896419906164503</v>
      </c>
      <c r="H1590">
        <v>-23.161761391289101</v>
      </c>
      <c r="I1590">
        <v>-53.673225186074198</v>
      </c>
      <c r="J1590">
        <v>-13.777179277529701</v>
      </c>
      <c r="K1590">
        <v>143.75095530073</v>
      </c>
      <c r="L1590">
        <v>155.34270501121301</v>
      </c>
      <c r="M1590">
        <v>15.9045867402537</v>
      </c>
      <c r="N1590">
        <v>1.9102413685497099</v>
      </c>
      <c r="O1590">
        <v>84.341938214134501</v>
      </c>
      <c r="P1590">
        <v>2.56076388888888</v>
      </c>
      <c r="Q1590">
        <v>0.18630745312815999</v>
      </c>
    </row>
    <row r="1591" spans="1:17" hidden="1" x14ac:dyDescent="0.3">
      <c r="A1591" t="s">
        <v>3356</v>
      </c>
      <c r="B1591" t="s">
        <v>3357</v>
      </c>
      <c r="C1591" t="str">
        <f>IFERROR(VLOOKUP(Table1[[#This Row],[Ticker]],[1]!Table2[[Symbol]:[Industry]],2,FALSE),"-")</f>
        <v>-</v>
      </c>
      <c r="D1591" t="s">
        <v>267</v>
      </c>
      <c r="E1591">
        <v>778.35775000000001</v>
      </c>
      <c r="F1591">
        <v>317.05</v>
      </c>
      <c r="G1591">
        <v>-13.069152746094</v>
      </c>
      <c r="H1591">
        <v>-13.419173516056199</v>
      </c>
      <c r="I1591">
        <v>0.411117965567463</v>
      </c>
      <c r="J1591">
        <v>-3.6521509125536999</v>
      </c>
      <c r="K1591">
        <v>304.69363552479803</v>
      </c>
      <c r="M1591">
        <v>36.655985250633996</v>
      </c>
      <c r="O1591">
        <v>34.048257372654099</v>
      </c>
      <c r="P1591">
        <v>66.868421052631504</v>
      </c>
    </row>
    <row r="1592" spans="1:17" hidden="1" x14ac:dyDescent="0.3">
      <c r="A1592" t="s">
        <v>3358</v>
      </c>
      <c r="B1592" t="s">
        <v>3359</v>
      </c>
      <c r="C1592" t="str">
        <f>IFERROR(VLOOKUP(Table1[[#This Row],[Ticker]],[1]!Table2[[Symbol]:[Industry]],2,FALSE),"-")</f>
        <v>-</v>
      </c>
      <c r="D1592" t="s">
        <v>286</v>
      </c>
      <c r="E1592">
        <v>776.30943690000004</v>
      </c>
      <c r="F1592">
        <v>419.7</v>
      </c>
      <c r="G1592">
        <v>85.438152756503399</v>
      </c>
      <c r="H1592">
        <v>-1.2767207172816</v>
      </c>
      <c r="I1592">
        <v>0.71213442924481396</v>
      </c>
      <c r="J1592">
        <v>-1.0594970350578801</v>
      </c>
      <c r="K1592">
        <v>422.114483845324</v>
      </c>
      <c r="L1592">
        <v>362.09709714452703</v>
      </c>
      <c r="M1592">
        <v>43.723957929216503</v>
      </c>
      <c r="N1592">
        <v>0.871160016267291</v>
      </c>
      <c r="O1592">
        <v>13.354777221825101</v>
      </c>
      <c r="P1592">
        <v>139.69160479725801</v>
      </c>
      <c r="Q1592">
        <v>0.176474169443254</v>
      </c>
    </row>
    <row r="1593" spans="1:17" hidden="1" x14ac:dyDescent="0.3">
      <c r="A1593" t="s">
        <v>3360</v>
      </c>
      <c r="B1593" t="s">
        <v>3361</v>
      </c>
      <c r="C1593" t="str">
        <f>IFERROR(VLOOKUP(Table1[[#This Row],[Ticker]],[1]!Table2[[Symbol]:[Industry]],2,FALSE),"-")</f>
        <v>-</v>
      </c>
      <c r="D1593" t="s">
        <v>2379</v>
      </c>
      <c r="E1593">
        <v>770.48159999999996</v>
      </c>
      <c r="F1593">
        <v>1288</v>
      </c>
      <c r="G1593">
        <v>320.63713678726299</v>
      </c>
      <c r="H1593">
        <v>-5.4911623490961201</v>
      </c>
      <c r="I1593">
        <v>40.2285186100357</v>
      </c>
      <c r="J1593">
        <v>7.1675494902660102</v>
      </c>
      <c r="K1593">
        <v>1062.82519467321</v>
      </c>
      <c r="L1593">
        <v>798.15116987693898</v>
      </c>
      <c r="M1593">
        <v>65.618907864815</v>
      </c>
      <c r="N1593">
        <v>0.76386338597135495</v>
      </c>
      <c r="O1593">
        <v>5.4309006211180098</v>
      </c>
      <c r="P1593">
        <v>359.01639344262202</v>
      </c>
    </row>
    <row r="1594" spans="1:17" hidden="1" x14ac:dyDescent="0.3">
      <c r="A1594" t="s">
        <v>3362</v>
      </c>
      <c r="B1594" t="s">
        <v>3363</v>
      </c>
      <c r="C1594" t="str">
        <f>IFERROR(VLOOKUP(Table1[[#This Row],[Ticker]],[1]!Table2[[Symbol]:[Industry]],2,FALSE),"-")</f>
        <v>-</v>
      </c>
      <c r="D1594" t="s">
        <v>63</v>
      </c>
      <c r="E1594">
        <v>769.95279116999995</v>
      </c>
      <c r="F1594">
        <v>36.9</v>
      </c>
      <c r="G1594">
        <v>134.192299724051</v>
      </c>
      <c r="H1594">
        <v>4.4213943516581002</v>
      </c>
      <c r="I1594">
        <v>78.583496965014106</v>
      </c>
      <c r="J1594">
        <v>5.4586688968572998</v>
      </c>
      <c r="K1594">
        <v>33.159061798514003</v>
      </c>
      <c r="L1594">
        <v>26.306701054806801</v>
      </c>
      <c r="M1594">
        <v>76.713153299934604</v>
      </c>
      <c r="N1594">
        <v>0.70450933006439298</v>
      </c>
      <c r="O1594">
        <v>31.707317073170699</v>
      </c>
      <c r="P1594">
        <v>167.39130434782601</v>
      </c>
      <c r="Q1594">
        <v>0.11058401000505599</v>
      </c>
    </row>
    <row r="1595" spans="1:17" hidden="1" x14ac:dyDescent="0.3">
      <c r="A1595" t="s">
        <v>3364</v>
      </c>
      <c r="B1595" t="s">
        <v>3365</v>
      </c>
      <c r="C1595" t="str">
        <f>IFERROR(VLOOKUP(Table1[[#This Row],[Ticker]],[1]!Table2[[Symbol]:[Industry]],2,FALSE),"-")</f>
        <v>-</v>
      </c>
      <c r="D1595" t="s">
        <v>136</v>
      </c>
      <c r="E1595">
        <v>766.88237500000002</v>
      </c>
      <c r="F1595">
        <v>409.55</v>
      </c>
      <c r="G1595">
        <v>216.709130826566</v>
      </c>
      <c r="H1595">
        <v>14.255548034696</v>
      </c>
      <c r="I1595">
        <v>5.7948804429094398</v>
      </c>
      <c r="J1595">
        <v>10.304914973182299</v>
      </c>
      <c r="K1595">
        <v>363.90751481698402</v>
      </c>
      <c r="L1595">
        <v>314.77831877505798</v>
      </c>
      <c r="M1595">
        <v>71.118997258458904</v>
      </c>
      <c r="N1595">
        <v>2.0606511809307402</v>
      </c>
      <c r="O1595">
        <v>10.853375656208</v>
      </c>
      <c r="P1595">
        <v>256.13043478260801</v>
      </c>
      <c r="Q1595">
        <v>0.22040263350165201</v>
      </c>
    </row>
    <row r="1596" spans="1:17" hidden="1" x14ac:dyDescent="0.3">
      <c r="A1596" t="s">
        <v>3366</v>
      </c>
      <c r="B1596" t="s">
        <v>3367</v>
      </c>
      <c r="C1596" t="str">
        <f>IFERROR(VLOOKUP(Table1[[#This Row],[Ticker]],[1]!Table2[[Symbol]:[Industry]],2,FALSE),"-")</f>
        <v>-</v>
      </c>
      <c r="D1596" t="s">
        <v>3368</v>
      </c>
      <c r="E1596">
        <v>764.6458652</v>
      </c>
      <c r="F1596">
        <v>812</v>
      </c>
      <c r="G1596">
        <v>139.644422761762</v>
      </c>
      <c r="H1596">
        <v>1.1705202665338501</v>
      </c>
      <c r="I1596">
        <v>86.821320940865903</v>
      </c>
      <c r="J1596">
        <v>-11.3631000257095</v>
      </c>
      <c r="K1596">
        <v>725.42121143668101</v>
      </c>
      <c r="L1596">
        <v>549.37154210946903</v>
      </c>
      <c r="M1596">
        <v>56.724378412919002</v>
      </c>
      <c r="N1596">
        <v>1.3608279008016799</v>
      </c>
      <c r="O1596">
        <v>10.837438423645301</v>
      </c>
      <c r="P1596">
        <v>193.03500541320801</v>
      </c>
    </row>
    <row r="1597" spans="1:17" hidden="1" x14ac:dyDescent="0.3">
      <c r="A1597" t="s">
        <v>3369</v>
      </c>
      <c r="B1597" t="s">
        <v>3370</v>
      </c>
      <c r="C1597" t="str">
        <f>IFERROR(VLOOKUP(Table1[[#This Row],[Ticker]],[1]!Table2[[Symbol]:[Industry]],2,FALSE),"-")</f>
        <v>-</v>
      </c>
      <c r="D1597" t="s">
        <v>626</v>
      </c>
      <c r="E1597">
        <v>762.69042999999999</v>
      </c>
      <c r="F1597">
        <v>870.85</v>
      </c>
      <c r="G1597">
        <v>8.5616185887003393</v>
      </c>
      <c r="H1597">
        <v>15.4016647719109</v>
      </c>
      <c r="I1597">
        <v>23.8751302236155</v>
      </c>
      <c r="J1597">
        <v>-2.7121478203968601</v>
      </c>
      <c r="K1597">
        <v>780.35504415261005</v>
      </c>
      <c r="L1597">
        <v>690.33688194593003</v>
      </c>
      <c r="M1597">
        <v>50.851207568242103</v>
      </c>
      <c r="N1597">
        <v>0.58711951875352297</v>
      </c>
      <c r="O1597">
        <v>11.6150887064362</v>
      </c>
      <c r="P1597">
        <v>77.543323139653396</v>
      </c>
      <c r="Q1597">
        <v>-6.5743527003598007E-2</v>
      </c>
    </row>
    <row r="1598" spans="1:17" hidden="1" x14ac:dyDescent="0.3">
      <c r="A1598" t="s">
        <v>3371</v>
      </c>
      <c r="B1598" t="s">
        <v>3372</v>
      </c>
      <c r="C1598" t="str">
        <f>IFERROR(VLOOKUP(Table1[[#This Row],[Ticker]],[1]!Table2[[Symbol]:[Industry]],2,FALSE),"-")</f>
        <v>-</v>
      </c>
      <c r="D1598" t="s">
        <v>551</v>
      </c>
      <c r="E1598">
        <v>759.06317179999996</v>
      </c>
      <c r="F1598">
        <v>836.05</v>
      </c>
      <c r="G1598">
        <v>-18.5333891506295</v>
      </c>
      <c r="H1598">
        <v>1.34177726206929</v>
      </c>
      <c r="I1598">
        <v>-29.604190503572202</v>
      </c>
      <c r="J1598">
        <v>9.3274811722768192</v>
      </c>
      <c r="K1598">
        <v>830.76723716202002</v>
      </c>
      <c r="L1598">
        <v>855.54579880082701</v>
      </c>
      <c r="M1598">
        <v>57.488485580643299</v>
      </c>
      <c r="N1598">
        <v>1.1497414492797899</v>
      </c>
      <c r="O1598">
        <v>41.618324262902902</v>
      </c>
      <c r="P1598">
        <v>14.1209391209391</v>
      </c>
      <c r="Q1598">
        <v>8.6800785879832004E-2</v>
      </c>
    </row>
    <row r="1599" spans="1:17" hidden="1" x14ac:dyDescent="0.3">
      <c r="A1599" t="s">
        <v>3373</v>
      </c>
      <c r="B1599" t="s">
        <v>3374</v>
      </c>
      <c r="C1599" t="str">
        <f>IFERROR(VLOOKUP(Table1[[#This Row],[Ticker]],[1]!Table2[[Symbol]:[Industry]],2,FALSE),"-")</f>
        <v>-</v>
      </c>
      <c r="D1599" t="s">
        <v>230</v>
      </c>
      <c r="E1599">
        <v>758.94858750000003</v>
      </c>
      <c r="F1599">
        <v>736.25</v>
      </c>
      <c r="G1599">
        <v>57.9078981935073</v>
      </c>
      <c r="H1599">
        <v>8.8953846978136895</v>
      </c>
      <c r="I1599">
        <v>15.7904933999517</v>
      </c>
      <c r="J1599">
        <v>17.992654180383202</v>
      </c>
      <c r="K1599">
        <v>608.13791125285104</v>
      </c>
      <c r="L1599">
        <v>521.53295175027301</v>
      </c>
      <c r="M1599">
        <v>77.638598413366296</v>
      </c>
      <c r="N1599">
        <v>0.89553332600490998</v>
      </c>
      <c r="O1599">
        <v>3.0628183361629699</v>
      </c>
      <c r="P1599">
        <v>119.83299161972199</v>
      </c>
      <c r="Q1599">
        <v>0.23363237791267399</v>
      </c>
    </row>
    <row r="1600" spans="1:17" hidden="1" x14ac:dyDescent="0.3">
      <c r="A1600" t="s">
        <v>3375</v>
      </c>
      <c r="B1600" t="s">
        <v>3376</v>
      </c>
      <c r="C1600" t="str">
        <f>IFERROR(VLOOKUP(Table1[[#This Row],[Ticker]],[1]!Table2[[Symbol]:[Industry]],2,FALSE),"-")</f>
        <v>-</v>
      </c>
      <c r="D1600" t="s">
        <v>136</v>
      </c>
      <c r="E1600">
        <v>758.52077930999997</v>
      </c>
      <c r="F1600">
        <v>17.43</v>
      </c>
      <c r="G1600">
        <v>104.27584171735801</v>
      </c>
      <c r="H1600">
        <v>27.4813266251534</v>
      </c>
      <c r="I1600">
        <v>-9.3548147232975598</v>
      </c>
      <c r="J1600">
        <v>41.5932114840354</v>
      </c>
      <c r="K1600">
        <v>13.311734801746001</v>
      </c>
      <c r="L1600">
        <v>12.6172103401485</v>
      </c>
      <c r="M1600">
        <v>90.931132472296198</v>
      </c>
      <c r="N1600">
        <v>2.8200599659521499</v>
      </c>
      <c r="O1600">
        <v>5.7372346528983202E-2</v>
      </c>
      <c r="P1600">
        <v>145.492957746478</v>
      </c>
      <c r="Q1600">
        <v>1.6476753673015002E-2</v>
      </c>
    </row>
    <row r="1601" spans="1:17" hidden="1" x14ac:dyDescent="0.3">
      <c r="A1601" t="s">
        <v>3377</v>
      </c>
      <c r="B1601" t="s">
        <v>3378</v>
      </c>
      <c r="C1601" t="str">
        <f>IFERROR(VLOOKUP(Table1[[#This Row],[Ticker]],[1]!Table2[[Symbol]:[Industry]],2,FALSE),"-")</f>
        <v>-</v>
      </c>
      <c r="D1601" t="s">
        <v>2140</v>
      </c>
      <c r="E1601">
        <v>758.48094724999999</v>
      </c>
      <c r="F1601">
        <v>303.5</v>
      </c>
      <c r="G1601">
        <v>168.361464613631</v>
      </c>
      <c r="H1601">
        <v>-24.4020689481796</v>
      </c>
      <c r="I1601">
        <v>51.037965157719199</v>
      </c>
      <c r="J1601">
        <v>-7.4147191742975904</v>
      </c>
      <c r="K1601">
        <v>283.27427045046102</v>
      </c>
      <c r="M1601">
        <v>44.412829894409299</v>
      </c>
      <c r="N1601">
        <v>0.296394332362034</v>
      </c>
      <c r="O1601">
        <v>38.385502471169602</v>
      </c>
      <c r="P1601">
        <v>219.47368421052599</v>
      </c>
    </row>
    <row r="1602" spans="1:17" hidden="1" x14ac:dyDescent="0.3">
      <c r="A1602" t="s">
        <v>3379</v>
      </c>
      <c r="B1602" t="s">
        <v>3380</v>
      </c>
      <c r="C1602" t="str">
        <f>IFERROR(VLOOKUP(Table1[[#This Row],[Ticker]],[1]!Table2[[Symbol]:[Industry]],2,FALSE),"-")</f>
        <v>-</v>
      </c>
      <c r="D1602" t="s">
        <v>1459</v>
      </c>
      <c r="E1602">
        <v>758.16772849999995</v>
      </c>
      <c r="F1602">
        <v>141.05000000000001</v>
      </c>
      <c r="G1602">
        <v>49.837678792683199</v>
      </c>
      <c r="H1602">
        <v>-4.9103582017031897</v>
      </c>
      <c r="I1602">
        <v>-12.998356242105199</v>
      </c>
      <c r="J1602">
        <v>6.1313863218502096</v>
      </c>
      <c r="K1602">
        <v>140.64708425063199</v>
      </c>
      <c r="L1602">
        <v>136.57852036122</v>
      </c>
      <c r="M1602">
        <v>61.911276042101001</v>
      </c>
      <c r="N1602">
        <v>0.986156292074584</v>
      </c>
      <c r="O1602">
        <v>33.924140375753197</v>
      </c>
      <c r="P1602">
        <v>80.8333333333333</v>
      </c>
      <c r="Q1602">
        <v>0.122267781427867</v>
      </c>
    </row>
    <row r="1603" spans="1:17" hidden="1" x14ac:dyDescent="0.3">
      <c r="A1603" t="s">
        <v>3381</v>
      </c>
      <c r="B1603" t="s">
        <v>3382</v>
      </c>
      <c r="C1603" t="str">
        <f>IFERROR(VLOOKUP(Table1[[#This Row],[Ticker]],[1]!Table2[[Symbol]:[Industry]],2,FALSE),"-")</f>
        <v>-</v>
      </c>
      <c r="D1603" t="s">
        <v>89</v>
      </c>
      <c r="E1603">
        <v>757.90111578000005</v>
      </c>
      <c r="F1603">
        <v>84.2</v>
      </c>
      <c r="G1603">
        <v>12.1299063278086</v>
      </c>
      <c r="H1603">
        <v>-8.7943737011619998</v>
      </c>
      <c r="I1603">
        <v>-44.370120845746499</v>
      </c>
      <c r="J1603">
        <v>2.3352927905487402</v>
      </c>
      <c r="K1603">
        <v>86.597989937121</v>
      </c>
      <c r="L1603">
        <v>89.570047035101993</v>
      </c>
      <c r="M1603">
        <v>53.625389100541497</v>
      </c>
      <c r="N1603">
        <v>1.1198296587140899</v>
      </c>
      <c r="O1603">
        <v>65.439429928741106</v>
      </c>
      <c r="P1603">
        <v>44.301628106255301</v>
      </c>
      <c r="Q1603">
        <v>-2.4513217430616002E-2</v>
      </c>
    </row>
    <row r="1604" spans="1:17" hidden="1" x14ac:dyDescent="0.3">
      <c r="A1604" t="s">
        <v>3383</v>
      </c>
      <c r="B1604" t="s">
        <v>3384</v>
      </c>
      <c r="C1604" t="str">
        <f>IFERROR(VLOOKUP(Table1[[#This Row],[Ticker]],[1]!Table2[[Symbol]:[Industry]],2,FALSE),"-")</f>
        <v>-</v>
      </c>
      <c r="D1604" t="s">
        <v>626</v>
      </c>
      <c r="E1604">
        <v>753.49898419499903</v>
      </c>
      <c r="F1604">
        <v>306.45</v>
      </c>
      <c r="G1604">
        <v>8.0590270430725504</v>
      </c>
      <c r="H1604">
        <v>2.3127593313308301</v>
      </c>
      <c r="I1604">
        <v>18.165264522793599</v>
      </c>
      <c r="J1604">
        <v>6.8554173453876999</v>
      </c>
      <c r="K1604">
        <v>265.468743413384</v>
      </c>
      <c r="L1604">
        <v>234.453133229841</v>
      </c>
      <c r="M1604">
        <v>54.9455387424618</v>
      </c>
      <c r="N1604">
        <v>0.87402187613183602</v>
      </c>
      <c r="O1604">
        <v>9.2804698972099793</v>
      </c>
      <c r="P1604">
        <v>83.173939031679595</v>
      </c>
      <c r="Q1604">
        <v>8.9715225852419998E-3</v>
      </c>
    </row>
    <row r="1605" spans="1:17" hidden="1" x14ac:dyDescent="0.3">
      <c r="A1605" t="s">
        <v>3385</v>
      </c>
      <c r="B1605" t="s">
        <v>3386</v>
      </c>
      <c r="C1605" t="str">
        <f>IFERROR(VLOOKUP(Table1[[#This Row],[Ticker]],[1]!Table2[[Symbol]:[Industry]],2,FALSE),"-")</f>
        <v>-</v>
      </c>
      <c r="D1605" t="s">
        <v>3387</v>
      </c>
      <c r="E1605">
        <v>752.17071913999996</v>
      </c>
      <c r="F1605">
        <v>821.95</v>
      </c>
      <c r="G1605">
        <v>21.460663844579798</v>
      </c>
      <c r="H1605">
        <v>-3.0947736972546802</v>
      </c>
      <c r="I1605">
        <v>1.23753764506858</v>
      </c>
      <c r="J1605">
        <v>7.1348712793977898</v>
      </c>
      <c r="K1605">
        <v>794.172031251833</v>
      </c>
      <c r="L1605">
        <v>740.33437812987995</v>
      </c>
      <c r="M1605">
        <v>74.278838397744394</v>
      </c>
      <c r="N1605">
        <v>1.67314061378276</v>
      </c>
      <c r="O1605">
        <v>22.7568586897013</v>
      </c>
      <c r="P1605">
        <v>66.978161503301095</v>
      </c>
      <c r="Q1605">
        <v>4.9436461927893999E-2</v>
      </c>
    </row>
    <row r="1606" spans="1:17" hidden="1" x14ac:dyDescent="0.3">
      <c r="A1606" t="s">
        <v>3388</v>
      </c>
      <c r="B1606" t="s">
        <v>3389</v>
      </c>
      <c r="C1606" t="str">
        <f>IFERROR(VLOOKUP(Table1[[#This Row],[Ticker]],[1]!Table2[[Symbol]:[Industry]],2,FALSE),"-")</f>
        <v>-</v>
      </c>
      <c r="D1606" t="s">
        <v>1299</v>
      </c>
      <c r="E1606">
        <v>747.769229935</v>
      </c>
      <c r="F1606">
        <v>323.05</v>
      </c>
      <c r="G1606">
        <v>70.938607625267096</v>
      </c>
      <c r="H1606">
        <v>91.612289241094899</v>
      </c>
      <c r="I1606">
        <v>84.4188783369286</v>
      </c>
      <c r="J1606">
        <v>25.723245058096602</v>
      </c>
      <c r="M1606">
        <v>85.6561594355436</v>
      </c>
      <c r="O1606">
        <v>4.9063612443894096</v>
      </c>
      <c r="P1606">
        <v>107.34916559691899</v>
      </c>
    </row>
    <row r="1607" spans="1:17" hidden="1" x14ac:dyDescent="0.3">
      <c r="A1607" t="s">
        <v>3390</v>
      </c>
      <c r="B1607" t="s">
        <v>3391</v>
      </c>
      <c r="C1607" t="str">
        <f>IFERROR(VLOOKUP(Table1[[#This Row],[Ticker]],[1]!Table2[[Symbol]:[Industry]],2,FALSE),"-")</f>
        <v>-</v>
      </c>
      <c r="D1607" t="s">
        <v>201</v>
      </c>
      <c r="E1607">
        <v>746.90111999999999</v>
      </c>
      <c r="F1607">
        <v>133.28</v>
      </c>
      <c r="G1607">
        <v>-29.015539314900501</v>
      </c>
      <c r="H1607">
        <v>-7.2901802823474702</v>
      </c>
      <c r="I1607">
        <v>-18.006705554549701</v>
      </c>
      <c r="J1607">
        <v>1.6200924593130901</v>
      </c>
      <c r="K1607">
        <v>131.59713434230699</v>
      </c>
      <c r="L1607">
        <v>130.42230610434501</v>
      </c>
      <c r="M1607">
        <v>50.034412586814</v>
      </c>
      <c r="N1607">
        <v>1.00918430301062</v>
      </c>
      <c r="O1607">
        <v>24.849939975990399</v>
      </c>
      <c r="P1607">
        <v>23.293246993524502</v>
      </c>
      <c r="Q1607">
        <v>3.4579024198433998E-2</v>
      </c>
    </row>
    <row r="1608" spans="1:17" hidden="1" x14ac:dyDescent="0.3">
      <c r="A1608" t="s">
        <v>3392</v>
      </c>
      <c r="B1608" t="s">
        <v>3393</v>
      </c>
      <c r="C1608" t="str">
        <f>IFERROR(VLOOKUP(Table1[[#This Row],[Ticker]],[1]!Table2[[Symbol]:[Industry]],2,FALSE),"-")</f>
        <v>-</v>
      </c>
      <c r="D1608" t="s">
        <v>133</v>
      </c>
      <c r="E1608">
        <v>746.42965058899995</v>
      </c>
      <c r="F1608">
        <v>226.31</v>
      </c>
      <c r="G1608">
        <v>-36.779529879403498</v>
      </c>
      <c r="H1608">
        <v>-9.1582078036415702</v>
      </c>
      <c r="I1608">
        <v>-23.299259167742001</v>
      </c>
      <c r="J1608">
        <v>-6.6017986124001897</v>
      </c>
      <c r="M1608">
        <v>32.185837807229198</v>
      </c>
      <c r="O1608">
        <v>20.630992885864501</v>
      </c>
      <c r="P1608">
        <v>2.8681818181818199</v>
      </c>
    </row>
    <row r="1609" spans="1:17" hidden="1" x14ac:dyDescent="0.3">
      <c r="A1609" t="s">
        <v>3394</v>
      </c>
      <c r="B1609" t="s">
        <v>3395</v>
      </c>
      <c r="C1609" t="str">
        <f>IFERROR(VLOOKUP(Table1[[#This Row],[Ticker]],[1]!Table2[[Symbol]:[Industry]],2,FALSE),"-")</f>
        <v>-</v>
      </c>
      <c r="D1609" t="s">
        <v>551</v>
      </c>
      <c r="E1609">
        <v>745.00615259999995</v>
      </c>
      <c r="F1609">
        <v>170.7</v>
      </c>
      <c r="G1609">
        <v>-11.950939093495601</v>
      </c>
      <c r="H1609">
        <v>-2.8769093540291601</v>
      </c>
      <c r="I1609">
        <v>-10.5514954081879</v>
      </c>
      <c r="J1609">
        <v>3.68877742568381</v>
      </c>
      <c r="K1609">
        <v>167.899231040046</v>
      </c>
      <c r="L1609">
        <v>164.67020800914301</v>
      </c>
      <c r="M1609">
        <v>53.970232637689598</v>
      </c>
      <c r="N1609">
        <v>1.24533820583059</v>
      </c>
      <c r="O1609">
        <v>20.005858230814201</v>
      </c>
      <c r="P1609">
        <v>21.928571428571399</v>
      </c>
      <c r="Q1609">
        <v>-7.9344481851049004E-2</v>
      </c>
    </row>
    <row r="1610" spans="1:17" hidden="1" x14ac:dyDescent="0.3">
      <c r="A1610" t="s">
        <v>3396</v>
      </c>
      <c r="B1610" t="s">
        <v>3397</v>
      </c>
      <c r="C1610" t="str">
        <f>IFERROR(VLOOKUP(Table1[[#This Row],[Ticker]],[1]!Table2[[Symbol]:[Industry]],2,FALSE),"-")</f>
        <v>-</v>
      </c>
      <c r="D1610" t="s">
        <v>1564</v>
      </c>
      <c r="E1610">
        <v>739.85315854399903</v>
      </c>
      <c r="F1610">
        <v>100.64</v>
      </c>
      <c r="G1610">
        <v>38.805218591334999</v>
      </c>
      <c r="H1610">
        <v>1.84193709818005</v>
      </c>
      <c r="I1610">
        <v>-13.114750143068999</v>
      </c>
      <c r="J1610">
        <v>5.4717161569326898</v>
      </c>
      <c r="K1610">
        <v>100.572111678488</v>
      </c>
      <c r="L1610">
        <v>95.120451180644395</v>
      </c>
      <c r="M1610">
        <v>50.301771341744796</v>
      </c>
      <c r="N1610">
        <v>1.6608106625969199</v>
      </c>
      <c r="O1610">
        <v>27.136327503974499</v>
      </c>
      <c r="P1610">
        <v>67.733333333333306</v>
      </c>
      <c r="Q1610">
        <v>7.1679082384900001E-4</v>
      </c>
    </row>
    <row r="1611" spans="1:17" hidden="1" x14ac:dyDescent="0.3">
      <c r="A1611" t="s">
        <v>3398</v>
      </c>
      <c r="B1611" t="s">
        <v>3399</v>
      </c>
      <c r="C1611" t="str">
        <f>IFERROR(VLOOKUP(Table1[[#This Row],[Ticker]],[1]!Table2[[Symbol]:[Industry]],2,FALSE),"-")</f>
        <v>-</v>
      </c>
      <c r="D1611" t="s">
        <v>54</v>
      </c>
      <c r="E1611">
        <v>739.61025080499996</v>
      </c>
      <c r="F1611">
        <v>256.14999999999998</v>
      </c>
      <c r="G1611">
        <v>42.546641207497103</v>
      </c>
      <c r="H1611">
        <v>54.790912991465397</v>
      </c>
      <c r="I1611">
        <v>46.689321271711698</v>
      </c>
      <c r="J1611">
        <v>1.11750872053346</v>
      </c>
      <c r="K1611">
        <v>203.999613905442</v>
      </c>
      <c r="L1611">
        <v>176.66818201663801</v>
      </c>
      <c r="M1611">
        <v>70.009075233114103</v>
      </c>
      <c r="N1611">
        <v>2.01572541051799</v>
      </c>
      <c r="O1611">
        <v>4.2357993363263802</v>
      </c>
      <c r="P1611">
        <v>82.703281027104097</v>
      </c>
      <c r="Q1611">
        <v>-3.4514653130362997E-2</v>
      </c>
    </row>
    <row r="1612" spans="1:17" hidden="1" x14ac:dyDescent="0.3">
      <c r="A1612" t="s">
        <v>3400</v>
      </c>
      <c r="B1612" t="s">
        <v>3401</v>
      </c>
      <c r="C1612" t="str">
        <f>IFERROR(VLOOKUP(Table1[[#This Row],[Ticker]],[1]!Table2[[Symbol]:[Industry]],2,FALSE),"-")</f>
        <v>-</v>
      </c>
      <c r="D1612" t="s">
        <v>548</v>
      </c>
      <c r="E1612">
        <v>738.99220797999999</v>
      </c>
      <c r="F1612">
        <v>319.14999999999998</v>
      </c>
      <c r="G1612">
        <v>26.1548044908604</v>
      </c>
      <c r="H1612">
        <v>11.3566415102371</v>
      </c>
      <c r="I1612">
        <v>-27.713510375471401</v>
      </c>
      <c r="J1612">
        <v>3.0703385739646198</v>
      </c>
      <c r="K1612">
        <v>298.50323320661897</v>
      </c>
      <c r="L1612">
        <v>292.00064409313302</v>
      </c>
      <c r="M1612">
        <v>62.809362987419398</v>
      </c>
      <c r="N1612">
        <v>2.3304928424529399</v>
      </c>
      <c r="O1612">
        <v>35.892213692620999</v>
      </c>
      <c r="P1612">
        <v>54.776915615906802</v>
      </c>
      <c r="Q1612">
        <v>5.2694073830818998E-2</v>
      </c>
    </row>
    <row r="1613" spans="1:17" hidden="1" x14ac:dyDescent="0.3">
      <c r="A1613" t="s">
        <v>3402</v>
      </c>
      <c r="B1613" t="s">
        <v>3403</v>
      </c>
      <c r="C1613" t="str">
        <f>IFERROR(VLOOKUP(Table1[[#This Row],[Ticker]],[1]!Table2[[Symbol]:[Industry]],2,FALSE),"-")</f>
        <v>-</v>
      </c>
      <c r="D1613" t="s">
        <v>551</v>
      </c>
      <c r="E1613">
        <v>738.16040330500005</v>
      </c>
      <c r="F1613">
        <v>402.55</v>
      </c>
      <c r="G1613">
        <v>-42.492752031992701</v>
      </c>
      <c r="H1613">
        <v>-4.4268998286987999</v>
      </c>
      <c r="I1613">
        <v>-19.029096097450299</v>
      </c>
      <c r="J1613">
        <v>2.4767286882609998</v>
      </c>
      <c r="K1613">
        <v>397.47764622741499</v>
      </c>
      <c r="L1613">
        <v>404.238168679083</v>
      </c>
      <c r="M1613">
        <v>43.489775872204397</v>
      </c>
      <c r="N1613">
        <v>0.66971622769753603</v>
      </c>
      <c r="O1613">
        <v>29.176499813687698</v>
      </c>
      <c r="P1613">
        <v>29.271034039820101</v>
      </c>
      <c r="Q1613">
        <v>8.0071344156334004E-2</v>
      </c>
    </row>
    <row r="1614" spans="1:17" hidden="1" x14ac:dyDescent="0.3">
      <c r="A1614" t="s">
        <v>3404</v>
      </c>
      <c r="B1614" t="s">
        <v>3405</v>
      </c>
      <c r="C1614" t="str">
        <f>IFERROR(VLOOKUP(Table1[[#This Row],[Ticker]],[1]!Table2[[Symbol]:[Industry]],2,FALSE),"-")</f>
        <v>-</v>
      </c>
      <c r="D1614" t="s">
        <v>379</v>
      </c>
      <c r="E1614">
        <v>737.89240716099903</v>
      </c>
      <c r="F1614">
        <v>81.97</v>
      </c>
      <c r="G1614">
        <v>15.354308504434799</v>
      </c>
      <c r="H1614">
        <v>21.353482453945698</v>
      </c>
      <c r="I1614">
        <v>15.778833075444499</v>
      </c>
      <c r="J1614">
        <v>-7.0368552716387303</v>
      </c>
      <c r="K1614">
        <v>68.071626413594302</v>
      </c>
      <c r="M1614">
        <v>60.589477060211699</v>
      </c>
      <c r="N1614">
        <v>2.4254794754244999</v>
      </c>
      <c r="O1614">
        <v>14.6761010125655</v>
      </c>
      <c r="P1614">
        <v>82.155555555555495</v>
      </c>
    </row>
    <row r="1615" spans="1:17" hidden="1" x14ac:dyDescent="0.3">
      <c r="A1615" t="s">
        <v>3406</v>
      </c>
      <c r="B1615" t="s">
        <v>3407</v>
      </c>
      <c r="C1615" t="str">
        <f>IFERROR(VLOOKUP(Table1[[#This Row],[Ticker]],[1]!Table2[[Symbol]:[Industry]],2,FALSE),"-")</f>
        <v>-</v>
      </c>
      <c r="D1615" t="s">
        <v>1180</v>
      </c>
      <c r="E1615">
        <v>737.506423552</v>
      </c>
      <c r="F1615">
        <v>72.64</v>
      </c>
      <c r="G1615">
        <v>28.960953108938099</v>
      </c>
      <c r="H1615">
        <v>-0.82959733321729301</v>
      </c>
      <c r="I1615">
        <v>-34.617510563383902</v>
      </c>
      <c r="J1615">
        <v>0.92755661277313395</v>
      </c>
      <c r="K1615">
        <v>70.816346356253703</v>
      </c>
      <c r="L1615">
        <v>74.431255157979294</v>
      </c>
      <c r="M1615">
        <v>59.985421459121902</v>
      </c>
      <c r="N1615">
        <v>1.5044203256080599</v>
      </c>
      <c r="O1615">
        <v>97.824889867841307</v>
      </c>
      <c r="P1615">
        <v>57.399783315276203</v>
      </c>
      <c r="Q1615">
        <v>4.1965344651709998E-3</v>
      </c>
    </row>
    <row r="1616" spans="1:17" hidden="1" x14ac:dyDescent="0.3">
      <c r="A1616" t="s">
        <v>3408</v>
      </c>
      <c r="B1616" t="s">
        <v>3409</v>
      </c>
      <c r="C1616" t="str">
        <f>IFERROR(VLOOKUP(Table1[[#This Row],[Ticker]],[1]!Table2[[Symbol]:[Industry]],2,FALSE),"-")</f>
        <v>-</v>
      </c>
      <c r="D1616" t="s">
        <v>1459</v>
      </c>
      <c r="E1616">
        <v>737.46691199999998</v>
      </c>
      <c r="F1616">
        <v>728</v>
      </c>
      <c r="G1616">
        <v>427.65929979534098</v>
      </c>
      <c r="H1616">
        <v>10.6641406812069</v>
      </c>
      <c r="I1616">
        <v>33.669378825089503</v>
      </c>
      <c r="J1616">
        <v>-2.54127085605433</v>
      </c>
      <c r="K1616">
        <v>658.16028227580102</v>
      </c>
      <c r="L1616">
        <v>436.63213781157998</v>
      </c>
      <c r="M1616">
        <v>37.747522279574603</v>
      </c>
      <c r="N1616">
        <v>1.4185062335582701</v>
      </c>
      <c r="O1616">
        <v>15.0412087912087</v>
      </c>
      <c r="P1616">
        <v>454.2443852303</v>
      </c>
    </row>
    <row r="1617" spans="1:17" hidden="1" x14ac:dyDescent="0.3">
      <c r="A1617" t="s">
        <v>3410</v>
      </c>
      <c r="B1617" t="s">
        <v>3411</v>
      </c>
      <c r="C1617" t="str">
        <f>IFERROR(VLOOKUP(Table1[[#This Row],[Ticker]],[1]!Table2[[Symbol]:[Industry]],2,FALSE),"-")</f>
        <v>-</v>
      </c>
      <c r="D1617" t="s">
        <v>230</v>
      </c>
      <c r="E1617">
        <v>737.04433840000002</v>
      </c>
      <c r="F1617">
        <v>29.36</v>
      </c>
      <c r="G1617">
        <v>61.691660240889703</v>
      </c>
      <c r="H1617">
        <v>-8.0199658852525904</v>
      </c>
      <c r="I1617">
        <v>-45.780806468310097</v>
      </c>
      <c r="J1617">
        <v>-1.63701530929466</v>
      </c>
      <c r="K1617">
        <v>31.256229385119301</v>
      </c>
      <c r="L1617">
        <v>31.5584600919968</v>
      </c>
      <c r="M1617">
        <v>37.511001379424101</v>
      </c>
      <c r="N1617">
        <v>1.0312939906677701</v>
      </c>
      <c r="O1617">
        <v>146.52588555858301</v>
      </c>
      <c r="P1617">
        <v>111.071171818835</v>
      </c>
      <c r="Q1617">
        <v>0.13206791397499201</v>
      </c>
    </row>
    <row r="1618" spans="1:17" hidden="1" x14ac:dyDescent="0.3">
      <c r="A1618" t="s">
        <v>3412</v>
      </c>
      <c r="B1618" t="s">
        <v>3413</v>
      </c>
      <c r="C1618" t="str">
        <f>IFERROR(VLOOKUP(Table1[[#This Row],[Ticker]],[1]!Table2[[Symbol]:[Industry]],2,FALSE),"-")</f>
        <v>-</v>
      </c>
      <c r="D1618" t="s">
        <v>420</v>
      </c>
      <c r="E1618">
        <v>736.55345058</v>
      </c>
      <c r="F1618">
        <v>563.79999999999995</v>
      </c>
      <c r="G1618">
        <v>32.187091416632001</v>
      </c>
      <c r="H1618">
        <v>26.010937628134499</v>
      </c>
      <c r="I1618">
        <v>40.854770202972198</v>
      </c>
      <c r="J1618">
        <v>3.1339747266212101</v>
      </c>
      <c r="K1618">
        <v>500.810787414299</v>
      </c>
      <c r="L1618">
        <v>396.203924922792</v>
      </c>
      <c r="M1618">
        <v>41.679631998773701</v>
      </c>
      <c r="N1618">
        <v>9.6320247812662907E-2</v>
      </c>
      <c r="O1618">
        <v>24.059950336998899</v>
      </c>
      <c r="P1618">
        <v>111.04248549504</v>
      </c>
      <c r="Q1618">
        <v>7.5845178292140002E-3</v>
      </c>
    </row>
    <row r="1619" spans="1:17" hidden="1" x14ac:dyDescent="0.3">
      <c r="A1619" t="s">
        <v>3414</v>
      </c>
      <c r="B1619" t="s">
        <v>3415</v>
      </c>
      <c r="C1619" t="str">
        <f>IFERROR(VLOOKUP(Table1[[#This Row],[Ticker]],[1]!Table2[[Symbol]:[Industry]],2,FALSE),"-")</f>
        <v>-</v>
      </c>
      <c r="D1619" t="s">
        <v>21</v>
      </c>
      <c r="E1619">
        <v>731.12939121499903</v>
      </c>
      <c r="F1619">
        <v>184.55</v>
      </c>
      <c r="G1619">
        <v>118.501235946183</v>
      </c>
      <c r="H1619">
        <v>64.520988087015695</v>
      </c>
      <c r="I1619">
        <v>38.103706374613097</v>
      </c>
      <c r="J1619">
        <v>22.662505630616799</v>
      </c>
      <c r="K1619">
        <v>132.01573559504899</v>
      </c>
      <c r="L1619">
        <v>97.183617490530096</v>
      </c>
      <c r="M1619">
        <v>86.380355759754494</v>
      </c>
      <c r="N1619">
        <v>2.1417667894682499</v>
      </c>
      <c r="O1619">
        <v>4.5245191005147598</v>
      </c>
      <c r="P1619">
        <v>223.20490367775801</v>
      </c>
      <c r="Q1619">
        <v>8.9106051788166996E-2</v>
      </c>
    </row>
    <row r="1620" spans="1:17" hidden="1" x14ac:dyDescent="0.3">
      <c r="A1620" t="s">
        <v>3416</v>
      </c>
      <c r="B1620" t="s">
        <v>3417</v>
      </c>
      <c r="C1620" t="str">
        <f>IFERROR(VLOOKUP(Table1[[#This Row],[Ticker]],[1]!Table2[[Symbol]:[Industry]],2,FALSE),"-")</f>
        <v>-</v>
      </c>
      <c r="D1620" t="s">
        <v>188</v>
      </c>
      <c r="E1620">
        <v>729.118051584</v>
      </c>
      <c r="F1620">
        <v>134.81</v>
      </c>
      <c r="G1620">
        <v>25.227977628104</v>
      </c>
      <c r="H1620">
        <v>-7.0956370781500002</v>
      </c>
      <c r="I1620">
        <v>-16.708676003240299</v>
      </c>
      <c r="J1620">
        <v>-0.84168635377045498</v>
      </c>
      <c r="K1620">
        <v>139.93108789009599</v>
      </c>
      <c r="L1620">
        <v>136.26573901337301</v>
      </c>
      <c r="M1620">
        <v>37.2853761718467</v>
      </c>
      <c r="N1620">
        <v>0.79919987421845995</v>
      </c>
      <c r="O1620">
        <v>29.812328462280199</v>
      </c>
      <c r="P1620">
        <v>109.169899146625</v>
      </c>
      <c r="Q1620">
        <v>7.5538051747722004E-2</v>
      </c>
    </row>
    <row r="1621" spans="1:17" hidden="1" x14ac:dyDescent="0.3">
      <c r="A1621" t="s">
        <v>3418</v>
      </c>
      <c r="B1621" t="s">
        <v>3419</v>
      </c>
      <c r="C1621" t="str">
        <f>IFERROR(VLOOKUP(Table1[[#This Row],[Ticker]],[1]!Table2[[Symbol]:[Industry]],2,FALSE),"-")</f>
        <v>-</v>
      </c>
      <c r="D1621" t="s">
        <v>54</v>
      </c>
      <c r="E1621">
        <v>723.51075615000002</v>
      </c>
      <c r="F1621">
        <v>332.65</v>
      </c>
      <c r="G1621">
        <v>4.1221837202472003</v>
      </c>
      <c r="H1621">
        <v>0.45380200027999901</v>
      </c>
      <c r="I1621">
        <v>-33.760747937370297</v>
      </c>
      <c r="J1621">
        <v>0.67073636513843704</v>
      </c>
      <c r="K1621">
        <v>332.366645652947</v>
      </c>
      <c r="L1621">
        <v>342.89491637598701</v>
      </c>
      <c r="M1621">
        <v>53.817388726932599</v>
      </c>
      <c r="N1621">
        <v>0.76292110865013696</v>
      </c>
      <c r="O1621">
        <v>43.995190139786502</v>
      </c>
      <c r="P1621">
        <v>33.540746688077</v>
      </c>
      <c r="Q1621">
        <v>4.6435303079829002E-2</v>
      </c>
    </row>
    <row r="1622" spans="1:17" hidden="1" x14ac:dyDescent="0.3">
      <c r="A1622" t="s">
        <v>3420</v>
      </c>
      <c r="B1622" t="s">
        <v>3421</v>
      </c>
      <c r="C1622" t="str">
        <f>IFERROR(VLOOKUP(Table1[[#This Row],[Ticker]],[1]!Table2[[Symbol]:[Industry]],2,FALSE),"-")</f>
        <v>-</v>
      </c>
      <c r="D1622" t="s">
        <v>136</v>
      </c>
      <c r="E1622">
        <v>723.40142581800001</v>
      </c>
      <c r="F1622">
        <v>27.78</v>
      </c>
      <c r="G1622">
        <v>161.290562233434</v>
      </c>
      <c r="H1622">
        <v>5.6601731583905703</v>
      </c>
      <c r="I1622">
        <v>12.3127925001787</v>
      </c>
      <c r="J1622">
        <v>1.7240880734412201</v>
      </c>
      <c r="K1622">
        <v>26.503467975427501</v>
      </c>
      <c r="L1622">
        <v>23.850883116674499</v>
      </c>
      <c r="M1622">
        <v>69.844248804582506</v>
      </c>
      <c r="N1622">
        <v>1.2577630413865599</v>
      </c>
      <c r="O1622">
        <v>56.407487401007899</v>
      </c>
      <c r="P1622">
        <v>197.11229946524</v>
      </c>
      <c r="Q1622">
        <v>9.8793758554303002E-2</v>
      </c>
    </row>
    <row r="1623" spans="1:17" hidden="1" x14ac:dyDescent="0.3">
      <c r="A1623" t="s">
        <v>3422</v>
      </c>
      <c r="B1623" t="s">
        <v>3423</v>
      </c>
      <c r="C1623" t="str">
        <f>IFERROR(VLOOKUP(Table1[[#This Row],[Ticker]],[1]!Table2[[Symbol]:[Industry]],2,FALSE),"-")</f>
        <v>-</v>
      </c>
      <c r="D1623" t="s">
        <v>201</v>
      </c>
      <c r="E1623">
        <v>721.73805527000002</v>
      </c>
      <c r="F1623">
        <v>933.7</v>
      </c>
      <c r="G1623">
        <v>-1.08777360700208</v>
      </c>
      <c r="H1623">
        <v>-10.105862523578899</v>
      </c>
      <c r="I1623">
        <v>-6.73056237353964</v>
      </c>
      <c r="J1623">
        <v>-0.27003774911182299</v>
      </c>
      <c r="K1623">
        <v>946.35047347571697</v>
      </c>
      <c r="L1623">
        <v>869.95844455407803</v>
      </c>
      <c r="M1623">
        <v>40.605757342215099</v>
      </c>
      <c r="N1623">
        <v>0.48901282318179901</v>
      </c>
      <c r="O1623">
        <v>17.109349898254202</v>
      </c>
      <c r="P1623">
        <v>45.221245820048203</v>
      </c>
      <c r="Q1623">
        <v>-4.7962256546433997E-2</v>
      </c>
    </row>
    <row r="1624" spans="1:17" hidden="1" x14ac:dyDescent="0.3">
      <c r="A1624" t="s">
        <v>3424</v>
      </c>
      <c r="B1624" t="s">
        <v>3425</v>
      </c>
      <c r="C1624" t="str">
        <f>IFERROR(VLOOKUP(Table1[[#This Row],[Ticker]],[1]!Table2[[Symbol]:[Industry]],2,FALSE),"-")</f>
        <v>-</v>
      </c>
      <c r="D1624" t="s">
        <v>170</v>
      </c>
      <c r="E1624">
        <v>721.63696135500004</v>
      </c>
      <c r="F1624">
        <v>289.35000000000002</v>
      </c>
      <c r="G1624">
        <v>-37.348385357858</v>
      </c>
      <c r="H1624">
        <v>-10.9598543713595</v>
      </c>
      <c r="I1624">
        <v>-19.946411632505502</v>
      </c>
      <c r="J1624">
        <v>1.6855988719267001</v>
      </c>
      <c r="K1624">
        <v>307.37280011980999</v>
      </c>
      <c r="L1624">
        <v>310.69547642495598</v>
      </c>
      <c r="M1624">
        <v>33.574704469458297</v>
      </c>
      <c r="N1624">
        <v>0.60470347655193402</v>
      </c>
      <c r="O1624">
        <v>31.328840504579201</v>
      </c>
      <c r="P1624">
        <v>17.9816513761468</v>
      </c>
      <c r="Q1624">
        <v>-2.1422412957183001E-2</v>
      </c>
    </row>
    <row r="1625" spans="1:17" hidden="1" x14ac:dyDescent="0.3">
      <c r="A1625" t="s">
        <v>3426</v>
      </c>
      <c r="B1625" t="s">
        <v>3427</v>
      </c>
      <c r="C1625" t="str">
        <f>IFERROR(VLOOKUP(Table1[[#This Row],[Ticker]],[1]!Table2[[Symbol]:[Industry]],2,FALSE),"-")</f>
        <v>-</v>
      </c>
      <c r="D1625" t="s">
        <v>54</v>
      </c>
      <c r="E1625">
        <v>719.61605657999996</v>
      </c>
      <c r="F1625">
        <v>1260.9000000000001</v>
      </c>
      <c r="G1625">
        <v>36.818011824160997</v>
      </c>
      <c r="H1625">
        <v>-8.6691926521264193</v>
      </c>
      <c r="I1625">
        <v>-24.007867295372101</v>
      </c>
      <c r="J1625">
        <v>1.09181677703331</v>
      </c>
      <c r="K1625">
        <v>1255.2451832209299</v>
      </c>
      <c r="L1625">
        <v>1123.2533845253399</v>
      </c>
      <c r="M1625">
        <v>44.0801142868198</v>
      </c>
      <c r="N1625">
        <v>1.07546751325118</v>
      </c>
      <c r="O1625">
        <v>27.520025378697699</v>
      </c>
      <c r="P1625">
        <v>73.605947955390306</v>
      </c>
      <c r="Q1625">
        <v>7.9681386950361005E-2</v>
      </c>
    </row>
    <row r="1626" spans="1:17" hidden="1" x14ac:dyDescent="0.3">
      <c r="A1626" t="s">
        <v>3428</v>
      </c>
      <c r="B1626" t="s">
        <v>3429</v>
      </c>
      <c r="C1626" t="str">
        <f>IFERROR(VLOOKUP(Table1[[#This Row],[Ticker]],[1]!Table2[[Symbol]:[Industry]],2,FALSE),"-")</f>
        <v>-</v>
      </c>
      <c r="D1626" t="s">
        <v>2178</v>
      </c>
      <c r="E1626">
        <v>718.48260000000005</v>
      </c>
      <c r="F1626">
        <v>166.2</v>
      </c>
      <c r="G1626">
        <v>30.059589400102102</v>
      </c>
      <c r="H1626">
        <v>14.516235637995001</v>
      </c>
      <c r="I1626">
        <v>28.583164816344301</v>
      </c>
      <c r="J1626">
        <v>16.221716156932601</v>
      </c>
      <c r="K1626">
        <v>129.787587922407</v>
      </c>
      <c r="L1626">
        <v>118.35730788567599</v>
      </c>
      <c r="M1626">
        <v>91.9216797079835</v>
      </c>
      <c r="N1626">
        <v>2.0035314301971998</v>
      </c>
      <c r="O1626">
        <v>8.9049338146811099</v>
      </c>
      <c r="P1626">
        <v>99.519807923169196</v>
      </c>
      <c r="Q1626">
        <v>0.14154587896701101</v>
      </c>
    </row>
    <row r="1627" spans="1:17" hidden="1" x14ac:dyDescent="0.3">
      <c r="A1627" t="s">
        <v>3430</v>
      </c>
      <c r="B1627" t="s">
        <v>3431</v>
      </c>
      <c r="C1627" t="str">
        <f>IFERROR(VLOOKUP(Table1[[#This Row],[Ticker]],[1]!Table2[[Symbol]:[Industry]],2,FALSE),"-")</f>
        <v>-</v>
      </c>
      <c r="D1627" t="s">
        <v>626</v>
      </c>
      <c r="E1627">
        <v>718.05031065599997</v>
      </c>
      <c r="F1627">
        <v>141.54</v>
      </c>
      <c r="G1627">
        <v>75.904184951306902</v>
      </c>
      <c r="H1627">
        <v>26.327706319637802</v>
      </c>
      <c r="I1627">
        <v>55.094828770463501</v>
      </c>
      <c r="J1627">
        <v>14.054112864230399</v>
      </c>
      <c r="K1627">
        <v>111.007600660533</v>
      </c>
      <c r="L1627">
        <v>91.980323736523601</v>
      </c>
      <c r="M1627">
        <v>78.1345312116364</v>
      </c>
      <c r="N1627">
        <v>1.5256428200413401</v>
      </c>
      <c r="O1627">
        <v>5.2705948848382</v>
      </c>
      <c r="P1627">
        <v>124.13301662707801</v>
      </c>
      <c r="Q1627">
        <v>3.3501245203820001E-2</v>
      </c>
    </row>
    <row r="1628" spans="1:17" hidden="1" x14ac:dyDescent="0.3">
      <c r="A1628" t="s">
        <v>3432</v>
      </c>
      <c r="B1628" t="s">
        <v>3433</v>
      </c>
      <c r="C1628" t="str">
        <f>IFERROR(VLOOKUP(Table1[[#This Row],[Ticker]],[1]!Table2[[Symbol]:[Industry]],2,FALSE),"-")</f>
        <v>-</v>
      </c>
      <c r="D1628" t="s">
        <v>121</v>
      </c>
      <c r="E1628">
        <v>715.53</v>
      </c>
      <c r="F1628">
        <v>140.30000000000001</v>
      </c>
      <c r="G1628">
        <v>-26.191525506515401</v>
      </c>
      <c r="H1628">
        <v>-1.2276486459288301</v>
      </c>
      <c r="I1628">
        <v>-14.958609756525901</v>
      </c>
      <c r="J1628">
        <v>1.84411971776354</v>
      </c>
      <c r="K1628">
        <v>133.97426750441801</v>
      </c>
      <c r="L1628">
        <v>137.59397579000299</v>
      </c>
      <c r="M1628">
        <v>67.130947251491506</v>
      </c>
      <c r="N1628">
        <v>1.1420111972806299</v>
      </c>
      <c r="O1628">
        <v>23.4497505345687</v>
      </c>
      <c r="P1628">
        <v>18.898305084745701</v>
      </c>
      <c r="Q1628">
        <v>-8.5955591466934003E-2</v>
      </c>
    </row>
    <row r="1629" spans="1:17" hidden="1" x14ac:dyDescent="0.3">
      <c r="A1629" t="s">
        <v>3434</v>
      </c>
      <c r="B1629" t="s">
        <v>3435</v>
      </c>
      <c r="C1629" t="str">
        <f>IFERROR(VLOOKUP(Table1[[#This Row],[Ticker]],[1]!Table2[[Symbol]:[Industry]],2,FALSE),"-")</f>
        <v>-</v>
      </c>
      <c r="D1629" t="s">
        <v>307</v>
      </c>
      <c r="E1629">
        <v>715.01179749999994</v>
      </c>
      <c r="F1629">
        <v>77.349999999999994</v>
      </c>
      <c r="G1629">
        <v>48.0198807049957</v>
      </c>
      <c r="H1629">
        <v>5.78519984264745</v>
      </c>
      <c r="I1629">
        <v>-14.0016757098446</v>
      </c>
      <c r="J1629">
        <v>11.5956188767484</v>
      </c>
      <c r="K1629">
        <v>72.207534120229298</v>
      </c>
      <c r="L1629">
        <v>67.813073031405693</v>
      </c>
      <c r="M1629">
        <v>68.779089772453005</v>
      </c>
      <c r="N1629">
        <v>2.8000011464825598</v>
      </c>
      <c r="O1629">
        <v>18.487394957983199</v>
      </c>
      <c r="P1629">
        <v>96.819338422391795</v>
      </c>
      <c r="Q1629">
        <v>5.1976870883331E-2</v>
      </c>
    </row>
    <row r="1630" spans="1:17" hidden="1" x14ac:dyDescent="0.3">
      <c r="A1630" t="s">
        <v>3436</v>
      </c>
      <c r="B1630" t="s">
        <v>3437</v>
      </c>
      <c r="C1630" t="str">
        <f>IFERROR(VLOOKUP(Table1[[#This Row],[Ticker]],[1]!Table2[[Symbol]:[Industry]],2,FALSE),"-")</f>
        <v>-</v>
      </c>
      <c r="D1630" t="s">
        <v>46</v>
      </c>
      <c r="E1630">
        <v>714.82561150000004</v>
      </c>
      <c r="F1630">
        <v>250.25</v>
      </c>
      <c r="G1630">
        <v>-39.933423385097498</v>
      </c>
      <c r="H1630">
        <v>-6.0397044932265</v>
      </c>
      <c r="I1630">
        <v>-22.7618544344888</v>
      </c>
      <c r="J1630">
        <v>-0.99169847721365201</v>
      </c>
      <c r="K1630">
        <v>254.131274502135</v>
      </c>
      <c r="L1630">
        <v>250.483301053829</v>
      </c>
      <c r="M1630">
        <v>37.296973396392197</v>
      </c>
      <c r="N1630">
        <v>0.68818063089376202</v>
      </c>
      <c r="O1630">
        <v>59.2607392607392</v>
      </c>
      <c r="P1630">
        <v>39.0277777777777</v>
      </c>
      <c r="Q1630">
        <v>8.7544433361377003E-2</v>
      </c>
    </row>
    <row r="1631" spans="1:17" hidden="1" x14ac:dyDescent="0.3">
      <c r="A1631" t="s">
        <v>3438</v>
      </c>
      <c r="B1631" t="s">
        <v>3439</v>
      </c>
      <c r="C1631" t="str">
        <f>IFERROR(VLOOKUP(Table1[[#This Row],[Ticker]],[1]!Table2[[Symbol]:[Industry]],2,FALSE),"-")</f>
        <v>-</v>
      </c>
      <c r="D1631" t="s">
        <v>532</v>
      </c>
      <c r="E1631">
        <v>713.145803</v>
      </c>
      <c r="F1631">
        <v>26.3</v>
      </c>
      <c r="G1631">
        <v>121.52812211221</v>
      </c>
      <c r="H1631">
        <v>8.0150966993787307</v>
      </c>
      <c r="I1631">
        <v>23.1646153285159</v>
      </c>
      <c r="J1631">
        <v>9.9372404327384594</v>
      </c>
      <c r="K1631">
        <v>22.853267195858201</v>
      </c>
      <c r="L1631">
        <v>18.666498229617801</v>
      </c>
      <c r="M1631">
        <v>61.190998379424897</v>
      </c>
      <c r="N1631">
        <v>2.02037199903382</v>
      </c>
      <c r="O1631">
        <v>9.2775665399239493</v>
      </c>
      <c r="P1631">
        <v>172.53886010362601</v>
      </c>
      <c r="Q1631">
        <v>4.7742918786563997E-2</v>
      </c>
    </row>
    <row r="1632" spans="1:17" hidden="1" x14ac:dyDescent="0.3">
      <c r="A1632" t="s">
        <v>3440</v>
      </c>
      <c r="B1632" t="s">
        <v>3441</v>
      </c>
      <c r="C1632" t="str">
        <f>IFERROR(VLOOKUP(Table1[[#This Row],[Ticker]],[1]!Table2[[Symbol]:[Industry]],2,FALSE),"-")</f>
        <v>-</v>
      </c>
      <c r="D1632" t="s">
        <v>46</v>
      </c>
      <c r="E1632">
        <v>713.07579212799999</v>
      </c>
      <c r="F1632">
        <v>64.97</v>
      </c>
      <c r="G1632">
        <v>196.64874541081201</v>
      </c>
      <c r="H1632">
        <v>9.2200126161803203E-2</v>
      </c>
      <c r="I1632">
        <v>-3.1724966183906198</v>
      </c>
      <c r="J1632">
        <v>5.0871007723173003</v>
      </c>
      <c r="K1632">
        <v>62.086397934927497</v>
      </c>
      <c r="L1632">
        <v>49.896808888774501</v>
      </c>
      <c r="M1632">
        <v>42.897213524926698</v>
      </c>
      <c r="N1632">
        <v>0.341928857326598</v>
      </c>
      <c r="O1632">
        <v>30.968139141142</v>
      </c>
      <c r="P1632">
        <v>226.48241206030099</v>
      </c>
      <c r="Q1632">
        <v>8.6926843950853996E-2</v>
      </c>
    </row>
    <row r="1633" spans="1:17" hidden="1" x14ac:dyDescent="0.3">
      <c r="A1633" t="s">
        <v>3442</v>
      </c>
      <c r="B1633" t="s">
        <v>3443</v>
      </c>
      <c r="C1633" t="str">
        <f>IFERROR(VLOOKUP(Table1[[#This Row],[Ticker]],[1]!Table2[[Symbol]:[Industry]],2,FALSE),"-")</f>
        <v>-</v>
      </c>
      <c r="D1633" t="s">
        <v>3387</v>
      </c>
      <c r="E1633">
        <v>712.47149999999999</v>
      </c>
      <c r="F1633">
        <v>288.45</v>
      </c>
      <c r="G1633">
        <v>-35.0136568635305</v>
      </c>
      <c r="H1633">
        <v>-4.15404113697491</v>
      </c>
      <c r="I1633">
        <v>-21.5333861518689</v>
      </c>
      <c r="J1633">
        <v>-8.1970144932221096</v>
      </c>
      <c r="M1633">
        <v>31.734591268975301</v>
      </c>
      <c r="O1633">
        <v>32.709308372334903</v>
      </c>
      <c r="P1633">
        <v>7.6105204252937702</v>
      </c>
    </row>
    <row r="1634" spans="1:17" hidden="1" x14ac:dyDescent="0.3">
      <c r="A1634" t="s">
        <v>3444</v>
      </c>
      <c r="B1634" t="s">
        <v>3445</v>
      </c>
      <c r="C1634" t="str">
        <f>IFERROR(VLOOKUP(Table1[[#This Row],[Ticker]],[1]!Table2[[Symbol]:[Industry]],2,FALSE),"-")</f>
        <v>-</v>
      </c>
      <c r="D1634" t="s">
        <v>133</v>
      </c>
      <c r="E1634">
        <v>712.11172509999994</v>
      </c>
      <c r="F1634">
        <v>287.89999999999998</v>
      </c>
      <c r="G1634">
        <v>174.72313015897001</v>
      </c>
      <c r="H1634">
        <v>-23.376648326234299</v>
      </c>
      <c r="I1634">
        <v>188.20340087063201</v>
      </c>
      <c r="J1634">
        <v>-9.9858001829365897</v>
      </c>
      <c r="K1634">
        <v>287.02071184652999</v>
      </c>
      <c r="M1634">
        <v>38.883821017983401</v>
      </c>
      <c r="N1634">
        <v>0.42708170743490798</v>
      </c>
      <c r="O1634">
        <v>36.818339701285097</v>
      </c>
      <c r="P1634">
        <v>219.711271515824</v>
      </c>
    </row>
    <row r="1635" spans="1:17" hidden="1" x14ac:dyDescent="0.3">
      <c r="A1635" t="s">
        <v>3446</v>
      </c>
      <c r="B1635" t="s">
        <v>3447</v>
      </c>
      <c r="C1635" t="str">
        <f>IFERROR(VLOOKUP(Table1[[#This Row],[Ticker]],[1]!Table2[[Symbol]:[Industry]],2,FALSE),"-")</f>
        <v>-</v>
      </c>
      <c r="D1635" t="s">
        <v>133</v>
      </c>
      <c r="E1635">
        <v>709.70699999999999</v>
      </c>
      <c r="F1635">
        <v>622.54999999999995</v>
      </c>
      <c r="G1635">
        <v>160.024856347396</v>
      </c>
      <c r="H1635">
        <v>-7.0542682338778997</v>
      </c>
      <c r="I1635">
        <v>26.982944052579999</v>
      </c>
      <c r="J1635">
        <v>-5.4475398767229297</v>
      </c>
      <c r="K1635">
        <v>689.10473865763697</v>
      </c>
      <c r="L1635">
        <v>541.30556527519002</v>
      </c>
      <c r="M1635">
        <v>33.395062144342901</v>
      </c>
      <c r="N1635">
        <v>0.434285243859728</v>
      </c>
      <c r="O1635">
        <v>52.758814553047898</v>
      </c>
      <c r="P1635">
        <v>193.448032052792</v>
      </c>
      <c r="Q1635">
        <v>0.178438812522206</v>
      </c>
    </row>
    <row r="1636" spans="1:17" hidden="1" x14ac:dyDescent="0.3">
      <c r="A1636" t="s">
        <v>3448</v>
      </c>
      <c r="B1636" t="s">
        <v>3449</v>
      </c>
      <c r="C1636" t="str">
        <f>IFERROR(VLOOKUP(Table1[[#This Row],[Ticker]],[1]!Table2[[Symbol]:[Industry]],2,FALSE),"-")</f>
        <v>-</v>
      </c>
      <c r="D1636" t="s">
        <v>54</v>
      </c>
      <c r="E1636">
        <v>709.56170908000001</v>
      </c>
      <c r="F1636">
        <v>31.64</v>
      </c>
      <c r="G1636">
        <v>5.2482478983742498</v>
      </c>
      <c r="H1636">
        <v>-5.2949454482262199</v>
      </c>
      <c r="I1636">
        <v>-27.9365778457739</v>
      </c>
      <c r="J1636">
        <v>0.83002234585776802</v>
      </c>
      <c r="K1636">
        <v>31.3699656996043</v>
      </c>
      <c r="L1636">
        <v>31.0729354632461</v>
      </c>
      <c r="M1636">
        <v>60.545577550397397</v>
      </c>
      <c r="N1636">
        <v>1.3954446367257101</v>
      </c>
      <c r="O1636">
        <v>44.4374209860935</v>
      </c>
      <c r="P1636">
        <v>47.162790697674403</v>
      </c>
      <c r="Q1636">
        <v>-1.7112497291029E-2</v>
      </c>
    </row>
    <row r="1637" spans="1:17" hidden="1" x14ac:dyDescent="0.3">
      <c r="A1637" t="s">
        <v>3450</v>
      </c>
      <c r="B1637" t="s">
        <v>3451</v>
      </c>
      <c r="C1637" t="str">
        <f>IFERROR(VLOOKUP(Table1[[#This Row],[Ticker]],[1]!Table2[[Symbol]:[Industry]],2,FALSE),"-")</f>
        <v>-</v>
      </c>
      <c r="D1637" t="s">
        <v>201</v>
      </c>
      <c r="E1637">
        <v>709.20453799999996</v>
      </c>
      <c r="F1637">
        <v>177.31</v>
      </c>
      <c r="G1637">
        <v>-3.5385899457154801</v>
      </c>
      <c r="H1637">
        <v>9.9941070111732309</v>
      </c>
      <c r="I1637">
        <v>-20.827947692332099</v>
      </c>
      <c r="J1637">
        <v>13.5886073357768</v>
      </c>
      <c r="K1637">
        <v>162.55592923203801</v>
      </c>
      <c r="L1637">
        <v>156.86679168530301</v>
      </c>
      <c r="M1637">
        <v>70.414418126609803</v>
      </c>
      <c r="N1637">
        <v>3.0616553427980899</v>
      </c>
      <c r="O1637">
        <v>19.508205966950499</v>
      </c>
      <c r="P1637">
        <v>40.276898734177202</v>
      </c>
      <c r="Q1637">
        <v>-1.6951311906974E-2</v>
      </c>
    </row>
    <row r="1638" spans="1:17" hidden="1" x14ac:dyDescent="0.3">
      <c r="A1638" t="s">
        <v>3452</v>
      </c>
      <c r="B1638" t="s">
        <v>3453</v>
      </c>
      <c r="C1638" t="str">
        <f>IFERROR(VLOOKUP(Table1[[#This Row],[Ticker]],[1]!Table2[[Symbol]:[Industry]],2,FALSE),"-")</f>
        <v>-</v>
      </c>
      <c r="D1638" t="s">
        <v>188</v>
      </c>
      <c r="E1638">
        <v>706.27230965199999</v>
      </c>
      <c r="F1638">
        <v>41.86</v>
      </c>
      <c r="G1638">
        <v>-31.4436620772948</v>
      </c>
      <c r="H1638">
        <v>-10.5186943808227</v>
      </c>
      <c r="I1638">
        <v>-38.354814723297501</v>
      </c>
      <c r="J1638">
        <v>4.8118176797753298</v>
      </c>
      <c r="K1638">
        <v>43.529094092019598</v>
      </c>
      <c r="L1638">
        <v>45.245340786941298</v>
      </c>
      <c r="M1638">
        <v>67.339535932408495</v>
      </c>
      <c r="N1638">
        <v>2.3222508124799401</v>
      </c>
      <c r="O1638">
        <v>49.784997611084499</v>
      </c>
      <c r="P1638">
        <v>13.59565807327</v>
      </c>
      <c r="Q1638">
        <v>0.14909003589155401</v>
      </c>
    </row>
    <row r="1639" spans="1:17" hidden="1" x14ac:dyDescent="0.3">
      <c r="A1639" t="s">
        <v>3454</v>
      </c>
      <c r="B1639" t="s">
        <v>3455</v>
      </c>
      <c r="C1639" t="str">
        <f>IFERROR(VLOOKUP(Table1[[#This Row],[Ticker]],[1]!Table2[[Symbol]:[Industry]],2,FALSE),"-")</f>
        <v>-</v>
      </c>
      <c r="D1639" t="s">
        <v>626</v>
      </c>
      <c r="E1639">
        <v>706.03282886399995</v>
      </c>
      <c r="F1639">
        <v>48.98</v>
      </c>
      <c r="G1639">
        <v>131.204388249251</v>
      </c>
      <c r="H1639">
        <v>1.5126255296917499</v>
      </c>
      <c r="I1639">
        <v>37.835092826779402</v>
      </c>
      <c r="J1639">
        <v>-0.95742239010980001</v>
      </c>
      <c r="K1639">
        <v>46.734474265468599</v>
      </c>
      <c r="L1639">
        <v>37.683661526509098</v>
      </c>
      <c r="M1639">
        <v>46.076533559262302</v>
      </c>
      <c r="N1639">
        <v>0.75375040851957997</v>
      </c>
      <c r="O1639">
        <v>17.476521028991399</v>
      </c>
      <c r="P1639">
        <v>164.756756756756</v>
      </c>
      <c r="Q1639">
        <v>4.7704455959483E-2</v>
      </c>
    </row>
    <row r="1640" spans="1:17" hidden="1" x14ac:dyDescent="0.3">
      <c r="A1640" t="s">
        <v>3456</v>
      </c>
      <c r="B1640" t="s">
        <v>3457</v>
      </c>
      <c r="C1640" t="str">
        <f>IFERROR(VLOOKUP(Table1[[#This Row],[Ticker]],[1]!Table2[[Symbol]:[Industry]],2,FALSE),"-")</f>
        <v>-</v>
      </c>
      <c r="D1640" t="s">
        <v>551</v>
      </c>
      <c r="E1640">
        <v>705.71370357599994</v>
      </c>
      <c r="F1640">
        <v>3.99</v>
      </c>
      <c r="G1640">
        <v>4.2345866961884697</v>
      </c>
      <c r="H1640">
        <v>5.7154791778273303E-2</v>
      </c>
      <c r="I1640">
        <v>-21.380676792262999</v>
      </c>
      <c r="J1640">
        <v>7.0854727706893099</v>
      </c>
      <c r="K1640">
        <v>3.8408994287905101</v>
      </c>
      <c r="L1640">
        <v>3.8244466905544598</v>
      </c>
      <c r="M1640">
        <v>68.557726225015699</v>
      </c>
      <c r="N1640">
        <v>1.44797603307142</v>
      </c>
      <c r="O1640">
        <v>41.6040100250626</v>
      </c>
      <c r="P1640">
        <v>42.5</v>
      </c>
      <c r="Q1640">
        <v>5.9174872765005999E-2</v>
      </c>
    </row>
    <row r="1641" spans="1:17" hidden="1" x14ac:dyDescent="0.3">
      <c r="A1641" t="s">
        <v>3458</v>
      </c>
      <c r="B1641" t="s">
        <v>3459</v>
      </c>
      <c r="C1641" t="str">
        <f>IFERROR(VLOOKUP(Table1[[#This Row],[Ticker]],[1]!Table2[[Symbol]:[Industry]],2,FALSE),"-")</f>
        <v>-</v>
      </c>
      <c r="D1641" t="s">
        <v>932</v>
      </c>
      <c r="E1641">
        <v>705.16852358000006</v>
      </c>
      <c r="F1641">
        <v>378.1</v>
      </c>
      <c r="G1641">
        <v>-25.461790436296301</v>
      </c>
      <c r="H1641">
        <v>4.9955217668639298</v>
      </c>
      <c r="I1641">
        <v>-3.96929733262068</v>
      </c>
      <c r="J1641">
        <v>3.5049174139350101</v>
      </c>
      <c r="K1641">
        <v>346.81897846955297</v>
      </c>
      <c r="L1641">
        <v>334.77011565279298</v>
      </c>
      <c r="M1641">
        <v>66.732288964977997</v>
      </c>
      <c r="N1641">
        <v>0.57359775742627095</v>
      </c>
      <c r="O1641">
        <v>10.222163448823</v>
      </c>
      <c r="P1641">
        <v>58.865546218487403</v>
      </c>
      <c r="Q1641">
        <v>6.0159870593568997E-2</v>
      </c>
    </row>
    <row r="1642" spans="1:17" hidden="1" x14ac:dyDescent="0.3">
      <c r="A1642" t="s">
        <v>3460</v>
      </c>
      <c r="B1642" t="s">
        <v>3461</v>
      </c>
      <c r="C1642" t="str">
        <f>IFERROR(VLOOKUP(Table1[[#This Row],[Ticker]],[1]!Table2[[Symbol]:[Industry]],2,FALSE),"-")</f>
        <v>-</v>
      </c>
      <c r="D1642" t="s">
        <v>304</v>
      </c>
      <c r="E1642">
        <v>704.92207956000004</v>
      </c>
      <c r="F1642">
        <v>274.2</v>
      </c>
      <c r="G1642">
        <v>530.18138163090896</v>
      </c>
      <c r="H1642">
        <v>6.47592540422123</v>
      </c>
      <c r="I1642">
        <v>216.46249296900999</v>
      </c>
      <c r="J1642">
        <v>1.36116977827957</v>
      </c>
      <c r="K1642">
        <v>242.77729767833901</v>
      </c>
      <c r="L1642">
        <v>174.281851913342</v>
      </c>
      <c r="M1642">
        <v>60.599118394733601</v>
      </c>
      <c r="N1642">
        <v>1.35242231592075</v>
      </c>
      <c r="O1642">
        <v>11.2326768781911</v>
      </c>
      <c r="P1642">
        <v>556.76646706586803</v>
      </c>
      <c r="Q1642">
        <v>0.165524591001208</v>
      </c>
    </row>
    <row r="1643" spans="1:17" hidden="1" x14ac:dyDescent="0.3">
      <c r="A1643" t="s">
        <v>3462</v>
      </c>
      <c r="B1643" t="s">
        <v>3463</v>
      </c>
      <c r="C1643" t="str">
        <f>IFERROR(VLOOKUP(Table1[[#This Row],[Ticker]],[1]!Table2[[Symbol]:[Industry]],2,FALSE),"-")</f>
        <v>-</v>
      </c>
      <c r="D1643" t="s">
        <v>54</v>
      </c>
      <c r="E1643">
        <v>703.79898851400003</v>
      </c>
      <c r="F1643">
        <v>214.93</v>
      </c>
      <c r="G1643">
        <v>286.74183764196403</v>
      </c>
      <c r="H1643">
        <v>30.632625529691701</v>
      </c>
      <c r="I1643">
        <v>28.576134518627299</v>
      </c>
      <c r="J1643">
        <v>0.61615525178103303</v>
      </c>
      <c r="K1643">
        <v>176.118744580347</v>
      </c>
      <c r="L1643">
        <v>140.607573385487</v>
      </c>
      <c r="M1643">
        <v>67.474565460081905</v>
      </c>
      <c r="N1643">
        <v>1.6009394316475101</v>
      </c>
      <c r="O1643">
        <v>3.9640813288047201</v>
      </c>
      <c r="P1643">
        <v>338.632653061224</v>
      </c>
      <c r="Q1643">
        <v>7.9231216074401006E-2</v>
      </c>
    </row>
    <row r="1644" spans="1:17" hidden="1" x14ac:dyDescent="0.3">
      <c r="A1644" t="s">
        <v>3464</v>
      </c>
      <c r="B1644" t="s">
        <v>3465</v>
      </c>
      <c r="C1644" t="str">
        <f>IFERROR(VLOOKUP(Table1[[#This Row],[Ticker]],[1]!Table2[[Symbol]:[Industry]],2,FALSE),"-")</f>
        <v>-</v>
      </c>
      <c r="D1644" t="s">
        <v>230</v>
      </c>
      <c r="E1644">
        <v>703.38698799999997</v>
      </c>
      <c r="F1644">
        <v>149.19999999999999</v>
      </c>
      <c r="G1644">
        <v>115.662032603683</v>
      </c>
      <c r="H1644">
        <v>-3.7664823745391298</v>
      </c>
      <c r="I1644">
        <v>19.990635767335799</v>
      </c>
      <c r="J1644">
        <v>-4.7848151619215704</v>
      </c>
      <c r="K1644">
        <v>140.98128152293799</v>
      </c>
      <c r="L1644">
        <v>112.046907216099</v>
      </c>
      <c r="M1644">
        <v>41.076242643978702</v>
      </c>
      <c r="N1644">
        <v>0.92141668191047499</v>
      </c>
      <c r="O1644">
        <v>17.9624664879356</v>
      </c>
      <c r="P1644">
        <v>159.47826086956499</v>
      </c>
      <c r="Q1644">
        <v>7.6355267016050998E-2</v>
      </c>
    </row>
    <row r="1645" spans="1:17" hidden="1" x14ac:dyDescent="0.3">
      <c r="A1645" t="s">
        <v>3466</v>
      </c>
      <c r="B1645" t="s">
        <v>3467</v>
      </c>
      <c r="C1645" t="str">
        <f>IFERROR(VLOOKUP(Table1[[#This Row],[Ticker]],[1]!Table2[[Symbol]:[Industry]],2,FALSE),"-")</f>
        <v>-</v>
      </c>
      <c r="D1645" t="s">
        <v>46</v>
      </c>
      <c r="E1645">
        <v>702.77</v>
      </c>
      <c r="F1645">
        <v>45.34</v>
      </c>
      <c r="G1645">
        <v>6.3767913978855004</v>
      </c>
      <c r="H1645">
        <v>-18.343230326164001</v>
      </c>
      <c r="I1645">
        <v>20.248126453173001</v>
      </c>
      <c r="J1645">
        <v>-4.5902883155210503</v>
      </c>
      <c r="K1645">
        <v>45.857297855937297</v>
      </c>
      <c r="L1645">
        <v>35.789453409539497</v>
      </c>
      <c r="M1645">
        <v>36.840671149505802</v>
      </c>
      <c r="N1645">
        <v>0.18458548821444601</v>
      </c>
      <c r="O1645">
        <v>34.5390383767093</v>
      </c>
      <c r="Q1645">
        <v>0.10708083935654999</v>
      </c>
    </row>
    <row r="1646" spans="1:17" hidden="1" x14ac:dyDescent="0.3">
      <c r="A1646" t="s">
        <v>3468</v>
      </c>
      <c r="B1646" t="s">
        <v>3469</v>
      </c>
      <c r="C1646" t="str">
        <f>IFERROR(VLOOKUP(Table1[[#This Row],[Ticker]],[1]!Table2[[Symbol]:[Industry]],2,FALSE),"-")</f>
        <v>-</v>
      </c>
      <c r="D1646" t="s">
        <v>626</v>
      </c>
      <c r="E1646">
        <v>701.61202000000003</v>
      </c>
      <c r="F1646">
        <v>459.05</v>
      </c>
      <c r="G1646">
        <v>302.433606153825</v>
      </c>
      <c r="H1646">
        <v>-3.7716968795199302</v>
      </c>
      <c r="I1646">
        <v>279.24561262712899</v>
      </c>
      <c r="J1646">
        <v>1.7898979751145001</v>
      </c>
      <c r="K1646">
        <v>369.30990852195902</v>
      </c>
      <c r="L1646">
        <v>217.924981119432</v>
      </c>
      <c r="M1646">
        <v>76.696024789701497</v>
      </c>
      <c r="N1646">
        <v>0.147802653399668</v>
      </c>
      <c r="O1646">
        <v>13.2774207602657</v>
      </c>
      <c r="P1646">
        <v>440.05882352941097</v>
      </c>
    </row>
    <row r="1647" spans="1:17" hidden="1" x14ac:dyDescent="0.3">
      <c r="A1647" t="s">
        <v>3470</v>
      </c>
      <c r="B1647" t="s">
        <v>3471</v>
      </c>
      <c r="C1647" t="str">
        <f>IFERROR(VLOOKUP(Table1[[#This Row],[Ticker]],[1]!Table2[[Symbol]:[Industry]],2,FALSE),"-")</f>
        <v>-</v>
      </c>
      <c r="D1647" t="s">
        <v>379</v>
      </c>
      <c r="E1647">
        <v>700.33411851300002</v>
      </c>
      <c r="F1647">
        <v>11.71</v>
      </c>
      <c r="G1647">
        <v>8.0126157144662304</v>
      </c>
      <c r="H1647">
        <v>-7.5951158908988097</v>
      </c>
      <c r="I1647">
        <v>-32.899335271242698</v>
      </c>
      <c r="J1647">
        <v>0.64020815356285998</v>
      </c>
      <c r="K1647">
        <v>11.7679680273509</v>
      </c>
      <c r="L1647">
        <v>11.1927967721361</v>
      </c>
      <c r="M1647">
        <v>43.669131207486402</v>
      </c>
      <c r="N1647">
        <v>0.75446795610824002</v>
      </c>
      <c r="O1647">
        <v>35.354397950469597</v>
      </c>
      <c r="P1647">
        <v>48.227848101265799</v>
      </c>
      <c r="Q1647">
        <v>-1.4735516755088E-2</v>
      </c>
    </row>
    <row r="1648" spans="1:17" hidden="1" x14ac:dyDescent="0.3">
      <c r="A1648" t="s">
        <v>3472</v>
      </c>
      <c r="B1648" t="s">
        <v>2514</v>
      </c>
      <c r="C1648" t="str">
        <f>IFERROR(VLOOKUP(Table1[[#This Row],[Ticker]],[1]!Table2[[Symbol]:[Industry]],2,FALSE),"-")</f>
        <v>-</v>
      </c>
      <c r="D1648" t="s">
        <v>233</v>
      </c>
      <c r="E1648">
        <v>697.79280000000006</v>
      </c>
      <c r="F1648">
        <v>1741</v>
      </c>
      <c r="G1648">
        <v>591.94566157288205</v>
      </c>
      <c r="H1648">
        <v>-2.8377206122965202</v>
      </c>
      <c r="I1648">
        <v>52.610014897871302</v>
      </c>
      <c r="J1648">
        <v>11.5779661569326</v>
      </c>
      <c r="K1648">
        <v>1473.5026641368099</v>
      </c>
      <c r="L1648">
        <v>972.86932662745596</v>
      </c>
      <c r="M1648">
        <v>60.798555887966501</v>
      </c>
      <c r="N1648">
        <v>0.44310336503644998</v>
      </c>
      <c r="O1648">
        <v>8.8684663986214893</v>
      </c>
      <c r="P1648">
        <v>725.11848341232201</v>
      </c>
    </row>
    <row r="1649" spans="1:17" hidden="1" x14ac:dyDescent="0.3">
      <c r="A1649" t="s">
        <v>3473</v>
      </c>
      <c r="B1649" t="s">
        <v>3474</v>
      </c>
      <c r="C1649" t="str">
        <f>IFERROR(VLOOKUP(Table1[[#This Row],[Ticker]],[1]!Table2[[Symbol]:[Industry]],2,FALSE),"-")</f>
        <v>-</v>
      </c>
      <c r="D1649" t="s">
        <v>133</v>
      </c>
      <c r="E1649">
        <v>696.60951944399994</v>
      </c>
      <c r="F1649">
        <v>215.91</v>
      </c>
      <c r="G1649">
        <v>192.33662800669501</v>
      </c>
      <c r="H1649">
        <v>-8.5827173069056695</v>
      </c>
      <c r="I1649">
        <v>-40.761038546383503</v>
      </c>
      <c r="J1649">
        <v>3.7275301104210601</v>
      </c>
      <c r="K1649">
        <v>224.03060805401901</v>
      </c>
      <c r="L1649">
        <v>201.12923250308</v>
      </c>
      <c r="M1649">
        <v>46.896490626705798</v>
      </c>
      <c r="N1649">
        <v>0.86172931091053395</v>
      </c>
      <c r="O1649">
        <v>45.616228984298999</v>
      </c>
      <c r="P1649">
        <v>222.73542600896801</v>
      </c>
      <c r="Q1649">
        <v>0.126946919271444</v>
      </c>
    </row>
    <row r="1650" spans="1:17" hidden="1" x14ac:dyDescent="0.3">
      <c r="A1650" t="s">
        <v>3475</v>
      </c>
      <c r="B1650" t="s">
        <v>3476</v>
      </c>
      <c r="C1650" t="str">
        <f>IFERROR(VLOOKUP(Table1[[#This Row],[Ticker]],[1]!Table2[[Symbol]:[Industry]],2,FALSE),"-")</f>
        <v>-</v>
      </c>
      <c r="D1650" t="s">
        <v>396</v>
      </c>
      <c r="E1650">
        <v>694.45375000000001</v>
      </c>
      <c r="F1650">
        <v>263.75</v>
      </c>
      <c r="G1650">
        <v>-27.1318425993632</v>
      </c>
      <c r="H1650">
        <v>-1.36548818013901</v>
      </c>
      <c r="I1650">
        <v>-41.228537301305401</v>
      </c>
      <c r="J1650">
        <v>-1.04680236158583</v>
      </c>
      <c r="K1650">
        <v>261.34572135238699</v>
      </c>
      <c r="L1650">
        <v>283.098527267799</v>
      </c>
      <c r="M1650">
        <v>51.941828185352499</v>
      </c>
      <c r="N1650">
        <v>1.39801225008032</v>
      </c>
      <c r="O1650">
        <v>112.47393364928899</v>
      </c>
      <c r="P1650">
        <v>22.674418604651098</v>
      </c>
      <c r="Q1650">
        <v>9.2583343657452993E-2</v>
      </c>
    </row>
    <row r="1651" spans="1:17" hidden="1" x14ac:dyDescent="0.3">
      <c r="A1651" t="s">
        <v>3477</v>
      </c>
      <c r="B1651" t="s">
        <v>3478</v>
      </c>
      <c r="C1651" t="str">
        <f>IFERROR(VLOOKUP(Table1[[#This Row],[Ticker]],[1]!Table2[[Symbol]:[Industry]],2,FALSE),"-")</f>
        <v>-</v>
      </c>
      <c r="D1651" t="s">
        <v>372</v>
      </c>
      <c r="E1651">
        <v>692.91527759999997</v>
      </c>
      <c r="F1651">
        <v>188.37</v>
      </c>
      <c r="G1651">
        <v>-20.550748255110999</v>
      </c>
      <c r="H1651">
        <v>10.8741130069631</v>
      </c>
      <c r="I1651">
        <v>-9.7467900319395202</v>
      </c>
      <c r="J1651">
        <v>4.4362131983528004</v>
      </c>
      <c r="K1651">
        <v>175.078118738538</v>
      </c>
      <c r="L1651">
        <v>177.55347496706099</v>
      </c>
      <c r="M1651">
        <v>51.347609432014302</v>
      </c>
      <c r="N1651">
        <v>2.0599875327329298</v>
      </c>
      <c r="O1651">
        <v>27.063757498540099</v>
      </c>
      <c r="P1651">
        <v>40.15625</v>
      </c>
    </row>
    <row r="1652" spans="1:17" hidden="1" x14ac:dyDescent="0.3">
      <c r="A1652" t="s">
        <v>3479</v>
      </c>
      <c r="B1652" t="s">
        <v>3480</v>
      </c>
      <c r="C1652" t="str">
        <f>IFERROR(VLOOKUP(Table1[[#This Row],[Ticker]],[1]!Table2[[Symbol]:[Industry]],2,FALSE),"-")</f>
        <v>-</v>
      </c>
      <c r="D1652" t="s">
        <v>626</v>
      </c>
      <c r="E1652">
        <v>689.50057514399998</v>
      </c>
      <c r="F1652">
        <v>26.43</v>
      </c>
      <c r="G1652">
        <v>7.4073100023032596</v>
      </c>
      <c r="H1652">
        <v>16.494107011173199</v>
      </c>
      <c r="I1652">
        <v>-14.301076405540501</v>
      </c>
      <c r="J1652">
        <v>9.8334182845922609</v>
      </c>
      <c r="K1652">
        <v>22.566420078776002</v>
      </c>
      <c r="L1652">
        <v>23.2314710828236</v>
      </c>
      <c r="M1652">
        <v>70.093321965171398</v>
      </c>
      <c r="N1652">
        <v>4.0863985588173399</v>
      </c>
      <c r="O1652">
        <v>33.938706015891</v>
      </c>
      <c r="P1652">
        <v>36.589147286821699</v>
      </c>
      <c r="Q1652">
        <v>6.2906272218075002E-2</v>
      </c>
    </row>
    <row r="1653" spans="1:17" hidden="1" x14ac:dyDescent="0.3">
      <c r="A1653" t="s">
        <v>3481</v>
      </c>
      <c r="B1653" t="s">
        <v>3482</v>
      </c>
      <c r="C1653" t="str">
        <f>IFERROR(VLOOKUP(Table1[[#This Row],[Ticker]],[1]!Table2[[Symbol]:[Industry]],2,FALSE),"-")</f>
        <v>-</v>
      </c>
      <c r="D1653" t="s">
        <v>307</v>
      </c>
      <c r="E1653">
        <v>689.24480506499901</v>
      </c>
      <c r="F1653">
        <v>393.45</v>
      </c>
      <c r="G1653">
        <v>-34.124900518331501</v>
      </c>
      <c r="H1653">
        <v>9.5959588630250892</v>
      </c>
      <c r="I1653">
        <v>16.853897085125201</v>
      </c>
      <c r="J1653">
        <v>3.3872834392545901</v>
      </c>
      <c r="K1653">
        <v>363.14235642851497</v>
      </c>
      <c r="L1653">
        <v>328.09559574542999</v>
      </c>
      <c r="M1653">
        <v>55.734932010373001</v>
      </c>
      <c r="N1653">
        <v>0.79898721332896105</v>
      </c>
      <c r="O1653">
        <v>14.1014812629408</v>
      </c>
      <c r="P1653">
        <v>59.291497975708403</v>
      </c>
      <c r="Q1653">
        <v>3.1042907041039999E-2</v>
      </c>
    </row>
    <row r="1654" spans="1:17" hidden="1" x14ac:dyDescent="0.3">
      <c r="A1654" t="s">
        <v>3483</v>
      </c>
      <c r="B1654" t="s">
        <v>3484</v>
      </c>
      <c r="C1654" t="str">
        <f>IFERROR(VLOOKUP(Table1[[#This Row],[Ticker]],[1]!Table2[[Symbol]:[Industry]],2,FALSE),"-")</f>
        <v>-</v>
      </c>
      <c r="D1654" t="s">
        <v>133</v>
      </c>
      <c r="E1654">
        <v>688.83973135999997</v>
      </c>
      <c r="F1654">
        <v>444.4</v>
      </c>
      <c r="G1654">
        <v>-32.706025493052501</v>
      </c>
      <c r="H1654">
        <v>-4.2162288307415396</v>
      </c>
      <c r="I1654">
        <v>-27.700759760291799</v>
      </c>
      <c r="J1654">
        <v>3.3704329305348901</v>
      </c>
      <c r="K1654">
        <v>455.45252876361798</v>
      </c>
      <c r="L1654">
        <v>485.30988454158802</v>
      </c>
      <c r="M1654">
        <v>52.458789794712601</v>
      </c>
      <c r="N1654">
        <v>0.83914160430393903</v>
      </c>
      <c r="O1654">
        <v>53.341584158415799</v>
      </c>
      <c r="P1654">
        <v>6.8140848455714398</v>
      </c>
      <c r="Q1654">
        <v>5.2863102717497001E-2</v>
      </c>
    </row>
    <row r="1655" spans="1:17" hidden="1" x14ac:dyDescent="0.3">
      <c r="A1655" t="s">
        <v>3485</v>
      </c>
      <c r="B1655" t="s">
        <v>3486</v>
      </c>
      <c r="C1655" t="str">
        <f>IFERROR(VLOOKUP(Table1[[#This Row],[Ticker]],[1]!Table2[[Symbol]:[Industry]],2,FALSE),"-")</f>
        <v>-</v>
      </c>
      <c r="D1655" t="s">
        <v>304</v>
      </c>
      <c r="E1655">
        <v>687.38266915500003</v>
      </c>
      <c r="F1655">
        <v>485.85</v>
      </c>
      <c r="G1655">
        <v>138.32767356176899</v>
      </c>
      <c r="H1655">
        <v>38.208972561655202</v>
      </c>
      <c r="I1655">
        <v>50.481043862561002</v>
      </c>
      <c r="J1655">
        <v>3.8260138508530201</v>
      </c>
      <c r="K1655">
        <v>411.30340673198498</v>
      </c>
      <c r="L1655">
        <v>312.33539903264398</v>
      </c>
      <c r="M1655">
        <v>54.699544456099702</v>
      </c>
      <c r="N1655">
        <v>0.727075611498889</v>
      </c>
      <c r="O1655">
        <v>15.045796027580501</v>
      </c>
      <c r="P1655">
        <v>223.36106489184601</v>
      </c>
      <c r="Q1655">
        <v>0.116934027196669</v>
      </c>
    </row>
    <row r="1656" spans="1:17" hidden="1" x14ac:dyDescent="0.3">
      <c r="A1656" t="s">
        <v>3487</v>
      </c>
      <c r="B1656" t="s">
        <v>3488</v>
      </c>
      <c r="C1656" t="str">
        <f>IFERROR(VLOOKUP(Table1[[#This Row],[Ticker]],[1]!Table2[[Symbol]:[Industry]],2,FALSE),"-")</f>
        <v>-</v>
      </c>
      <c r="D1656" t="s">
        <v>307</v>
      </c>
      <c r="E1656">
        <v>687.25800000000004</v>
      </c>
      <c r="F1656">
        <v>146.85</v>
      </c>
      <c r="G1656">
        <v>-13.8836272615131</v>
      </c>
      <c r="H1656">
        <v>-4.4887313224113701</v>
      </c>
      <c r="I1656">
        <v>-21.694917431047301</v>
      </c>
      <c r="J1656">
        <v>1.34462118486564</v>
      </c>
      <c r="K1656">
        <v>146.764946802823</v>
      </c>
      <c r="L1656">
        <v>144.178399114136</v>
      </c>
      <c r="M1656">
        <v>52.398611393531802</v>
      </c>
      <c r="N1656">
        <v>0.61865638830079595</v>
      </c>
      <c r="O1656">
        <v>19.850187265917601</v>
      </c>
      <c r="P1656">
        <v>17.3860911270983</v>
      </c>
      <c r="Q1656">
        <v>0.10576904384765599</v>
      </c>
    </row>
    <row r="1657" spans="1:17" hidden="1" x14ac:dyDescent="0.3">
      <c r="A1657" t="s">
        <v>3489</v>
      </c>
      <c r="B1657" t="s">
        <v>3490</v>
      </c>
      <c r="C1657" t="str">
        <f>IFERROR(VLOOKUP(Table1[[#This Row],[Ticker]],[1]!Table2[[Symbol]:[Industry]],2,FALSE),"-")</f>
        <v>-</v>
      </c>
      <c r="D1657" t="s">
        <v>626</v>
      </c>
      <c r="E1657">
        <v>683.80525</v>
      </c>
      <c r="F1657">
        <v>68.209999999999994</v>
      </c>
      <c r="G1657">
        <v>869.18133792270498</v>
      </c>
      <c r="H1657">
        <v>8.0238989498251296</v>
      </c>
      <c r="I1657">
        <v>44.169799065035299</v>
      </c>
      <c r="J1657">
        <v>2.07755557299107</v>
      </c>
      <c r="K1657">
        <v>63.427515510062001</v>
      </c>
      <c r="L1657">
        <v>45.184194830992801</v>
      </c>
      <c r="M1657">
        <v>44.0361321680179</v>
      </c>
      <c r="N1657">
        <v>0.51062499766145697</v>
      </c>
      <c r="O1657">
        <v>9.9545521184577002</v>
      </c>
      <c r="P1657">
        <v>962.46105919003105</v>
      </c>
      <c r="Q1657">
        <v>0.20350763926051099</v>
      </c>
    </row>
    <row r="1658" spans="1:17" hidden="1" x14ac:dyDescent="0.3">
      <c r="A1658" t="s">
        <v>3491</v>
      </c>
      <c r="B1658" t="s">
        <v>3492</v>
      </c>
      <c r="C1658" t="str">
        <f>IFERROR(VLOOKUP(Table1[[#This Row],[Ticker]],[1]!Table2[[Symbol]:[Industry]],2,FALSE),"-")</f>
        <v>-</v>
      </c>
      <c r="D1658" t="s">
        <v>626</v>
      </c>
      <c r="E1658">
        <v>683.42588025800001</v>
      </c>
      <c r="F1658">
        <v>158.18</v>
      </c>
      <c r="G1658">
        <v>2.9644641145904802</v>
      </c>
      <c r="H1658">
        <v>11.6044983212111</v>
      </c>
      <c r="I1658">
        <v>2.73553679629233</v>
      </c>
      <c r="J1658">
        <v>1.3717161569326799</v>
      </c>
      <c r="K1658">
        <v>139.29462471552901</v>
      </c>
      <c r="L1658">
        <v>130.784094768779</v>
      </c>
      <c r="M1658">
        <v>57.835654099094803</v>
      </c>
      <c r="N1658">
        <v>3.8582615077792801</v>
      </c>
      <c r="O1658">
        <v>10.317359969654801</v>
      </c>
      <c r="P1658">
        <v>49.7916666666666</v>
      </c>
      <c r="Q1658">
        <v>4.266346240424E-3</v>
      </c>
    </row>
    <row r="1659" spans="1:17" hidden="1" x14ac:dyDescent="0.3">
      <c r="A1659" t="s">
        <v>3493</v>
      </c>
      <c r="B1659" t="s">
        <v>3494</v>
      </c>
      <c r="C1659" t="str">
        <f>IFERROR(VLOOKUP(Table1[[#This Row],[Ticker]],[1]!Table2[[Symbol]:[Industry]],2,FALSE),"-")</f>
        <v>-</v>
      </c>
      <c r="D1659" t="s">
        <v>532</v>
      </c>
      <c r="E1659">
        <v>682.27499999999998</v>
      </c>
      <c r="F1659">
        <v>1033.75</v>
      </c>
      <c r="G1659">
        <v>72.0601874320663</v>
      </c>
      <c r="H1659">
        <v>-7.7781846832310997</v>
      </c>
      <c r="I1659">
        <v>5.2138301204703197</v>
      </c>
      <c r="J1659">
        <v>-1.2029249913926701</v>
      </c>
      <c r="K1659">
        <v>1030.9742746254001</v>
      </c>
      <c r="L1659">
        <v>906.22958719167104</v>
      </c>
      <c r="M1659">
        <v>49.054288687835999</v>
      </c>
      <c r="N1659">
        <v>0.66318339385232905</v>
      </c>
      <c r="O1659">
        <v>14.147521160822199</v>
      </c>
      <c r="P1659">
        <v>105.516898608349</v>
      </c>
      <c r="Q1659">
        <v>5.4170110218470999E-2</v>
      </c>
    </row>
    <row r="1660" spans="1:17" hidden="1" x14ac:dyDescent="0.3">
      <c r="A1660" t="s">
        <v>3495</v>
      </c>
      <c r="B1660" t="s">
        <v>3496</v>
      </c>
      <c r="C1660" t="str">
        <f>IFERROR(VLOOKUP(Table1[[#This Row],[Ticker]],[1]!Table2[[Symbol]:[Industry]],2,FALSE),"-")</f>
        <v>-</v>
      </c>
      <c r="D1660" t="s">
        <v>133</v>
      </c>
      <c r="E1660">
        <v>679.99140199999999</v>
      </c>
      <c r="F1660">
        <v>590</v>
      </c>
      <c r="G1660">
        <v>-8.5850854349590708</v>
      </c>
      <c r="H1660">
        <v>34.728311804201503</v>
      </c>
      <c r="I1660">
        <v>4.8951852767024402</v>
      </c>
      <c r="J1660">
        <v>27.708079793296299</v>
      </c>
      <c r="K1660">
        <v>567.04914120372302</v>
      </c>
      <c r="L1660">
        <v>530.72020883755602</v>
      </c>
      <c r="M1660">
        <v>49.4501324401405</v>
      </c>
      <c r="N1660">
        <v>2.25454545454545</v>
      </c>
      <c r="O1660">
        <v>42.203389830508399</v>
      </c>
      <c r="P1660">
        <v>32.584269662921301</v>
      </c>
    </row>
    <row r="1661" spans="1:17" hidden="1" x14ac:dyDescent="0.3">
      <c r="A1661" t="s">
        <v>3497</v>
      </c>
      <c r="B1661" t="s">
        <v>3498</v>
      </c>
      <c r="C1661" t="str">
        <f>IFERROR(VLOOKUP(Table1[[#This Row],[Ticker]],[1]!Table2[[Symbol]:[Industry]],2,FALSE),"-")</f>
        <v>-</v>
      </c>
      <c r="D1661" t="s">
        <v>21</v>
      </c>
      <c r="E1661">
        <v>677.29945614999997</v>
      </c>
      <c r="F1661">
        <v>364.3</v>
      </c>
      <c r="G1661">
        <v>188.14493616331299</v>
      </c>
      <c r="H1661">
        <v>40.098176860490199</v>
      </c>
      <c r="I1661">
        <v>2.78511688160143</v>
      </c>
      <c r="J1661">
        <v>8.38538522168089</v>
      </c>
      <c r="K1661">
        <v>298.93666432967001</v>
      </c>
      <c r="L1661">
        <v>252.40897172960601</v>
      </c>
      <c r="M1661">
        <v>59.850786387108698</v>
      </c>
      <c r="N1661">
        <v>2.4253494862825802</v>
      </c>
      <c r="O1661">
        <v>17.4306889925885</v>
      </c>
      <c r="P1661">
        <v>226.726457399103</v>
      </c>
    </row>
    <row r="1662" spans="1:17" hidden="1" x14ac:dyDescent="0.3">
      <c r="A1662" t="s">
        <v>3499</v>
      </c>
      <c r="B1662" t="s">
        <v>3500</v>
      </c>
      <c r="C1662" t="str">
        <f>IFERROR(VLOOKUP(Table1[[#This Row],[Ticker]],[1]!Table2[[Symbol]:[Industry]],2,FALSE),"-")</f>
        <v>-</v>
      </c>
      <c r="D1662" t="s">
        <v>726</v>
      </c>
      <c r="E1662">
        <v>676.62342616799901</v>
      </c>
      <c r="F1662">
        <v>913.5</v>
      </c>
      <c r="G1662">
        <v>0.200108386084352</v>
      </c>
      <c r="H1662">
        <v>0.62466109581251394</v>
      </c>
      <c r="I1662">
        <v>2.79510661446793</v>
      </c>
      <c r="J1662">
        <v>1.57778440369685</v>
      </c>
      <c r="K1662">
        <v>866.033138872515</v>
      </c>
      <c r="L1662">
        <v>805.12725904725505</v>
      </c>
      <c r="M1662">
        <v>64.306050640641899</v>
      </c>
      <c r="N1662">
        <v>0.21890547263681501</v>
      </c>
      <c r="O1662">
        <v>0</v>
      </c>
      <c r="P1662">
        <v>35.335338301308099</v>
      </c>
      <c r="Q1662">
        <v>2.0547319375944E-2</v>
      </c>
    </row>
    <row r="1663" spans="1:17" hidden="1" x14ac:dyDescent="0.3">
      <c r="A1663" t="s">
        <v>3501</v>
      </c>
      <c r="B1663" t="s">
        <v>3502</v>
      </c>
      <c r="C1663" t="str">
        <f>IFERROR(VLOOKUP(Table1[[#This Row],[Ticker]],[1]!Table2[[Symbol]:[Industry]],2,FALSE),"-")</f>
        <v>-</v>
      </c>
      <c r="D1663" t="s">
        <v>626</v>
      </c>
      <c r="E1663">
        <v>673.45119839999995</v>
      </c>
      <c r="F1663">
        <v>74.849999999999994</v>
      </c>
      <c r="G1663">
        <v>122.582690863309</v>
      </c>
      <c r="H1663">
        <v>10.0016445633667</v>
      </c>
      <c r="I1663">
        <v>52.822917486855303</v>
      </c>
      <c r="J1663">
        <v>4.4365334776363303</v>
      </c>
      <c r="K1663">
        <v>67.818166590431701</v>
      </c>
      <c r="L1663">
        <v>56.107727322309103</v>
      </c>
      <c r="M1663">
        <v>56.152738327506398</v>
      </c>
      <c r="N1663">
        <v>1.1933231000515401</v>
      </c>
      <c r="O1663">
        <v>17.5684702738811</v>
      </c>
      <c r="P1663">
        <v>166.844919786096</v>
      </c>
      <c r="Q1663">
        <v>8.4686765342814996E-2</v>
      </c>
    </row>
    <row r="1664" spans="1:17" hidden="1" x14ac:dyDescent="0.3">
      <c r="A1664" t="s">
        <v>3503</v>
      </c>
      <c r="B1664" t="s">
        <v>3504</v>
      </c>
      <c r="C1664" t="str">
        <f>IFERROR(VLOOKUP(Table1[[#This Row],[Ticker]],[1]!Table2[[Symbol]:[Industry]],2,FALSE),"-")</f>
        <v>-</v>
      </c>
      <c r="D1664" t="s">
        <v>92</v>
      </c>
      <c r="E1664">
        <v>673.27402240000004</v>
      </c>
      <c r="F1664">
        <v>751.1</v>
      </c>
      <c r="G1664">
        <v>1.5561753344685501</v>
      </c>
      <c r="H1664">
        <v>-12.2418654882723</v>
      </c>
      <c r="I1664">
        <v>11.0336862270371</v>
      </c>
      <c r="J1664">
        <v>-5.7448364255190896</v>
      </c>
      <c r="K1664">
        <v>793.12673844611197</v>
      </c>
      <c r="L1664">
        <v>693.31976639873005</v>
      </c>
      <c r="M1664">
        <v>33.6400967893629</v>
      </c>
      <c r="N1664">
        <v>0.72459484454652601</v>
      </c>
      <c r="O1664">
        <v>40.966582345892597</v>
      </c>
      <c r="P1664">
        <v>54.834054834054797</v>
      </c>
      <c r="Q1664">
        <v>4.6624211705278001E-2</v>
      </c>
    </row>
    <row r="1665" spans="1:17" hidden="1" x14ac:dyDescent="0.3">
      <c r="A1665" t="s">
        <v>3505</v>
      </c>
      <c r="B1665" t="s">
        <v>3506</v>
      </c>
      <c r="C1665" t="str">
        <f>IFERROR(VLOOKUP(Table1[[#This Row],[Ticker]],[1]!Table2[[Symbol]:[Industry]],2,FALSE),"-")</f>
        <v>-</v>
      </c>
      <c r="D1665" t="s">
        <v>286</v>
      </c>
      <c r="E1665">
        <v>671.27626383999996</v>
      </c>
      <c r="F1665">
        <v>3214.9</v>
      </c>
      <c r="G1665">
        <v>0.212869948010382</v>
      </c>
      <c r="H1665">
        <v>-3.6304865660650298</v>
      </c>
      <c r="I1665">
        <v>17.089977323031299</v>
      </c>
      <c r="J1665">
        <v>2.9517799527859498</v>
      </c>
      <c r="K1665">
        <v>3172.2578020788101</v>
      </c>
      <c r="L1665">
        <v>2832.1397019555002</v>
      </c>
      <c r="M1665">
        <v>50.7882008169709</v>
      </c>
      <c r="N1665">
        <v>0.365844608117528</v>
      </c>
      <c r="O1665">
        <v>35.991788236025997</v>
      </c>
      <c r="P1665">
        <v>54.860308285163697</v>
      </c>
      <c r="Q1665">
        <v>7.037423974743E-3</v>
      </c>
    </row>
    <row r="1666" spans="1:17" hidden="1" x14ac:dyDescent="0.3">
      <c r="A1666" t="s">
        <v>3507</v>
      </c>
      <c r="B1666" t="s">
        <v>3508</v>
      </c>
      <c r="C1666" t="str">
        <f>IFERROR(VLOOKUP(Table1[[#This Row],[Ticker]],[1]!Table2[[Symbol]:[Industry]],2,FALSE),"-")</f>
        <v>-</v>
      </c>
      <c r="D1666" t="s">
        <v>1676</v>
      </c>
      <c r="E1666">
        <v>670.96040272799996</v>
      </c>
      <c r="F1666">
        <v>44.88</v>
      </c>
      <c r="G1666">
        <v>1288.19615224734</v>
      </c>
      <c r="H1666">
        <v>48.611526628592799</v>
      </c>
      <c r="I1666">
        <v>454.27824469516003</v>
      </c>
      <c r="J1666">
        <v>8.6595696115675498</v>
      </c>
      <c r="K1666">
        <v>31.456629729759602</v>
      </c>
      <c r="L1666">
        <v>17.776754399319099</v>
      </c>
      <c r="M1666">
        <v>99.159713888749195</v>
      </c>
      <c r="N1666">
        <v>1.3046853795795501</v>
      </c>
      <c r="O1666">
        <v>0</v>
      </c>
      <c r="P1666">
        <v>1629.9220820949399</v>
      </c>
      <c r="Q1666">
        <v>0.178045363752416</v>
      </c>
    </row>
    <row r="1667" spans="1:17" hidden="1" x14ac:dyDescent="0.3">
      <c r="A1667" t="s">
        <v>3509</v>
      </c>
      <c r="B1667" t="s">
        <v>3510</v>
      </c>
      <c r="C1667" t="str">
        <f>IFERROR(VLOOKUP(Table1[[#This Row],[Ticker]],[1]!Table2[[Symbol]:[Industry]],2,FALSE),"-")</f>
        <v>-</v>
      </c>
      <c r="D1667" t="s">
        <v>391</v>
      </c>
      <c r="E1667">
        <v>669.43314580000003</v>
      </c>
      <c r="F1667">
        <v>490.15</v>
      </c>
      <c r="G1667">
        <v>55.120197234178903</v>
      </c>
      <c r="H1667">
        <v>-2.85960787071066</v>
      </c>
      <c r="I1667">
        <v>4.7055446085135104</v>
      </c>
      <c r="J1667">
        <v>0.65381023887501999</v>
      </c>
      <c r="K1667">
        <v>498.38582918167299</v>
      </c>
      <c r="L1667">
        <v>450.13539271874401</v>
      </c>
      <c r="M1667">
        <v>45.960216948396599</v>
      </c>
      <c r="N1667">
        <v>0.45006958844150902</v>
      </c>
      <c r="O1667">
        <v>36.3664184433336</v>
      </c>
      <c r="P1667">
        <v>105.815662397648</v>
      </c>
      <c r="Q1667">
        <v>0.22030302996235801</v>
      </c>
    </row>
    <row r="1668" spans="1:17" hidden="1" x14ac:dyDescent="0.3">
      <c r="A1668" t="s">
        <v>3511</v>
      </c>
      <c r="B1668" t="s">
        <v>3512</v>
      </c>
      <c r="C1668" t="str">
        <f>IFERROR(VLOOKUP(Table1[[#This Row],[Ticker]],[1]!Table2[[Symbol]:[Industry]],2,FALSE),"-")</f>
        <v>-</v>
      </c>
      <c r="D1668" t="s">
        <v>201</v>
      </c>
      <c r="E1668">
        <v>665.74444323399996</v>
      </c>
      <c r="F1668">
        <v>54.47</v>
      </c>
      <c r="G1668">
        <v>82.512803240664695</v>
      </c>
      <c r="H1668">
        <v>30.045376621394801</v>
      </c>
      <c r="I1668">
        <v>10.4099245057273</v>
      </c>
      <c r="J1668">
        <v>44.272716420159803</v>
      </c>
      <c r="K1668">
        <v>41.136290259409101</v>
      </c>
      <c r="L1668">
        <v>38.332608667911003</v>
      </c>
      <c r="M1668">
        <v>89.497463354286594</v>
      </c>
      <c r="N1668">
        <v>3.60723954774457</v>
      </c>
      <c r="O1668">
        <v>9.5465393794749396</v>
      </c>
      <c r="P1668">
        <v>114.87179487179399</v>
      </c>
      <c r="Q1668">
        <v>7.3408266878469006E-2</v>
      </c>
    </row>
    <row r="1669" spans="1:17" hidden="1" x14ac:dyDescent="0.3">
      <c r="A1669" t="s">
        <v>3513</v>
      </c>
      <c r="B1669" t="s">
        <v>3514</v>
      </c>
      <c r="C1669" t="str">
        <f>IFERROR(VLOOKUP(Table1[[#This Row],[Ticker]],[1]!Table2[[Symbol]:[Industry]],2,FALSE),"-")</f>
        <v>-</v>
      </c>
      <c r="D1669" t="s">
        <v>286</v>
      </c>
      <c r="E1669">
        <v>665.17193734499995</v>
      </c>
      <c r="F1669">
        <v>353.05</v>
      </c>
      <c r="G1669">
        <v>43.232134382260703</v>
      </c>
      <c r="H1669">
        <v>-22.430556288489999</v>
      </c>
      <c r="I1669">
        <v>56.7124050939222</v>
      </c>
      <c r="J1669">
        <v>-6.8309154220146704</v>
      </c>
      <c r="K1669">
        <v>376.77246692686401</v>
      </c>
      <c r="M1669">
        <v>27.760811758105</v>
      </c>
      <c r="N1669">
        <v>0.36402709038812098</v>
      </c>
      <c r="O1669">
        <v>38.790539583628302</v>
      </c>
      <c r="P1669">
        <v>81.051282051282001</v>
      </c>
    </row>
    <row r="1670" spans="1:17" hidden="1" x14ac:dyDescent="0.3">
      <c r="A1670" t="s">
        <v>3515</v>
      </c>
      <c r="B1670" t="s">
        <v>3516</v>
      </c>
      <c r="C1670" t="str">
        <f>IFERROR(VLOOKUP(Table1[[#This Row],[Ticker]],[1]!Table2[[Symbol]:[Industry]],2,FALSE),"-")</f>
        <v>-</v>
      </c>
      <c r="D1670" t="s">
        <v>835</v>
      </c>
      <c r="E1670">
        <v>664.46931148500005</v>
      </c>
      <c r="F1670">
        <v>279.05</v>
      </c>
      <c r="G1670">
        <v>9.7030708531972092</v>
      </c>
      <c r="H1670">
        <v>-2.4873744703082399</v>
      </c>
      <c r="I1670">
        <v>23.183341564858701</v>
      </c>
      <c r="J1670">
        <v>-3.9606450228333299</v>
      </c>
      <c r="K1670">
        <v>274.16058692324901</v>
      </c>
      <c r="M1670">
        <v>40.554452451379397</v>
      </c>
      <c r="N1670">
        <v>0.66138405273934497</v>
      </c>
      <c r="O1670">
        <v>14.531445977423299</v>
      </c>
      <c r="P1670">
        <v>79.626649501126494</v>
      </c>
    </row>
    <row r="1671" spans="1:17" hidden="1" x14ac:dyDescent="0.3">
      <c r="A1671" t="s">
        <v>3517</v>
      </c>
      <c r="B1671" t="s">
        <v>3518</v>
      </c>
      <c r="C1671" t="str">
        <f>IFERROR(VLOOKUP(Table1[[#This Row],[Ticker]],[1]!Table2[[Symbol]:[Industry]],2,FALSE),"-")</f>
        <v>-</v>
      </c>
      <c r="D1671" t="s">
        <v>257</v>
      </c>
      <c r="E1671">
        <v>664.30682130000002</v>
      </c>
      <c r="F1671">
        <v>205.5</v>
      </c>
      <c r="G1671">
        <v>30.2851435726745</v>
      </c>
      <c r="H1671">
        <v>5.1213763545229796</v>
      </c>
      <c r="I1671">
        <v>-37.705805367216101</v>
      </c>
      <c r="J1671">
        <v>10.0890894764776</v>
      </c>
      <c r="K1671">
        <v>205.25366931277401</v>
      </c>
      <c r="L1671">
        <v>215.162312497735</v>
      </c>
      <c r="M1671">
        <v>58.981794485539602</v>
      </c>
      <c r="N1671">
        <v>0.80265852417899597</v>
      </c>
      <c r="O1671">
        <v>68.832116788321102</v>
      </c>
      <c r="P1671">
        <v>64.399999999999906</v>
      </c>
      <c r="Q1671">
        <v>4.0838965613801001E-2</v>
      </c>
    </row>
    <row r="1672" spans="1:17" hidden="1" x14ac:dyDescent="0.3">
      <c r="A1672" t="s">
        <v>3519</v>
      </c>
      <c r="B1672" t="s">
        <v>3520</v>
      </c>
      <c r="C1672" t="str">
        <f>IFERROR(VLOOKUP(Table1[[#This Row],[Ticker]],[1]!Table2[[Symbol]:[Industry]],2,FALSE),"-")</f>
        <v>-</v>
      </c>
      <c r="D1672" t="s">
        <v>2965</v>
      </c>
      <c r="E1672">
        <v>663.15866396000001</v>
      </c>
      <c r="F1672">
        <v>16.510000000000002</v>
      </c>
      <c r="G1672">
        <v>11.5739103809405</v>
      </c>
      <c r="H1672">
        <v>-3.7296104951529698</v>
      </c>
      <c r="I1672">
        <v>-29.509878014436701</v>
      </c>
      <c r="J1672">
        <v>3.18489445150633</v>
      </c>
      <c r="K1672">
        <v>18.1277629402062</v>
      </c>
      <c r="L1672">
        <v>18.530124639533799</v>
      </c>
      <c r="M1672">
        <v>64.384062127473698</v>
      </c>
      <c r="N1672">
        <v>1.0692510167359199</v>
      </c>
      <c r="O1672">
        <v>529.31556632343995</v>
      </c>
      <c r="P1672">
        <v>44.192139737991297</v>
      </c>
      <c r="Q1672">
        <v>-7.1431004640681001E-2</v>
      </c>
    </row>
    <row r="1673" spans="1:17" hidden="1" x14ac:dyDescent="0.3">
      <c r="A1673" t="s">
        <v>3521</v>
      </c>
      <c r="B1673" t="s">
        <v>3522</v>
      </c>
      <c r="C1673" t="str">
        <f>IFERROR(VLOOKUP(Table1[[#This Row],[Ticker]],[1]!Table2[[Symbol]:[Industry]],2,FALSE),"-")</f>
        <v>-</v>
      </c>
      <c r="D1673" t="s">
        <v>1109</v>
      </c>
      <c r="E1673">
        <v>656.17031150000003</v>
      </c>
      <c r="F1673">
        <v>2185.85</v>
      </c>
      <c r="G1673">
        <v>150.052261904153</v>
      </c>
      <c r="H1673">
        <v>57.789205989461799</v>
      </c>
      <c r="I1673">
        <v>94.016045654775994</v>
      </c>
      <c r="J1673">
        <v>5.9587137928664999</v>
      </c>
      <c r="K1673">
        <v>1765.94956986025</v>
      </c>
      <c r="L1673">
        <v>1312.5353542817199</v>
      </c>
      <c r="M1673">
        <v>57.5464833226441</v>
      </c>
      <c r="N1673">
        <v>0.92348182827467196</v>
      </c>
      <c r="O1673">
        <v>9.2481185808724398</v>
      </c>
      <c r="P1673">
        <v>231.21448594590399</v>
      </c>
      <c r="Q1673">
        <v>9.7939979789270007E-2</v>
      </c>
    </row>
    <row r="1674" spans="1:17" hidden="1" x14ac:dyDescent="0.3">
      <c r="A1674" t="s">
        <v>3523</v>
      </c>
      <c r="B1674" t="s">
        <v>3524</v>
      </c>
      <c r="C1674" t="str">
        <f>IFERROR(VLOOKUP(Table1[[#This Row],[Ticker]],[1]!Table2[[Symbol]:[Industry]],2,FALSE),"-")</f>
        <v>-</v>
      </c>
      <c r="D1674" t="s">
        <v>89</v>
      </c>
      <c r="E1674">
        <v>654.23760300000004</v>
      </c>
      <c r="F1674">
        <v>586.35</v>
      </c>
      <c r="G1674">
        <v>45.314650712798098</v>
      </c>
      <c r="H1674">
        <v>-11.5997734332486</v>
      </c>
      <c r="I1674">
        <v>-45.267711697902698</v>
      </c>
      <c r="J1674">
        <v>-1.2758726650935099</v>
      </c>
      <c r="K1674">
        <v>635.18244911316697</v>
      </c>
      <c r="L1674">
        <v>637.85629398203605</v>
      </c>
      <c r="M1674">
        <v>39.278489386596398</v>
      </c>
      <c r="N1674">
        <v>1.20324038569004</v>
      </c>
      <c r="O1674">
        <v>64.7650720559392</v>
      </c>
      <c r="P1674">
        <v>75.029850746268593</v>
      </c>
      <c r="Q1674">
        <v>0.227633513542257</v>
      </c>
    </row>
    <row r="1675" spans="1:17" hidden="1" x14ac:dyDescent="0.3">
      <c r="A1675" t="s">
        <v>3525</v>
      </c>
      <c r="B1675" t="s">
        <v>3526</v>
      </c>
      <c r="C1675" t="str">
        <f>IFERROR(VLOOKUP(Table1[[#This Row],[Ticker]],[1]!Table2[[Symbol]:[Industry]],2,FALSE),"-")</f>
        <v>-</v>
      </c>
      <c r="D1675" t="s">
        <v>1651</v>
      </c>
      <c r="E1675">
        <v>651.53970000000004</v>
      </c>
      <c r="F1675">
        <v>60.1</v>
      </c>
      <c r="G1675">
        <v>-8.0446515099097695</v>
      </c>
      <c r="H1675">
        <v>-4.2072761902099503</v>
      </c>
      <c r="I1675">
        <v>-0.97794905165576396</v>
      </c>
      <c r="J1675">
        <v>-1.6490016244702399</v>
      </c>
      <c r="K1675">
        <v>61.012309787389597</v>
      </c>
      <c r="L1675">
        <v>57.432247692510998</v>
      </c>
      <c r="M1675">
        <v>63.305866194264297</v>
      </c>
      <c r="N1675">
        <v>1.1108396946072701</v>
      </c>
      <c r="O1675">
        <v>7.4043261231281097</v>
      </c>
      <c r="P1675">
        <v>24.8182762201453</v>
      </c>
      <c r="Q1675">
        <v>-3.0371808196612001E-2</v>
      </c>
    </row>
    <row r="1676" spans="1:17" hidden="1" x14ac:dyDescent="0.3">
      <c r="A1676" t="s">
        <v>3527</v>
      </c>
      <c r="B1676" t="s">
        <v>3528</v>
      </c>
      <c r="C1676" t="str">
        <f>IFERROR(VLOOKUP(Table1[[#This Row],[Ticker]],[1]!Table2[[Symbol]:[Industry]],2,FALSE),"-")</f>
        <v>-</v>
      </c>
      <c r="D1676" t="s">
        <v>230</v>
      </c>
      <c r="E1676">
        <v>650.28130661</v>
      </c>
      <c r="F1676">
        <v>269.64999999999998</v>
      </c>
      <c r="G1676">
        <v>-44.009675849903203</v>
      </c>
      <c r="H1676">
        <v>-19.002525985459702</v>
      </c>
      <c r="I1676">
        <v>-30.5294051382416</v>
      </c>
      <c r="J1676">
        <v>-14.4580352711976</v>
      </c>
      <c r="M1676">
        <v>18.4184498009976</v>
      </c>
      <c r="O1676">
        <v>47.135175227146298</v>
      </c>
      <c r="P1676">
        <v>4.5155038759689701</v>
      </c>
    </row>
    <row r="1677" spans="1:17" hidden="1" x14ac:dyDescent="0.3">
      <c r="A1677" t="s">
        <v>3529</v>
      </c>
      <c r="B1677" t="s">
        <v>3530</v>
      </c>
      <c r="C1677" t="str">
        <f>IFERROR(VLOOKUP(Table1[[#This Row],[Ticker]],[1]!Table2[[Symbol]:[Industry]],2,FALSE),"-")</f>
        <v>-</v>
      </c>
      <c r="D1677" t="s">
        <v>289</v>
      </c>
      <c r="E1677">
        <v>647.89993975000004</v>
      </c>
      <c r="F1677">
        <v>589.75</v>
      </c>
      <c r="G1677">
        <v>37.644934058218297</v>
      </c>
      <c r="H1677">
        <v>37.8356553264057</v>
      </c>
      <c r="I1677">
        <v>51.125204769879801</v>
      </c>
      <c r="J1677">
        <v>10.4455267200055</v>
      </c>
      <c r="O1677">
        <v>2.5264942772360999</v>
      </c>
      <c r="P1677">
        <v>72.441520467836199</v>
      </c>
    </row>
    <row r="1678" spans="1:17" hidden="1" x14ac:dyDescent="0.3">
      <c r="A1678" t="s">
        <v>3531</v>
      </c>
      <c r="B1678" t="s">
        <v>3532</v>
      </c>
      <c r="C1678" t="str">
        <f>IFERROR(VLOOKUP(Table1[[#This Row],[Ticker]],[1]!Table2[[Symbol]:[Industry]],2,FALSE),"-")</f>
        <v>-</v>
      </c>
      <c r="D1678" t="s">
        <v>862</v>
      </c>
      <c r="E1678">
        <v>647.80480499999999</v>
      </c>
      <c r="F1678">
        <v>117.34</v>
      </c>
      <c r="G1678">
        <v>-13.048559068244</v>
      </c>
      <c r="H1678">
        <v>-4.14984298416213</v>
      </c>
      <c r="I1678">
        <v>21.7222564016019</v>
      </c>
      <c r="J1678">
        <v>7.9114005895535398</v>
      </c>
      <c r="K1678">
        <v>116.35805828807599</v>
      </c>
      <c r="L1678">
        <v>109.65962167112301</v>
      </c>
      <c r="M1678">
        <v>57.159736495092602</v>
      </c>
      <c r="N1678">
        <v>0.84954320173553</v>
      </c>
      <c r="O1678">
        <v>29.069371058462501</v>
      </c>
      <c r="P1678">
        <v>46.693336667083301</v>
      </c>
      <c r="Q1678">
        <v>-1.4725187654599001E-2</v>
      </c>
    </row>
    <row r="1679" spans="1:17" hidden="1" x14ac:dyDescent="0.3">
      <c r="A1679" t="s">
        <v>3533</v>
      </c>
      <c r="B1679" t="s">
        <v>3534</v>
      </c>
      <c r="C1679" t="str">
        <f>IFERROR(VLOOKUP(Table1[[#This Row],[Ticker]],[1]!Table2[[Symbol]:[Industry]],2,FALSE),"-")</f>
        <v>-</v>
      </c>
      <c r="D1679" t="s">
        <v>1459</v>
      </c>
      <c r="E1679">
        <v>647.12978428999998</v>
      </c>
      <c r="F1679">
        <v>1078.55</v>
      </c>
      <c r="G1679">
        <v>12.3666563355746</v>
      </c>
      <c r="H1679">
        <v>4.6314374108798804</v>
      </c>
      <c r="I1679">
        <v>-7.8290704578021897</v>
      </c>
      <c r="J1679">
        <v>-5.2779136017570902</v>
      </c>
      <c r="K1679">
        <v>1066.2340958047901</v>
      </c>
      <c r="L1679">
        <v>1007.072053426</v>
      </c>
      <c r="M1679">
        <v>41.715818372717401</v>
      </c>
      <c r="N1679">
        <v>0.71089713700983503</v>
      </c>
      <c r="O1679">
        <v>15.6181910898892</v>
      </c>
      <c r="P1679">
        <v>39.167741935483797</v>
      </c>
      <c r="Q1679">
        <v>-6.3057348809040003E-3</v>
      </c>
    </row>
    <row r="1680" spans="1:17" hidden="1" x14ac:dyDescent="0.3">
      <c r="A1680" t="s">
        <v>3535</v>
      </c>
      <c r="B1680" t="s">
        <v>3536</v>
      </c>
      <c r="C1680" t="str">
        <f>IFERROR(VLOOKUP(Table1[[#This Row],[Ticker]],[1]!Table2[[Symbol]:[Industry]],2,FALSE),"-")</f>
        <v>-</v>
      </c>
      <c r="D1680" t="s">
        <v>2584</v>
      </c>
      <c r="E1680">
        <v>645.62819276999903</v>
      </c>
      <c r="F1680">
        <v>75.900000000000006</v>
      </c>
      <c r="G1680">
        <v>626.39110504123096</v>
      </c>
      <c r="H1680">
        <v>59.266016904463903</v>
      </c>
      <c r="I1680">
        <v>41.666800284859001</v>
      </c>
      <c r="J1680">
        <v>-9.4910923632972199</v>
      </c>
      <c r="K1680">
        <v>63.762230822967801</v>
      </c>
      <c r="L1680">
        <v>46.4230681796098</v>
      </c>
      <c r="M1680">
        <v>49.118927174108599</v>
      </c>
      <c r="N1680">
        <v>2.9622976991737402</v>
      </c>
      <c r="O1680">
        <v>28.8669301712779</v>
      </c>
      <c r="P1680">
        <v>652.97619047619003</v>
      </c>
    </row>
    <row r="1681" spans="1:17" hidden="1" x14ac:dyDescent="0.3">
      <c r="A1681" t="s">
        <v>3537</v>
      </c>
      <c r="B1681" t="s">
        <v>3538</v>
      </c>
      <c r="C1681" t="str">
        <f>IFERROR(VLOOKUP(Table1[[#This Row],[Ticker]],[1]!Table2[[Symbol]:[Industry]],2,FALSE),"-")</f>
        <v>-</v>
      </c>
      <c r="D1681" t="s">
        <v>201</v>
      </c>
      <c r="E1681">
        <v>645.61874999999998</v>
      </c>
      <c r="F1681">
        <v>245.95</v>
      </c>
      <c r="G1681">
        <v>31.480467264269699</v>
      </c>
      <c r="H1681">
        <v>0.239898256964484</v>
      </c>
      <c r="I1681">
        <v>41.434927658103597</v>
      </c>
      <c r="J1681">
        <v>13.396433012362399</v>
      </c>
      <c r="K1681">
        <v>212.879981602622</v>
      </c>
      <c r="L1681">
        <v>168.968158493728</v>
      </c>
      <c r="M1681">
        <v>52.831256835764997</v>
      </c>
      <c r="N1681">
        <v>1.0276844479366301</v>
      </c>
      <c r="O1681">
        <v>14.8607440536694</v>
      </c>
      <c r="P1681">
        <v>99.959349593495901</v>
      </c>
      <c r="Q1681">
        <v>7.8134463557469003E-2</v>
      </c>
    </row>
    <row r="1682" spans="1:17" hidden="1" x14ac:dyDescent="0.3">
      <c r="A1682" t="s">
        <v>3539</v>
      </c>
      <c r="B1682" t="s">
        <v>3540</v>
      </c>
      <c r="C1682" t="str">
        <f>IFERROR(VLOOKUP(Table1[[#This Row],[Ticker]],[1]!Table2[[Symbol]:[Industry]],2,FALSE),"-")</f>
        <v>-</v>
      </c>
      <c r="D1682" t="s">
        <v>304</v>
      </c>
      <c r="E1682">
        <v>644.50151870000002</v>
      </c>
      <c r="F1682">
        <v>3.77</v>
      </c>
      <c r="G1682">
        <v>40.970470120596403</v>
      </c>
      <c r="H1682">
        <v>-11.9885621187642</v>
      </c>
      <c r="I1682">
        <v>-53.734735983139998</v>
      </c>
      <c r="J1682">
        <v>-2.82777622885411</v>
      </c>
      <c r="K1682">
        <v>3.9523042959563601</v>
      </c>
      <c r="L1682">
        <v>3.86832009505201</v>
      </c>
      <c r="M1682">
        <v>24.254470648613399</v>
      </c>
      <c r="N1682">
        <v>0.75812070600105097</v>
      </c>
      <c r="O1682">
        <v>76.392572944297001</v>
      </c>
      <c r="P1682">
        <v>71.363636363636303</v>
      </c>
      <c r="Q1682">
        <v>5.8391335871083999E-2</v>
      </c>
    </row>
    <row r="1683" spans="1:17" hidden="1" x14ac:dyDescent="0.3">
      <c r="A1683" t="s">
        <v>3541</v>
      </c>
      <c r="B1683" t="s">
        <v>3542</v>
      </c>
      <c r="C1683" t="str">
        <f>IFERROR(VLOOKUP(Table1[[#This Row],[Ticker]],[1]!Table2[[Symbol]:[Industry]],2,FALSE),"-")</f>
        <v>-</v>
      </c>
      <c r="D1683" t="s">
        <v>363</v>
      </c>
      <c r="E1683">
        <v>642.65692139999999</v>
      </c>
      <c r="F1683">
        <v>21.1</v>
      </c>
      <c r="G1683">
        <v>51.473986294998703</v>
      </c>
      <c r="H1683">
        <v>1.3198544453544001</v>
      </c>
      <c r="I1683">
        <v>-33.781506452620803</v>
      </c>
      <c r="J1683">
        <v>-1.1721194595056601</v>
      </c>
      <c r="K1683">
        <v>20.9180886901181</v>
      </c>
      <c r="L1683">
        <v>19.074163367750799</v>
      </c>
      <c r="M1683">
        <v>43.344668238013</v>
      </c>
      <c r="N1683">
        <v>4.1199343618026996</v>
      </c>
      <c r="O1683">
        <v>36.255924170616098</v>
      </c>
      <c r="P1683">
        <v>116.410256410256</v>
      </c>
      <c r="Q1683">
        <v>7.3865889444322E-2</v>
      </c>
    </row>
    <row r="1684" spans="1:17" hidden="1" x14ac:dyDescent="0.3">
      <c r="A1684" t="s">
        <v>3543</v>
      </c>
      <c r="B1684" t="s">
        <v>3544</v>
      </c>
      <c r="C1684" t="str">
        <f>IFERROR(VLOOKUP(Table1[[#This Row],[Ticker]],[1]!Table2[[Symbol]:[Industry]],2,FALSE),"-")</f>
        <v>-</v>
      </c>
      <c r="D1684" t="s">
        <v>349</v>
      </c>
      <c r="E1684">
        <v>640.88019569999994</v>
      </c>
      <c r="F1684">
        <v>305.64999999999998</v>
      </c>
      <c r="G1684">
        <v>189.82278205986401</v>
      </c>
      <c r="H1684">
        <v>-2.5035400053874501</v>
      </c>
      <c r="I1684">
        <v>-2.7618544344888898</v>
      </c>
      <c r="J1684">
        <v>10.525096939850799</v>
      </c>
      <c r="K1684">
        <v>281.87807280478302</v>
      </c>
      <c r="L1684">
        <v>253.512440489162</v>
      </c>
      <c r="M1684">
        <v>60.562794392119898</v>
      </c>
      <c r="N1684">
        <v>0.89043016783880502</v>
      </c>
      <c r="O1684">
        <v>16.1459185342712</v>
      </c>
      <c r="P1684">
        <v>246.73851389676599</v>
      </c>
    </row>
    <row r="1685" spans="1:17" hidden="1" x14ac:dyDescent="0.3">
      <c r="A1685" t="s">
        <v>3545</v>
      </c>
      <c r="B1685" t="s">
        <v>3546</v>
      </c>
      <c r="C1685" t="str">
        <f>IFERROR(VLOOKUP(Table1[[#This Row],[Ticker]],[1]!Table2[[Symbol]:[Industry]],2,FALSE),"-")</f>
        <v>-</v>
      </c>
      <c r="D1685" t="s">
        <v>136</v>
      </c>
      <c r="E1685">
        <v>640.03141196800004</v>
      </c>
      <c r="F1685">
        <v>47.68</v>
      </c>
      <c r="G1685">
        <v>50.994057954240098</v>
      </c>
      <c r="H1685">
        <v>-0.881213854246643</v>
      </c>
      <c r="I1685">
        <v>-19.614618644866098</v>
      </c>
      <c r="J1685">
        <v>-2.7554422672081298</v>
      </c>
      <c r="K1685">
        <v>44.923186168533697</v>
      </c>
      <c r="L1685">
        <v>41.800398398845303</v>
      </c>
      <c r="M1685">
        <v>66.740122564550504</v>
      </c>
      <c r="N1685">
        <v>1.8787001415725</v>
      </c>
      <c r="O1685">
        <v>23.741610738255002</v>
      </c>
      <c r="P1685">
        <v>80.264650283553806</v>
      </c>
      <c r="Q1685">
        <v>9.1445281962146005E-2</v>
      </c>
    </row>
    <row r="1686" spans="1:17" hidden="1" x14ac:dyDescent="0.3">
      <c r="A1686" t="s">
        <v>3547</v>
      </c>
      <c r="B1686" t="s">
        <v>3548</v>
      </c>
      <c r="C1686" t="str">
        <f>IFERROR(VLOOKUP(Table1[[#This Row],[Ticker]],[1]!Table2[[Symbol]:[Industry]],2,FALSE),"-")</f>
        <v>-</v>
      </c>
      <c r="D1686" t="s">
        <v>548</v>
      </c>
      <c r="E1686">
        <v>638.07817230000001</v>
      </c>
      <c r="F1686">
        <v>46.17</v>
      </c>
      <c r="G1686">
        <v>-29.180022143819802</v>
      </c>
      <c r="H1686">
        <v>1.9310204800975299</v>
      </c>
      <c r="I1686">
        <v>-31.891094406674799</v>
      </c>
      <c r="J1686">
        <v>-0.129142212166026</v>
      </c>
      <c r="K1686">
        <v>45.649987915311897</v>
      </c>
      <c r="L1686">
        <v>46.488688265874401</v>
      </c>
      <c r="M1686">
        <v>48.702044824385602</v>
      </c>
      <c r="N1686">
        <v>1.5445580292063801</v>
      </c>
      <c r="O1686">
        <v>37.751786874593797</v>
      </c>
      <c r="P1686">
        <v>16.738305941845699</v>
      </c>
      <c r="Q1686">
        <v>0.127193105039212</v>
      </c>
    </row>
    <row r="1687" spans="1:17" hidden="1" x14ac:dyDescent="0.3">
      <c r="A1687" t="s">
        <v>3549</v>
      </c>
      <c r="B1687" t="s">
        <v>3550</v>
      </c>
      <c r="C1687" t="str">
        <f>IFERROR(VLOOKUP(Table1[[#This Row],[Ticker]],[1]!Table2[[Symbol]:[Industry]],2,FALSE),"-")</f>
        <v>-</v>
      </c>
      <c r="D1687" t="s">
        <v>626</v>
      </c>
      <c r="E1687">
        <v>633.41413020000005</v>
      </c>
      <c r="F1687">
        <v>347.7</v>
      </c>
      <c r="G1687">
        <v>264.089071868411</v>
      </c>
      <c r="H1687">
        <v>9.6719880794925395</v>
      </c>
      <c r="I1687">
        <v>177.61424882185199</v>
      </c>
      <c r="J1687">
        <v>14.3920787338184</v>
      </c>
      <c r="K1687">
        <v>273.61181309701698</v>
      </c>
      <c r="L1687">
        <v>189.87316158211499</v>
      </c>
      <c r="M1687">
        <v>75.363720090506106</v>
      </c>
      <c r="N1687">
        <v>1.08840999637812</v>
      </c>
      <c r="O1687">
        <v>4.8892723612309501</v>
      </c>
      <c r="P1687">
        <v>304.302325581395</v>
      </c>
      <c r="Q1687">
        <v>0.23007635855512301</v>
      </c>
    </row>
    <row r="1688" spans="1:17" hidden="1" x14ac:dyDescent="0.3">
      <c r="A1688" t="s">
        <v>3551</v>
      </c>
      <c r="B1688" t="s">
        <v>3552</v>
      </c>
      <c r="C1688" t="str">
        <f>IFERROR(VLOOKUP(Table1[[#This Row],[Ticker]],[1]!Table2[[Symbol]:[Industry]],2,FALSE),"-")</f>
        <v>-</v>
      </c>
      <c r="D1688" t="s">
        <v>155</v>
      </c>
      <c r="E1688">
        <v>632.73125274999995</v>
      </c>
      <c r="F1688">
        <v>96.55</v>
      </c>
      <c r="G1688">
        <v>-56.059154098216901</v>
      </c>
      <c r="H1688">
        <v>-4.1100925230465704</v>
      </c>
      <c r="I1688">
        <v>-39.960875329358103</v>
      </c>
      <c r="J1688">
        <v>-2.4506217133635499</v>
      </c>
      <c r="K1688">
        <v>100.55332918521199</v>
      </c>
      <c r="L1688">
        <v>113.043785562343</v>
      </c>
      <c r="M1688">
        <v>36.459120241341601</v>
      </c>
      <c r="N1688">
        <v>1.0746030910423101</v>
      </c>
      <c r="O1688">
        <v>61.522527187985403</v>
      </c>
      <c r="P1688">
        <v>5.9824368825466401</v>
      </c>
      <c r="Q1688">
        <v>2.0268396994827E-2</v>
      </c>
    </row>
    <row r="1689" spans="1:17" hidden="1" x14ac:dyDescent="0.3">
      <c r="A1689" t="s">
        <v>3553</v>
      </c>
      <c r="B1689" t="s">
        <v>3554</v>
      </c>
      <c r="C1689" t="str">
        <f>IFERROR(VLOOKUP(Table1[[#This Row],[Ticker]],[1]!Table2[[Symbol]:[Industry]],2,FALSE),"-")</f>
        <v>-</v>
      </c>
      <c r="D1689" t="s">
        <v>3555</v>
      </c>
      <c r="E1689">
        <v>632.45735000000002</v>
      </c>
      <c r="F1689">
        <v>1100.5</v>
      </c>
      <c r="G1689">
        <v>-29.8828772506623</v>
      </c>
      <c r="H1689">
        <v>0.51719173973742705</v>
      </c>
      <c r="I1689">
        <v>-6.8533061546275098</v>
      </c>
      <c r="J1689">
        <v>-0.415805811432857</v>
      </c>
      <c r="K1689">
        <v>1049.9892720202399</v>
      </c>
      <c r="L1689">
        <v>1016.938345268</v>
      </c>
      <c r="M1689">
        <v>43.800600891735499</v>
      </c>
      <c r="N1689">
        <v>1.1537113437604101</v>
      </c>
      <c r="O1689">
        <v>67.360786516663495</v>
      </c>
      <c r="P1689">
        <v>37.390761548064901</v>
      </c>
      <c r="Q1689">
        <v>-7.4799155637016002E-2</v>
      </c>
    </row>
    <row r="1690" spans="1:17" hidden="1" x14ac:dyDescent="0.3">
      <c r="A1690" t="s">
        <v>3556</v>
      </c>
      <c r="B1690" t="s">
        <v>3557</v>
      </c>
      <c r="C1690" t="str">
        <f>IFERROR(VLOOKUP(Table1[[#This Row],[Ticker]],[1]!Table2[[Symbol]:[Industry]],2,FALSE),"-")</f>
        <v>-</v>
      </c>
      <c r="D1690" t="s">
        <v>230</v>
      </c>
      <c r="E1690">
        <v>631.12981249999996</v>
      </c>
      <c r="F1690">
        <v>1988.75</v>
      </c>
      <c r="G1690">
        <v>715.605987657274</v>
      </c>
      <c r="H1690">
        <v>49.038374337955403</v>
      </c>
      <c r="I1690">
        <v>468.40103322991803</v>
      </c>
      <c r="J1690">
        <v>8.7067490471044895</v>
      </c>
      <c r="K1690">
        <v>1349.5394732392599</v>
      </c>
      <c r="L1690">
        <v>742.68783626817606</v>
      </c>
      <c r="M1690">
        <v>99.953644335597204</v>
      </c>
      <c r="N1690">
        <v>1.2673646500878699</v>
      </c>
      <c r="O1690">
        <v>0</v>
      </c>
      <c r="P1690">
        <v>856.12980769230705</v>
      </c>
      <c r="Q1690">
        <v>0.27681447896414202</v>
      </c>
    </row>
    <row r="1691" spans="1:17" hidden="1" x14ac:dyDescent="0.3">
      <c r="A1691" t="s">
        <v>3558</v>
      </c>
      <c r="B1691" t="s">
        <v>3559</v>
      </c>
      <c r="C1691" t="str">
        <f>IFERROR(VLOOKUP(Table1[[#This Row],[Ticker]],[1]!Table2[[Symbol]:[Industry]],2,FALSE),"-")</f>
        <v>-</v>
      </c>
      <c r="D1691" t="s">
        <v>775</v>
      </c>
      <c r="E1691">
        <v>630.47138129999996</v>
      </c>
      <c r="F1691">
        <v>433.35</v>
      </c>
      <c r="G1691">
        <v>-35.016147241615101</v>
      </c>
      <c r="H1691">
        <v>-8.2689590527493504</v>
      </c>
      <c r="I1691">
        <v>-24.666039213093399</v>
      </c>
      <c r="J1691">
        <v>3.7581011334585099</v>
      </c>
      <c r="K1691">
        <v>457.39900837455798</v>
      </c>
      <c r="L1691">
        <v>440.38606783256603</v>
      </c>
      <c r="M1691">
        <v>32.250827875064502</v>
      </c>
      <c r="N1691">
        <v>0.211968648091996</v>
      </c>
      <c r="O1691">
        <v>31.994923272181801</v>
      </c>
      <c r="P1691">
        <v>13.4424083769633</v>
      </c>
    </row>
    <row r="1692" spans="1:17" hidden="1" x14ac:dyDescent="0.3">
      <c r="A1692" t="s">
        <v>3560</v>
      </c>
      <c r="B1692" t="s">
        <v>3561</v>
      </c>
      <c r="C1692" t="str">
        <f>IFERROR(VLOOKUP(Table1[[#This Row],[Ticker]],[1]!Table2[[Symbol]:[Industry]],2,FALSE),"-")</f>
        <v>-</v>
      </c>
      <c r="D1692" t="s">
        <v>201</v>
      </c>
      <c r="E1692">
        <v>630.08525102500005</v>
      </c>
      <c r="F1692">
        <v>180.65</v>
      </c>
      <c r="G1692">
        <v>131.56009890342301</v>
      </c>
      <c r="H1692">
        <v>-12.957041789290599</v>
      </c>
      <c r="I1692">
        <v>-4.9311620286867699</v>
      </c>
      <c r="J1692">
        <v>-4.6850602100017404</v>
      </c>
      <c r="K1692">
        <v>191.580397762959</v>
      </c>
      <c r="L1692">
        <v>163.63758497401699</v>
      </c>
      <c r="M1692">
        <v>23.419573329420601</v>
      </c>
      <c r="N1692">
        <v>0.32247695330708598</v>
      </c>
      <c r="O1692">
        <v>21.782452255743099</v>
      </c>
      <c r="Q1692">
        <v>0.125595452896894</v>
      </c>
    </row>
    <row r="1693" spans="1:17" hidden="1" x14ac:dyDescent="0.3">
      <c r="A1693" t="s">
        <v>3562</v>
      </c>
      <c r="B1693" t="s">
        <v>3563</v>
      </c>
      <c r="C1693" t="str">
        <f>IFERROR(VLOOKUP(Table1[[#This Row],[Ticker]],[1]!Table2[[Symbol]:[Industry]],2,FALSE),"-")</f>
        <v>-</v>
      </c>
      <c r="D1693" t="s">
        <v>391</v>
      </c>
      <c r="E1693">
        <v>628.97609857500004</v>
      </c>
      <c r="F1693">
        <v>40.049999999999997</v>
      </c>
      <c r="G1693">
        <v>38.9107823336359</v>
      </c>
      <c r="H1693">
        <v>2.4944625821048301</v>
      </c>
      <c r="I1693">
        <v>-25.082836701319501</v>
      </c>
      <c r="J1693">
        <v>0.81893837915491197</v>
      </c>
      <c r="K1693">
        <v>39.120947405485701</v>
      </c>
      <c r="L1693">
        <v>36.306012232444601</v>
      </c>
      <c r="M1693">
        <v>48.574670940922999</v>
      </c>
      <c r="N1693">
        <v>2.6696227222381399</v>
      </c>
      <c r="O1693">
        <v>23.096129837702801</v>
      </c>
      <c r="P1693">
        <v>72.258064516128997</v>
      </c>
      <c r="Q1693">
        <v>9.6149841674580006E-3</v>
      </c>
    </row>
    <row r="1694" spans="1:17" hidden="1" x14ac:dyDescent="0.3">
      <c r="A1694" t="s">
        <v>3564</v>
      </c>
      <c r="B1694" t="s">
        <v>3565</v>
      </c>
      <c r="C1694" t="str">
        <f>IFERROR(VLOOKUP(Table1[[#This Row],[Ticker]],[1]!Table2[[Symbol]:[Industry]],2,FALSE),"-")</f>
        <v>-</v>
      </c>
      <c r="D1694" t="s">
        <v>297</v>
      </c>
      <c r="E1694">
        <v>627.58137999999997</v>
      </c>
      <c r="F1694">
        <v>136.6</v>
      </c>
      <c r="G1694">
        <v>-23.723639651826499</v>
      </c>
      <c r="H1694">
        <v>6.4282881802941603</v>
      </c>
      <c r="I1694">
        <v>-13.939660458324701</v>
      </c>
      <c r="J1694">
        <v>3.9831665386120698</v>
      </c>
      <c r="K1694">
        <v>128.76431184631099</v>
      </c>
      <c r="L1694">
        <v>125.51584580861901</v>
      </c>
      <c r="M1694">
        <v>55.9115628794599</v>
      </c>
      <c r="N1694">
        <v>1.0373075320156599</v>
      </c>
      <c r="O1694">
        <v>11.9326500732064</v>
      </c>
      <c r="P1694">
        <v>36.599999999999902</v>
      </c>
      <c r="Q1694">
        <v>4.1924673303559E-2</v>
      </c>
    </row>
    <row r="1695" spans="1:17" hidden="1" x14ac:dyDescent="0.3">
      <c r="A1695" t="s">
        <v>3566</v>
      </c>
      <c r="B1695" t="s">
        <v>3567</v>
      </c>
      <c r="C1695" t="str">
        <f>IFERROR(VLOOKUP(Table1[[#This Row],[Ticker]],[1]!Table2[[Symbol]:[Industry]],2,FALSE),"-")</f>
        <v>-</v>
      </c>
      <c r="D1695" t="s">
        <v>230</v>
      </c>
      <c r="E1695">
        <v>624.63499999999999</v>
      </c>
      <c r="F1695">
        <v>567.85</v>
      </c>
      <c r="G1695">
        <v>101.650445111664</v>
      </c>
      <c r="H1695">
        <v>-3.3506223335560898</v>
      </c>
      <c r="I1695">
        <v>62.918123900384998</v>
      </c>
      <c r="J1695">
        <v>-4.19664909333442</v>
      </c>
      <c r="K1695">
        <v>559.66130634976605</v>
      </c>
      <c r="L1695">
        <v>417.25457103768099</v>
      </c>
      <c r="M1695">
        <v>36.848439921670803</v>
      </c>
      <c r="N1695">
        <v>0.27225662718354099</v>
      </c>
      <c r="O1695">
        <v>17.2844941445804</v>
      </c>
      <c r="P1695">
        <v>149.87898789878901</v>
      </c>
      <c r="Q1695">
        <v>0.23332245267727</v>
      </c>
    </row>
    <row r="1696" spans="1:17" hidden="1" x14ac:dyDescent="0.3">
      <c r="A1696" t="s">
        <v>3568</v>
      </c>
      <c r="B1696" t="s">
        <v>3569</v>
      </c>
      <c r="C1696" t="str">
        <f>IFERROR(VLOOKUP(Table1[[#This Row],[Ticker]],[1]!Table2[[Symbol]:[Industry]],2,FALSE),"-")</f>
        <v>-</v>
      </c>
      <c r="D1696" t="s">
        <v>1564</v>
      </c>
      <c r="E1696">
        <v>624.26576369300005</v>
      </c>
      <c r="F1696">
        <v>26.99</v>
      </c>
      <c r="G1696">
        <v>1.6334418809554001</v>
      </c>
      <c r="H1696">
        <v>-6.7306559413124898</v>
      </c>
      <c r="I1696">
        <v>-35.547343458929703</v>
      </c>
      <c r="J1696">
        <v>-5.8258616977385902</v>
      </c>
      <c r="K1696">
        <v>27.204599277400401</v>
      </c>
      <c r="L1696">
        <v>26.756946866573799</v>
      </c>
      <c r="M1696">
        <v>46.136845902094898</v>
      </c>
      <c r="N1696">
        <v>1.8401472646641399</v>
      </c>
      <c r="O1696">
        <v>36.717302704705403</v>
      </c>
      <c r="P1696">
        <v>31.338199513381898</v>
      </c>
      <c r="Q1696">
        <v>-2.4072998542632E-2</v>
      </c>
    </row>
    <row r="1697" spans="1:17" hidden="1" x14ac:dyDescent="0.3">
      <c r="A1697" t="s">
        <v>3570</v>
      </c>
      <c r="B1697" t="s">
        <v>3571</v>
      </c>
      <c r="C1697" t="str">
        <f>IFERROR(VLOOKUP(Table1[[#This Row],[Ticker]],[1]!Table2[[Symbol]:[Industry]],2,FALSE),"-")</f>
        <v>-</v>
      </c>
      <c r="D1697" t="s">
        <v>95</v>
      </c>
      <c r="E1697">
        <v>622.08697949999998</v>
      </c>
      <c r="F1697">
        <v>298.05</v>
      </c>
      <c r="G1697">
        <v>750.03256162386401</v>
      </c>
      <c r="H1697">
        <v>-14.2997915179413</v>
      </c>
      <c r="I1697">
        <v>39.039136272108202</v>
      </c>
      <c r="J1697">
        <v>2.0342161569326902</v>
      </c>
      <c r="K1697">
        <v>314.10725130281901</v>
      </c>
      <c r="L1697">
        <v>235.134883456637</v>
      </c>
      <c r="M1697">
        <v>43.103285379255802</v>
      </c>
      <c r="N1697">
        <v>0.73536514730892899</v>
      </c>
      <c r="O1697">
        <v>33.081697701727798</v>
      </c>
      <c r="P1697">
        <v>776.61764705882297</v>
      </c>
    </row>
    <row r="1698" spans="1:17" hidden="1" x14ac:dyDescent="0.3">
      <c r="A1698" t="s">
        <v>3572</v>
      </c>
      <c r="B1698" t="s">
        <v>3573</v>
      </c>
      <c r="C1698" t="str">
        <f>IFERROR(VLOOKUP(Table1[[#This Row],[Ticker]],[1]!Table2[[Symbol]:[Industry]],2,FALSE),"-")</f>
        <v>-</v>
      </c>
      <c r="D1698" t="s">
        <v>433</v>
      </c>
      <c r="E1698">
        <v>619.80068371000004</v>
      </c>
      <c r="F1698">
        <v>65.14</v>
      </c>
      <c r="G1698">
        <v>-30.563943165101399</v>
      </c>
      <c r="H1698">
        <v>-8.6678798854707004</v>
      </c>
      <c r="I1698">
        <v>-28.5403593163132</v>
      </c>
      <c r="J1698">
        <v>-2.5581345893359702</v>
      </c>
      <c r="K1698">
        <v>68.918825804979093</v>
      </c>
      <c r="L1698">
        <v>70.402189097732503</v>
      </c>
      <c r="M1698">
        <v>35.305751230470499</v>
      </c>
      <c r="N1698">
        <v>0.72644926517207298</v>
      </c>
      <c r="O1698">
        <v>50.429843414184802</v>
      </c>
      <c r="P1698">
        <v>8.3860232945091404</v>
      </c>
      <c r="Q1698">
        <v>-2.4821013530792E-2</v>
      </c>
    </row>
    <row r="1699" spans="1:17" hidden="1" x14ac:dyDescent="0.3">
      <c r="A1699" t="s">
        <v>3574</v>
      </c>
      <c r="B1699" t="s">
        <v>3575</v>
      </c>
      <c r="C1699" t="str">
        <f>IFERROR(VLOOKUP(Table1[[#This Row],[Ticker]],[1]!Table2[[Symbol]:[Industry]],2,FALSE),"-")</f>
        <v>-</v>
      </c>
      <c r="D1699" t="s">
        <v>46</v>
      </c>
      <c r="E1699">
        <v>618.34618999999998</v>
      </c>
      <c r="F1699">
        <v>269.5</v>
      </c>
      <c r="G1699">
        <v>-7.3372978243395997</v>
      </c>
      <c r="H1699">
        <v>41.906641330666702</v>
      </c>
      <c r="I1699">
        <v>6.1429728873219096</v>
      </c>
      <c r="J1699">
        <v>2.3294236668141002</v>
      </c>
      <c r="K1699">
        <v>211.98031154694601</v>
      </c>
      <c r="M1699">
        <v>73.123755976246002</v>
      </c>
      <c r="N1699">
        <v>2.49636523234728</v>
      </c>
      <c r="O1699">
        <v>3.5250463821892399</v>
      </c>
      <c r="P1699">
        <v>88.659432971648599</v>
      </c>
    </row>
    <row r="1700" spans="1:17" hidden="1" x14ac:dyDescent="0.3">
      <c r="A1700" t="s">
        <v>3576</v>
      </c>
      <c r="B1700" t="s">
        <v>3577</v>
      </c>
      <c r="C1700" t="str">
        <f>IFERROR(VLOOKUP(Table1[[#This Row],[Ticker]],[1]!Table2[[Symbol]:[Industry]],2,FALSE),"-")</f>
        <v>-</v>
      </c>
      <c r="D1700" t="s">
        <v>433</v>
      </c>
      <c r="E1700">
        <v>614.77179720000004</v>
      </c>
      <c r="F1700">
        <v>580.20000000000005</v>
      </c>
      <c r="G1700">
        <v>55.7817226744233</v>
      </c>
      <c r="H1700">
        <v>7.7413133218335803E-2</v>
      </c>
      <c r="I1700">
        <v>19.451730855866199</v>
      </c>
      <c r="J1700">
        <v>-1.2687496736278301</v>
      </c>
      <c r="K1700">
        <v>551.12967669749003</v>
      </c>
      <c r="L1700">
        <v>475.62240017823899</v>
      </c>
      <c r="M1700">
        <v>51.0004304820418</v>
      </c>
      <c r="N1700">
        <v>0.96854035324125298</v>
      </c>
      <c r="O1700">
        <v>9.4536366770079105</v>
      </c>
      <c r="P1700">
        <v>88.744307091737099</v>
      </c>
      <c r="Q1700">
        <v>4.3218946927668998E-2</v>
      </c>
    </row>
    <row r="1701" spans="1:17" hidden="1" x14ac:dyDescent="0.3">
      <c r="A1701" t="s">
        <v>3578</v>
      </c>
      <c r="B1701" t="s">
        <v>3579</v>
      </c>
      <c r="C1701" t="str">
        <f>IFERROR(VLOOKUP(Table1[[#This Row],[Ticker]],[1]!Table2[[Symbol]:[Industry]],2,FALSE),"-")</f>
        <v>-</v>
      </c>
      <c r="D1701" t="s">
        <v>926</v>
      </c>
      <c r="E1701">
        <v>612.47329500000001</v>
      </c>
      <c r="F1701">
        <v>245</v>
      </c>
      <c r="G1701">
        <v>83.354931703001498</v>
      </c>
      <c r="H1701">
        <v>13.616584723279299</v>
      </c>
      <c r="I1701">
        <v>56.328103672276399</v>
      </c>
      <c r="J1701">
        <v>0.47171615693268798</v>
      </c>
      <c r="K1701">
        <v>208.083056337687</v>
      </c>
      <c r="L1701">
        <v>161.113839754639</v>
      </c>
      <c r="M1701">
        <v>50.702493101236797</v>
      </c>
      <c r="N1701">
        <v>0.25913338997451102</v>
      </c>
      <c r="O1701">
        <v>21.1428571428571</v>
      </c>
      <c r="P1701">
        <v>118.75</v>
      </c>
      <c r="Q1701">
        <v>4.9159644521471001E-2</v>
      </c>
    </row>
    <row r="1702" spans="1:17" hidden="1" x14ac:dyDescent="0.3">
      <c r="A1702" t="s">
        <v>3580</v>
      </c>
      <c r="B1702" t="s">
        <v>3581</v>
      </c>
      <c r="C1702" t="str">
        <f>IFERROR(VLOOKUP(Table1[[#This Row],[Ticker]],[1]!Table2[[Symbol]:[Industry]],2,FALSE),"-")</f>
        <v>-</v>
      </c>
      <c r="D1702" t="s">
        <v>551</v>
      </c>
      <c r="E1702">
        <v>610.99272576999999</v>
      </c>
      <c r="F1702">
        <v>518.35</v>
      </c>
      <c r="G1702">
        <v>103.843898783756</v>
      </c>
      <c r="H1702">
        <v>6.2630093184544098</v>
      </c>
      <c r="I1702">
        <v>54.347939274441003</v>
      </c>
      <c r="J1702">
        <v>25.941074995048101</v>
      </c>
      <c r="K1702">
        <v>431.61752194431898</v>
      </c>
      <c r="L1702">
        <v>354.12241545142598</v>
      </c>
      <c r="M1702">
        <v>62.320130435450501</v>
      </c>
      <c r="N1702">
        <v>2.0682286047452099</v>
      </c>
      <c r="O1702">
        <v>12.6266036461849</v>
      </c>
      <c r="P1702">
        <v>137.39409205404101</v>
      </c>
      <c r="Q1702">
        <v>1.2824745114595E-2</v>
      </c>
    </row>
    <row r="1703" spans="1:17" hidden="1" x14ac:dyDescent="0.3">
      <c r="A1703" t="s">
        <v>3582</v>
      </c>
      <c r="B1703" t="s">
        <v>3583</v>
      </c>
      <c r="C1703" t="str">
        <f>IFERROR(VLOOKUP(Table1[[#This Row],[Ticker]],[1]!Table2[[Symbol]:[Industry]],2,FALSE),"-")</f>
        <v>-</v>
      </c>
      <c r="D1703" t="s">
        <v>304</v>
      </c>
      <c r="E1703">
        <v>610.44731848000004</v>
      </c>
      <c r="F1703">
        <v>542.79999999999995</v>
      </c>
      <c r="G1703">
        <v>-20.629187569267401</v>
      </c>
      <c r="H1703">
        <v>-3.77828356121733</v>
      </c>
      <c r="I1703">
        <v>-9.1676955190726304</v>
      </c>
      <c r="J1703">
        <v>1.0087531939697201</v>
      </c>
      <c r="K1703">
        <v>548.00529204584905</v>
      </c>
      <c r="L1703">
        <v>526.75418077078803</v>
      </c>
      <c r="M1703">
        <v>48.116087680382897</v>
      </c>
      <c r="N1703">
        <v>0.68735797816327604</v>
      </c>
      <c r="O1703">
        <v>56.814155229433901</v>
      </c>
      <c r="P1703">
        <v>32.5518925518925</v>
      </c>
      <c r="Q1703">
        <v>0.107526143489863</v>
      </c>
    </row>
    <row r="1704" spans="1:17" hidden="1" x14ac:dyDescent="0.3">
      <c r="A1704" t="s">
        <v>3584</v>
      </c>
      <c r="B1704" t="s">
        <v>3585</v>
      </c>
      <c r="C1704" t="str">
        <f>IFERROR(VLOOKUP(Table1[[#This Row],[Ticker]],[1]!Table2[[Symbol]:[Industry]],2,FALSE),"-")</f>
        <v>-</v>
      </c>
      <c r="D1704" t="s">
        <v>349</v>
      </c>
      <c r="E1704">
        <v>609.69912419899902</v>
      </c>
      <c r="F1704">
        <v>124.49</v>
      </c>
      <c r="G1704">
        <v>68.668882819009099</v>
      </c>
      <c r="H1704">
        <v>-15.153331161823999</v>
      </c>
      <c r="I1704">
        <v>-9.0596830893652598</v>
      </c>
      <c r="J1704">
        <v>-8.4030153046570604</v>
      </c>
      <c r="K1704">
        <v>121.87893780749999</v>
      </c>
      <c r="L1704">
        <v>102.278482169816</v>
      </c>
      <c r="M1704">
        <v>39.938287634552402</v>
      </c>
      <c r="N1704">
        <v>0.20611755489498501</v>
      </c>
      <c r="O1704">
        <v>18.764559402361598</v>
      </c>
      <c r="P1704">
        <v>99.024780175859306</v>
      </c>
      <c r="Q1704">
        <v>9.9676730467937E-2</v>
      </c>
    </row>
    <row r="1705" spans="1:17" hidden="1" x14ac:dyDescent="0.3">
      <c r="A1705" t="s">
        <v>3586</v>
      </c>
      <c r="B1705" t="s">
        <v>3587</v>
      </c>
      <c r="C1705" t="str">
        <f>IFERROR(VLOOKUP(Table1[[#This Row],[Ticker]],[1]!Table2[[Symbol]:[Industry]],2,FALSE),"-")</f>
        <v>-</v>
      </c>
      <c r="D1705" t="s">
        <v>926</v>
      </c>
      <c r="E1705">
        <v>607.05424831999903</v>
      </c>
      <c r="F1705">
        <v>119.57</v>
      </c>
      <c r="G1705">
        <v>16.270350646283401</v>
      </c>
      <c r="H1705">
        <v>9.1141272236758208</v>
      </c>
      <c r="I1705">
        <v>-13.7529244033972</v>
      </c>
      <c r="J1705">
        <v>6.4543248525848496</v>
      </c>
      <c r="K1705">
        <v>113.517968105763</v>
      </c>
      <c r="L1705">
        <v>100.05381307620399</v>
      </c>
      <c r="M1705">
        <v>58.774684402290902</v>
      </c>
      <c r="N1705">
        <v>0.98354912271716699</v>
      </c>
      <c r="O1705">
        <v>14.5688717905829</v>
      </c>
      <c r="P1705">
        <v>72.913955169920399</v>
      </c>
    </row>
    <row r="1706" spans="1:17" hidden="1" x14ac:dyDescent="0.3">
      <c r="A1706" t="s">
        <v>3588</v>
      </c>
      <c r="B1706" t="s">
        <v>3589</v>
      </c>
      <c r="C1706" t="str">
        <f>IFERROR(VLOOKUP(Table1[[#This Row],[Ticker]],[1]!Table2[[Symbol]:[Industry]],2,FALSE),"-")</f>
        <v>-</v>
      </c>
      <c r="D1706" t="s">
        <v>68</v>
      </c>
      <c r="E1706">
        <v>606.57655612500002</v>
      </c>
      <c r="F1706">
        <v>203.25</v>
      </c>
      <c r="G1706">
        <v>65.613496125324602</v>
      </c>
      <c r="H1706">
        <v>40.278356066485202</v>
      </c>
      <c r="I1706">
        <v>14.0058794605673</v>
      </c>
      <c r="J1706">
        <v>-7.4181920999480297</v>
      </c>
      <c r="K1706">
        <v>161.28367564977501</v>
      </c>
      <c r="L1706">
        <v>139.99306231853001</v>
      </c>
      <c r="M1706">
        <v>67.991539608070298</v>
      </c>
      <c r="N1706">
        <v>2.8208950401492601</v>
      </c>
      <c r="O1706">
        <v>12.0295202952029</v>
      </c>
      <c r="P1706">
        <v>97.330097087378604</v>
      </c>
      <c r="Q1706">
        <v>5.2147338927474002E-2</v>
      </c>
    </row>
    <row r="1707" spans="1:17" hidden="1" x14ac:dyDescent="0.3">
      <c r="A1707" t="s">
        <v>3590</v>
      </c>
      <c r="B1707" t="s">
        <v>3591</v>
      </c>
      <c r="C1707" t="str">
        <f>IFERROR(VLOOKUP(Table1[[#This Row],[Ticker]],[1]!Table2[[Symbol]:[Industry]],2,FALSE),"-")</f>
        <v>-</v>
      </c>
      <c r="D1707" t="s">
        <v>532</v>
      </c>
      <c r="E1707">
        <v>605.79435155399995</v>
      </c>
      <c r="F1707">
        <v>36.47</v>
      </c>
      <c r="G1707">
        <v>96.928704146246204</v>
      </c>
      <c r="H1707">
        <v>62.011669225439903</v>
      </c>
      <c r="I1707">
        <v>74.804159085203906</v>
      </c>
      <c r="J1707">
        <v>25.329337597468701</v>
      </c>
      <c r="K1707">
        <v>25.5297151910016</v>
      </c>
      <c r="L1707">
        <v>19.996954191730499</v>
      </c>
      <c r="M1707">
        <v>84.269219002008597</v>
      </c>
      <c r="N1707">
        <v>1.55893165042823</v>
      </c>
      <c r="O1707">
        <v>7.2936660268714002</v>
      </c>
      <c r="P1707">
        <v>177.33840304182499</v>
      </c>
      <c r="Q1707">
        <v>9.3616582510261004E-2</v>
      </c>
    </row>
    <row r="1708" spans="1:17" hidden="1" x14ac:dyDescent="0.3">
      <c r="A1708" t="s">
        <v>3592</v>
      </c>
      <c r="B1708" t="s">
        <v>3593</v>
      </c>
      <c r="C1708" t="str">
        <f>IFERROR(VLOOKUP(Table1[[#This Row],[Ticker]],[1]!Table2[[Symbol]:[Industry]],2,FALSE),"-")</f>
        <v>-</v>
      </c>
      <c r="D1708" t="s">
        <v>297</v>
      </c>
      <c r="E1708">
        <v>605.18530999999996</v>
      </c>
      <c r="F1708">
        <v>188.59</v>
      </c>
      <c r="G1708">
        <v>-15.519125482073299</v>
      </c>
      <c r="H1708">
        <v>4.2655318438016403</v>
      </c>
      <c r="I1708">
        <v>-18.073320644184399</v>
      </c>
      <c r="J1708">
        <v>-1.4446145410096101</v>
      </c>
      <c r="K1708">
        <v>183.51217182892501</v>
      </c>
      <c r="L1708">
        <v>174.460953695537</v>
      </c>
      <c r="M1708">
        <v>46.814807371743498</v>
      </c>
      <c r="N1708">
        <v>0.57650628630246303</v>
      </c>
      <c r="O1708">
        <v>26.199692454530901</v>
      </c>
      <c r="P1708">
        <v>31.147426981919299</v>
      </c>
      <c r="Q1708">
        <v>1.4579233536232999E-2</v>
      </c>
    </row>
    <row r="1709" spans="1:17" hidden="1" x14ac:dyDescent="0.3">
      <c r="A1709" t="s">
        <v>3594</v>
      </c>
      <c r="B1709" t="s">
        <v>3595</v>
      </c>
      <c r="C1709" t="str">
        <f>IFERROR(VLOOKUP(Table1[[#This Row],[Ticker]],[1]!Table2[[Symbol]:[Industry]],2,FALSE),"-")</f>
        <v>-</v>
      </c>
      <c r="D1709" t="s">
        <v>21</v>
      </c>
      <c r="E1709">
        <v>604.41699177299995</v>
      </c>
      <c r="F1709">
        <v>35.69</v>
      </c>
      <c r="G1709">
        <v>-22.684066512106099</v>
      </c>
      <c r="H1709">
        <v>-3.9860120724880899</v>
      </c>
      <c r="I1709">
        <v>-50.380737394650801</v>
      </c>
      <c r="J1709">
        <v>-2.4030823384998699</v>
      </c>
      <c r="K1709">
        <v>37.729096876426603</v>
      </c>
      <c r="L1709">
        <v>40.461836854785901</v>
      </c>
      <c r="M1709">
        <v>27.768910633407302</v>
      </c>
      <c r="N1709">
        <v>0.72534309832327803</v>
      </c>
      <c r="O1709">
        <v>79.041748388904395</v>
      </c>
      <c r="P1709">
        <v>17.983471074380098</v>
      </c>
      <c r="Q1709">
        <v>2.0975172027749001E-2</v>
      </c>
    </row>
    <row r="1710" spans="1:17" hidden="1" x14ac:dyDescent="0.3">
      <c r="A1710" t="s">
        <v>3596</v>
      </c>
      <c r="B1710" t="s">
        <v>3597</v>
      </c>
      <c r="C1710" t="str">
        <f>IFERROR(VLOOKUP(Table1[[#This Row],[Ticker]],[1]!Table2[[Symbol]:[Industry]],2,FALSE),"-")</f>
        <v>-</v>
      </c>
      <c r="D1710" t="s">
        <v>155</v>
      </c>
      <c r="E1710">
        <v>601.27759619999995</v>
      </c>
      <c r="F1710">
        <v>87.6</v>
      </c>
      <c r="G1710">
        <v>-0.10715837161934801</v>
      </c>
      <c r="H1710">
        <v>-1.16111452335863</v>
      </c>
      <c r="I1710">
        <v>0.95768527670244197</v>
      </c>
      <c r="J1710">
        <v>-2.4883015148146099</v>
      </c>
      <c r="K1710">
        <v>87.394856462836202</v>
      </c>
      <c r="L1710">
        <v>80.012468655398806</v>
      </c>
      <c r="M1710">
        <v>41.061238427686398</v>
      </c>
      <c r="N1710">
        <v>0.87294629564470305</v>
      </c>
      <c r="O1710">
        <v>21.575342465753401</v>
      </c>
      <c r="P1710">
        <v>52.701917489831501</v>
      </c>
      <c r="Q1710">
        <v>0.11186624081779301</v>
      </c>
    </row>
    <row r="1711" spans="1:17" hidden="1" x14ac:dyDescent="0.3">
      <c r="A1711" t="s">
        <v>3598</v>
      </c>
      <c r="B1711" t="s">
        <v>3599</v>
      </c>
      <c r="C1711" t="str">
        <f>IFERROR(VLOOKUP(Table1[[#This Row],[Ticker]],[1]!Table2[[Symbol]:[Industry]],2,FALSE),"-")</f>
        <v>-</v>
      </c>
      <c r="D1711" t="s">
        <v>433</v>
      </c>
      <c r="E1711">
        <v>601.02073581000002</v>
      </c>
      <c r="F1711">
        <v>2446.35</v>
      </c>
      <c r="G1711">
        <v>35.424848339875297</v>
      </c>
      <c r="H1711">
        <v>-7.87198985492362</v>
      </c>
      <c r="I1711">
        <v>16.075383296504398</v>
      </c>
      <c r="J1711">
        <v>1.5814572173519199</v>
      </c>
      <c r="K1711">
        <v>2143.5551830642999</v>
      </c>
      <c r="L1711">
        <v>1915.6713928393999</v>
      </c>
      <c r="M1711">
        <v>64.912378026065397</v>
      </c>
      <c r="N1711">
        <v>0.51426333687080505</v>
      </c>
      <c r="O1711">
        <v>13.5978089807264</v>
      </c>
      <c r="P1711">
        <v>68.128243015703902</v>
      </c>
      <c r="Q1711">
        <v>-3.2854076052013001E-2</v>
      </c>
    </row>
    <row r="1712" spans="1:17" hidden="1" x14ac:dyDescent="0.3">
      <c r="A1712" t="s">
        <v>3600</v>
      </c>
      <c r="B1712" t="s">
        <v>3601</v>
      </c>
      <c r="C1712" t="str">
        <f>IFERROR(VLOOKUP(Table1[[#This Row],[Ticker]],[1]!Table2[[Symbol]:[Industry]],2,FALSE),"-")</f>
        <v>-</v>
      </c>
      <c r="D1712" t="s">
        <v>2157</v>
      </c>
      <c r="E1712">
        <v>600.91999999999996</v>
      </c>
      <c r="F1712">
        <v>664</v>
      </c>
      <c r="G1712">
        <v>-14.2141258817351</v>
      </c>
      <c r="H1712">
        <v>3.0002416287629701</v>
      </c>
      <c r="I1712">
        <v>-10.047232851498601</v>
      </c>
      <c r="J1712">
        <v>-2.0180885221829898</v>
      </c>
      <c r="K1712">
        <v>666.69900698225297</v>
      </c>
      <c r="L1712">
        <v>610.08719982317803</v>
      </c>
      <c r="M1712">
        <v>37.480040222919897</v>
      </c>
      <c r="N1712">
        <v>0.72202535096088305</v>
      </c>
      <c r="O1712">
        <v>30.8734939759036</v>
      </c>
      <c r="P1712">
        <v>48.214285714285701</v>
      </c>
    </row>
    <row r="1713" spans="1:17" hidden="1" x14ac:dyDescent="0.3">
      <c r="A1713" t="s">
        <v>3602</v>
      </c>
      <c r="B1713" t="s">
        <v>3603</v>
      </c>
      <c r="C1713" t="str">
        <f>IFERROR(VLOOKUP(Table1[[#This Row],[Ticker]],[1]!Table2[[Symbol]:[Industry]],2,FALSE),"-")</f>
        <v>-</v>
      </c>
      <c r="D1713" t="s">
        <v>726</v>
      </c>
      <c r="E1713">
        <v>599.22049201000004</v>
      </c>
      <c r="F1713">
        <v>77.8</v>
      </c>
      <c r="G1713">
        <v>38.770918815837902</v>
      </c>
      <c r="H1713">
        <v>0.43584236742074201</v>
      </c>
      <c r="I1713">
        <v>18.469682148002899</v>
      </c>
      <c r="J1713">
        <v>3.8111369761343599</v>
      </c>
      <c r="K1713">
        <v>75.312986139811201</v>
      </c>
      <c r="L1713">
        <v>64.849750769187295</v>
      </c>
      <c r="M1713">
        <v>47.3837917882664</v>
      </c>
      <c r="N1713">
        <v>0.85124224037459895</v>
      </c>
      <c r="O1713">
        <v>3.5989717223650199</v>
      </c>
      <c r="P1713">
        <v>73.467112597547299</v>
      </c>
      <c r="Q1713">
        <v>1.14306047313E-3</v>
      </c>
    </row>
    <row r="1714" spans="1:17" hidden="1" x14ac:dyDescent="0.3">
      <c r="A1714" t="s">
        <v>3604</v>
      </c>
      <c r="B1714" t="s">
        <v>3605</v>
      </c>
      <c r="C1714" t="str">
        <f>IFERROR(VLOOKUP(Table1[[#This Row],[Ticker]],[1]!Table2[[Symbol]:[Industry]],2,FALSE),"-")</f>
        <v>-</v>
      </c>
      <c r="D1714" t="s">
        <v>54</v>
      </c>
      <c r="E1714">
        <v>598.88378</v>
      </c>
      <c r="F1714">
        <v>284.60000000000002</v>
      </c>
      <c r="G1714">
        <v>-36.2358790857527</v>
      </c>
      <c r="H1714">
        <v>-0.16594589887967101</v>
      </c>
      <c r="I1714">
        <v>-14.1135103754714</v>
      </c>
      <c r="J1714">
        <v>-0.99002073042758598</v>
      </c>
      <c r="K1714">
        <v>285.901013671584</v>
      </c>
      <c r="M1714">
        <v>44.311730027466702</v>
      </c>
      <c r="N1714">
        <v>0.66618566618566599</v>
      </c>
      <c r="O1714">
        <v>27.898805340829199</v>
      </c>
      <c r="P1714">
        <v>27.053571428571399</v>
      </c>
    </row>
    <row r="1715" spans="1:17" hidden="1" x14ac:dyDescent="0.3">
      <c r="A1715" t="s">
        <v>3606</v>
      </c>
      <c r="B1715" t="s">
        <v>3607</v>
      </c>
      <c r="C1715" t="str">
        <f>IFERROR(VLOOKUP(Table1[[#This Row],[Ticker]],[1]!Table2[[Symbol]:[Industry]],2,FALSE),"-")</f>
        <v>-</v>
      </c>
      <c r="D1715" t="s">
        <v>384</v>
      </c>
      <c r="E1715">
        <v>598.07928600000002</v>
      </c>
      <c r="F1715">
        <v>45.18</v>
      </c>
      <c r="G1715">
        <v>10.5317582676205</v>
      </c>
      <c r="H1715">
        <v>-3.9776552478460299</v>
      </c>
      <c r="I1715">
        <v>-20.237394373862799</v>
      </c>
      <c r="J1715">
        <v>8.4499358539023799</v>
      </c>
      <c r="K1715">
        <v>43.928259071019099</v>
      </c>
      <c r="L1715">
        <v>42.328917171797599</v>
      </c>
      <c r="M1715">
        <v>56.894989366206197</v>
      </c>
      <c r="N1715">
        <v>1.2906655680014301</v>
      </c>
      <c r="O1715">
        <v>19.743249225320898</v>
      </c>
      <c r="P1715">
        <v>39.876160990712002</v>
      </c>
      <c r="Q1715">
        <v>4.3059056604548999E-2</v>
      </c>
    </row>
    <row r="1716" spans="1:17" hidden="1" x14ac:dyDescent="0.3">
      <c r="A1716" t="s">
        <v>3608</v>
      </c>
      <c r="B1716" t="s">
        <v>3609</v>
      </c>
      <c r="C1716" t="str">
        <f>IFERROR(VLOOKUP(Table1[[#This Row],[Ticker]],[1]!Table2[[Symbol]:[Industry]],2,FALSE),"-")</f>
        <v>-</v>
      </c>
      <c r="D1716" t="s">
        <v>1564</v>
      </c>
      <c r="E1716">
        <v>597.72052499999995</v>
      </c>
      <c r="F1716">
        <v>57.57</v>
      </c>
      <c r="G1716">
        <v>214.26749005349501</v>
      </c>
      <c r="H1716">
        <v>31.677806753696501</v>
      </c>
      <c r="I1716">
        <v>218.90210569192701</v>
      </c>
      <c r="J1716">
        <v>4.6230076698478104</v>
      </c>
      <c r="K1716">
        <v>43.4071181816973</v>
      </c>
      <c r="L1716">
        <v>28.018978112942801</v>
      </c>
      <c r="M1716">
        <v>84.805315579697094</v>
      </c>
      <c r="N1716">
        <v>0.39455527948503899</v>
      </c>
      <c r="O1716">
        <v>0</v>
      </c>
      <c r="P1716">
        <v>505.99999999999898</v>
      </c>
    </row>
    <row r="1717" spans="1:17" hidden="1" x14ac:dyDescent="0.3">
      <c r="A1717" t="s">
        <v>3610</v>
      </c>
      <c r="B1717" t="s">
        <v>3611</v>
      </c>
      <c r="C1717" t="str">
        <f>IFERROR(VLOOKUP(Table1[[#This Row],[Ticker]],[1]!Table2[[Symbol]:[Industry]],2,FALSE),"-")</f>
        <v>-</v>
      </c>
      <c r="D1717" t="s">
        <v>54</v>
      </c>
      <c r="E1717">
        <v>597.699385635</v>
      </c>
      <c r="F1717">
        <v>371.65</v>
      </c>
      <c r="G1717">
        <v>54.486778146039597</v>
      </c>
      <c r="H1717">
        <v>6.6680759068548898</v>
      </c>
      <c r="I1717">
        <v>-29.8032345372614</v>
      </c>
      <c r="J1717">
        <v>0.33639815963904801</v>
      </c>
      <c r="K1717">
        <v>349.24546063249198</v>
      </c>
      <c r="L1717">
        <v>333.080346231889</v>
      </c>
      <c r="M1717">
        <v>62.351097963120502</v>
      </c>
      <c r="N1717">
        <v>3.0007764875911098</v>
      </c>
      <c r="O1717">
        <v>26.463070092829199</v>
      </c>
      <c r="Q1717">
        <v>4.3395682809743E-2</v>
      </c>
    </row>
    <row r="1718" spans="1:17" hidden="1" x14ac:dyDescent="0.3">
      <c r="A1718" t="s">
        <v>3612</v>
      </c>
      <c r="B1718" t="s">
        <v>3613</v>
      </c>
      <c r="C1718" t="str">
        <f>IFERROR(VLOOKUP(Table1[[#This Row],[Ticker]],[1]!Table2[[Symbol]:[Industry]],2,FALSE),"-")</f>
        <v>-</v>
      </c>
      <c r="D1718" t="s">
        <v>201</v>
      </c>
      <c r="E1718">
        <v>595.53576120000002</v>
      </c>
      <c r="F1718">
        <v>766.55</v>
      </c>
      <c r="G1718">
        <v>-5.5931859894901201</v>
      </c>
      <c r="H1718">
        <v>-1.87035303188851</v>
      </c>
      <c r="I1718">
        <v>-12.2495918825592</v>
      </c>
      <c r="J1718">
        <v>1.0670674632677399</v>
      </c>
      <c r="K1718">
        <v>693.254666678474</v>
      </c>
      <c r="L1718">
        <v>542.79544946107296</v>
      </c>
      <c r="M1718">
        <v>72.794479082948499</v>
      </c>
      <c r="N1718">
        <v>1</v>
      </c>
      <c r="Q1718">
        <v>-5.0546889445763001E-2</v>
      </c>
    </row>
    <row r="1719" spans="1:17" hidden="1" x14ac:dyDescent="0.3">
      <c r="A1719" t="s">
        <v>3614</v>
      </c>
      <c r="B1719" t="s">
        <v>3615</v>
      </c>
      <c r="C1719" t="str">
        <f>IFERROR(VLOOKUP(Table1[[#This Row],[Ticker]],[1]!Table2[[Symbol]:[Industry]],2,FALSE),"-")</f>
        <v>-</v>
      </c>
      <c r="D1719" t="s">
        <v>307</v>
      </c>
      <c r="E1719">
        <v>595.27341033999903</v>
      </c>
      <c r="F1719">
        <v>224.36</v>
      </c>
      <c r="G1719">
        <v>-28.909856875968998</v>
      </c>
      <c r="H1719">
        <v>-5.5356568556214496</v>
      </c>
      <c r="I1719">
        <v>-43.471046877239203</v>
      </c>
      <c r="J1719">
        <v>0.68503052898850103</v>
      </c>
      <c r="K1719">
        <v>228.87304445514201</v>
      </c>
      <c r="L1719">
        <v>242.015205990064</v>
      </c>
      <c r="M1719">
        <v>60.457027431388198</v>
      </c>
      <c r="N1719">
        <v>0.84678097061840196</v>
      </c>
      <c r="O1719">
        <v>65.804956320199594</v>
      </c>
      <c r="P1719">
        <v>20.171397964649099</v>
      </c>
      <c r="Q1719">
        <v>0.139416905382892</v>
      </c>
    </row>
    <row r="1720" spans="1:17" hidden="1" x14ac:dyDescent="0.3">
      <c r="A1720" t="s">
        <v>3616</v>
      </c>
      <c r="B1720" t="s">
        <v>3617</v>
      </c>
      <c r="C1720" t="str">
        <f>IFERROR(VLOOKUP(Table1[[#This Row],[Ticker]],[1]!Table2[[Symbol]:[Industry]],2,FALSE),"-")</f>
        <v>-</v>
      </c>
      <c r="D1720" t="s">
        <v>286</v>
      </c>
      <c r="E1720">
        <v>592.98221616000001</v>
      </c>
      <c r="F1720">
        <v>1505.6</v>
      </c>
      <c r="G1720">
        <v>128.42878360765599</v>
      </c>
      <c r="H1720">
        <v>-6.43048603698238</v>
      </c>
      <c r="I1720">
        <v>10.3252557800636</v>
      </c>
      <c r="J1720">
        <v>3.1703462939189899</v>
      </c>
      <c r="K1720">
        <v>1480.3162459832399</v>
      </c>
      <c r="L1720">
        <v>1214.7193251884501</v>
      </c>
      <c r="M1720">
        <v>52.500815993766899</v>
      </c>
      <c r="N1720">
        <v>0.54970461264438297</v>
      </c>
      <c r="O1720">
        <v>10.8528161530287</v>
      </c>
      <c r="P1720">
        <v>159.31794695142901</v>
      </c>
      <c r="Q1720">
        <v>0.167343667979484</v>
      </c>
    </row>
    <row r="1721" spans="1:17" hidden="1" x14ac:dyDescent="0.3">
      <c r="A1721" t="s">
        <v>3618</v>
      </c>
      <c r="B1721" t="s">
        <v>3619</v>
      </c>
      <c r="C1721" t="str">
        <f>IFERROR(VLOOKUP(Table1[[#This Row],[Ticker]],[1]!Table2[[Symbol]:[Industry]],2,FALSE),"-")</f>
        <v>-</v>
      </c>
      <c r="D1721" t="s">
        <v>155</v>
      </c>
      <c r="E1721">
        <v>592.81223599999998</v>
      </c>
      <c r="F1721">
        <v>49.55</v>
      </c>
      <c r="G1721">
        <v>18.510082939857899</v>
      </c>
      <c r="H1721">
        <v>-5.1481707949636801</v>
      </c>
      <c r="I1721">
        <v>-23.986109687326302</v>
      </c>
      <c r="J1721">
        <v>-3.9455770761500202</v>
      </c>
      <c r="K1721">
        <v>51.035589254960897</v>
      </c>
      <c r="L1721">
        <v>48.976364785540703</v>
      </c>
      <c r="M1721">
        <v>31.883623853338101</v>
      </c>
      <c r="N1721">
        <v>1.09270187696434</v>
      </c>
      <c r="O1721">
        <v>46.014127144298598</v>
      </c>
      <c r="P1721">
        <v>61.928104575163303</v>
      </c>
      <c r="Q1721">
        <v>2.5969795400311999E-2</v>
      </c>
    </row>
    <row r="1722" spans="1:17" hidden="1" x14ac:dyDescent="0.3">
      <c r="A1722" t="s">
        <v>3620</v>
      </c>
      <c r="B1722" t="s">
        <v>3621</v>
      </c>
      <c r="C1722" t="str">
        <f>IFERROR(VLOOKUP(Table1[[#This Row],[Ticker]],[1]!Table2[[Symbol]:[Industry]],2,FALSE),"-")</f>
        <v>-</v>
      </c>
      <c r="D1722" t="s">
        <v>124</v>
      </c>
      <c r="E1722">
        <v>592.78300000000002</v>
      </c>
      <c r="F1722">
        <v>337</v>
      </c>
      <c r="G1722">
        <v>-14.1205434693325</v>
      </c>
      <c r="H1722">
        <v>1.18426732073653</v>
      </c>
      <c r="I1722">
        <v>-5.8312193070950897</v>
      </c>
      <c r="J1722">
        <v>-0.86351111579458095</v>
      </c>
      <c r="K1722">
        <v>326.89513554918</v>
      </c>
      <c r="L1722">
        <v>323.08155741225801</v>
      </c>
      <c r="M1722">
        <v>56.414566094450599</v>
      </c>
      <c r="N1722">
        <v>1.8412665316335</v>
      </c>
      <c r="O1722">
        <v>26.706231454005898</v>
      </c>
      <c r="P1722">
        <v>33.916153387641501</v>
      </c>
    </row>
    <row r="1723" spans="1:17" hidden="1" x14ac:dyDescent="0.3">
      <c r="A1723" t="s">
        <v>3622</v>
      </c>
      <c r="B1723" t="s">
        <v>3623</v>
      </c>
      <c r="C1723" t="str">
        <f>IFERROR(VLOOKUP(Table1[[#This Row],[Ticker]],[1]!Table2[[Symbol]:[Industry]],2,FALSE),"-")</f>
        <v>-</v>
      </c>
      <c r="D1723" t="s">
        <v>286</v>
      </c>
      <c r="E1723">
        <v>592.69763032000003</v>
      </c>
      <c r="F1723">
        <v>538.6</v>
      </c>
      <c r="G1723">
        <v>155.552159195737</v>
      </c>
      <c r="H1723">
        <v>-5.2575083906898197</v>
      </c>
      <c r="I1723">
        <v>93.929588505608805</v>
      </c>
      <c r="J1723">
        <v>6.4823172170387</v>
      </c>
      <c r="K1723">
        <v>535.50227490392501</v>
      </c>
      <c r="L1723">
        <v>437.64010625690202</v>
      </c>
      <c r="M1723">
        <v>66.383251978208094</v>
      </c>
      <c r="N1723">
        <v>1.5139897158550999</v>
      </c>
      <c r="O1723">
        <v>24.210917192721801</v>
      </c>
      <c r="P1723">
        <v>191.76598049837401</v>
      </c>
      <c r="Q1723">
        <v>0.117398371177762</v>
      </c>
    </row>
    <row r="1724" spans="1:17" hidden="1" x14ac:dyDescent="0.3">
      <c r="A1724" t="s">
        <v>3624</v>
      </c>
      <c r="B1724" t="s">
        <v>3625</v>
      </c>
      <c r="C1724" t="str">
        <f>IFERROR(VLOOKUP(Table1[[#This Row],[Ticker]],[1]!Table2[[Symbol]:[Industry]],2,FALSE),"-")</f>
        <v>-</v>
      </c>
      <c r="D1724" t="s">
        <v>230</v>
      </c>
      <c r="E1724">
        <v>590.14952640000001</v>
      </c>
      <c r="F1724">
        <v>259</v>
      </c>
      <c r="G1724">
        <v>134.63528773700199</v>
      </c>
      <c r="H1724">
        <v>39.514336393678001</v>
      </c>
      <c r="I1724">
        <v>28.4252399215111</v>
      </c>
      <c r="J1724">
        <v>19.953481991865502</v>
      </c>
      <c r="K1724">
        <v>188.71771959620199</v>
      </c>
      <c r="L1724">
        <v>152.19890338693099</v>
      </c>
      <c r="M1724">
        <v>85.412720454928305</v>
      </c>
      <c r="N1724">
        <v>1.51063906390639</v>
      </c>
      <c r="O1724">
        <v>0</v>
      </c>
      <c r="P1724">
        <v>271.85929648241199</v>
      </c>
      <c r="Q1724">
        <v>0.14881033320644799</v>
      </c>
    </row>
    <row r="1725" spans="1:17" hidden="1" x14ac:dyDescent="0.3">
      <c r="A1725" t="s">
        <v>3626</v>
      </c>
      <c r="B1725" t="s">
        <v>3627</v>
      </c>
      <c r="C1725" t="str">
        <f>IFERROR(VLOOKUP(Table1[[#This Row],[Ticker]],[1]!Table2[[Symbol]:[Industry]],2,FALSE),"-")</f>
        <v>-</v>
      </c>
      <c r="D1725" t="s">
        <v>626</v>
      </c>
      <c r="E1725">
        <v>589.74</v>
      </c>
      <c r="F1725">
        <v>491.45</v>
      </c>
      <c r="G1725">
        <v>167.69635169078899</v>
      </c>
      <c r="H1725">
        <v>-7.9710886171239901</v>
      </c>
      <c r="I1725">
        <v>43.6825516828278</v>
      </c>
      <c r="J1725">
        <v>-0.33440629204689998</v>
      </c>
      <c r="K1725">
        <v>462.889309186567</v>
      </c>
      <c r="L1725">
        <v>362.62090210565498</v>
      </c>
      <c r="M1725">
        <v>50.472878717215004</v>
      </c>
      <c r="N1725">
        <v>0.20427738284667399</v>
      </c>
      <c r="O1725">
        <v>13.643300437480899</v>
      </c>
      <c r="P1725">
        <v>213.22498406628401</v>
      </c>
      <c r="Q1725">
        <v>4.4536613284461998E-2</v>
      </c>
    </row>
    <row r="1726" spans="1:17" hidden="1" x14ac:dyDescent="0.3">
      <c r="A1726" t="s">
        <v>3628</v>
      </c>
      <c r="B1726" t="s">
        <v>3629</v>
      </c>
      <c r="C1726" t="str">
        <f>IFERROR(VLOOKUP(Table1[[#This Row],[Ticker]],[1]!Table2[[Symbol]:[Industry]],2,FALSE),"-")</f>
        <v>-</v>
      </c>
      <c r="D1726" t="s">
        <v>289</v>
      </c>
      <c r="E1726">
        <v>586.09078258500006</v>
      </c>
      <c r="F1726">
        <v>528.35</v>
      </c>
      <c r="G1726">
        <v>-7.7078214007594896</v>
      </c>
      <c r="H1726">
        <v>14.4861775886137</v>
      </c>
      <c r="I1726">
        <v>-34.702974687683898</v>
      </c>
      <c r="J1726">
        <v>-3.8109977504730099</v>
      </c>
      <c r="K1726">
        <v>516.510484886737</v>
      </c>
      <c r="L1726">
        <v>529.84042099656597</v>
      </c>
      <c r="M1726">
        <v>48.433755515592601</v>
      </c>
      <c r="N1726">
        <v>0.72284228601049605</v>
      </c>
      <c r="O1726">
        <v>61.966499479511597</v>
      </c>
      <c r="P1726">
        <v>38.329624296373801</v>
      </c>
      <c r="Q1726">
        <v>0.26208609049682502</v>
      </c>
    </row>
    <row r="1727" spans="1:17" hidden="1" x14ac:dyDescent="0.3">
      <c r="A1727" t="s">
        <v>3630</v>
      </c>
      <c r="B1727" t="s">
        <v>3631</v>
      </c>
      <c r="C1727" t="str">
        <f>IFERROR(VLOOKUP(Table1[[#This Row],[Ticker]],[1]!Table2[[Symbol]:[Industry]],2,FALSE),"-")</f>
        <v>-</v>
      </c>
      <c r="D1727" t="s">
        <v>696</v>
      </c>
      <c r="E1727">
        <v>585.99001725999995</v>
      </c>
      <c r="F1727">
        <v>22.79</v>
      </c>
      <c r="G1727">
        <v>20.102611725924199</v>
      </c>
      <c r="H1727">
        <v>10.9272596760332</v>
      </c>
      <c r="I1727">
        <v>-24.427771921741101</v>
      </c>
      <c r="J1727">
        <v>-0.25415916330643001</v>
      </c>
      <c r="K1727">
        <v>22.351551511513001</v>
      </c>
      <c r="L1727">
        <v>20.8731592405261</v>
      </c>
      <c r="M1727">
        <v>40.8686241120852</v>
      </c>
      <c r="N1727">
        <v>0.68481558379091101</v>
      </c>
      <c r="O1727">
        <v>25.054848617814802</v>
      </c>
      <c r="P1727">
        <v>48.469055374592799</v>
      </c>
      <c r="Q1727">
        <v>6.1752253011325003E-2</v>
      </c>
    </row>
    <row r="1728" spans="1:17" hidden="1" x14ac:dyDescent="0.3">
      <c r="A1728" t="s">
        <v>3632</v>
      </c>
      <c r="B1728" t="s">
        <v>3633</v>
      </c>
      <c r="C1728" t="str">
        <f>IFERROR(VLOOKUP(Table1[[#This Row],[Ticker]],[1]!Table2[[Symbol]:[Industry]],2,FALSE),"-")</f>
        <v>-</v>
      </c>
      <c r="D1728" t="s">
        <v>532</v>
      </c>
      <c r="E1728">
        <v>585.56546324999999</v>
      </c>
      <c r="F1728">
        <v>508.5</v>
      </c>
      <c r="G1728">
        <v>56.7096139734441</v>
      </c>
      <c r="H1728">
        <v>-4.4192257468833196</v>
      </c>
      <c r="I1728">
        <v>21.4189948005119</v>
      </c>
      <c r="J1728">
        <v>-1.45061394015468</v>
      </c>
      <c r="K1728">
        <v>512.64499979149502</v>
      </c>
      <c r="L1728">
        <v>415.77428203923603</v>
      </c>
      <c r="M1728">
        <v>49.6873464574156</v>
      </c>
      <c r="N1728">
        <v>0.97034901678163299</v>
      </c>
      <c r="O1728">
        <v>21.337266470009801</v>
      </c>
      <c r="P1728">
        <v>174.41985968699399</v>
      </c>
      <c r="Q1728">
        <v>0.19760927016155599</v>
      </c>
    </row>
    <row r="1729" spans="1:17" hidden="1" x14ac:dyDescent="0.3">
      <c r="A1729" t="s">
        <v>3634</v>
      </c>
      <c r="B1729" t="s">
        <v>3635</v>
      </c>
      <c r="C1729" t="str">
        <f>IFERROR(VLOOKUP(Table1[[#This Row],[Ticker]],[1]!Table2[[Symbol]:[Industry]],2,FALSE),"-")</f>
        <v>-</v>
      </c>
      <c r="D1729" t="s">
        <v>719</v>
      </c>
      <c r="E1729">
        <v>583.63709424000001</v>
      </c>
      <c r="F1729">
        <v>399.9</v>
      </c>
      <c r="G1729">
        <v>-43.367938415918402</v>
      </c>
      <c r="H1729">
        <v>-3.5019748167571398</v>
      </c>
      <c r="I1729">
        <v>-4.4806126317587802</v>
      </c>
      <c r="J1729">
        <v>1.0626881171992599</v>
      </c>
      <c r="K1729">
        <v>389.27258141827502</v>
      </c>
      <c r="L1729">
        <v>399.11443985638101</v>
      </c>
      <c r="M1729">
        <v>53.548549291297398</v>
      </c>
      <c r="N1729">
        <v>0.61612452541020302</v>
      </c>
      <c r="O1729">
        <v>25.0187546886721</v>
      </c>
      <c r="P1729">
        <v>32.417218543046303</v>
      </c>
      <c r="Q1729">
        <v>-1.9277796540030001E-3</v>
      </c>
    </row>
    <row r="1730" spans="1:17" hidden="1" x14ac:dyDescent="0.3">
      <c r="A1730" t="s">
        <v>3636</v>
      </c>
      <c r="B1730" t="s">
        <v>3637</v>
      </c>
      <c r="C1730" t="str">
        <f>IFERROR(VLOOKUP(Table1[[#This Row],[Ticker]],[1]!Table2[[Symbol]:[Industry]],2,FALSE),"-")</f>
        <v>-</v>
      </c>
      <c r="D1730" t="s">
        <v>54</v>
      </c>
      <c r="E1730">
        <v>582.27345000000003</v>
      </c>
      <c r="F1730">
        <v>134.01</v>
      </c>
      <c r="G1730">
        <v>-46.602990537913399</v>
      </c>
      <c r="H1730">
        <v>-9.6999180243152097</v>
      </c>
      <c r="I1730">
        <v>-46.779647685435599</v>
      </c>
      <c r="J1730">
        <v>-1.61667269518879</v>
      </c>
      <c r="K1730">
        <v>141.873364350152</v>
      </c>
      <c r="L1730">
        <v>164.77297437810901</v>
      </c>
      <c r="M1730">
        <v>38.870211509538898</v>
      </c>
      <c r="N1730">
        <v>0.92551000197073496</v>
      </c>
      <c r="O1730">
        <v>60.398477725542797</v>
      </c>
      <c r="P1730">
        <v>3.6426914153132102</v>
      </c>
    </row>
    <row r="1731" spans="1:17" hidden="1" x14ac:dyDescent="0.3">
      <c r="A1731" t="s">
        <v>3638</v>
      </c>
      <c r="B1731" t="s">
        <v>3639</v>
      </c>
      <c r="C1731" t="str">
        <f>IFERROR(VLOOKUP(Table1[[#This Row],[Ticker]],[1]!Table2[[Symbol]:[Industry]],2,FALSE),"-")</f>
        <v>-</v>
      </c>
      <c r="D1731" t="s">
        <v>46</v>
      </c>
      <c r="E1731">
        <v>580.19780000000003</v>
      </c>
      <c r="F1731">
        <v>157.15</v>
      </c>
      <c r="G1731">
        <v>-39.1581035156266</v>
      </c>
      <c r="H1731">
        <v>-6.2871332157847197</v>
      </c>
      <c r="I1731">
        <v>-13.4219729852702</v>
      </c>
      <c r="J1731">
        <v>0.25276088636653599</v>
      </c>
      <c r="K1731">
        <v>164.92808127371799</v>
      </c>
      <c r="L1731">
        <v>143.70196962842701</v>
      </c>
      <c r="M1731">
        <v>40.949423982431298</v>
      </c>
      <c r="N1731">
        <v>0.32788257475577898</v>
      </c>
      <c r="O1731">
        <v>38.784600699968102</v>
      </c>
      <c r="P1731">
        <v>17.144986954901199</v>
      </c>
      <c r="Q1731">
        <v>8.5897108513459997E-2</v>
      </c>
    </row>
    <row r="1732" spans="1:17" hidden="1" x14ac:dyDescent="0.3">
      <c r="A1732" t="s">
        <v>3640</v>
      </c>
      <c r="B1732" t="s">
        <v>3641</v>
      </c>
      <c r="C1732" t="str">
        <f>IFERROR(VLOOKUP(Table1[[#This Row],[Ticker]],[1]!Table2[[Symbol]:[Industry]],2,FALSE),"-")</f>
        <v>-</v>
      </c>
      <c r="D1732" t="s">
        <v>551</v>
      </c>
      <c r="E1732">
        <v>579.33305474999997</v>
      </c>
      <c r="F1732">
        <v>777.5</v>
      </c>
      <c r="G1732">
        <v>82.251874006351699</v>
      </c>
      <c r="H1732">
        <v>25.6683632346097</v>
      </c>
      <c r="I1732">
        <v>57.343502716141202</v>
      </c>
      <c r="J1732">
        <v>4.91393392580376</v>
      </c>
      <c r="K1732">
        <v>674.60507097656603</v>
      </c>
      <c r="L1732">
        <v>552.23434594856894</v>
      </c>
      <c r="M1732">
        <v>71.342857026481298</v>
      </c>
      <c r="N1732">
        <v>0.86881163516609194</v>
      </c>
      <c r="O1732">
        <v>2.7909967845659098</v>
      </c>
      <c r="P1732">
        <v>138.02234807898299</v>
      </c>
      <c r="Q1732">
        <v>4.8549567077882001E-2</v>
      </c>
    </row>
    <row r="1733" spans="1:17" hidden="1" x14ac:dyDescent="0.3">
      <c r="A1733" t="s">
        <v>3642</v>
      </c>
      <c r="B1733" t="s">
        <v>3643</v>
      </c>
      <c r="C1733" t="str">
        <f>IFERROR(VLOOKUP(Table1[[#This Row],[Ticker]],[1]!Table2[[Symbol]:[Industry]],2,FALSE),"-")</f>
        <v>-</v>
      </c>
      <c r="D1733" t="s">
        <v>719</v>
      </c>
      <c r="E1733">
        <v>578.105292975</v>
      </c>
      <c r="F1733">
        <v>80.45</v>
      </c>
      <c r="G1733">
        <v>303.62881830835602</v>
      </c>
      <c r="H1733">
        <v>-6.60651261986464</v>
      </c>
      <c r="I1733">
        <v>56.800148317885103</v>
      </c>
      <c r="J1733">
        <v>5.9954991113196403</v>
      </c>
      <c r="K1733">
        <v>74.320796710732694</v>
      </c>
      <c r="L1733">
        <v>57.994921709928398</v>
      </c>
      <c r="M1733">
        <v>67.732188149724294</v>
      </c>
      <c r="N1733">
        <v>1.93814203614292</v>
      </c>
      <c r="O1733">
        <v>10.503418272218701</v>
      </c>
      <c r="P1733">
        <v>373.23529411764702</v>
      </c>
      <c r="Q1733">
        <v>0.10283953949589</v>
      </c>
    </row>
    <row r="1734" spans="1:17" hidden="1" x14ac:dyDescent="0.3">
      <c r="A1734" t="s">
        <v>3644</v>
      </c>
      <c r="B1734" t="s">
        <v>3645</v>
      </c>
      <c r="C1734" t="str">
        <f>IFERROR(VLOOKUP(Table1[[#This Row],[Ticker]],[1]!Table2[[Symbol]:[Industry]],2,FALSE),"-")</f>
        <v>-</v>
      </c>
      <c r="D1734" t="s">
        <v>1005</v>
      </c>
      <c r="E1734">
        <v>575.99605399999996</v>
      </c>
      <c r="F1734">
        <v>50.8</v>
      </c>
      <c r="G1734">
        <v>52.288154001660601</v>
      </c>
      <c r="H1734">
        <v>7.3143876442291997</v>
      </c>
      <c r="I1734">
        <v>12.1726205418072</v>
      </c>
      <c r="J1734">
        <v>-2.0888780572971601</v>
      </c>
      <c r="K1734">
        <v>45.864705570389297</v>
      </c>
      <c r="L1734">
        <v>39.442308821728801</v>
      </c>
      <c r="M1734">
        <v>54.016197916463902</v>
      </c>
      <c r="N1734">
        <v>0.92876162754174896</v>
      </c>
      <c r="O1734">
        <v>7.2834645669291396</v>
      </c>
      <c r="P1734">
        <v>79.823008849557496</v>
      </c>
      <c r="Q1734">
        <v>6.4643318439432995E-2</v>
      </c>
    </row>
    <row r="1735" spans="1:17" hidden="1" x14ac:dyDescent="0.3">
      <c r="A1735" t="s">
        <v>3646</v>
      </c>
      <c r="B1735" t="s">
        <v>3647</v>
      </c>
      <c r="C1735" t="str">
        <f>IFERROR(VLOOKUP(Table1[[#This Row],[Ticker]],[1]!Table2[[Symbol]:[Industry]],2,FALSE),"-")</f>
        <v>-</v>
      </c>
      <c r="D1735" t="s">
        <v>626</v>
      </c>
      <c r="E1735">
        <v>575.37286787200003</v>
      </c>
      <c r="F1735">
        <v>168.08</v>
      </c>
      <c r="G1735">
        <v>-12.6325430620777</v>
      </c>
      <c r="H1735">
        <v>7.2113671084384103</v>
      </c>
      <c r="I1735">
        <v>-2.8884212806745899</v>
      </c>
      <c r="J1735">
        <v>0.81471947069351802</v>
      </c>
      <c r="K1735">
        <v>159.999206489709</v>
      </c>
      <c r="L1735">
        <v>152.97755679512801</v>
      </c>
      <c r="M1735">
        <v>50.552166038925499</v>
      </c>
      <c r="N1735">
        <v>1.3590449257658701</v>
      </c>
      <c r="O1735">
        <v>8.6327939076630003</v>
      </c>
      <c r="P1735">
        <v>26.328447951897701</v>
      </c>
      <c r="Q1735">
        <v>2.8535126452049E-2</v>
      </c>
    </row>
    <row r="1736" spans="1:17" hidden="1" x14ac:dyDescent="0.3">
      <c r="A1736" t="s">
        <v>3648</v>
      </c>
      <c r="B1736" t="s">
        <v>3649</v>
      </c>
      <c r="C1736" t="str">
        <f>IFERROR(VLOOKUP(Table1[[#This Row],[Ticker]],[1]!Table2[[Symbol]:[Industry]],2,FALSE),"-")</f>
        <v>-</v>
      </c>
      <c r="D1736" t="s">
        <v>584</v>
      </c>
      <c r="E1736">
        <v>574.99343699999997</v>
      </c>
      <c r="F1736">
        <v>406.5</v>
      </c>
      <c r="G1736">
        <v>357.34348599361198</v>
      </c>
      <c r="H1736">
        <v>-1.9233321671355099</v>
      </c>
      <c r="I1736">
        <v>116.16760490445201</v>
      </c>
      <c r="J1736">
        <v>0.42499810040382902</v>
      </c>
      <c r="K1736">
        <v>419.45369824788298</v>
      </c>
      <c r="L1736">
        <v>294.09947837752702</v>
      </c>
      <c r="M1736">
        <v>34.820432572495697</v>
      </c>
      <c r="N1736">
        <v>1.03147602340033</v>
      </c>
      <c r="O1736">
        <v>24.895448954489499</v>
      </c>
      <c r="P1736">
        <v>411.64254247954602</v>
      </c>
      <c r="Q1736">
        <v>0.19285320094434599</v>
      </c>
    </row>
    <row r="1737" spans="1:17" hidden="1" x14ac:dyDescent="0.3">
      <c r="A1737" t="s">
        <v>3650</v>
      </c>
      <c r="B1737" t="s">
        <v>3651</v>
      </c>
      <c r="C1737" t="str">
        <f>IFERROR(VLOOKUP(Table1[[#This Row],[Ticker]],[1]!Table2[[Symbol]:[Industry]],2,FALSE),"-")</f>
        <v>-</v>
      </c>
      <c r="D1737" t="s">
        <v>201</v>
      </c>
      <c r="E1737">
        <v>571.82765600000005</v>
      </c>
      <c r="F1737">
        <v>469.45</v>
      </c>
      <c r="G1737">
        <v>31.372518871904902</v>
      </c>
      <c r="H1737">
        <v>-12.543293340557501</v>
      </c>
      <c r="I1737">
        <v>-22.328444231177201</v>
      </c>
      <c r="J1737">
        <v>-0.98207408190427903</v>
      </c>
      <c r="K1737">
        <v>503.95066380018699</v>
      </c>
      <c r="L1737">
        <v>474.32458631568898</v>
      </c>
      <c r="M1737">
        <v>35.141439479931599</v>
      </c>
      <c r="N1737">
        <v>1.01094531870238</v>
      </c>
      <c r="O1737">
        <v>36.510810522952397</v>
      </c>
      <c r="P1737">
        <v>66.088802405802198</v>
      </c>
      <c r="Q1737">
        <v>0.144859193348291</v>
      </c>
    </row>
    <row r="1738" spans="1:17" hidden="1" x14ac:dyDescent="0.3">
      <c r="A1738" t="s">
        <v>3652</v>
      </c>
      <c r="B1738" t="s">
        <v>3653</v>
      </c>
      <c r="C1738" t="str">
        <f>IFERROR(VLOOKUP(Table1[[#This Row],[Ticker]],[1]!Table2[[Symbol]:[Industry]],2,FALSE),"-")</f>
        <v>-</v>
      </c>
      <c r="D1738" t="s">
        <v>46</v>
      </c>
      <c r="E1738">
        <v>569.71388364999996</v>
      </c>
      <c r="F1738">
        <v>231.5</v>
      </c>
      <c r="G1738">
        <v>175.437093299548</v>
      </c>
      <c r="H1738">
        <v>9.7767764730879794</v>
      </c>
      <c r="I1738">
        <v>-38.8227675549997</v>
      </c>
      <c r="J1738">
        <v>0.72445415187792594</v>
      </c>
      <c r="K1738">
        <v>229.783506197641</v>
      </c>
      <c r="M1738">
        <v>44.210905597353999</v>
      </c>
      <c r="N1738">
        <v>0.694899452078372</v>
      </c>
      <c r="O1738">
        <v>101.058315334773</v>
      </c>
      <c r="P1738">
        <v>217.12328767123199</v>
      </c>
    </row>
    <row r="1739" spans="1:17" hidden="1" x14ac:dyDescent="0.3">
      <c r="A1739" t="s">
        <v>3654</v>
      </c>
      <c r="B1739" t="s">
        <v>3655</v>
      </c>
      <c r="C1739" t="str">
        <f>IFERROR(VLOOKUP(Table1[[#This Row],[Ticker]],[1]!Table2[[Symbol]:[Industry]],2,FALSE),"-")</f>
        <v>-</v>
      </c>
      <c r="D1739" t="s">
        <v>21</v>
      </c>
      <c r="E1739">
        <v>569.56532952800001</v>
      </c>
      <c r="F1739">
        <v>182.96</v>
      </c>
      <c r="G1739">
        <v>13.991172728698199</v>
      </c>
      <c r="H1739">
        <v>-0.14405021962703701</v>
      </c>
      <c r="I1739">
        <v>-13.1266726467948</v>
      </c>
      <c r="J1739">
        <v>-5.1564245465848897</v>
      </c>
      <c r="K1739">
        <v>177.424000566915</v>
      </c>
      <c r="L1739">
        <v>163.95665640374401</v>
      </c>
      <c r="M1739">
        <v>36.694526639511203</v>
      </c>
      <c r="N1739">
        <v>2.1300135758901702</v>
      </c>
      <c r="O1739">
        <v>18.687144731088701</v>
      </c>
      <c r="P1739">
        <v>53.618807724601098</v>
      </c>
      <c r="Q1739">
        <v>-1.2731394652465E-2</v>
      </c>
    </row>
    <row r="1740" spans="1:17" hidden="1" x14ac:dyDescent="0.3">
      <c r="A1740" t="s">
        <v>3656</v>
      </c>
      <c r="B1740" t="s">
        <v>3657</v>
      </c>
      <c r="C1740" t="str">
        <f>IFERROR(VLOOKUP(Table1[[#This Row],[Ticker]],[1]!Table2[[Symbol]:[Industry]],2,FALSE),"-")</f>
        <v>-</v>
      </c>
      <c r="D1740" t="s">
        <v>551</v>
      </c>
      <c r="E1740">
        <v>569.32377599999995</v>
      </c>
      <c r="F1740">
        <v>153.44</v>
      </c>
      <c r="G1740">
        <v>-30.275770847964299</v>
      </c>
      <c r="H1740">
        <v>-4.1932530929222303</v>
      </c>
      <c r="I1740">
        <v>-16.795500136302799</v>
      </c>
      <c r="J1740">
        <v>1.98458536906184</v>
      </c>
      <c r="M1740">
        <v>51.532165992947803</v>
      </c>
      <c r="O1740">
        <v>13.2950990615224</v>
      </c>
      <c r="P1740">
        <v>6.71859785783837</v>
      </c>
    </row>
    <row r="1741" spans="1:17" hidden="1" x14ac:dyDescent="0.3">
      <c r="A1741" t="s">
        <v>3658</v>
      </c>
      <c r="B1741" t="s">
        <v>3659</v>
      </c>
      <c r="C1741" t="str">
        <f>IFERROR(VLOOKUP(Table1[[#This Row],[Ticker]],[1]!Table2[[Symbol]:[Industry]],2,FALSE),"-")</f>
        <v>-</v>
      </c>
      <c r="D1741" t="s">
        <v>78</v>
      </c>
      <c r="E1741">
        <v>568.75418056800004</v>
      </c>
      <c r="F1741">
        <v>193.62</v>
      </c>
      <c r="G1741">
        <v>-23.732495793524802</v>
      </c>
      <c r="H1741">
        <v>-7.2720634655235497</v>
      </c>
      <c r="I1741">
        <v>-28.1651349689654</v>
      </c>
      <c r="J1741">
        <v>-1.49389791272591</v>
      </c>
      <c r="K1741">
        <v>194.160958651161</v>
      </c>
      <c r="L1741">
        <v>194.84179776691701</v>
      </c>
      <c r="M1741">
        <v>41.762985313346803</v>
      </c>
      <c r="N1741">
        <v>1.0650224708714999</v>
      </c>
      <c r="O1741">
        <v>19.796508625142</v>
      </c>
      <c r="P1741">
        <v>25.482825664290299</v>
      </c>
      <c r="Q1741">
        <v>-0.137499098627239</v>
      </c>
    </row>
    <row r="1742" spans="1:17" hidden="1" x14ac:dyDescent="0.3">
      <c r="A1742" t="s">
        <v>3660</v>
      </c>
      <c r="B1742" t="s">
        <v>3661</v>
      </c>
      <c r="C1742" t="str">
        <f>IFERROR(VLOOKUP(Table1[[#This Row],[Ticker]],[1]!Table2[[Symbol]:[Industry]],2,FALSE),"-")</f>
        <v>-</v>
      </c>
      <c r="D1742" t="s">
        <v>551</v>
      </c>
      <c r="E1742">
        <v>568.44981900000005</v>
      </c>
      <c r="F1742">
        <v>581</v>
      </c>
      <c r="G1742">
        <v>-26.389390718716399</v>
      </c>
      <c r="H1742">
        <v>6.9441380957679897</v>
      </c>
      <c r="I1742">
        <v>3.0835664385862498</v>
      </c>
      <c r="J1742">
        <v>-6.7609882455830297</v>
      </c>
      <c r="K1742">
        <v>573.66417093995699</v>
      </c>
      <c r="L1742">
        <v>542.24320300104898</v>
      </c>
      <c r="M1742">
        <v>42.389306577179198</v>
      </c>
      <c r="N1742">
        <v>1.0753075426184799</v>
      </c>
      <c r="O1742">
        <v>19.345955249569698</v>
      </c>
      <c r="P1742">
        <v>30.239856534409299</v>
      </c>
    </row>
    <row r="1743" spans="1:17" hidden="1" x14ac:dyDescent="0.3">
      <c r="A1743" t="s">
        <v>3662</v>
      </c>
      <c r="B1743" t="s">
        <v>3663</v>
      </c>
      <c r="C1743" t="str">
        <f>IFERROR(VLOOKUP(Table1[[#This Row],[Ticker]],[1]!Table2[[Symbol]:[Industry]],2,FALSE),"-")</f>
        <v>-</v>
      </c>
      <c r="D1743" t="s">
        <v>286</v>
      </c>
      <c r="E1743">
        <v>568.00912500000004</v>
      </c>
      <c r="F1743">
        <v>1418.25</v>
      </c>
      <c r="G1743">
        <v>32.482882263560398</v>
      </c>
      <c r="H1743">
        <v>-2.4176540491968899</v>
      </c>
      <c r="I1743">
        <v>-18.8501460185723</v>
      </c>
      <c r="J1743">
        <v>-1.4250064431151499</v>
      </c>
      <c r="K1743">
        <v>1423.5112484129399</v>
      </c>
      <c r="L1743">
        <v>1327.0993261876299</v>
      </c>
      <c r="M1743">
        <v>42.661883429018303</v>
      </c>
      <c r="N1743">
        <v>0.52735315889036405</v>
      </c>
      <c r="O1743">
        <v>17.1126388154415</v>
      </c>
      <c r="P1743">
        <v>61.073253833049399</v>
      </c>
      <c r="Q1743">
        <v>7.1672741314988006E-2</v>
      </c>
    </row>
    <row r="1744" spans="1:17" hidden="1" x14ac:dyDescent="0.3">
      <c r="A1744" t="s">
        <v>3664</v>
      </c>
      <c r="B1744" t="s">
        <v>3665</v>
      </c>
      <c r="C1744" t="str">
        <f>IFERROR(VLOOKUP(Table1[[#This Row],[Ticker]],[1]!Table2[[Symbol]:[Industry]],2,FALSE),"-")</f>
        <v>-</v>
      </c>
      <c r="D1744" t="s">
        <v>54</v>
      </c>
      <c r="E1744">
        <v>563.81414299999994</v>
      </c>
      <c r="F1744">
        <v>179.8</v>
      </c>
      <c r="G1744">
        <v>49.681404717400603</v>
      </c>
      <c r="H1744">
        <v>2.3717399632742602</v>
      </c>
      <c r="I1744">
        <v>15.3390731717531</v>
      </c>
      <c r="J1744">
        <v>2.4857021709186902</v>
      </c>
      <c r="K1744">
        <v>177.217972848871</v>
      </c>
      <c r="L1744">
        <v>150.227022876728</v>
      </c>
      <c r="M1744">
        <v>48.365225059698098</v>
      </c>
      <c r="N1744">
        <v>0.54045177937010502</v>
      </c>
      <c r="O1744">
        <v>21.6193523450148</v>
      </c>
      <c r="P1744">
        <v>95.458090275077097</v>
      </c>
      <c r="Q1744">
        <v>0.117670791684438</v>
      </c>
    </row>
    <row r="1745" spans="1:17" hidden="1" x14ac:dyDescent="0.3">
      <c r="A1745" t="s">
        <v>3666</v>
      </c>
      <c r="B1745" t="s">
        <v>3667</v>
      </c>
      <c r="C1745" t="str">
        <f>IFERROR(VLOOKUP(Table1[[#This Row],[Ticker]],[1]!Table2[[Symbol]:[Industry]],2,FALSE),"-")</f>
        <v>-</v>
      </c>
      <c r="D1745" t="s">
        <v>297</v>
      </c>
      <c r="E1745">
        <v>563.72322999999994</v>
      </c>
      <c r="F1745">
        <v>980.9</v>
      </c>
      <c r="G1745">
        <v>-19.294956914313701</v>
      </c>
      <c r="H1745">
        <v>15.353567246602401</v>
      </c>
      <c r="I1745">
        <v>-5.8146862026522204</v>
      </c>
      <c r="J1745">
        <v>-6.8948993526818398</v>
      </c>
      <c r="M1745">
        <v>36.965334783353299</v>
      </c>
      <c r="O1745">
        <v>44.566214700784897</v>
      </c>
      <c r="P1745">
        <v>12.6500143554407</v>
      </c>
    </row>
    <row r="1746" spans="1:17" hidden="1" x14ac:dyDescent="0.3">
      <c r="A1746" t="s">
        <v>3668</v>
      </c>
      <c r="B1746" t="s">
        <v>3669</v>
      </c>
      <c r="C1746" t="str">
        <f>IFERROR(VLOOKUP(Table1[[#This Row],[Ticker]],[1]!Table2[[Symbol]:[Industry]],2,FALSE),"-")</f>
        <v>-</v>
      </c>
      <c r="D1746" t="s">
        <v>54</v>
      </c>
      <c r="E1746">
        <v>562.68335986</v>
      </c>
      <c r="F1746">
        <v>420.95</v>
      </c>
      <c r="G1746">
        <v>36.415882619251903</v>
      </c>
      <c r="H1746">
        <v>11.4610055406747</v>
      </c>
      <c r="I1746">
        <v>-4.5845775487680296</v>
      </c>
      <c r="J1746">
        <v>3.20720322216353</v>
      </c>
      <c r="K1746">
        <v>369.57930799045198</v>
      </c>
      <c r="L1746">
        <v>334.63867594697598</v>
      </c>
      <c r="M1746">
        <v>78.365594669311307</v>
      </c>
      <c r="N1746">
        <v>0.96556678484236302</v>
      </c>
      <c r="O1746">
        <v>2.1498990378904899</v>
      </c>
      <c r="P1746">
        <v>89.617117117117104</v>
      </c>
      <c r="Q1746">
        <v>-4.2849181477103003E-2</v>
      </c>
    </row>
    <row r="1747" spans="1:17" hidden="1" x14ac:dyDescent="0.3">
      <c r="A1747" t="s">
        <v>3670</v>
      </c>
      <c r="B1747" t="s">
        <v>3671</v>
      </c>
      <c r="C1747" t="str">
        <f>IFERROR(VLOOKUP(Table1[[#This Row],[Ticker]],[1]!Table2[[Symbol]:[Industry]],2,FALSE),"-")</f>
        <v>-</v>
      </c>
      <c r="D1747" t="s">
        <v>21</v>
      </c>
      <c r="E1747">
        <v>561.41376200000002</v>
      </c>
      <c r="F1747">
        <v>80.5</v>
      </c>
      <c r="G1747">
        <v>50.024506269512699</v>
      </c>
      <c r="H1747">
        <v>1.56120852564317</v>
      </c>
      <c r="I1747">
        <v>16.420527191424799</v>
      </c>
      <c r="J1747">
        <v>3.2717161569326798</v>
      </c>
      <c r="K1747">
        <v>74.589133527543495</v>
      </c>
      <c r="L1747">
        <v>67.112868805835106</v>
      </c>
      <c r="M1747">
        <v>73.295447734203293</v>
      </c>
      <c r="N1747">
        <v>2.8986400960695802</v>
      </c>
      <c r="O1747">
        <v>12.360248447204899</v>
      </c>
      <c r="P1747">
        <v>117.273954116059</v>
      </c>
      <c r="Q1747">
        <v>0.22114653087289299</v>
      </c>
    </row>
    <row r="1748" spans="1:17" hidden="1" x14ac:dyDescent="0.3">
      <c r="A1748" t="s">
        <v>3672</v>
      </c>
      <c r="B1748" t="s">
        <v>3673</v>
      </c>
      <c r="C1748" t="str">
        <f>IFERROR(VLOOKUP(Table1[[#This Row],[Ticker]],[1]!Table2[[Symbol]:[Industry]],2,FALSE),"-")</f>
        <v>-</v>
      </c>
      <c r="D1748" t="s">
        <v>54</v>
      </c>
      <c r="E1748">
        <v>561.25440000000003</v>
      </c>
      <c r="F1748">
        <v>13.92</v>
      </c>
      <c r="G1748">
        <v>-93.561153760334903</v>
      </c>
      <c r="H1748">
        <v>-27.554041136974899</v>
      </c>
      <c r="I1748">
        <v>-52.714359191844203</v>
      </c>
      <c r="J1748">
        <v>-7.0940733167515102</v>
      </c>
      <c r="K1748">
        <v>17.862554591237199</v>
      </c>
      <c r="L1748">
        <v>22.443887556655</v>
      </c>
      <c r="M1748">
        <v>29.780900624751201</v>
      </c>
      <c r="N1748">
        <v>1.54750705182172</v>
      </c>
      <c r="O1748">
        <v>222.66522988505699</v>
      </c>
      <c r="P1748">
        <v>3.0347890451517299</v>
      </c>
      <c r="Q1748">
        <v>0.16934905887146501</v>
      </c>
    </row>
    <row r="1749" spans="1:17" hidden="1" x14ac:dyDescent="0.3">
      <c r="A1749" t="s">
        <v>3674</v>
      </c>
      <c r="B1749" t="s">
        <v>3675</v>
      </c>
      <c r="C1749" t="str">
        <f>IFERROR(VLOOKUP(Table1[[#This Row],[Ticker]],[1]!Table2[[Symbol]:[Industry]],2,FALSE),"-")</f>
        <v>-</v>
      </c>
      <c r="D1749" t="s">
        <v>551</v>
      </c>
      <c r="E1749">
        <v>560.96560687500005</v>
      </c>
      <c r="F1749">
        <v>637.20000000000005</v>
      </c>
      <c r="G1749">
        <v>-19.5675415753099</v>
      </c>
      <c r="H1749">
        <v>-7.9137310594555297</v>
      </c>
      <c r="I1749">
        <v>-24.271690507488199</v>
      </c>
      <c r="J1749">
        <v>0.32500933892636702</v>
      </c>
      <c r="K1749">
        <v>672.56573249987002</v>
      </c>
      <c r="L1749">
        <v>662.04927229924203</v>
      </c>
      <c r="M1749">
        <v>31.355652712977101</v>
      </c>
      <c r="N1749">
        <v>1.0266692204094301</v>
      </c>
      <c r="O1749">
        <v>27.118644067796598</v>
      </c>
      <c r="P1749">
        <v>16.2455532244823</v>
      </c>
      <c r="Q1749">
        <v>-0.13729884529853001</v>
      </c>
    </row>
    <row r="1750" spans="1:17" hidden="1" x14ac:dyDescent="0.3">
      <c r="A1750" t="s">
        <v>3676</v>
      </c>
      <c r="B1750" t="s">
        <v>3677</v>
      </c>
      <c r="C1750" t="str">
        <f>IFERROR(VLOOKUP(Table1[[#This Row],[Ticker]],[1]!Table2[[Symbol]:[Industry]],2,FALSE),"-")</f>
        <v>-</v>
      </c>
      <c r="D1750" t="s">
        <v>201</v>
      </c>
      <c r="E1750">
        <v>558.53695593999998</v>
      </c>
      <c r="F1750">
        <v>143.35</v>
      </c>
      <c r="G1750">
        <v>50.4995347009272</v>
      </c>
      <c r="H1750">
        <v>7.6763160058822297</v>
      </c>
      <c r="I1750">
        <v>-0.36395746808718399</v>
      </c>
      <c r="J1750">
        <v>19.586760404720302</v>
      </c>
      <c r="K1750">
        <v>127.982297455398</v>
      </c>
      <c r="L1750">
        <v>120.031125516884</v>
      </c>
      <c r="M1750">
        <v>68.554546558460402</v>
      </c>
      <c r="N1750">
        <v>2.6948880376804998</v>
      </c>
      <c r="O1750">
        <v>15.312173003139099</v>
      </c>
      <c r="P1750">
        <v>82.844387755102005</v>
      </c>
      <c r="Q1750">
        <v>6.8600229750167996E-2</v>
      </c>
    </row>
    <row r="1751" spans="1:17" hidden="1" x14ac:dyDescent="0.3">
      <c r="A1751" t="s">
        <v>3678</v>
      </c>
      <c r="B1751" t="s">
        <v>3679</v>
      </c>
      <c r="C1751" t="str">
        <f>IFERROR(VLOOKUP(Table1[[#This Row],[Ticker]],[1]!Table2[[Symbol]:[Industry]],2,FALSE),"-")</f>
        <v>-</v>
      </c>
      <c r="D1751" t="s">
        <v>54</v>
      </c>
      <c r="E1751">
        <v>557.95929611400004</v>
      </c>
      <c r="F1751">
        <v>113.83</v>
      </c>
      <c r="G1751">
        <v>-41.953115174735998</v>
      </c>
      <c r="H1751">
        <v>3.5404033074695298</v>
      </c>
      <c r="I1751">
        <v>-7.2164426302743001</v>
      </c>
      <c r="J1751">
        <v>0.66420893845338003</v>
      </c>
      <c r="K1751">
        <v>109.70810817425399</v>
      </c>
      <c r="L1751">
        <v>108.320171849068</v>
      </c>
      <c r="M1751">
        <v>59.129368406446801</v>
      </c>
      <c r="N1751">
        <v>0.828942505799945</v>
      </c>
      <c r="O1751">
        <v>34.147412808574103</v>
      </c>
      <c r="P1751">
        <v>27.184357541899399</v>
      </c>
    </row>
    <row r="1752" spans="1:17" hidden="1" x14ac:dyDescent="0.3">
      <c r="A1752" t="s">
        <v>3680</v>
      </c>
      <c r="B1752" t="s">
        <v>3681</v>
      </c>
      <c r="C1752" t="str">
        <f>IFERROR(VLOOKUP(Table1[[#This Row],[Ticker]],[1]!Table2[[Symbol]:[Industry]],2,FALSE),"-")</f>
        <v>-</v>
      </c>
      <c r="D1752" t="s">
        <v>286</v>
      </c>
      <c r="E1752">
        <v>557.79349556099999</v>
      </c>
      <c r="F1752">
        <v>84.53</v>
      </c>
      <c r="G1752">
        <v>49.997325260674899</v>
      </c>
      <c r="H1752">
        <v>38.8324061040706</v>
      </c>
      <c r="I1752">
        <v>47.202410765039197</v>
      </c>
      <c r="J1752">
        <v>7.2887893276644</v>
      </c>
      <c r="K1752">
        <v>68.076548329422195</v>
      </c>
      <c r="L1752">
        <v>59.207462830078398</v>
      </c>
      <c r="M1752">
        <v>67.424725124678403</v>
      </c>
      <c r="N1752">
        <v>2.3694935056270801</v>
      </c>
      <c r="O1752">
        <v>10.6116171773335</v>
      </c>
      <c r="P1752">
        <v>119.501428200467</v>
      </c>
      <c r="Q1752">
        <v>0.14218975723135899</v>
      </c>
    </row>
    <row r="1753" spans="1:17" hidden="1" x14ac:dyDescent="0.3">
      <c r="A1753" t="s">
        <v>3682</v>
      </c>
      <c r="B1753" t="s">
        <v>3683</v>
      </c>
      <c r="C1753" t="str">
        <f>IFERROR(VLOOKUP(Table1[[#This Row],[Ticker]],[1]!Table2[[Symbol]:[Industry]],2,FALSE),"-")</f>
        <v>-</v>
      </c>
      <c r="D1753" t="s">
        <v>51</v>
      </c>
      <c r="E1753">
        <v>557.72689904100002</v>
      </c>
      <c r="F1753">
        <v>47.71</v>
      </c>
      <c r="G1753">
        <v>-33.401491684958998</v>
      </c>
      <c r="H1753">
        <v>-9.7597472525269904</v>
      </c>
      <c r="I1753">
        <v>-51.304296588582503</v>
      </c>
      <c r="J1753">
        <v>-0.48621803715311002</v>
      </c>
      <c r="K1753">
        <v>51.925001556779698</v>
      </c>
      <c r="L1753">
        <v>60.995250717603099</v>
      </c>
      <c r="M1753">
        <v>48.803226770413502</v>
      </c>
      <c r="N1753">
        <v>1.1470213044905599</v>
      </c>
      <c r="O1753">
        <v>82.561307901907298</v>
      </c>
      <c r="P1753">
        <v>4.8341023950780198</v>
      </c>
      <c r="Q1753">
        <v>-6.7419364155860001E-2</v>
      </c>
    </row>
    <row r="1754" spans="1:17" hidden="1" x14ac:dyDescent="0.3">
      <c r="A1754" t="s">
        <v>3684</v>
      </c>
      <c r="B1754" t="s">
        <v>3685</v>
      </c>
      <c r="C1754" t="str">
        <f>IFERROR(VLOOKUP(Table1[[#This Row],[Ticker]],[1]!Table2[[Symbol]:[Industry]],2,FALSE),"-")</f>
        <v>-</v>
      </c>
      <c r="D1754" t="s">
        <v>21</v>
      </c>
      <c r="E1754">
        <v>556.69398824799998</v>
      </c>
      <c r="F1754">
        <v>16.91</v>
      </c>
      <c r="G1754">
        <v>-20.295777258858401</v>
      </c>
      <c r="H1754">
        <v>-3.4815265170918699</v>
      </c>
      <c r="I1754">
        <v>-39.742558758004698</v>
      </c>
      <c r="J1754">
        <v>0.17725208154988101</v>
      </c>
      <c r="K1754">
        <v>17.163861969281101</v>
      </c>
      <c r="L1754">
        <v>17.6050204969902</v>
      </c>
      <c r="M1754">
        <v>48.1108587423494</v>
      </c>
      <c r="N1754">
        <v>1.75393153764187</v>
      </c>
      <c r="O1754">
        <v>56.120638675339997</v>
      </c>
      <c r="P1754">
        <v>21.2186379928315</v>
      </c>
      <c r="Q1754">
        <v>9.7200402595110005E-3</v>
      </c>
    </row>
    <row r="1755" spans="1:17" hidden="1" x14ac:dyDescent="0.3">
      <c r="A1755" t="s">
        <v>3686</v>
      </c>
      <c r="B1755" t="s">
        <v>3687</v>
      </c>
      <c r="C1755" t="str">
        <f>IFERROR(VLOOKUP(Table1[[#This Row],[Ticker]],[1]!Table2[[Symbol]:[Industry]],2,FALSE),"-")</f>
        <v>-</v>
      </c>
      <c r="D1755" t="s">
        <v>51</v>
      </c>
      <c r="E1755">
        <v>556.05238304</v>
      </c>
      <c r="F1755">
        <v>17.38</v>
      </c>
      <c r="G1755">
        <v>274.800595858343</v>
      </c>
      <c r="H1755">
        <v>60.980117789753599</v>
      </c>
      <c r="I1755">
        <v>90.408065838763306</v>
      </c>
      <c r="J1755">
        <v>21.6652892250275</v>
      </c>
      <c r="K1755">
        <v>11.489144613204701</v>
      </c>
      <c r="L1755">
        <v>9.3446980589269408</v>
      </c>
      <c r="M1755">
        <v>68.196166445621898</v>
      </c>
      <c r="N1755">
        <v>4.2364522607290196</v>
      </c>
      <c r="O1755">
        <v>22.0368239355581</v>
      </c>
      <c r="P1755">
        <v>304.18604651162701</v>
      </c>
      <c r="Q1755">
        <v>0.166548462073142</v>
      </c>
    </row>
    <row r="1756" spans="1:17" hidden="1" x14ac:dyDescent="0.3">
      <c r="A1756" t="s">
        <v>3688</v>
      </c>
      <c r="B1756" t="s">
        <v>3689</v>
      </c>
      <c r="C1756" t="str">
        <f>IFERROR(VLOOKUP(Table1[[#This Row],[Ticker]],[1]!Table2[[Symbol]:[Industry]],2,FALSE),"-")</f>
        <v>-</v>
      </c>
      <c r="D1756" t="s">
        <v>433</v>
      </c>
      <c r="E1756">
        <v>556.00885306499902</v>
      </c>
      <c r="F1756">
        <v>338.05</v>
      </c>
      <c r="G1756">
        <v>-44.881157942511898</v>
      </c>
      <c r="H1756">
        <v>7.7879136218812599</v>
      </c>
      <c r="I1756">
        <v>-10.6498973115685</v>
      </c>
      <c r="J1756">
        <v>2.0641667614741102</v>
      </c>
      <c r="K1756">
        <v>315.46774583056703</v>
      </c>
      <c r="L1756">
        <v>325.53722672550498</v>
      </c>
      <c r="M1756">
        <v>69.293310029009803</v>
      </c>
      <c r="N1756">
        <v>1.78539315437149</v>
      </c>
      <c r="O1756">
        <v>36.0745451856234</v>
      </c>
      <c r="P1756">
        <v>29.026717557251899</v>
      </c>
      <c r="Q1756">
        <v>-4.4190822993636997E-2</v>
      </c>
    </row>
    <row r="1757" spans="1:17" hidden="1" x14ac:dyDescent="0.3">
      <c r="A1757" t="s">
        <v>3690</v>
      </c>
      <c r="B1757" t="s">
        <v>3691</v>
      </c>
      <c r="C1757" t="str">
        <f>IFERROR(VLOOKUP(Table1[[#This Row],[Ticker]],[1]!Table2[[Symbol]:[Industry]],2,FALSE),"-")</f>
        <v>-</v>
      </c>
      <c r="D1757" t="s">
        <v>551</v>
      </c>
      <c r="E1757">
        <v>555.99766242500004</v>
      </c>
      <c r="F1757">
        <v>127.25</v>
      </c>
      <c r="G1757">
        <v>-23.213842543001299</v>
      </c>
      <c r="H1757">
        <v>-5.6967440041130999</v>
      </c>
      <c r="I1757">
        <v>-16.921897111808502</v>
      </c>
      <c r="J1757">
        <v>1.8982383118577699</v>
      </c>
      <c r="K1757">
        <v>124.470410484013</v>
      </c>
      <c r="L1757">
        <v>123.949264769631</v>
      </c>
      <c r="M1757">
        <v>50.016904181339797</v>
      </c>
      <c r="N1757">
        <v>0.996767811913708</v>
      </c>
      <c r="O1757">
        <v>23.379174852652199</v>
      </c>
      <c r="P1757">
        <v>25.307730182176201</v>
      </c>
      <c r="Q1757">
        <v>-4.0069067538416998E-2</v>
      </c>
    </row>
    <row r="1758" spans="1:17" hidden="1" x14ac:dyDescent="0.3">
      <c r="A1758" t="s">
        <v>3692</v>
      </c>
      <c r="B1758" t="s">
        <v>3693</v>
      </c>
      <c r="C1758" t="str">
        <f>IFERROR(VLOOKUP(Table1[[#This Row],[Ticker]],[1]!Table2[[Symbol]:[Industry]],2,FALSE),"-")</f>
        <v>-</v>
      </c>
      <c r="D1758" t="s">
        <v>532</v>
      </c>
      <c r="E1758">
        <v>554.00186945600001</v>
      </c>
      <c r="F1758">
        <v>28.18</v>
      </c>
      <c r="G1758">
        <v>76.587228912553499</v>
      </c>
      <c r="H1758">
        <v>3.1858479200094498</v>
      </c>
      <c r="I1758">
        <v>-21.103508814058198</v>
      </c>
      <c r="J1758">
        <v>3.9531976384141698</v>
      </c>
      <c r="K1758">
        <v>26.4388505943284</v>
      </c>
      <c r="L1758">
        <v>24.470437633572299</v>
      </c>
      <c r="M1758">
        <v>81.331477577181104</v>
      </c>
      <c r="N1758">
        <v>1.4469513099382301</v>
      </c>
      <c r="O1758">
        <v>14.442867281760099</v>
      </c>
      <c r="P1758">
        <v>110.298507462686</v>
      </c>
      <c r="Q1758">
        <v>0.16691795807031001</v>
      </c>
    </row>
    <row r="1759" spans="1:17" hidden="1" x14ac:dyDescent="0.3">
      <c r="A1759" t="s">
        <v>3694</v>
      </c>
      <c r="B1759" t="s">
        <v>3695</v>
      </c>
      <c r="C1759" t="str">
        <f>IFERROR(VLOOKUP(Table1[[#This Row],[Ticker]],[1]!Table2[[Symbol]:[Industry]],2,FALSE),"-")</f>
        <v>-</v>
      </c>
      <c r="D1759" t="s">
        <v>2469</v>
      </c>
      <c r="E1759">
        <v>553.84322399999996</v>
      </c>
      <c r="F1759">
        <v>282.7</v>
      </c>
      <c r="G1759">
        <v>28.319024154082001</v>
      </c>
      <c r="H1759">
        <v>12.6026213438399</v>
      </c>
      <c r="I1759">
        <v>13.2415539917862</v>
      </c>
      <c r="J1759">
        <v>19.497690182906702</v>
      </c>
      <c r="K1759">
        <v>243.04327994947499</v>
      </c>
      <c r="L1759">
        <v>226.92288266847601</v>
      </c>
      <c r="M1759">
        <v>86.379757017484195</v>
      </c>
      <c r="N1759">
        <v>1.6111297476611099</v>
      </c>
      <c r="O1759">
        <v>9.3031482136540493</v>
      </c>
      <c r="P1759">
        <v>76.964006259780902</v>
      </c>
      <c r="Q1759">
        <v>0.185621139081633</v>
      </c>
    </row>
    <row r="1760" spans="1:17" hidden="1" x14ac:dyDescent="0.3">
      <c r="A1760" t="s">
        <v>3696</v>
      </c>
      <c r="B1760" t="s">
        <v>3697</v>
      </c>
      <c r="C1760" t="str">
        <f>IFERROR(VLOOKUP(Table1[[#This Row],[Ticker]],[1]!Table2[[Symbol]:[Industry]],2,FALSE),"-")</f>
        <v>-</v>
      </c>
      <c r="D1760" t="s">
        <v>133</v>
      </c>
      <c r="E1760">
        <v>551.29162499999995</v>
      </c>
      <c r="F1760">
        <v>2791.35</v>
      </c>
      <c r="G1760">
        <v>52.129580718344101</v>
      </c>
      <c r="H1760">
        <v>4.1937576051634604</v>
      </c>
      <c r="I1760">
        <v>-40.126436203597699</v>
      </c>
      <c r="J1760">
        <v>1.80330510277304</v>
      </c>
      <c r="K1760">
        <v>2731.10347185722</v>
      </c>
      <c r="L1760">
        <v>2608.5012402474099</v>
      </c>
      <c r="M1760">
        <v>50.434884225864501</v>
      </c>
      <c r="N1760">
        <v>0.416030984391693</v>
      </c>
      <c r="O1760">
        <v>43.260429541261402</v>
      </c>
      <c r="P1760">
        <v>87.906428811847803</v>
      </c>
      <c r="Q1760">
        <v>0.105064716840522</v>
      </c>
    </row>
    <row r="1761" spans="1:17" hidden="1" x14ac:dyDescent="0.3">
      <c r="A1761" t="s">
        <v>3698</v>
      </c>
      <c r="B1761" t="s">
        <v>3699</v>
      </c>
      <c r="C1761" t="str">
        <f>IFERROR(VLOOKUP(Table1[[#This Row],[Ticker]],[1]!Table2[[Symbol]:[Industry]],2,FALSE),"-")</f>
        <v>-</v>
      </c>
      <c r="D1761" t="s">
        <v>201</v>
      </c>
      <c r="E1761">
        <v>550.91300000000001</v>
      </c>
      <c r="F1761">
        <v>175.45</v>
      </c>
      <c r="G1761">
        <v>7.0124985590009103</v>
      </c>
      <c r="H1761">
        <v>7.7657900866537704</v>
      </c>
      <c r="I1761">
        <v>-7.2526276946399397</v>
      </c>
      <c r="J1761">
        <v>-3.2319875467710202</v>
      </c>
      <c r="K1761">
        <v>165.35036190256301</v>
      </c>
      <c r="L1761">
        <v>153.50061830188301</v>
      </c>
      <c r="M1761">
        <v>53.755670168660203</v>
      </c>
      <c r="N1761">
        <v>1.4036577341170999</v>
      </c>
      <c r="O1761">
        <v>16.386434881732601</v>
      </c>
      <c r="P1761">
        <v>51.249999999999901</v>
      </c>
      <c r="Q1761">
        <v>4.7231987516804998E-2</v>
      </c>
    </row>
    <row r="1762" spans="1:17" hidden="1" x14ac:dyDescent="0.3">
      <c r="A1762" t="s">
        <v>3700</v>
      </c>
      <c r="B1762" t="s">
        <v>3701</v>
      </c>
      <c r="C1762" t="str">
        <f>IFERROR(VLOOKUP(Table1[[#This Row],[Ticker]],[1]!Table2[[Symbol]:[Industry]],2,FALSE),"-")</f>
        <v>-</v>
      </c>
      <c r="D1762" t="s">
        <v>1866</v>
      </c>
      <c r="E1762">
        <v>549.91999999999996</v>
      </c>
      <c r="F1762">
        <v>171.85</v>
      </c>
      <c r="G1762">
        <v>16.862326918964101</v>
      </c>
      <c r="H1762">
        <v>-0.53098083448029798</v>
      </c>
      <c r="I1762">
        <v>-17.5263942561118</v>
      </c>
      <c r="J1762">
        <v>3.50274098870783</v>
      </c>
      <c r="K1762">
        <v>175.17887641728299</v>
      </c>
      <c r="L1762">
        <v>170.94570681293499</v>
      </c>
      <c r="M1762">
        <v>45.400795780273398</v>
      </c>
      <c r="N1762">
        <v>1.04461528582245</v>
      </c>
      <c r="O1762">
        <v>37.910968868198999</v>
      </c>
      <c r="P1762">
        <v>49.1753472222222</v>
      </c>
      <c r="Q1762">
        <v>0.109211554669292</v>
      </c>
    </row>
    <row r="1763" spans="1:17" hidden="1" x14ac:dyDescent="0.3">
      <c r="A1763" t="s">
        <v>3702</v>
      </c>
      <c r="B1763" t="s">
        <v>3703</v>
      </c>
      <c r="C1763" t="str">
        <f>IFERROR(VLOOKUP(Table1[[#This Row],[Ticker]],[1]!Table2[[Symbol]:[Industry]],2,FALSE),"-")</f>
        <v>-</v>
      </c>
      <c r="E1763">
        <v>549.69916760000001</v>
      </c>
      <c r="F1763">
        <v>37.07</v>
      </c>
      <c r="G1763">
        <v>557.36325404843501</v>
      </c>
      <c r="H1763">
        <v>-19.895631351042098</v>
      </c>
      <c r="I1763">
        <v>69.012601145039397</v>
      </c>
      <c r="J1763">
        <v>-16.746674647664999</v>
      </c>
      <c r="K1763">
        <v>36.384566143964499</v>
      </c>
      <c r="L1763">
        <v>25.934603109126598</v>
      </c>
      <c r="M1763">
        <v>48.907935439138299</v>
      </c>
      <c r="N1763">
        <v>0.71353428298697597</v>
      </c>
      <c r="O1763">
        <v>30.968438090099699</v>
      </c>
      <c r="P1763">
        <v>583.94833948339397</v>
      </c>
      <c r="Q1763">
        <v>0.203606158748389</v>
      </c>
    </row>
    <row r="1764" spans="1:17" hidden="1" x14ac:dyDescent="0.3">
      <c r="A1764" t="s">
        <v>3704</v>
      </c>
      <c r="B1764" t="s">
        <v>3705</v>
      </c>
      <c r="C1764" t="str">
        <f>IFERROR(VLOOKUP(Table1[[#This Row],[Ticker]],[1]!Table2[[Symbol]:[Industry]],2,FALSE),"-")</f>
        <v>-</v>
      </c>
      <c r="D1764" t="s">
        <v>21</v>
      </c>
      <c r="E1764">
        <v>549.00588488899996</v>
      </c>
      <c r="F1764">
        <v>13.09</v>
      </c>
      <c r="G1764">
        <v>-74.141175178548806</v>
      </c>
      <c r="H1764">
        <v>8.7626255296917499</v>
      </c>
      <c r="I1764">
        <v>-58.1740551765077</v>
      </c>
      <c r="J1764">
        <v>25.354784445052399</v>
      </c>
      <c r="K1764">
        <v>12.231859415039599</v>
      </c>
      <c r="L1764">
        <v>17.0851805357009</v>
      </c>
      <c r="M1764">
        <v>69.101526665013694</v>
      </c>
      <c r="N1764">
        <v>1.2945080521846299</v>
      </c>
      <c r="O1764">
        <v>123.682200152788</v>
      </c>
      <c r="P1764">
        <v>37.068062827225098</v>
      </c>
      <c r="Q1764">
        <v>0.115116885393304</v>
      </c>
    </row>
    <row r="1765" spans="1:17" hidden="1" x14ac:dyDescent="0.3">
      <c r="A1765" t="s">
        <v>3706</v>
      </c>
      <c r="B1765" t="s">
        <v>3707</v>
      </c>
      <c r="C1765" t="str">
        <f>IFERROR(VLOOKUP(Table1[[#This Row],[Ticker]],[1]!Table2[[Symbol]:[Industry]],2,FALSE),"-")</f>
        <v>-</v>
      </c>
      <c r="D1765" t="s">
        <v>551</v>
      </c>
      <c r="E1765">
        <v>547.9849269</v>
      </c>
      <c r="F1765">
        <v>597</v>
      </c>
      <c r="G1765">
        <v>-3.4923019298044302</v>
      </c>
      <c r="H1765">
        <v>4.9074757083777296</v>
      </c>
      <c r="I1765">
        <v>6.2355151117848999</v>
      </c>
      <c r="J1765">
        <v>8.0933874149675802</v>
      </c>
      <c r="K1765">
        <v>520.22084080969205</v>
      </c>
      <c r="L1765">
        <v>479.21707749145099</v>
      </c>
      <c r="M1765">
        <v>77.076928179264797</v>
      </c>
      <c r="N1765">
        <v>2.3476556229766299</v>
      </c>
      <c r="O1765">
        <v>3.1072026800669801</v>
      </c>
      <c r="P1765">
        <v>45.432399512789203</v>
      </c>
      <c r="Q1765">
        <v>-2.1294617718497E-2</v>
      </c>
    </row>
    <row r="1766" spans="1:17" hidden="1" x14ac:dyDescent="0.3">
      <c r="A1766" t="s">
        <v>3708</v>
      </c>
      <c r="B1766" t="s">
        <v>3709</v>
      </c>
      <c r="C1766" t="str">
        <f>IFERROR(VLOOKUP(Table1[[#This Row],[Ticker]],[1]!Table2[[Symbol]:[Industry]],2,FALSE),"-")</f>
        <v>-</v>
      </c>
      <c r="D1766" t="s">
        <v>46</v>
      </c>
      <c r="E1766">
        <v>547.63311499999998</v>
      </c>
      <c r="F1766">
        <v>542.04999999999995</v>
      </c>
      <c r="G1766">
        <v>902.94957743303701</v>
      </c>
      <c r="H1766">
        <v>-18.961950741494601</v>
      </c>
      <c r="I1766">
        <v>-26.014519093477499</v>
      </c>
      <c r="J1766">
        <v>5.1001662630898004</v>
      </c>
      <c r="K1766">
        <v>528.88491366263497</v>
      </c>
      <c r="L1766">
        <v>462.919742101434</v>
      </c>
      <c r="M1766">
        <v>65.410467474313094</v>
      </c>
      <c r="N1766">
        <v>1.1449950156823601</v>
      </c>
      <c r="O1766">
        <v>37.256710635550199</v>
      </c>
      <c r="P1766">
        <v>972.30464886251195</v>
      </c>
    </row>
    <row r="1767" spans="1:17" hidden="1" x14ac:dyDescent="0.3">
      <c r="A1767" t="s">
        <v>3710</v>
      </c>
      <c r="B1767" t="s">
        <v>3711</v>
      </c>
      <c r="C1767" t="str">
        <f>IFERROR(VLOOKUP(Table1[[#This Row],[Ticker]],[1]!Table2[[Symbol]:[Industry]],2,FALSE),"-")</f>
        <v>-</v>
      </c>
      <c r="D1767" t="s">
        <v>21</v>
      </c>
      <c r="E1767">
        <v>545.48</v>
      </c>
      <c r="F1767">
        <v>419.6</v>
      </c>
      <c r="G1767">
        <v>137.646652600305</v>
      </c>
      <c r="H1767">
        <v>78.545683380931393</v>
      </c>
      <c r="I1767">
        <v>61.582945476535897</v>
      </c>
      <c r="J1767">
        <v>17.298382823599301</v>
      </c>
      <c r="K1767">
        <v>311.39345099524002</v>
      </c>
      <c r="L1767">
        <v>233.741022883629</v>
      </c>
      <c r="M1767">
        <v>66.476076796143403</v>
      </c>
      <c r="N1767">
        <v>0.78801329087663996</v>
      </c>
      <c r="O1767">
        <v>5.0047664442326001</v>
      </c>
      <c r="Q1767">
        <v>0.18685724632872699</v>
      </c>
    </row>
    <row r="1768" spans="1:17" hidden="1" x14ac:dyDescent="0.3">
      <c r="A1768" t="s">
        <v>3712</v>
      </c>
      <c r="B1768" t="s">
        <v>3713</v>
      </c>
      <c r="C1768" t="str">
        <f>IFERROR(VLOOKUP(Table1[[#This Row],[Ticker]],[1]!Table2[[Symbol]:[Industry]],2,FALSE),"-")</f>
        <v>-</v>
      </c>
      <c r="D1768" t="s">
        <v>54</v>
      </c>
      <c r="E1768">
        <v>543.67629599999998</v>
      </c>
      <c r="F1768">
        <v>427.6</v>
      </c>
      <c r="G1768">
        <v>-71.995528432533405</v>
      </c>
      <c r="H1768">
        <v>-8.1547300669578497</v>
      </c>
      <c r="I1768">
        <v>-32.698646991067299</v>
      </c>
      <c r="J1768">
        <v>-4.0006345811153299</v>
      </c>
      <c r="K1768">
        <v>467.51281195375799</v>
      </c>
      <c r="L1768">
        <v>525.60096247393301</v>
      </c>
      <c r="M1768">
        <v>19.752933117946299</v>
      </c>
      <c r="N1768">
        <v>0.66624881817978698</v>
      </c>
      <c r="O1768">
        <v>97.614593077642596</v>
      </c>
      <c r="P1768">
        <v>20.298213532142299</v>
      </c>
      <c r="Q1768">
        <v>-2.7339721680263999E-2</v>
      </c>
    </row>
    <row r="1769" spans="1:17" hidden="1" x14ac:dyDescent="0.3">
      <c r="A1769" t="s">
        <v>3714</v>
      </c>
      <c r="B1769" t="s">
        <v>3715</v>
      </c>
      <c r="C1769" t="str">
        <f>IFERROR(VLOOKUP(Table1[[#This Row],[Ticker]],[1]!Table2[[Symbol]:[Industry]],2,FALSE),"-")</f>
        <v>-</v>
      </c>
      <c r="D1769" t="s">
        <v>257</v>
      </c>
      <c r="E1769">
        <v>542.82700330499995</v>
      </c>
      <c r="F1769">
        <v>324.14999999999998</v>
      </c>
      <c r="G1769">
        <v>-13.817647619686801</v>
      </c>
      <c r="H1769">
        <v>-2.54856461869436</v>
      </c>
      <c r="I1769">
        <v>-12.686599109914599</v>
      </c>
      <c r="J1769">
        <v>1.57044719995341</v>
      </c>
      <c r="K1769">
        <v>312.42952659226597</v>
      </c>
      <c r="L1769">
        <v>303.04104748832998</v>
      </c>
      <c r="M1769">
        <v>48.564204161186602</v>
      </c>
      <c r="N1769">
        <v>1.54586049241513</v>
      </c>
      <c r="O1769">
        <v>10.689495603887099</v>
      </c>
      <c r="P1769">
        <v>23.017077798861401</v>
      </c>
      <c r="Q1769">
        <v>-1.4405899279314001E-2</v>
      </c>
    </row>
    <row r="1770" spans="1:17" hidden="1" x14ac:dyDescent="0.3">
      <c r="A1770" t="s">
        <v>3716</v>
      </c>
      <c r="B1770" t="s">
        <v>3717</v>
      </c>
      <c r="C1770" t="str">
        <f>IFERROR(VLOOKUP(Table1[[#This Row],[Ticker]],[1]!Table2[[Symbol]:[Industry]],2,FALSE),"-")</f>
        <v>-</v>
      </c>
      <c r="E1770">
        <v>538.88472899999999</v>
      </c>
      <c r="F1770">
        <v>79.08</v>
      </c>
      <c r="G1770">
        <v>73.364345664914495</v>
      </c>
      <c r="H1770">
        <v>105.702743682215</v>
      </c>
      <c r="I1770">
        <v>200.33157053235001</v>
      </c>
      <c r="J1770">
        <v>8.7084884590407494</v>
      </c>
      <c r="K1770">
        <v>49.524313626070096</v>
      </c>
      <c r="M1770">
        <v>100</v>
      </c>
      <c r="N1770">
        <v>2.1453525986629201</v>
      </c>
      <c r="O1770">
        <v>0</v>
      </c>
      <c r="P1770">
        <v>245.47837483617201</v>
      </c>
    </row>
    <row r="1771" spans="1:17" hidden="1" x14ac:dyDescent="0.3">
      <c r="A1771" t="s">
        <v>3718</v>
      </c>
      <c r="B1771" t="s">
        <v>3719</v>
      </c>
      <c r="C1771" t="str">
        <f>IFERROR(VLOOKUP(Table1[[#This Row],[Ticker]],[1]!Table2[[Symbol]:[Industry]],2,FALSE),"-")</f>
        <v>-</v>
      </c>
      <c r="D1771" t="s">
        <v>136</v>
      </c>
      <c r="E1771">
        <v>538.60617307999996</v>
      </c>
      <c r="F1771">
        <v>38.21</v>
      </c>
      <c r="G1771">
        <v>135.127243332164</v>
      </c>
      <c r="H1771">
        <v>-16.891629789457099</v>
      </c>
      <c r="I1771">
        <v>134.20910113430699</v>
      </c>
      <c r="J1771">
        <v>-13.9325391622162</v>
      </c>
      <c r="K1771">
        <v>42.914665203806798</v>
      </c>
      <c r="L1771">
        <v>31.603611200536601</v>
      </c>
      <c r="M1771">
        <v>19.729726786893998</v>
      </c>
      <c r="N1771">
        <v>1.3587684410174501</v>
      </c>
      <c r="O1771">
        <v>38.733315885893703</v>
      </c>
      <c r="P1771">
        <v>189.469696969697</v>
      </c>
      <c r="Q1771">
        <v>1.0575031101298E-2</v>
      </c>
    </row>
    <row r="1772" spans="1:17" hidden="1" x14ac:dyDescent="0.3">
      <c r="A1772" t="s">
        <v>3720</v>
      </c>
      <c r="B1772" t="s">
        <v>3721</v>
      </c>
      <c r="C1772" t="str">
        <f>IFERROR(VLOOKUP(Table1[[#This Row],[Ticker]],[1]!Table2[[Symbol]:[Industry]],2,FALSE),"-")</f>
        <v>-</v>
      </c>
      <c r="D1772" t="s">
        <v>1781</v>
      </c>
      <c r="E1772">
        <v>538.07579999999996</v>
      </c>
      <c r="F1772">
        <v>396.25</v>
      </c>
      <c r="G1772">
        <v>-49.298173010539301</v>
      </c>
      <c r="H1772">
        <v>-1.1626991456329101</v>
      </c>
      <c r="I1772">
        <v>-29.683762091718599</v>
      </c>
      <c r="J1772">
        <v>-3.9155387450280799</v>
      </c>
      <c r="K1772">
        <v>416.77499807776599</v>
      </c>
      <c r="L1772">
        <v>425.23271265014</v>
      </c>
      <c r="M1772">
        <v>37.7075026337046</v>
      </c>
      <c r="N1772">
        <v>0.891743498931726</v>
      </c>
      <c r="O1772">
        <v>49.766561514195502</v>
      </c>
      <c r="P1772">
        <v>26.1340124144517</v>
      </c>
    </row>
    <row r="1773" spans="1:17" hidden="1" x14ac:dyDescent="0.3">
      <c r="A1773" t="s">
        <v>3722</v>
      </c>
      <c r="B1773" t="s">
        <v>3723</v>
      </c>
      <c r="C1773" t="str">
        <f>IFERROR(VLOOKUP(Table1[[#This Row],[Ticker]],[1]!Table2[[Symbol]:[Industry]],2,FALSE),"-")</f>
        <v>-</v>
      </c>
      <c r="D1773" t="s">
        <v>21</v>
      </c>
      <c r="E1773">
        <v>537.42528000000004</v>
      </c>
      <c r="F1773">
        <v>270</v>
      </c>
      <c r="G1773">
        <v>155.989482853894</v>
      </c>
      <c r="H1773">
        <v>21.477666928035799</v>
      </c>
      <c r="I1773">
        <v>86.525499509604401</v>
      </c>
      <c r="J1773">
        <v>-3.46697569835157</v>
      </c>
      <c r="K1773">
        <v>236.10836570686899</v>
      </c>
      <c r="L1773">
        <v>172.441488254229</v>
      </c>
      <c r="M1773">
        <v>51.469549239937599</v>
      </c>
      <c r="N1773">
        <v>0.30567307671504002</v>
      </c>
      <c r="O1773">
        <v>5.9666666666666703</v>
      </c>
      <c r="P1773">
        <v>205.42986425339299</v>
      </c>
      <c r="Q1773">
        <v>6.3681168614956998E-2</v>
      </c>
    </row>
    <row r="1774" spans="1:17" hidden="1" x14ac:dyDescent="0.3">
      <c r="A1774" t="s">
        <v>3724</v>
      </c>
      <c r="B1774" t="s">
        <v>3725</v>
      </c>
      <c r="C1774" t="str">
        <f>IFERROR(VLOOKUP(Table1[[#This Row],[Ticker]],[1]!Table2[[Symbol]:[Industry]],2,FALSE),"-")</f>
        <v>-</v>
      </c>
      <c r="D1774" t="s">
        <v>21</v>
      </c>
      <c r="E1774">
        <v>536.50312199999996</v>
      </c>
      <c r="F1774">
        <v>511.95</v>
      </c>
      <c r="G1774">
        <v>41.542993382774902</v>
      </c>
      <c r="H1774">
        <v>-10.507715267881601</v>
      </c>
      <c r="I1774">
        <v>55.023264094436399</v>
      </c>
      <c r="J1774">
        <v>-0.58394603116711896</v>
      </c>
      <c r="K1774">
        <v>526.31674476108697</v>
      </c>
      <c r="M1774">
        <v>38.177687252118503</v>
      </c>
      <c r="N1774">
        <v>0.37752115615853998</v>
      </c>
      <c r="O1774">
        <v>48.451997265357903</v>
      </c>
      <c r="P1774">
        <v>96.074301034086503</v>
      </c>
    </row>
    <row r="1775" spans="1:17" hidden="1" x14ac:dyDescent="0.3">
      <c r="A1775" t="s">
        <v>3726</v>
      </c>
      <c r="B1775" t="s">
        <v>3727</v>
      </c>
      <c r="C1775" t="str">
        <f>IFERROR(VLOOKUP(Table1[[#This Row],[Ticker]],[1]!Table2[[Symbol]:[Industry]],2,FALSE),"-")</f>
        <v>-</v>
      </c>
      <c r="D1775" t="s">
        <v>307</v>
      </c>
      <c r="E1775">
        <v>536.17960000000005</v>
      </c>
      <c r="F1775">
        <v>104.6</v>
      </c>
      <c r="G1775">
        <v>10.550280018990399</v>
      </c>
      <c r="H1775">
        <v>-11.978899894036999</v>
      </c>
      <c r="I1775">
        <v>-40.867245662523999</v>
      </c>
      <c r="J1775">
        <v>-0.25332567240361997</v>
      </c>
      <c r="K1775">
        <v>112.81901516018701</v>
      </c>
      <c r="L1775">
        <v>109.045076519947</v>
      </c>
      <c r="M1775">
        <v>26.5327298292693</v>
      </c>
      <c r="N1775">
        <v>1.07398182863564</v>
      </c>
      <c r="O1775">
        <v>67.112810707457001</v>
      </c>
      <c r="P1775">
        <v>58.2450832072617</v>
      </c>
    </row>
    <row r="1776" spans="1:17" hidden="1" x14ac:dyDescent="0.3">
      <c r="A1776" t="s">
        <v>3728</v>
      </c>
      <c r="B1776" t="s">
        <v>3729</v>
      </c>
      <c r="C1776" t="str">
        <f>IFERROR(VLOOKUP(Table1[[#This Row],[Ticker]],[1]!Table2[[Symbol]:[Industry]],2,FALSE),"-")</f>
        <v>-</v>
      </c>
      <c r="E1776">
        <v>536.09945900000002</v>
      </c>
      <c r="F1776">
        <v>214.7</v>
      </c>
      <c r="G1776">
        <v>-10.8625607758743</v>
      </c>
      <c r="H1776">
        <v>13.2455061182599</v>
      </c>
      <c r="I1776">
        <v>2.61770993578721</v>
      </c>
      <c r="J1776">
        <v>16.204596745500801</v>
      </c>
      <c r="O1776">
        <v>0</v>
      </c>
      <c r="P1776">
        <v>21.505376344085999</v>
      </c>
    </row>
    <row r="1777" spans="1:17" hidden="1" x14ac:dyDescent="0.3">
      <c r="A1777" t="s">
        <v>3730</v>
      </c>
      <c r="B1777" t="s">
        <v>3731</v>
      </c>
      <c r="C1777" t="str">
        <f>IFERROR(VLOOKUP(Table1[[#This Row],[Ticker]],[1]!Table2[[Symbol]:[Industry]],2,FALSE),"-")</f>
        <v>-</v>
      </c>
      <c r="D1777" t="s">
        <v>926</v>
      </c>
      <c r="E1777">
        <v>535.67294749999996</v>
      </c>
      <c r="F1777">
        <v>295</v>
      </c>
      <c r="G1777">
        <v>15.3100564601828</v>
      </c>
      <c r="H1777">
        <v>-12.7904047733385</v>
      </c>
      <c r="I1777">
        <v>28.7903271718443</v>
      </c>
      <c r="J1777">
        <v>-11.9543193460258</v>
      </c>
      <c r="M1777">
        <v>35.067605608707197</v>
      </c>
      <c r="O1777">
        <v>35.355932203389798</v>
      </c>
      <c r="P1777">
        <v>48.989898989898897</v>
      </c>
    </row>
    <row r="1778" spans="1:17" hidden="1" x14ac:dyDescent="0.3">
      <c r="A1778" t="s">
        <v>3732</v>
      </c>
      <c r="B1778" t="s">
        <v>3733</v>
      </c>
      <c r="C1778" t="str">
        <f>IFERROR(VLOOKUP(Table1[[#This Row],[Ticker]],[1]!Table2[[Symbol]:[Industry]],2,FALSE),"-")</f>
        <v>-</v>
      </c>
      <c r="D1778" t="s">
        <v>21</v>
      </c>
      <c r="E1778">
        <v>535.524166595</v>
      </c>
      <c r="F1778">
        <v>364.85</v>
      </c>
      <c r="G1778">
        <v>41.084951329746801</v>
      </c>
      <c r="H1778">
        <v>3.2922335955821098</v>
      </c>
      <c r="I1778">
        <v>20.003539891806401</v>
      </c>
      <c r="J1778">
        <v>-7.3376897836613697</v>
      </c>
      <c r="K1778">
        <v>369.41330410543497</v>
      </c>
      <c r="L1778">
        <v>316.36344971904902</v>
      </c>
      <c r="M1778">
        <v>29.610118138573799</v>
      </c>
      <c r="N1778">
        <v>0.60957743399114395</v>
      </c>
      <c r="O1778">
        <v>23.256132657256298</v>
      </c>
      <c r="P1778">
        <v>95.472810072327803</v>
      </c>
    </row>
    <row r="1779" spans="1:17" hidden="1" x14ac:dyDescent="0.3">
      <c r="A1779" t="s">
        <v>3734</v>
      </c>
      <c r="B1779" t="s">
        <v>3735</v>
      </c>
      <c r="C1779" t="str">
        <f>IFERROR(VLOOKUP(Table1[[#This Row],[Ticker]],[1]!Table2[[Symbol]:[Industry]],2,FALSE),"-")</f>
        <v>-</v>
      </c>
      <c r="D1779" t="s">
        <v>433</v>
      </c>
      <c r="E1779">
        <v>535.04337770999996</v>
      </c>
      <c r="F1779">
        <v>196.1</v>
      </c>
      <c r="G1779">
        <v>8.79634362959046</v>
      </c>
      <c r="H1779">
        <v>6.1465053111125201</v>
      </c>
      <c r="I1779">
        <v>-4.8220979922097502</v>
      </c>
      <c r="J1779">
        <v>0.90111752091350295</v>
      </c>
      <c r="K1779">
        <v>183.81104730160101</v>
      </c>
      <c r="L1779">
        <v>170.467799673163</v>
      </c>
      <c r="M1779">
        <v>62.814223906880201</v>
      </c>
      <c r="N1779">
        <v>1.6150903818548401</v>
      </c>
      <c r="O1779">
        <v>6.5782763895971303</v>
      </c>
      <c r="P1779">
        <v>43.4528163862472</v>
      </c>
      <c r="Q1779">
        <v>-8.9384779030089994E-3</v>
      </c>
    </row>
    <row r="1780" spans="1:17" hidden="1" x14ac:dyDescent="0.3">
      <c r="A1780" t="s">
        <v>3736</v>
      </c>
      <c r="B1780" t="s">
        <v>3737</v>
      </c>
      <c r="C1780" t="str">
        <f>IFERROR(VLOOKUP(Table1[[#This Row],[Ticker]],[1]!Table2[[Symbol]:[Industry]],2,FALSE),"-")</f>
        <v>-</v>
      </c>
      <c r="D1780" t="s">
        <v>463</v>
      </c>
      <c r="E1780">
        <v>533.18497836999995</v>
      </c>
      <c r="F1780">
        <v>436.7</v>
      </c>
      <c r="G1780">
        <v>90.732655296566094</v>
      </c>
      <c r="H1780">
        <v>-8.2320553213720693</v>
      </c>
      <c r="I1780">
        <v>1.81623790828138</v>
      </c>
      <c r="J1780">
        <v>-1.09477645499932</v>
      </c>
      <c r="K1780">
        <v>449.26741668405703</v>
      </c>
      <c r="L1780">
        <v>372.14661224368803</v>
      </c>
      <c r="M1780">
        <v>32.634383677514698</v>
      </c>
      <c r="N1780">
        <v>0.68359159310085205</v>
      </c>
      <c r="O1780">
        <v>16.933821845660599</v>
      </c>
      <c r="P1780">
        <v>136.05405405405401</v>
      </c>
      <c r="Q1780">
        <v>5.5143132458516E-2</v>
      </c>
    </row>
    <row r="1781" spans="1:17" hidden="1" x14ac:dyDescent="0.3">
      <c r="A1781" t="s">
        <v>3738</v>
      </c>
      <c r="B1781" t="s">
        <v>3739</v>
      </c>
      <c r="C1781" t="str">
        <f>IFERROR(VLOOKUP(Table1[[#This Row],[Ticker]],[1]!Table2[[Symbol]:[Industry]],2,FALSE),"-")</f>
        <v>-</v>
      </c>
      <c r="D1781" t="s">
        <v>54</v>
      </c>
      <c r="E1781">
        <v>531.52074255000002</v>
      </c>
      <c r="F1781">
        <v>512.25</v>
      </c>
      <c r="G1781">
        <v>20.402002082974899</v>
      </c>
      <c r="H1781">
        <v>-1.7117181457259001</v>
      </c>
      <c r="I1781">
        <v>0.60217750755704902</v>
      </c>
      <c r="J1781">
        <v>-4.8002973035272003</v>
      </c>
      <c r="K1781">
        <v>509.07975253494999</v>
      </c>
      <c r="L1781">
        <v>464.99087079674001</v>
      </c>
      <c r="M1781">
        <v>52.209195584483297</v>
      </c>
      <c r="N1781">
        <v>0.97282772916916604</v>
      </c>
      <c r="O1781">
        <v>15.1781356759394</v>
      </c>
      <c r="P1781">
        <v>65.937803692905703</v>
      </c>
      <c r="Q1781">
        <v>5.0793065862849998E-2</v>
      </c>
    </row>
    <row r="1782" spans="1:17" hidden="1" x14ac:dyDescent="0.3">
      <c r="A1782" t="s">
        <v>3740</v>
      </c>
      <c r="B1782" t="s">
        <v>3741</v>
      </c>
      <c r="C1782" t="str">
        <f>IFERROR(VLOOKUP(Table1[[#This Row],[Ticker]],[1]!Table2[[Symbol]:[Industry]],2,FALSE),"-")</f>
        <v>-</v>
      </c>
      <c r="D1782" t="s">
        <v>1370</v>
      </c>
      <c r="E1782">
        <v>531.07600926999999</v>
      </c>
      <c r="F1782">
        <v>39.94</v>
      </c>
      <c r="G1782">
        <v>-32.895195685955997</v>
      </c>
      <c r="H1782">
        <v>-7.14188502693011</v>
      </c>
      <c r="I1782">
        <v>-27.175382709528101</v>
      </c>
      <c r="J1782">
        <v>-7.8834393617859003E-2</v>
      </c>
      <c r="K1782">
        <v>40.504518444105699</v>
      </c>
      <c r="L1782">
        <v>41.497729485360601</v>
      </c>
      <c r="M1782">
        <v>52.429603600597098</v>
      </c>
      <c r="N1782">
        <v>0.58823748020965205</v>
      </c>
      <c r="O1782">
        <v>30.3955933900851</v>
      </c>
      <c r="P1782">
        <v>21.030303030302999</v>
      </c>
      <c r="Q1782">
        <v>-1.563036835234E-2</v>
      </c>
    </row>
    <row r="1783" spans="1:17" hidden="1" x14ac:dyDescent="0.3">
      <c r="A1783" t="s">
        <v>3742</v>
      </c>
      <c r="B1783" t="s">
        <v>3743</v>
      </c>
      <c r="C1783" t="str">
        <f>IFERROR(VLOOKUP(Table1[[#This Row],[Ticker]],[1]!Table2[[Symbol]:[Industry]],2,FALSE),"-")</f>
        <v>-</v>
      </c>
      <c r="D1783" t="s">
        <v>51</v>
      </c>
      <c r="E1783">
        <v>530.54999999999995</v>
      </c>
      <c r="F1783">
        <v>393</v>
      </c>
      <c r="G1783">
        <v>19.647472704575801</v>
      </c>
      <c r="H1783">
        <v>15.3034944545812</v>
      </c>
      <c r="I1783">
        <v>28.363867782101899</v>
      </c>
      <c r="J1783">
        <v>2.2274413477723698</v>
      </c>
      <c r="K1783">
        <v>349.62162851982703</v>
      </c>
      <c r="L1783">
        <v>295.17478634191701</v>
      </c>
      <c r="M1783">
        <v>57.894084700727099</v>
      </c>
      <c r="N1783">
        <v>0.64897415962787697</v>
      </c>
      <c r="O1783">
        <v>5.5089058524172998</v>
      </c>
      <c r="P1783">
        <v>74.5115452930728</v>
      </c>
    </row>
    <row r="1784" spans="1:17" hidden="1" x14ac:dyDescent="0.3">
      <c r="A1784" t="s">
        <v>3744</v>
      </c>
      <c r="B1784" t="s">
        <v>3745</v>
      </c>
      <c r="C1784" t="str">
        <f>IFERROR(VLOOKUP(Table1[[#This Row],[Ticker]],[1]!Table2[[Symbol]:[Industry]],2,FALSE),"-")</f>
        <v>-</v>
      </c>
      <c r="D1784" t="s">
        <v>54</v>
      </c>
      <c r="E1784">
        <v>529.15290888000004</v>
      </c>
      <c r="F1784">
        <v>69.05</v>
      </c>
      <c r="G1784">
        <v>102.208817812224</v>
      </c>
      <c r="H1784">
        <v>41.1936582175951</v>
      </c>
      <c r="I1784">
        <v>3.8497923227728998</v>
      </c>
      <c r="J1784">
        <v>-2.3037135415739298</v>
      </c>
      <c r="K1784">
        <v>58.759543250687898</v>
      </c>
      <c r="L1784">
        <v>48.966621362825798</v>
      </c>
      <c r="M1784">
        <v>57.681367827836603</v>
      </c>
      <c r="N1784">
        <v>1.29275798518028</v>
      </c>
      <c r="O1784">
        <v>12.527154236060801</v>
      </c>
      <c r="P1784">
        <v>165.06717850287899</v>
      </c>
      <c r="Q1784">
        <v>6.4953846589847999E-2</v>
      </c>
    </row>
    <row r="1785" spans="1:17" hidden="1" x14ac:dyDescent="0.3">
      <c r="A1785" t="s">
        <v>3746</v>
      </c>
      <c r="B1785" t="s">
        <v>3747</v>
      </c>
      <c r="C1785" t="str">
        <f>IFERROR(VLOOKUP(Table1[[#This Row],[Ticker]],[1]!Table2[[Symbol]:[Industry]],2,FALSE),"-")</f>
        <v>-</v>
      </c>
      <c r="D1785" t="s">
        <v>130</v>
      </c>
      <c r="E1785">
        <v>528.66930000000002</v>
      </c>
      <c r="F1785">
        <v>342.5</v>
      </c>
      <c r="G1785">
        <v>-14.950026490827801</v>
      </c>
      <c r="H1785">
        <v>-5.7418123401307204</v>
      </c>
      <c r="I1785">
        <v>52.6343577906148</v>
      </c>
      <c r="J1785">
        <v>1.0871007723173001</v>
      </c>
      <c r="K1785">
        <v>318.41596691751198</v>
      </c>
      <c r="L1785">
        <v>250.351317996788</v>
      </c>
      <c r="M1785">
        <v>52.094025401668503</v>
      </c>
      <c r="N1785">
        <v>0.66436788704819905</v>
      </c>
      <c r="O1785">
        <v>16.992700729927002</v>
      </c>
      <c r="P1785">
        <v>160.45627376425799</v>
      </c>
    </row>
    <row r="1786" spans="1:17" hidden="1" x14ac:dyDescent="0.3">
      <c r="A1786" t="s">
        <v>3748</v>
      </c>
      <c r="B1786" t="s">
        <v>3749</v>
      </c>
      <c r="C1786" t="str">
        <f>IFERROR(VLOOKUP(Table1[[#This Row],[Ticker]],[1]!Table2[[Symbol]:[Industry]],2,FALSE),"-")</f>
        <v>-</v>
      </c>
      <c r="D1786" t="s">
        <v>127</v>
      </c>
      <c r="E1786">
        <v>528.26038941000002</v>
      </c>
      <c r="F1786">
        <v>211.85</v>
      </c>
      <c r="G1786">
        <v>128.65587842046199</v>
      </c>
      <c r="H1786">
        <v>26.684404670795999</v>
      </c>
      <c r="I1786">
        <v>30.1338600569593</v>
      </c>
      <c r="J1786">
        <v>-4.4289161827240298</v>
      </c>
      <c r="K1786">
        <v>187.441384104745</v>
      </c>
      <c r="L1786">
        <v>152.76500864703499</v>
      </c>
      <c r="M1786">
        <v>58.201703737520397</v>
      </c>
      <c r="N1786">
        <v>1.5480622185936801</v>
      </c>
      <c r="O1786">
        <v>10.219494925654899</v>
      </c>
      <c r="P1786">
        <v>169.529262086514</v>
      </c>
    </row>
    <row r="1787" spans="1:17" hidden="1" x14ac:dyDescent="0.3">
      <c r="A1787" t="s">
        <v>3750</v>
      </c>
      <c r="B1787" t="s">
        <v>3751</v>
      </c>
      <c r="C1787" t="str">
        <f>IFERROR(VLOOKUP(Table1[[#This Row],[Ticker]],[1]!Table2[[Symbol]:[Industry]],2,FALSE),"-")</f>
        <v>-</v>
      </c>
      <c r="D1787" t="s">
        <v>3752</v>
      </c>
      <c r="E1787">
        <v>526.79999999999995</v>
      </c>
      <c r="F1787">
        <v>131.69999999999999</v>
      </c>
      <c r="G1787">
        <v>-1.15651400638765</v>
      </c>
      <c r="H1787">
        <v>-6.8510108339446001</v>
      </c>
      <c r="I1787">
        <v>-43.2744859852275</v>
      </c>
      <c r="J1787">
        <v>-3.36740632935616</v>
      </c>
      <c r="K1787">
        <v>134.072707492218</v>
      </c>
      <c r="M1787">
        <v>45.443554993550002</v>
      </c>
      <c r="N1787">
        <v>0.88162054712849203</v>
      </c>
      <c r="O1787">
        <v>93.887623386484407</v>
      </c>
      <c r="P1787">
        <v>37.187499999999901</v>
      </c>
    </row>
    <row r="1788" spans="1:17" hidden="1" x14ac:dyDescent="0.3">
      <c r="A1788" t="s">
        <v>3753</v>
      </c>
      <c r="B1788" t="s">
        <v>3754</v>
      </c>
      <c r="C1788" t="str">
        <f>IFERROR(VLOOKUP(Table1[[#This Row],[Ticker]],[1]!Table2[[Symbol]:[Industry]],2,FALSE),"-")</f>
        <v>-</v>
      </c>
      <c r="D1788" t="s">
        <v>133</v>
      </c>
      <c r="E1788">
        <v>525.90200254799902</v>
      </c>
      <c r="F1788">
        <v>52.41</v>
      </c>
      <c r="G1788">
        <v>51.756045998473397</v>
      </c>
      <c r="H1788">
        <v>-14.494294885533099</v>
      </c>
      <c r="I1788">
        <v>39.783166606924098</v>
      </c>
      <c r="J1788">
        <v>1.7057925900537001</v>
      </c>
      <c r="K1788">
        <v>48.818848788633801</v>
      </c>
      <c r="L1788">
        <v>40.705668860863398</v>
      </c>
      <c r="M1788">
        <v>60.093003008748802</v>
      </c>
      <c r="N1788">
        <v>0.65858074091298102</v>
      </c>
      <c r="O1788">
        <v>10.6659034535394</v>
      </c>
      <c r="P1788">
        <v>107.56435643564301</v>
      </c>
      <c r="Q1788">
        <v>0.13908951273365699</v>
      </c>
    </row>
    <row r="1789" spans="1:17" hidden="1" x14ac:dyDescent="0.3">
      <c r="A1789" t="s">
        <v>3755</v>
      </c>
      <c r="B1789" t="s">
        <v>3756</v>
      </c>
      <c r="C1789" t="str">
        <f>IFERROR(VLOOKUP(Table1[[#This Row],[Ticker]],[1]!Table2[[Symbol]:[Industry]],2,FALSE),"-")</f>
        <v>-</v>
      </c>
      <c r="D1789" t="s">
        <v>46</v>
      </c>
      <c r="E1789">
        <v>525.88247000000001</v>
      </c>
      <c r="F1789">
        <v>438.25</v>
      </c>
      <c r="G1789">
        <v>207.319676469802</v>
      </c>
      <c r="H1789">
        <v>-19.450772572432001</v>
      </c>
      <c r="I1789">
        <v>220.79994718146401</v>
      </c>
      <c r="J1789">
        <v>-15.458378087737399</v>
      </c>
      <c r="K1789">
        <v>408.33838795548701</v>
      </c>
      <c r="M1789">
        <v>36.092402457386598</v>
      </c>
      <c r="N1789">
        <v>0.36575827581961501</v>
      </c>
      <c r="O1789">
        <v>39.1671420422133</v>
      </c>
      <c r="P1789">
        <v>256.30081300812998</v>
      </c>
    </row>
    <row r="1790" spans="1:17" hidden="1" x14ac:dyDescent="0.3">
      <c r="A1790" t="s">
        <v>3757</v>
      </c>
      <c r="B1790" t="s">
        <v>3758</v>
      </c>
      <c r="C1790" t="str">
        <f>IFERROR(VLOOKUP(Table1[[#This Row],[Ticker]],[1]!Table2[[Symbol]:[Industry]],2,FALSE),"-")</f>
        <v>-</v>
      </c>
      <c r="D1790" t="s">
        <v>146</v>
      </c>
      <c r="E1790">
        <v>525.23328657000002</v>
      </c>
      <c r="F1790">
        <v>64.39</v>
      </c>
      <c r="G1790">
        <v>-54.945121037985302</v>
      </c>
      <c r="H1790">
        <v>-9.1195137308462897</v>
      </c>
      <c r="I1790">
        <v>-36.5411999789455</v>
      </c>
      <c r="J1790">
        <v>2.5960277226290001</v>
      </c>
      <c r="K1790">
        <v>69.022661680976796</v>
      </c>
      <c r="L1790">
        <v>75.123462534013399</v>
      </c>
      <c r="M1790">
        <v>48.8202677030093</v>
      </c>
      <c r="N1790">
        <v>0.471314688022481</v>
      </c>
      <c r="O1790">
        <v>72.231712998912798</v>
      </c>
      <c r="P1790">
        <v>6.6766070245195497</v>
      </c>
      <c r="Q1790">
        <v>4.3023844239612002E-2</v>
      </c>
    </row>
    <row r="1791" spans="1:17" hidden="1" x14ac:dyDescent="0.3">
      <c r="A1791" t="s">
        <v>3759</v>
      </c>
      <c r="B1791" t="s">
        <v>3760</v>
      </c>
      <c r="C1791" t="str">
        <f>IFERROR(VLOOKUP(Table1[[#This Row],[Ticker]],[1]!Table2[[Symbol]:[Industry]],2,FALSE),"-")</f>
        <v>-</v>
      </c>
      <c r="D1791" t="s">
        <v>3167</v>
      </c>
      <c r="E1791">
        <v>525.08606399999996</v>
      </c>
      <c r="F1791">
        <v>232.85</v>
      </c>
      <c r="G1791">
        <v>29.04250445944</v>
      </c>
      <c r="H1791">
        <v>19.514825749713701</v>
      </c>
      <c r="I1791">
        <v>42.5227751711015</v>
      </c>
      <c r="J1791">
        <v>-16.050677520146699</v>
      </c>
      <c r="M1791">
        <v>42.517577640760599</v>
      </c>
      <c r="O1791">
        <v>39.317156968005101</v>
      </c>
      <c r="P1791">
        <v>63.403508771929801</v>
      </c>
    </row>
    <row r="1792" spans="1:17" hidden="1" x14ac:dyDescent="0.3">
      <c r="A1792" t="s">
        <v>3761</v>
      </c>
      <c r="B1792" t="s">
        <v>3762</v>
      </c>
      <c r="C1792" t="str">
        <f>IFERROR(VLOOKUP(Table1[[#This Row],[Ticker]],[1]!Table2[[Symbol]:[Industry]],2,FALSE),"-")</f>
        <v>-</v>
      </c>
      <c r="D1792" t="s">
        <v>433</v>
      </c>
      <c r="E1792">
        <v>524.37</v>
      </c>
      <c r="F1792">
        <v>749.1</v>
      </c>
      <c r="G1792">
        <v>177.61796025032001</v>
      </c>
      <c r="H1792">
        <v>10.5674759027973</v>
      </c>
      <c r="I1792">
        <v>37.953866462425303</v>
      </c>
      <c r="J1792">
        <v>13.5178700030865</v>
      </c>
      <c r="K1792">
        <v>628.582562815713</v>
      </c>
      <c r="L1792">
        <v>518.78130030305601</v>
      </c>
      <c r="M1792">
        <v>89.8346292001942</v>
      </c>
      <c r="N1792">
        <v>2.2392040515555802</v>
      </c>
      <c r="O1792">
        <v>1.4484047523695101</v>
      </c>
      <c r="P1792">
        <v>220.19662321008701</v>
      </c>
      <c r="Q1792">
        <v>0.162872367271546</v>
      </c>
    </row>
    <row r="1793" spans="1:17" hidden="1" x14ac:dyDescent="0.3">
      <c r="A1793" t="s">
        <v>3763</v>
      </c>
      <c r="B1793" t="s">
        <v>3764</v>
      </c>
      <c r="C1793" t="str">
        <f>IFERROR(VLOOKUP(Table1[[#This Row],[Ticker]],[1]!Table2[[Symbol]:[Industry]],2,FALSE),"-")</f>
        <v>-</v>
      </c>
      <c r="D1793" t="s">
        <v>136</v>
      </c>
      <c r="E1793">
        <v>524.26652520000005</v>
      </c>
      <c r="F1793">
        <v>13.31</v>
      </c>
      <c r="G1793">
        <v>124.546990036739</v>
      </c>
      <c r="H1793">
        <v>0.55950052969174702</v>
      </c>
      <c r="I1793">
        <v>2.1332805147976699</v>
      </c>
      <c r="J1793">
        <v>-10.1045550295079</v>
      </c>
      <c r="K1793">
        <v>12.5423496609999</v>
      </c>
      <c r="L1793">
        <v>10.6723709449147</v>
      </c>
      <c r="M1793">
        <v>50.351830287829102</v>
      </c>
      <c r="N1793">
        <v>1.28360429885759</v>
      </c>
      <c r="O1793">
        <v>11.945905334335</v>
      </c>
      <c r="P1793">
        <v>171.632653061224</v>
      </c>
      <c r="Q1793">
        <v>5.8390956818630997E-2</v>
      </c>
    </row>
    <row r="1794" spans="1:17" hidden="1" x14ac:dyDescent="0.3">
      <c r="A1794" t="s">
        <v>3765</v>
      </c>
      <c r="B1794" t="s">
        <v>3766</v>
      </c>
      <c r="C1794" t="str">
        <f>IFERROR(VLOOKUP(Table1[[#This Row],[Ticker]],[1]!Table2[[Symbol]:[Industry]],2,FALSE),"-")</f>
        <v>-</v>
      </c>
      <c r="D1794" t="s">
        <v>286</v>
      </c>
      <c r="E1794">
        <v>524.01757199999997</v>
      </c>
      <c r="F1794">
        <v>82.68</v>
      </c>
      <c r="G1794">
        <v>-15.3813194632038</v>
      </c>
      <c r="H1794">
        <v>-2.4272421792679499</v>
      </c>
      <c r="I1794">
        <v>-31.6466866444798</v>
      </c>
      <c r="J1794">
        <v>-4.9828292976127599</v>
      </c>
      <c r="K1794">
        <v>82.737698712334407</v>
      </c>
      <c r="L1794">
        <v>83.279313479765705</v>
      </c>
      <c r="M1794">
        <v>48.547476927691399</v>
      </c>
      <c r="N1794">
        <v>1.6962986290209401</v>
      </c>
      <c r="O1794">
        <v>50.882922109337102</v>
      </c>
      <c r="P1794">
        <v>18.964028776978399</v>
      </c>
      <c r="Q1794">
        <v>7.0764607446490001E-3</v>
      </c>
    </row>
    <row r="1795" spans="1:17" hidden="1" x14ac:dyDescent="0.3">
      <c r="A1795" t="s">
        <v>3767</v>
      </c>
      <c r="B1795" t="s">
        <v>3768</v>
      </c>
      <c r="C1795" t="str">
        <f>IFERROR(VLOOKUP(Table1[[#This Row],[Ticker]],[1]!Table2[[Symbol]:[Industry]],2,FALSE),"-")</f>
        <v>-</v>
      </c>
      <c r="D1795" t="s">
        <v>21</v>
      </c>
      <c r="E1795">
        <v>523.98860122299902</v>
      </c>
      <c r="F1795">
        <v>71.03</v>
      </c>
      <c r="G1795">
        <v>56.481924874319297</v>
      </c>
      <c r="H1795">
        <v>1.55637283146179</v>
      </c>
      <c r="I1795">
        <v>2.01674119242367</v>
      </c>
      <c r="J1795">
        <v>7.8054453730846998</v>
      </c>
      <c r="K1795">
        <v>69.553334338487502</v>
      </c>
      <c r="L1795">
        <v>65.214139110225204</v>
      </c>
      <c r="M1795">
        <v>55.8092819615756</v>
      </c>
      <c r="N1795">
        <v>1.07562861906167</v>
      </c>
      <c r="O1795">
        <v>50.9925383640715</v>
      </c>
      <c r="P1795">
        <v>89.413333333333298</v>
      </c>
      <c r="Q1795">
        <v>0.11698599184575501</v>
      </c>
    </row>
    <row r="1796" spans="1:17" hidden="1" x14ac:dyDescent="0.3">
      <c r="A1796" t="s">
        <v>3769</v>
      </c>
      <c r="B1796" t="s">
        <v>3770</v>
      </c>
      <c r="C1796" t="str">
        <f>IFERROR(VLOOKUP(Table1[[#This Row],[Ticker]],[1]!Table2[[Symbol]:[Industry]],2,FALSE),"-")</f>
        <v>-</v>
      </c>
      <c r="D1796" t="s">
        <v>626</v>
      </c>
      <c r="E1796">
        <v>523.50355867500002</v>
      </c>
      <c r="F1796">
        <v>290.05</v>
      </c>
      <c r="G1796">
        <v>93.066561668410799</v>
      </c>
      <c r="H1796">
        <v>57.742472482562</v>
      </c>
      <c r="I1796">
        <v>45.176222111627403</v>
      </c>
      <c r="J1796">
        <v>19.837840873952601</v>
      </c>
      <c r="K1796">
        <v>214.58595974634301</v>
      </c>
      <c r="L1796">
        <v>180.03819555048599</v>
      </c>
      <c r="M1796">
        <v>87.919330496334496</v>
      </c>
      <c r="N1796">
        <v>2.94894136867515</v>
      </c>
      <c r="O1796">
        <v>4.3613170143078603</v>
      </c>
      <c r="P1796">
        <v>150.04310344827499</v>
      </c>
    </row>
    <row r="1797" spans="1:17" hidden="1" x14ac:dyDescent="0.3">
      <c r="A1797" t="s">
        <v>3771</v>
      </c>
      <c r="B1797" t="s">
        <v>3772</v>
      </c>
      <c r="C1797" t="str">
        <f>IFERROR(VLOOKUP(Table1[[#This Row],[Ticker]],[1]!Table2[[Symbol]:[Industry]],2,FALSE),"-")</f>
        <v>-</v>
      </c>
      <c r="D1797" t="s">
        <v>95</v>
      </c>
      <c r="E1797">
        <v>523.05368250000004</v>
      </c>
      <c r="F1797">
        <v>1069</v>
      </c>
      <c r="G1797">
        <v>9.8278540150504892</v>
      </c>
      <c r="H1797">
        <v>0.82587854173994901</v>
      </c>
      <c r="I1797">
        <v>22.211640972904899</v>
      </c>
      <c r="J1797">
        <v>0.86196005937171305</v>
      </c>
      <c r="K1797">
        <v>989.72109385273995</v>
      </c>
      <c r="L1797">
        <v>864.27714062257405</v>
      </c>
      <c r="M1797">
        <v>77.864407984630802</v>
      </c>
      <c r="N1797">
        <v>3.5000510152025299</v>
      </c>
      <c r="O1797">
        <v>15.0608044901777</v>
      </c>
      <c r="P1797">
        <v>59.552238805970099</v>
      </c>
      <c r="Q1797">
        <v>0.15232871286445601</v>
      </c>
    </row>
    <row r="1798" spans="1:17" hidden="1" x14ac:dyDescent="0.3">
      <c r="A1798" t="s">
        <v>3773</v>
      </c>
      <c r="B1798" t="s">
        <v>3774</v>
      </c>
      <c r="C1798" t="str">
        <f>IFERROR(VLOOKUP(Table1[[#This Row],[Ticker]],[1]!Table2[[Symbol]:[Industry]],2,FALSE),"-")</f>
        <v>-</v>
      </c>
      <c r="D1798" t="s">
        <v>297</v>
      </c>
      <c r="E1798">
        <v>522.47276235000004</v>
      </c>
      <c r="F1798">
        <v>98.85</v>
      </c>
      <c r="G1798">
        <v>-44.823298834462797</v>
      </c>
      <c r="H1798">
        <v>0.78628281869431704</v>
      </c>
      <c r="I1798">
        <v>3.8082544665309399</v>
      </c>
      <c r="J1798">
        <v>2.0515108842420098</v>
      </c>
      <c r="K1798">
        <v>98.8833375342642</v>
      </c>
      <c r="L1798">
        <v>100.961415048387</v>
      </c>
      <c r="M1798">
        <v>46.5238223980854</v>
      </c>
      <c r="N1798">
        <v>0.76894970802159901</v>
      </c>
      <c r="O1798">
        <v>33.990895295902803</v>
      </c>
      <c r="P1798">
        <v>28.3932978308871</v>
      </c>
      <c r="Q1798">
        <v>0.16898544526407899</v>
      </c>
    </row>
    <row r="1799" spans="1:17" hidden="1" x14ac:dyDescent="0.3">
      <c r="A1799" t="s">
        <v>3775</v>
      </c>
      <c r="B1799" t="s">
        <v>3776</v>
      </c>
      <c r="C1799" t="str">
        <f>IFERROR(VLOOKUP(Table1[[#This Row],[Ticker]],[1]!Table2[[Symbol]:[Industry]],2,FALSE),"-")</f>
        <v>-</v>
      </c>
      <c r="D1799" t="s">
        <v>626</v>
      </c>
      <c r="E1799">
        <v>521.91359999999997</v>
      </c>
      <c r="F1799">
        <v>738</v>
      </c>
      <c r="G1799">
        <v>143.74458489471101</v>
      </c>
      <c r="H1799">
        <v>4.5507486968471804</v>
      </c>
      <c r="I1799">
        <v>157.22485560637199</v>
      </c>
      <c r="J1799">
        <v>-5.9385402533237199</v>
      </c>
      <c r="K1799">
        <v>657.74446913324698</v>
      </c>
      <c r="M1799">
        <v>43.334175412428301</v>
      </c>
      <c r="N1799">
        <v>0.24885519105172199</v>
      </c>
      <c r="O1799">
        <v>13.143631436314299</v>
      </c>
      <c r="P1799">
        <v>183.84615384615299</v>
      </c>
    </row>
    <row r="1800" spans="1:17" hidden="1" x14ac:dyDescent="0.3">
      <c r="A1800" t="s">
        <v>3777</v>
      </c>
      <c r="B1800" t="s">
        <v>3778</v>
      </c>
      <c r="C1800" t="str">
        <f>IFERROR(VLOOKUP(Table1[[#This Row],[Ticker]],[1]!Table2[[Symbol]:[Industry]],2,FALSE),"-")</f>
        <v>-</v>
      </c>
      <c r="D1800" t="s">
        <v>294</v>
      </c>
      <c r="E1800">
        <v>521.87699199999997</v>
      </c>
      <c r="F1800">
        <v>316.55</v>
      </c>
      <c r="G1800">
        <v>49.716780340590901</v>
      </c>
      <c r="H1800">
        <v>92.834262956592298</v>
      </c>
      <c r="I1800">
        <v>63.197051052252398</v>
      </c>
      <c r="J1800">
        <v>11.435171306434301</v>
      </c>
      <c r="M1800">
        <v>60.113037032591699</v>
      </c>
      <c r="O1800">
        <v>19.665139788343001</v>
      </c>
      <c r="P1800">
        <v>85.116959064327503</v>
      </c>
    </row>
    <row r="1801" spans="1:17" hidden="1" x14ac:dyDescent="0.3">
      <c r="A1801" t="s">
        <v>3779</v>
      </c>
      <c r="B1801" t="s">
        <v>3780</v>
      </c>
      <c r="C1801" t="str">
        <f>IFERROR(VLOOKUP(Table1[[#This Row],[Ticker]],[1]!Table2[[Symbol]:[Industry]],2,FALSE),"-")</f>
        <v>-</v>
      </c>
      <c r="D1801" t="s">
        <v>133</v>
      </c>
      <c r="E1801">
        <v>521.10996</v>
      </c>
      <c r="F1801">
        <v>19.57</v>
      </c>
      <c r="G1801">
        <v>257.14040476111899</v>
      </c>
      <c r="H1801">
        <v>3.01527103233727</v>
      </c>
      <c r="I1801">
        <v>38.014876396393497</v>
      </c>
      <c r="J1801">
        <v>2.4666010674186198</v>
      </c>
      <c r="K1801">
        <v>19.851615902277</v>
      </c>
      <c r="L1801">
        <v>16.232115934249801</v>
      </c>
      <c r="M1801">
        <v>47.556447423168997</v>
      </c>
      <c r="N1801">
        <v>0.82200007269752695</v>
      </c>
      <c r="O1801">
        <v>25.191619826264699</v>
      </c>
      <c r="P1801">
        <v>288.80794701986702</v>
      </c>
      <c r="Q1801">
        <v>0.148989954549201</v>
      </c>
    </row>
    <row r="1802" spans="1:17" hidden="1" x14ac:dyDescent="0.3">
      <c r="A1802" t="s">
        <v>3781</v>
      </c>
      <c r="B1802" t="s">
        <v>3782</v>
      </c>
      <c r="C1802" t="str">
        <f>IFERROR(VLOOKUP(Table1[[#This Row],[Ticker]],[1]!Table2[[Symbol]:[Industry]],2,FALSE),"-")</f>
        <v>-</v>
      </c>
      <c r="D1802" t="s">
        <v>121</v>
      </c>
      <c r="E1802">
        <v>520.09709499999997</v>
      </c>
      <c r="F1802">
        <v>1693.3</v>
      </c>
      <c r="G1802">
        <v>30.064158285842002</v>
      </c>
      <c r="H1802">
        <v>0.99150486669466298</v>
      </c>
      <c r="I1802">
        <v>-11.6184497247959</v>
      </c>
      <c r="J1802">
        <v>-11.421385475505399</v>
      </c>
      <c r="K1802">
        <v>1739.4362358738099</v>
      </c>
      <c r="L1802">
        <v>1506.45440305435</v>
      </c>
      <c r="M1802">
        <v>33.7326233339111</v>
      </c>
      <c r="N1802">
        <v>0.95075248334253404</v>
      </c>
      <c r="O1802">
        <v>26.9119470855725</v>
      </c>
      <c r="P1802">
        <v>72.785714285714207</v>
      </c>
      <c r="Q1802">
        <v>7.9277463241227003E-2</v>
      </c>
    </row>
    <row r="1803" spans="1:17" hidden="1" x14ac:dyDescent="0.3">
      <c r="A1803" t="s">
        <v>3783</v>
      </c>
      <c r="B1803" t="s">
        <v>3784</v>
      </c>
      <c r="C1803" t="str">
        <f>IFERROR(VLOOKUP(Table1[[#This Row],[Ticker]],[1]!Table2[[Symbol]:[Industry]],2,FALSE),"-")</f>
        <v>-</v>
      </c>
      <c r="D1803" t="s">
        <v>1421</v>
      </c>
      <c r="E1803">
        <v>518.58957795000003</v>
      </c>
      <c r="F1803">
        <v>479.1</v>
      </c>
      <c r="G1803">
        <v>61.777407193309003</v>
      </c>
      <c r="H1803">
        <v>34.940537871098897</v>
      </c>
      <c r="I1803">
        <v>24.686384586452199</v>
      </c>
      <c r="J1803">
        <v>15.370462540732101</v>
      </c>
      <c r="K1803">
        <v>372.465301123019</v>
      </c>
      <c r="L1803">
        <v>321.16056809606999</v>
      </c>
      <c r="M1803">
        <v>83.004824986155597</v>
      </c>
      <c r="N1803">
        <v>1.1691446227956099</v>
      </c>
      <c r="O1803">
        <v>8.5368399081611201</v>
      </c>
      <c r="P1803">
        <v>117.772727272727</v>
      </c>
      <c r="Q1803">
        <v>0.15702035060021899</v>
      </c>
    </row>
    <row r="1804" spans="1:17" hidden="1" x14ac:dyDescent="0.3">
      <c r="A1804" t="s">
        <v>3785</v>
      </c>
      <c r="B1804" t="s">
        <v>3786</v>
      </c>
      <c r="C1804" t="str">
        <f>IFERROR(VLOOKUP(Table1[[#This Row],[Ticker]],[1]!Table2[[Symbol]:[Industry]],2,FALSE),"-")</f>
        <v>-</v>
      </c>
      <c r="D1804" t="s">
        <v>626</v>
      </c>
      <c r="E1804">
        <v>518.47500000000002</v>
      </c>
      <c r="F1804">
        <v>133.80000000000001</v>
      </c>
      <c r="G1804">
        <v>-15.7776320188099</v>
      </c>
      <c r="H1804">
        <v>13.3952323488544</v>
      </c>
      <c r="I1804">
        <v>-14.030397840661401</v>
      </c>
      <c r="J1804">
        <v>4.5414835987931497</v>
      </c>
      <c r="K1804">
        <v>123.97146064046299</v>
      </c>
      <c r="L1804">
        <v>122.46903127551199</v>
      </c>
      <c r="M1804">
        <v>60.027995748833398</v>
      </c>
      <c r="N1804">
        <v>1.4246863442597699</v>
      </c>
      <c r="O1804">
        <v>15.545590433482801</v>
      </c>
      <c r="P1804">
        <v>32.148148148148103</v>
      </c>
      <c r="Q1804">
        <v>9.7335284734060001E-2</v>
      </c>
    </row>
    <row r="1805" spans="1:17" hidden="1" x14ac:dyDescent="0.3">
      <c r="A1805" t="s">
        <v>3787</v>
      </c>
      <c r="B1805" t="s">
        <v>3788</v>
      </c>
      <c r="C1805" t="str">
        <f>IFERROR(VLOOKUP(Table1[[#This Row],[Ticker]],[1]!Table2[[Symbol]:[Industry]],2,FALSE),"-")</f>
        <v>-</v>
      </c>
      <c r="D1805" t="s">
        <v>133</v>
      </c>
      <c r="E1805">
        <v>518.41920000000005</v>
      </c>
      <c r="F1805">
        <v>99.2</v>
      </c>
      <c r="G1805">
        <v>51.267020874930601</v>
      </c>
      <c r="H1805">
        <v>3.9160868601406502</v>
      </c>
      <c r="I1805">
        <v>-31.492309581380599</v>
      </c>
      <c r="J1805">
        <v>4.0190845779853204</v>
      </c>
      <c r="K1805">
        <v>94.381825715788096</v>
      </c>
      <c r="L1805">
        <v>88.537103502334602</v>
      </c>
      <c r="M1805">
        <v>73.522005534471305</v>
      </c>
      <c r="N1805">
        <v>1.1904916680166999</v>
      </c>
      <c r="O1805">
        <v>27.520161290322498</v>
      </c>
      <c r="P1805">
        <v>582.53749827989498</v>
      </c>
      <c r="Q1805">
        <v>0.13287602904448501</v>
      </c>
    </row>
    <row r="1806" spans="1:17" hidden="1" x14ac:dyDescent="0.3">
      <c r="A1806" t="s">
        <v>3789</v>
      </c>
      <c r="B1806" t="s">
        <v>3790</v>
      </c>
      <c r="C1806" t="str">
        <f>IFERROR(VLOOKUP(Table1[[#This Row],[Ticker]],[1]!Table2[[Symbol]:[Industry]],2,FALSE),"-")</f>
        <v>-</v>
      </c>
      <c r="D1806" t="s">
        <v>264</v>
      </c>
      <c r="E1806">
        <v>518.14174496499902</v>
      </c>
      <c r="F1806">
        <v>553.15</v>
      </c>
      <c r="G1806">
        <v>-22.305700007491801</v>
      </c>
      <c r="H1806">
        <v>9.5110082245264902</v>
      </c>
      <c r="I1806">
        <v>-5.9986088950470098</v>
      </c>
      <c r="J1806">
        <v>-3.34772828751175</v>
      </c>
      <c r="K1806">
        <v>516.45836105212697</v>
      </c>
      <c r="L1806">
        <v>489.58089009354597</v>
      </c>
      <c r="M1806">
        <v>49.148276002221202</v>
      </c>
      <c r="N1806">
        <v>0.248900759993847</v>
      </c>
      <c r="O1806">
        <v>18.177709482057299</v>
      </c>
      <c r="P1806">
        <v>42.564432989690701</v>
      </c>
      <c r="Q1806">
        <v>-3.9574988993337001E-2</v>
      </c>
    </row>
    <row r="1807" spans="1:17" hidden="1" x14ac:dyDescent="0.3">
      <c r="A1807" t="s">
        <v>3791</v>
      </c>
      <c r="B1807" t="s">
        <v>3792</v>
      </c>
      <c r="C1807" t="str">
        <f>IFERROR(VLOOKUP(Table1[[#This Row],[Ticker]],[1]!Table2[[Symbol]:[Industry]],2,FALSE),"-")</f>
        <v>-</v>
      </c>
      <c r="D1807" t="s">
        <v>626</v>
      </c>
      <c r="E1807">
        <v>517.35830689399995</v>
      </c>
      <c r="F1807">
        <v>195.47</v>
      </c>
      <c r="G1807">
        <v>-21.8877099662927</v>
      </c>
      <c r="H1807">
        <v>9.3101631493907995</v>
      </c>
      <c r="I1807">
        <v>-15.2474930712324</v>
      </c>
      <c r="J1807">
        <v>15.7122824607287</v>
      </c>
      <c r="K1807">
        <v>177.97114965668399</v>
      </c>
      <c r="L1807">
        <v>173.85880331952001</v>
      </c>
      <c r="M1807">
        <v>66.252161663898093</v>
      </c>
      <c r="N1807">
        <v>2.5547629281433499</v>
      </c>
      <c r="O1807">
        <v>17.358162377858498</v>
      </c>
      <c r="P1807">
        <v>44.151917404129797</v>
      </c>
      <c r="Q1807">
        <v>6.6508005413090002E-2</v>
      </c>
    </row>
    <row r="1808" spans="1:17" hidden="1" x14ac:dyDescent="0.3">
      <c r="A1808" t="s">
        <v>3793</v>
      </c>
      <c r="B1808" t="s">
        <v>3794</v>
      </c>
      <c r="C1808" t="str">
        <f>IFERROR(VLOOKUP(Table1[[#This Row],[Ticker]],[1]!Table2[[Symbol]:[Industry]],2,FALSE),"-")</f>
        <v>-</v>
      </c>
      <c r="D1808" t="s">
        <v>1180</v>
      </c>
      <c r="E1808">
        <v>516.81060301000002</v>
      </c>
      <c r="F1808">
        <v>133.9</v>
      </c>
      <c r="G1808">
        <v>17.626007726053299</v>
      </c>
      <c r="H1808">
        <v>1.94843460660356</v>
      </c>
      <c r="I1808">
        <v>-31.383728363822399</v>
      </c>
      <c r="J1808">
        <v>11.3027152232258</v>
      </c>
      <c r="K1808">
        <v>132.60784199538199</v>
      </c>
      <c r="L1808">
        <v>126.42524557969701</v>
      </c>
      <c r="M1808">
        <v>46.351719568144503</v>
      </c>
      <c r="N1808">
        <v>1.9896736745399699</v>
      </c>
      <c r="O1808">
        <v>29.8356982823002</v>
      </c>
      <c r="P1808">
        <v>50.873239436619698</v>
      </c>
      <c r="Q1808">
        <v>6.6304011131079997E-3</v>
      </c>
    </row>
    <row r="1809" spans="1:17" hidden="1" x14ac:dyDescent="0.3">
      <c r="A1809" t="s">
        <v>3795</v>
      </c>
      <c r="B1809" t="s">
        <v>3796</v>
      </c>
      <c r="C1809" t="str">
        <f>IFERROR(VLOOKUP(Table1[[#This Row],[Ticker]],[1]!Table2[[Symbol]:[Industry]],2,FALSE),"-")</f>
        <v>-</v>
      </c>
      <c r="D1809" t="s">
        <v>349</v>
      </c>
      <c r="E1809">
        <v>516.65282827700003</v>
      </c>
      <c r="F1809">
        <v>84.43</v>
      </c>
      <c r="G1809">
        <v>-13.073758574117599</v>
      </c>
      <c r="H1809">
        <v>-8.5050735853525001</v>
      </c>
      <c r="I1809">
        <v>-35.539357672309897</v>
      </c>
      <c r="J1809">
        <v>1.6145732997898199</v>
      </c>
      <c r="K1809">
        <v>86.6579407305491</v>
      </c>
      <c r="L1809">
        <v>90.660648368090193</v>
      </c>
      <c r="M1809">
        <v>43.248355831464401</v>
      </c>
      <c r="N1809">
        <v>1.31144991270739</v>
      </c>
      <c r="O1809">
        <v>59.185123771171298</v>
      </c>
      <c r="P1809">
        <v>14.777052746057601</v>
      </c>
      <c r="Q1809">
        <v>2.3808306208511001E-2</v>
      </c>
    </row>
    <row r="1810" spans="1:17" hidden="1" x14ac:dyDescent="0.3">
      <c r="A1810" t="s">
        <v>3797</v>
      </c>
      <c r="B1810" t="s">
        <v>3798</v>
      </c>
      <c r="C1810" t="str">
        <f>IFERROR(VLOOKUP(Table1[[#This Row],[Ticker]],[1]!Table2[[Symbol]:[Industry]],2,FALSE),"-")</f>
        <v>-</v>
      </c>
      <c r="D1810" t="s">
        <v>230</v>
      </c>
      <c r="E1810">
        <v>516.27949999999998</v>
      </c>
      <c r="F1810">
        <v>159.1</v>
      </c>
      <c r="G1810">
        <v>60.5913851532762</v>
      </c>
      <c r="H1810">
        <v>24.218974736040899</v>
      </c>
      <c r="I1810">
        <v>-1.49485330625091</v>
      </c>
      <c r="J1810">
        <v>5.4700719609445203</v>
      </c>
      <c r="K1810">
        <v>139.39289322656299</v>
      </c>
      <c r="L1810">
        <v>123.271432217884</v>
      </c>
      <c r="M1810">
        <v>71.7258367759772</v>
      </c>
      <c r="N1810">
        <v>2.8377013614385</v>
      </c>
      <c r="O1810">
        <v>6.2602137020741599</v>
      </c>
      <c r="P1810">
        <v>126.476868327402</v>
      </c>
      <c r="Q1810">
        <v>5.1050408483444998E-2</v>
      </c>
    </row>
    <row r="1811" spans="1:17" hidden="1" x14ac:dyDescent="0.3">
      <c r="A1811" t="s">
        <v>3799</v>
      </c>
      <c r="B1811" t="s">
        <v>3800</v>
      </c>
      <c r="C1811" t="str">
        <f>IFERROR(VLOOKUP(Table1[[#This Row],[Ticker]],[1]!Table2[[Symbol]:[Industry]],2,FALSE),"-")</f>
        <v>-</v>
      </c>
      <c r="D1811" t="s">
        <v>230</v>
      </c>
      <c r="E1811">
        <v>515.56920000000002</v>
      </c>
      <c r="F1811">
        <v>863.6</v>
      </c>
      <c r="G1811">
        <v>381.41491456504002</v>
      </c>
      <c r="H1811">
        <v>-13.178647216326</v>
      </c>
      <c r="I1811">
        <v>172.382788582487</v>
      </c>
      <c r="J1811">
        <v>8.91563203074341</v>
      </c>
      <c r="K1811">
        <v>784.09265583847798</v>
      </c>
      <c r="L1811">
        <v>488.99190275582703</v>
      </c>
      <c r="M1811">
        <v>53.927583504796303</v>
      </c>
      <c r="N1811">
        <v>0.55002490258693904</v>
      </c>
      <c r="O1811">
        <v>27.043770264011101</v>
      </c>
      <c r="P1811">
        <v>560.497131931166</v>
      </c>
    </row>
    <row r="1812" spans="1:17" hidden="1" x14ac:dyDescent="0.3">
      <c r="A1812" t="s">
        <v>3801</v>
      </c>
      <c r="B1812" t="s">
        <v>3802</v>
      </c>
      <c r="C1812" t="str">
        <f>IFERROR(VLOOKUP(Table1[[#This Row],[Ticker]],[1]!Table2[[Symbol]:[Industry]],2,FALSE),"-")</f>
        <v>-</v>
      </c>
      <c r="D1812" t="s">
        <v>633</v>
      </c>
      <c r="E1812">
        <v>513.0251753</v>
      </c>
      <c r="F1812">
        <v>672.55</v>
      </c>
      <c r="G1812">
        <v>165.82795804330101</v>
      </c>
      <c r="H1812">
        <v>-1.56137768451196</v>
      </c>
      <c r="I1812">
        <v>55.4540825198102</v>
      </c>
      <c r="J1812">
        <v>-3.4058348634754698</v>
      </c>
      <c r="K1812">
        <v>621.07310195655703</v>
      </c>
      <c r="L1812">
        <v>471.140321306901</v>
      </c>
      <c r="M1812">
        <v>56.1056683818137</v>
      </c>
      <c r="N1812">
        <v>0.95569417877312302</v>
      </c>
      <c r="O1812">
        <v>7.5013010185116498</v>
      </c>
      <c r="P1812">
        <v>205.70454545454501</v>
      </c>
      <c r="Q1812">
        <v>0.174139979190883</v>
      </c>
    </row>
    <row r="1813" spans="1:17" hidden="1" x14ac:dyDescent="0.3">
      <c r="A1813" t="s">
        <v>3803</v>
      </c>
      <c r="B1813" t="s">
        <v>3804</v>
      </c>
      <c r="C1813" t="str">
        <f>IFERROR(VLOOKUP(Table1[[#This Row],[Ticker]],[1]!Table2[[Symbol]:[Industry]],2,FALSE),"-")</f>
        <v>-</v>
      </c>
      <c r="D1813" t="s">
        <v>532</v>
      </c>
      <c r="E1813">
        <v>512.57188125000005</v>
      </c>
      <c r="F1813">
        <v>471.9</v>
      </c>
      <c r="G1813">
        <v>180.84162466276001</v>
      </c>
      <c r="H1813">
        <v>1.3393799156566599</v>
      </c>
      <c r="I1813">
        <v>88.046080417367406</v>
      </c>
      <c r="J1813">
        <v>0.14540036745900201</v>
      </c>
      <c r="K1813">
        <v>410.04540655829697</v>
      </c>
      <c r="L1813">
        <v>294.48841912523301</v>
      </c>
      <c r="M1813">
        <v>71.183209009221201</v>
      </c>
      <c r="N1813">
        <v>0.55206003020784999</v>
      </c>
      <c r="O1813">
        <v>4.8951048951048897</v>
      </c>
      <c r="P1813">
        <v>223.108524477918</v>
      </c>
      <c r="Q1813">
        <v>0.34855433942509101</v>
      </c>
    </row>
    <row r="1814" spans="1:17" hidden="1" x14ac:dyDescent="0.3">
      <c r="A1814" t="s">
        <v>3805</v>
      </c>
      <c r="B1814" t="s">
        <v>3806</v>
      </c>
      <c r="C1814" t="str">
        <f>IFERROR(VLOOKUP(Table1[[#This Row],[Ticker]],[1]!Table2[[Symbol]:[Industry]],2,FALSE),"-")</f>
        <v>-</v>
      </c>
      <c r="D1814" t="s">
        <v>133</v>
      </c>
      <c r="E1814">
        <v>508.76234568999899</v>
      </c>
      <c r="F1814">
        <v>268.3</v>
      </c>
      <c r="G1814">
        <v>-66.461836135239196</v>
      </c>
      <c r="H1814">
        <v>2.4982439381289501</v>
      </c>
      <c r="I1814">
        <v>-52.981565423577599</v>
      </c>
      <c r="J1814">
        <v>1.1150985098738599</v>
      </c>
      <c r="K1814">
        <v>264.78905022378899</v>
      </c>
      <c r="M1814">
        <v>49.9339740446609</v>
      </c>
      <c r="N1814">
        <v>1.29442437456901</v>
      </c>
      <c r="O1814">
        <v>66.325009317927595</v>
      </c>
      <c r="P1814">
        <v>21.019395579611999</v>
      </c>
    </row>
    <row r="1815" spans="1:17" hidden="1" x14ac:dyDescent="0.3">
      <c r="A1815" t="s">
        <v>3807</v>
      </c>
      <c r="B1815" t="s">
        <v>3808</v>
      </c>
      <c r="C1815" t="str">
        <f>IFERROR(VLOOKUP(Table1[[#This Row],[Ticker]],[1]!Table2[[Symbol]:[Industry]],2,FALSE),"-")</f>
        <v>-</v>
      </c>
      <c r="D1815" t="s">
        <v>124</v>
      </c>
      <c r="E1815">
        <v>507.99478768500001</v>
      </c>
      <c r="F1815">
        <v>227.85</v>
      </c>
      <c r="G1815">
        <v>-40.927190698116902</v>
      </c>
      <c r="H1815">
        <v>-3.4006164794406599</v>
      </c>
      <c r="I1815">
        <v>-30.535508689595702</v>
      </c>
      <c r="J1815">
        <v>1.4019487150722201</v>
      </c>
      <c r="K1815">
        <v>234.946984118236</v>
      </c>
      <c r="L1815">
        <v>252.752722719795</v>
      </c>
      <c r="M1815">
        <v>59.260924639479001</v>
      </c>
      <c r="N1815">
        <v>0.37614678899082499</v>
      </c>
      <c r="O1815">
        <v>35.944700460829402</v>
      </c>
      <c r="P1815">
        <v>6.9718309859154903</v>
      </c>
      <c r="Q1815">
        <v>0.16375355457881599</v>
      </c>
    </row>
    <row r="1816" spans="1:17" hidden="1" x14ac:dyDescent="0.3">
      <c r="A1816" t="s">
        <v>3809</v>
      </c>
      <c r="B1816" t="s">
        <v>3810</v>
      </c>
      <c r="C1816" t="str">
        <f>IFERROR(VLOOKUP(Table1[[#This Row],[Ticker]],[1]!Table2[[Symbol]:[Industry]],2,FALSE),"-")</f>
        <v>-</v>
      </c>
      <c r="D1816" t="s">
        <v>27</v>
      </c>
      <c r="E1816">
        <v>507.68699924999999</v>
      </c>
      <c r="F1816">
        <v>1.85</v>
      </c>
      <c r="G1816">
        <v>21.414914565040899</v>
      </c>
      <c r="H1816">
        <v>-4.15404113697491</v>
      </c>
      <c r="I1816">
        <v>-13.104814723297499</v>
      </c>
      <c r="J1816">
        <v>15.406781091997599</v>
      </c>
      <c r="K1816">
        <v>1.73941722462042</v>
      </c>
      <c r="L1816">
        <v>1.73390170681142</v>
      </c>
      <c r="M1816">
        <v>78.450228066653395</v>
      </c>
      <c r="N1816">
        <v>1.6463347973419999</v>
      </c>
      <c r="O1816">
        <v>24.324324324324198</v>
      </c>
      <c r="P1816">
        <v>54.1666666666666</v>
      </c>
      <c r="Q1816">
        <v>-3.0903943054136001E-2</v>
      </c>
    </row>
    <row r="1817" spans="1:17" hidden="1" x14ac:dyDescent="0.3">
      <c r="A1817" t="s">
        <v>3811</v>
      </c>
      <c r="B1817" t="s">
        <v>3812</v>
      </c>
      <c r="C1817" t="str">
        <f>IFERROR(VLOOKUP(Table1[[#This Row],[Ticker]],[1]!Table2[[Symbol]:[Industry]],2,FALSE),"-")</f>
        <v>-</v>
      </c>
      <c r="D1817" t="s">
        <v>626</v>
      </c>
      <c r="E1817">
        <v>506.69341852999997</v>
      </c>
      <c r="F1817">
        <v>63.05</v>
      </c>
      <c r="G1817">
        <v>-10.041647357324999</v>
      </c>
      <c r="H1817">
        <v>10.5129797627771</v>
      </c>
      <c r="I1817">
        <v>-16.698086894551299</v>
      </c>
      <c r="J1817">
        <v>0.190378238833283</v>
      </c>
      <c r="K1817">
        <v>59.9415879707269</v>
      </c>
      <c r="L1817">
        <v>58.1940311859695</v>
      </c>
      <c r="M1817">
        <v>49.734417558603802</v>
      </c>
      <c r="N1817">
        <v>1.56703685277447</v>
      </c>
      <c r="O1817">
        <v>18.794607454401199</v>
      </c>
      <c r="P1817">
        <v>26.352705410821599</v>
      </c>
      <c r="Q1817">
        <v>-5.0904701364339999E-2</v>
      </c>
    </row>
    <row r="1818" spans="1:17" hidden="1" x14ac:dyDescent="0.3">
      <c r="A1818" t="s">
        <v>3813</v>
      </c>
      <c r="B1818" t="s">
        <v>3814</v>
      </c>
      <c r="C1818" t="str">
        <f>IFERROR(VLOOKUP(Table1[[#This Row],[Ticker]],[1]!Table2[[Symbol]:[Industry]],2,FALSE),"-")</f>
        <v>-</v>
      </c>
      <c r="D1818" t="s">
        <v>3815</v>
      </c>
      <c r="E1818">
        <v>505.96019181999998</v>
      </c>
      <c r="F1818">
        <v>264.10000000000002</v>
      </c>
      <c r="G1818">
        <v>171.328056133004</v>
      </c>
      <c r="H1818">
        <v>10.7987384294556</v>
      </c>
      <c r="I1818">
        <v>-12.322521267850099</v>
      </c>
      <c r="J1818">
        <v>8.1860018712183908</v>
      </c>
      <c r="K1818">
        <v>257.68861784621998</v>
      </c>
      <c r="L1818">
        <v>237.865131347426</v>
      </c>
      <c r="M1818">
        <v>71.7951499505957</v>
      </c>
      <c r="N1818">
        <v>1.33510033843993</v>
      </c>
      <c r="O1818">
        <v>38.356683074592901</v>
      </c>
      <c r="P1818">
        <v>222.761992056217</v>
      </c>
    </row>
    <row r="1819" spans="1:17" hidden="1" x14ac:dyDescent="0.3">
      <c r="A1819" t="s">
        <v>3816</v>
      </c>
      <c r="B1819" t="s">
        <v>3817</v>
      </c>
      <c r="C1819" t="str">
        <f>IFERROR(VLOOKUP(Table1[[#This Row],[Ticker]],[1]!Table2[[Symbol]:[Industry]],2,FALSE),"-")</f>
        <v>-</v>
      </c>
      <c r="D1819" t="s">
        <v>2469</v>
      </c>
      <c r="E1819">
        <v>504.66</v>
      </c>
      <c r="F1819">
        <v>129.4</v>
      </c>
      <c r="G1819">
        <v>174.95769156363801</v>
      </c>
      <c r="H1819">
        <v>-19.768554335649601</v>
      </c>
      <c r="I1819">
        <v>5.9274730147210297</v>
      </c>
      <c r="J1819">
        <v>-3.40309755394658</v>
      </c>
      <c r="K1819">
        <v>161.59983670148699</v>
      </c>
      <c r="L1819">
        <v>146.38266770096101</v>
      </c>
      <c r="M1819">
        <v>29.179481801357401</v>
      </c>
      <c r="N1819">
        <v>0.37076062562011602</v>
      </c>
      <c r="O1819">
        <v>219.39721792890199</v>
      </c>
      <c r="P1819">
        <v>240.52631578947299</v>
      </c>
      <c r="Q1819">
        <v>0.20202729955668799</v>
      </c>
    </row>
    <row r="1820" spans="1:17" hidden="1" x14ac:dyDescent="0.3">
      <c r="A1820" t="s">
        <v>3818</v>
      </c>
      <c r="B1820" t="s">
        <v>3819</v>
      </c>
      <c r="C1820" t="str">
        <f>IFERROR(VLOOKUP(Table1[[#This Row],[Ticker]],[1]!Table2[[Symbol]:[Industry]],2,FALSE),"-")</f>
        <v>-</v>
      </c>
      <c r="D1820" t="s">
        <v>1459</v>
      </c>
      <c r="E1820">
        <v>502.05362148</v>
      </c>
      <c r="F1820">
        <v>244.77</v>
      </c>
      <c r="G1820">
        <v>-19.396628941736498</v>
      </c>
      <c r="H1820">
        <v>-4.4021071640704301</v>
      </c>
      <c r="I1820">
        <v>-20.459091786128699</v>
      </c>
      <c r="J1820">
        <v>1.4387707381488799</v>
      </c>
      <c r="K1820">
        <v>248.826948369718</v>
      </c>
      <c r="L1820">
        <v>254.455250276719</v>
      </c>
      <c r="M1820">
        <v>47.955801198410299</v>
      </c>
      <c r="N1820">
        <v>0.53584890365987103</v>
      </c>
      <c r="O1820">
        <v>28.406258936961201</v>
      </c>
      <c r="P1820">
        <v>8.2813536828135295</v>
      </c>
      <c r="Q1820">
        <v>7.6828844135766003E-2</v>
      </c>
    </row>
    <row r="1821" spans="1:17" hidden="1" x14ac:dyDescent="0.3">
      <c r="A1821" t="s">
        <v>3820</v>
      </c>
      <c r="B1821" t="s">
        <v>3821</v>
      </c>
      <c r="C1821" t="str">
        <f>IFERROR(VLOOKUP(Table1[[#This Row],[Ticker]],[1]!Table2[[Symbol]:[Industry]],2,FALSE),"-")</f>
        <v>-</v>
      </c>
      <c r="D1821" t="s">
        <v>286</v>
      </c>
      <c r="E1821">
        <v>501.52661487500001</v>
      </c>
      <c r="F1821">
        <v>1025.75</v>
      </c>
      <c r="G1821">
        <v>114.767855741511</v>
      </c>
      <c r="H1821">
        <v>3.8869845040507398</v>
      </c>
      <c r="I1821">
        <v>23.2165355325333</v>
      </c>
      <c r="J1821">
        <v>11.2783400885566</v>
      </c>
      <c r="K1821">
        <v>946.40094140966198</v>
      </c>
      <c r="L1821">
        <v>783.90043367073804</v>
      </c>
      <c r="M1821">
        <v>75.915723433269406</v>
      </c>
      <c r="N1821">
        <v>0.848026830227397</v>
      </c>
      <c r="O1821">
        <v>11.216183280526399</v>
      </c>
      <c r="P1821">
        <v>180.91195399150999</v>
      </c>
      <c r="Q1821">
        <v>0.13017253395211401</v>
      </c>
    </row>
    <row r="1822" spans="1:17" hidden="1" x14ac:dyDescent="0.3">
      <c r="A1822" t="s">
        <v>3822</v>
      </c>
      <c r="B1822" t="s">
        <v>3823</v>
      </c>
      <c r="C1822" t="str">
        <f>IFERROR(VLOOKUP(Table1[[#This Row],[Ticker]],[1]!Table2[[Symbol]:[Industry]],2,FALSE),"-")</f>
        <v>-</v>
      </c>
      <c r="D1822" t="s">
        <v>433</v>
      </c>
      <c r="E1822">
        <v>499.18537529600002</v>
      </c>
      <c r="F1822">
        <v>26.24</v>
      </c>
      <c r="G1822">
        <v>-32.7636568635305</v>
      </c>
      <c r="H1822">
        <v>2.5165656400148402</v>
      </c>
      <c r="I1822">
        <v>-33.056004473145002</v>
      </c>
      <c r="J1822">
        <v>-1.0434353582188201</v>
      </c>
      <c r="K1822">
        <v>25.5413150348149</v>
      </c>
      <c r="L1822">
        <v>25.565336803852301</v>
      </c>
      <c r="M1822">
        <v>55.3972017418942</v>
      </c>
      <c r="N1822">
        <v>2.5906632352823098</v>
      </c>
      <c r="O1822">
        <v>38.9481707317073</v>
      </c>
      <c r="P1822">
        <v>17.5100761307657</v>
      </c>
      <c r="Q1822">
        <v>8.4623115782281003E-2</v>
      </c>
    </row>
    <row r="1823" spans="1:17" hidden="1" x14ac:dyDescent="0.3">
      <c r="A1823" t="s">
        <v>3824</v>
      </c>
      <c r="B1823" t="s">
        <v>3825</v>
      </c>
      <c r="C1823" t="str">
        <f>IFERROR(VLOOKUP(Table1[[#This Row],[Ticker]],[1]!Table2[[Symbol]:[Industry]],2,FALSE),"-")</f>
        <v>-</v>
      </c>
      <c r="D1823" t="s">
        <v>46</v>
      </c>
      <c r="E1823">
        <v>498.92788639999998</v>
      </c>
      <c r="F1823">
        <v>29.08</v>
      </c>
      <c r="G1823">
        <v>127.38871369167801</v>
      </c>
      <c r="H1823">
        <v>-2.8111154775024798</v>
      </c>
      <c r="I1823">
        <v>6.56596716970654</v>
      </c>
      <c r="J1823">
        <v>-4.3049161454728102</v>
      </c>
      <c r="K1823">
        <v>29.110380449180301</v>
      </c>
      <c r="L1823">
        <v>25.739999603231801</v>
      </c>
      <c r="M1823">
        <v>48.898093587763697</v>
      </c>
      <c r="N1823">
        <v>1.6345653697473199</v>
      </c>
      <c r="O1823">
        <v>38.583218707015099</v>
      </c>
      <c r="P1823">
        <v>178.27751196172201</v>
      </c>
      <c r="Q1823">
        <v>-5.4690566884774999E-2</v>
      </c>
    </row>
    <row r="1824" spans="1:17" hidden="1" x14ac:dyDescent="0.3">
      <c r="A1824" t="s">
        <v>3826</v>
      </c>
      <c r="B1824" t="s">
        <v>3827</v>
      </c>
      <c r="C1824" t="str">
        <f>IFERROR(VLOOKUP(Table1[[#This Row],[Ticker]],[1]!Table2[[Symbol]:[Industry]],2,FALSE),"-")</f>
        <v>-</v>
      </c>
      <c r="D1824" t="s">
        <v>1866</v>
      </c>
      <c r="E1824">
        <v>498.76659331600001</v>
      </c>
      <c r="F1824">
        <v>245.66</v>
      </c>
      <c r="G1824">
        <v>-15.476989550743699</v>
      </c>
      <c r="H1824">
        <v>4.4001282184420303</v>
      </c>
      <c r="I1824">
        <v>-27.746927301476799</v>
      </c>
      <c r="J1824">
        <v>6.4248078413676604</v>
      </c>
      <c r="K1824">
        <v>240.37050777982901</v>
      </c>
      <c r="L1824">
        <v>247.593915675505</v>
      </c>
      <c r="M1824">
        <v>56.592154359378704</v>
      </c>
      <c r="N1824">
        <v>1.18662997178389</v>
      </c>
      <c r="O1824">
        <v>29.854270129447201</v>
      </c>
      <c r="P1824">
        <v>25.979487179487101</v>
      </c>
      <c r="Q1824">
        <v>-5.1471414473528002E-2</v>
      </c>
    </row>
    <row r="1825" spans="1:17" hidden="1" x14ac:dyDescent="0.3">
      <c r="A1825" t="s">
        <v>3828</v>
      </c>
      <c r="B1825" t="s">
        <v>3829</v>
      </c>
      <c r="C1825" t="str">
        <f>IFERROR(VLOOKUP(Table1[[#This Row],[Ticker]],[1]!Table2[[Symbol]:[Industry]],2,FALSE),"-")</f>
        <v>-</v>
      </c>
      <c r="D1825" t="s">
        <v>297</v>
      </c>
      <c r="E1825">
        <v>498.28445127799898</v>
      </c>
      <c r="F1825">
        <v>91.82</v>
      </c>
      <c r="G1825">
        <v>-1.40444467149622</v>
      </c>
      <c r="H1825">
        <v>14.105382366351</v>
      </c>
      <c r="I1825">
        <v>-11.534018263120499</v>
      </c>
      <c r="J1825">
        <v>13.473148821689101</v>
      </c>
      <c r="K1825">
        <v>83.184849572855398</v>
      </c>
      <c r="L1825">
        <v>79.522969500800897</v>
      </c>
      <c r="M1825">
        <v>58.378086769142399</v>
      </c>
      <c r="N1825">
        <v>2.4898025945582098</v>
      </c>
      <c r="O1825">
        <v>10.3245480287519</v>
      </c>
      <c r="P1825">
        <v>39.121212121212103</v>
      </c>
      <c r="Q1825">
        <v>-6.6559311381505004E-2</v>
      </c>
    </row>
    <row r="1826" spans="1:17" hidden="1" x14ac:dyDescent="0.3">
      <c r="A1826" t="s">
        <v>3830</v>
      </c>
      <c r="B1826" t="s">
        <v>3831</v>
      </c>
      <c r="C1826" t="str">
        <f>IFERROR(VLOOKUP(Table1[[#This Row],[Ticker]],[1]!Table2[[Symbol]:[Industry]],2,FALSE),"-")</f>
        <v>-</v>
      </c>
      <c r="D1826" t="s">
        <v>349</v>
      </c>
      <c r="E1826">
        <v>497.93384656400002</v>
      </c>
      <c r="F1826">
        <v>21.56</v>
      </c>
      <c r="G1826">
        <v>-18.785085434959001</v>
      </c>
      <c r="H1826">
        <v>6.0545990201188404</v>
      </c>
      <c r="I1826">
        <v>-23.829452404456902</v>
      </c>
      <c r="J1826">
        <v>-3.3141846263571302</v>
      </c>
      <c r="K1826">
        <v>21.6777255858464</v>
      </c>
      <c r="L1826">
        <v>20.8517860180947</v>
      </c>
      <c r="M1826">
        <v>41.851528245472103</v>
      </c>
      <c r="N1826">
        <v>1.2269670871788201</v>
      </c>
      <c r="O1826">
        <v>41.233766233766197</v>
      </c>
      <c r="P1826">
        <v>39.096774193548299</v>
      </c>
      <c r="Q1826">
        <v>1.5921451056731001E-2</v>
      </c>
    </row>
    <row r="1827" spans="1:17" hidden="1" x14ac:dyDescent="0.3">
      <c r="A1827" t="s">
        <v>3832</v>
      </c>
      <c r="B1827" t="s">
        <v>3833</v>
      </c>
      <c r="C1827" t="str">
        <f>IFERROR(VLOOKUP(Table1[[#This Row],[Ticker]],[1]!Table2[[Symbol]:[Industry]],2,FALSE),"-")</f>
        <v>-</v>
      </c>
      <c r="D1827" t="s">
        <v>307</v>
      </c>
      <c r="E1827">
        <v>495.17932999999999</v>
      </c>
      <c r="F1827">
        <v>619.4</v>
      </c>
      <c r="G1827">
        <v>62.064800148564899</v>
      </c>
      <c r="H1827">
        <v>1.99760586606529</v>
      </c>
      <c r="I1827">
        <v>-15.3151083765972</v>
      </c>
      <c r="J1827">
        <v>-1.2054491973980099</v>
      </c>
      <c r="K1827">
        <v>621.58576069492506</v>
      </c>
      <c r="L1827">
        <v>558.57082819009202</v>
      </c>
      <c r="M1827">
        <v>43.228054745227404</v>
      </c>
      <c r="N1827">
        <v>0.85117327777874296</v>
      </c>
      <c r="O1827">
        <v>26.0897642880206</v>
      </c>
      <c r="P1827">
        <v>100.129240710823</v>
      </c>
      <c r="Q1827">
        <v>0.17962071573236099</v>
      </c>
    </row>
    <row r="1828" spans="1:17" hidden="1" x14ac:dyDescent="0.3">
      <c r="A1828" t="s">
        <v>3834</v>
      </c>
      <c r="B1828" t="s">
        <v>3835</v>
      </c>
      <c r="C1828" t="str">
        <f>IFERROR(VLOOKUP(Table1[[#This Row],[Ticker]],[1]!Table2[[Symbol]:[Industry]],2,FALSE),"-")</f>
        <v>-</v>
      </c>
      <c r="D1828" t="s">
        <v>286</v>
      </c>
      <c r="E1828">
        <v>494.2</v>
      </c>
      <c r="F1828">
        <v>141.19999999999999</v>
      </c>
      <c r="G1828">
        <v>-15.008633439700199</v>
      </c>
      <c r="H1828">
        <v>-6.3322196557454502</v>
      </c>
      <c r="I1828">
        <v>-14.3635559820388</v>
      </c>
      <c r="J1828">
        <v>-0.717095031878492</v>
      </c>
      <c r="K1828">
        <v>142.66862256179101</v>
      </c>
      <c r="L1828">
        <v>137.030749551817</v>
      </c>
      <c r="M1828">
        <v>41.0834719579858</v>
      </c>
      <c r="N1828">
        <v>0.48792423022055698</v>
      </c>
      <c r="O1828">
        <v>20.1841359773371</v>
      </c>
      <c r="P1828">
        <v>37.688932228181301</v>
      </c>
      <c r="Q1828">
        <v>4.1578023353477003E-2</v>
      </c>
    </row>
    <row r="1829" spans="1:17" hidden="1" x14ac:dyDescent="0.3">
      <c r="A1829" t="s">
        <v>3836</v>
      </c>
      <c r="B1829" t="s">
        <v>3837</v>
      </c>
      <c r="C1829" t="str">
        <f>IFERROR(VLOOKUP(Table1[[#This Row],[Ticker]],[1]!Table2[[Symbol]:[Industry]],2,FALSE),"-")</f>
        <v>-</v>
      </c>
      <c r="D1829" t="s">
        <v>379</v>
      </c>
      <c r="E1829">
        <v>491.77278699999999</v>
      </c>
      <c r="F1829">
        <v>595.1</v>
      </c>
      <c r="G1829">
        <v>83.879822122032493</v>
      </c>
      <c r="H1829">
        <v>-7.9246122889594099</v>
      </c>
      <c r="I1829">
        <v>6.3571947116116103</v>
      </c>
      <c r="J1829">
        <v>3.2962775604414598</v>
      </c>
      <c r="K1829">
        <v>572.84550994927099</v>
      </c>
      <c r="L1829">
        <v>497.959927599276</v>
      </c>
      <c r="M1829">
        <v>60.984909022873701</v>
      </c>
      <c r="N1829">
        <v>0.69778838280242805</v>
      </c>
      <c r="O1829">
        <v>8.3851453537220504</v>
      </c>
      <c r="P1829">
        <v>116.242732558139</v>
      </c>
      <c r="Q1829">
        <v>2.7190913667896E-2</v>
      </c>
    </row>
    <row r="1830" spans="1:17" hidden="1" x14ac:dyDescent="0.3">
      <c r="A1830" t="s">
        <v>3838</v>
      </c>
      <c r="B1830" t="s">
        <v>3839</v>
      </c>
      <c r="C1830" t="str">
        <f>IFERROR(VLOOKUP(Table1[[#This Row],[Ticker]],[1]!Table2[[Symbol]:[Industry]],2,FALSE),"-")</f>
        <v>-</v>
      </c>
      <c r="D1830" t="s">
        <v>136</v>
      </c>
      <c r="E1830">
        <v>487.26100541899899</v>
      </c>
      <c r="F1830">
        <v>31.93</v>
      </c>
      <c r="G1830">
        <v>-4.0131084675886397</v>
      </c>
      <c r="H1830">
        <v>5.87638258246308</v>
      </c>
      <c r="I1830">
        <v>-30.5983547749771</v>
      </c>
      <c r="J1830">
        <v>4.1225098077263302</v>
      </c>
      <c r="K1830">
        <v>31.373875385560702</v>
      </c>
      <c r="L1830">
        <v>31.903176007158098</v>
      </c>
      <c r="M1830">
        <v>52.005501757420198</v>
      </c>
      <c r="N1830">
        <v>1.52266047172677</v>
      </c>
      <c r="O1830">
        <v>40.306921390541703</v>
      </c>
      <c r="P1830">
        <v>27.465069860279399</v>
      </c>
      <c r="Q1830">
        <v>-5.7969398602460004E-3</v>
      </c>
    </row>
    <row r="1831" spans="1:17" hidden="1" x14ac:dyDescent="0.3">
      <c r="A1831" t="s">
        <v>3840</v>
      </c>
      <c r="B1831" t="s">
        <v>3841</v>
      </c>
      <c r="C1831" t="str">
        <f>IFERROR(VLOOKUP(Table1[[#This Row],[Ticker]],[1]!Table2[[Symbol]:[Industry]],2,FALSE),"-")</f>
        <v>-</v>
      </c>
      <c r="D1831" t="s">
        <v>286</v>
      </c>
      <c r="E1831">
        <v>486.42525000000001</v>
      </c>
      <c r="F1831">
        <v>344.25</v>
      </c>
      <c r="G1831">
        <v>38.999330149456497</v>
      </c>
      <c r="H1831">
        <v>-4.5634508253312402</v>
      </c>
      <c r="I1831">
        <v>-27.989225651718801</v>
      </c>
      <c r="J1831">
        <v>3.5669193254818898</v>
      </c>
      <c r="K1831">
        <v>353.556206187003</v>
      </c>
      <c r="L1831">
        <v>321.19475117964299</v>
      </c>
      <c r="M1831">
        <v>41.212157275612697</v>
      </c>
      <c r="N1831">
        <v>0.90685298048997798</v>
      </c>
      <c r="O1831">
        <v>26.913580246913501</v>
      </c>
      <c r="P1831">
        <v>76.447975397232199</v>
      </c>
      <c r="Q1831">
        <v>5.4973336241417002E-2</v>
      </c>
    </row>
    <row r="1832" spans="1:17" hidden="1" x14ac:dyDescent="0.3">
      <c r="A1832" t="s">
        <v>3842</v>
      </c>
      <c r="B1832" t="s">
        <v>3843</v>
      </c>
      <c r="C1832" t="str">
        <f>IFERROR(VLOOKUP(Table1[[#This Row],[Ticker]],[1]!Table2[[Symbol]:[Industry]],2,FALSE),"-")</f>
        <v>-</v>
      </c>
      <c r="D1832" t="s">
        <v>1005</v>
      </c>
      <c r="E1832">
        <v>486.30729886</v>
      </c>
      <c r="F1832">
        <v>58.67</v>
      </c>
      <c r="G1832">
        <v>7.3646862545386496</v>
      </c>
      <c r="H1832">
        <v>-4.1517994871206003</v>
      </c>
      <c r="I1832">
        <v>-16.289633205145702</v>
      </c>
      <c r="J1832">
        <v>-2.0124452301963398</v>
      </c>
      <c r="K1832">
        <v>59.036939867955802</v>
      </c>
      <c r="L1832">
        <v>56.148494038555803</v>
      </c>
      <c r="M1832">
        <v>44.1865838652798</v>
      </c>
      <c r="N1832">
        <v>0.82642862797219296</v>
      </c>
      <c r="O1832">
        <v>22.208965399693099</v>
      </c>
      <c r="P1832">
        <v>36.4418604651162</v>
      </c>
      <c r="Q1832">
        <v>3.4163508765489001E-2</v>
      </c>
    </row>
    <row r="1833" spans="1:17" hidden="1" x14ac:dyDescent="0.3">
      <c r="A1833" t="s">
        <v>3844</v>
      </c>
      <c r="B1833" t="s">
        <v>3845</v>
      </c>
      <c r="C1833" t="str">
        <f>IFERROR(VLOOKUP(Table1[[#This Row],[Ticker]],[1]!Table2[[Symbol]:[Industry]],2,FALSE),"-")</f>
        <v>-</v>
      </c>
      <c r="D1833" t="s">
        <v>155</v>
      </c>
      <c r="E1833">
        <v>483.71432264999999</v>
      </c>
      <c r="F1833">
        <v>65.13</v>
      </c>
      <c r="G1833">
        <v>259.94310447601998</v>
      </c>
      <c r="H1833">
        <v>-0.89312626774493697</v>
      </c>
      <c r="I1833">
        <v>58.515738636386203</v>
      </c>
      <c r="J1833">
        <v>0.47171615693268798</v>
      </c>
      <c r="K1833">
        <v>60.898298191951199</v>
      </c>
      <c r="L1833">
        <v>45.372205848528701</v>
      </c>
      <c r="M1833">
        <v>61.795882514359398</v>
      </c>
      <c r="N1833">
        <v>0.57871581924915005</v>
      </c>
      <c r="O1833">
        <v>11.8839244587747</v>
      </c>
      <c r="P1833">
        <v>291.17117117117101</v>
      </c>
      <c r="Q1833">
        <v>0.123378295608154</v>
      </c>
    </row>
    <row r="1834" spans="1:17" hidden="1" x14ac:dyDescent="0.3">
      <c r="A1834" t="s">
        <v>3846</v>
      </c>
      <c r="B1834" t="s">
        <v>3847</v>
      </c>
      <c r="C1834" t="str">
        <f>IFERROR(VLOOKUP(Table1[[#This Row],[Ticker]],[1]!Table2[[Symbol]:[Industry]],2,FALSE),"-")</f>
        <v>-</v>
      </c>
      <c r="D1834" t="s">
        <v>51</v>
      </c>
      <c r="E1834">
        <v>483.33700469600001</v>
      </c>
      <c r="F1834">
        <v>113.26</v>
      </c>
      <c r="G1834">
        <v>-41.650702232859302</v>
      </c>
      <c r="H1834">
        <v>-4.7399401339019098</v>
      </c>
      <c r="I1834">
        <v>-28.170431521197798</v>
      </c>
      <c r="J1834">
        <v>-5.71359269114744</v>
      </c>
      <c r="M1834">
        <v>48.413061130013297</v>
      </c>
      <c r="O1834">
        <v>18.311848843369201</v>
      </c>
      <c r="P1834">
        <v>22.1658936468557</v>
      </c>
    </row>
    <row r="1835" spans="1:17" hidden="1" x14ac:dyDescent="0.3">
      <c r="A1835" t="s">
        <v>3848</v>
      </c>
      <c r="B1835" t="s">
        <v>3849</v>
      </c>
      <c r="C1835" t="str">
        <f>IFERROR(VLOOKUP(Table1[[#This Row],[Ticker]],[1]!Table2[[Symbol]:[Industry]],2,FALSE),"-")</f>
        <v>-</v>
      </c>
      <c r="D1835" t="s">
        <v>726</v>
      </c>
      <c r="E1835">
        <v>481.92970355999898</v>
      </c>
      <c r="F1835">
        <v>28.32</v>
      </c>
      <c r="G1835">
        <v>3.08474721994821</v>
      </c>
      <c r="H1835">
        <v>0.75586877293499499</v>
      </c>
      <c r="I1835">
        <v>0.81312574331548104</v>
      </c>
      <c r="J1835">
        <v>2.7566144075574499</v>
      </c>
      <c r="K1835">
        <v>27.411202387792699</v>
      </c>
      <c r="L1835">
        <v>25.3304765646056</v>
      </c>
      <c r="M1835">
        <v>56.344784633490001</v>
      </c>
      <c r="N1835">
        <v>1.5562856950789701</v>
      </c>
      <c r="O1835">
        <v>5.9675141242937899</v>
      </c>
      <c r="P1835">
        <v>41.599999999999902</v>
      </c>
      <c r="Q1835">
        <v>3.3094991646369998E-3</v>
      </c>
    </row>
    <row r="1836" spans="1:17" hidden="1" x14ac:dyDescent="0.3">
      <c r="A1836" t="s">
        <v>3850</v>
      </c>
      <c r="B1836" t="s">
        <v>3851</v>
      </c>
      <c r="C1836" t="str">
        <f>IFERROR(VLOOKUP(Table1[[#This Row],[Ticker]],[1]!Table2[[Symbol]:[Industry]],2,FALSE),"-")</f>
        <v>-</v>
      </c>
      <c r="D1836" t="s">
        <v>201</v>
      </c>
      <c r="E1836">
        <v>481.667559993</v>
      </c>
      <c r="F1836">
        <v>29.79</v>
      </c>
      <c r="G1836">
        <v>36.647791277369599</v>
      </c>
      <c r="H1836">
        <v>1.08926786545818</v>
      </c>
      <c r="I1836">
        <v>-43.986485256940199</v>
      </c>
      <c r="J1836">
        <v>4.8099514510503303</v>
      </c>
      <c r="K1836">
        <v>27.611695236876599</v>
      </c>
      <c r="L1836">
        <v>28.514238337513198</v>
      </c>
      <c r="M1836">
        <v>83.491264758269494</v>
      </c>
      <c r="N1836">
        <v>1.92059604489901</v>
      </c>
      <c r="O1836">
        <v>79.590466599530004</v>
      </c>
      <c r="P1836">
        <v>70.228571428571399</v>
      </c>
      <c r="Q1836">
        <v>4.5378230447136E-2</v>
      </c>
    </row>
    <row r="1837" spans="1:17" hidden="1" x14ac:dyDescent="0.3">
      <c r="A1837" t="s">
        <v>3852</v>
      </c>
      <c r="B1837" t="s">
        <v>3853</v>
      </c>
      <c r="C1837" t="str">
        <f>IFERROR(VLOOKUP(Table1[[#This Row],[Ticker]],[1]!Table2[[Symbol]:[Industry]],2,FALSE),"-")</f>
        <v>-</v>
      </c>
      <c r="D1837" t="s">
        <v>396</v>
      </c>
      <c r="E1837">
        <v>481.55419319999999</v>
      </c>
      <c r="F1837">
        <v>1402</v>
      </c>
      <c r="G1837">
        <v>19.837891066346401</v>
      </c>
      <c r="H1837">
        <v>39.995212594368297</v>
      </c>
      <c r="I1837">
        <v>18.199329505220302</v>
      </c>
      <c r="J1837">
        <v>27.192955094985699</v>
      </c>
      <c r="K1837">
        <v>1080.7555595956201</v>
      </c>
      <c r="L1837">
        <v>1041.7855349399599</v>
      </c>
      <c r="M1837">
        <v>78.945025073154994</v>
      </c>
      <c r="N1837">
        <v>2.67848430639128</v>
      </c>
      <c r="O1837">
        <v>3.3523537803138401</v>
      </c>
      <c r="P1837">
        <v>65.917159763313606</v>
      </c>
    </row>
    <row r="1838" spans="1:17" hidden="1" x14ac:dyDescent="0.3">
      <c r="A1838" t="s">
        <v>3854</v>
      </c>
      <c r="B1838" t="s">
        <v>3855</v>
      </c>
      <c r="C1838" t="str">
        <f>IFERROR(VLOOKUP(Table1[[#This Row],[Ticker]],[1]!Table2[[Symbol]:[Industry]],2,FALSE),"-")</f>
        <v>-</v>
      </c>
      <c r="D1838" t="s">
        <v>923</v>
      </c>
      <c r="E1838">
        <v>480.29129999999998</v>
      </c>
      <c r="F1838">
        <v>1510.35</v>
      </c>
      <c r="G1838">
        <v>-23.011574683561498</v>
      </c>
      <c r="H1838">
        <v>4.5501708338896503</v>
      </c>
      <c r="I1838">
        <v>-17.9976077713753</v>
      </c>
      <c r="J1838">
        <v>1.37061492301998</v>
      </c>
      <c r="K1838">
        <v>1500.6901944692199</v>
      </c>
      <c r="L1838">
        <v>1464.2458960199499</v>
      </c>
      <c r="M1838">
        <v>43.901471698335797</v>
      </c>
      <c r="N1838">
        <v>0.41216367834729101</v>
      </c>
      <c r="O1838">
        <v>19.177674049061402</v>
      </c>
      <c r="P1838">
        <v>17.0360325455249</v>
      </c>
      <c r="Q1838">
        <v>0.14619514409328599</v>
      </c>
    </row>
    <row r="1839" spans="1:17" hidden="1" x14ac:dyDescent="0.3">
      <c r="A1839" t="s">
        <v>3856</v>
      </c>
      <c r="B1839" t="s">
        <v>3857</v>
      </c>
      <c r="C1839" t="str">
        <f>IFERROR(VLOOKUP(Table1[[#This Row],[Ticker]],[1]!Table2[[Symbol]:[Industry]],2,FALSE),"-")</f>
        <v>-</v>
      </c>
      <c r="D1839" t="s">
        <v>1525</v>
      </c>
      <c r="E1839">
        <v>479.85204518</v>
      </c>
      <c r="F1839">
        <v>88.7</v>
      </c>
      <c r="G1839">
        <v>-10.7887407874394</v>
      </c>
      <c r="H1839">
        <v>5.3232764172657099</v>
      </c>
      <c r="I1839">
        <v>-31.089095814374701</v>
      </c>
      <c r="J1839">
        <v>-1.4236101407196899</v>
      </c>
      <c r="K1839">
        <v>88.159047777462305</v>
      </c>
      <c r="L1839">
        <v>84.970517524865102</v>
      </c>
      <c r="M1839">
        <v>39.488446041827103</v>
      </c>
      <c r="N1839">
        <v>1.925887342759</v>
      </c>
      <c r="O1839">
        <v>28.5231116121758</v>
      </c>
      <c r="P1839">
        <v>39.028213166144198</v>
      </c>
      <c r="Q1839">
        <v>8.3554018633304E-2</v>
      </c>
    </row>
    <row r="1840" spans="1:17" hidden="1" x14ac:dyDescent="0.3">
      <c r="A1840" t="s">
        <v>3858</v>
      </c>
      <c r="B1840" t="s">
        <v>3859</v>
      </c>
      <c r="C1840" t="str">
        <f>IFERROR(VLOOKUP(Table1[[#This Row],[Ticker]],[1]!Table2[[Symbol]:[Industry]],2,FALSE),"-")</f>
        <v>-</v>
      </c>
      <c r="D1840" t="s">
        <v>286</v>
      </c>
      <c r="E1840">
        <v>478.81049150000001</v>
      </c>
      <c r="F1840">
        <v>1465</v>
      </c>
      <c r="G1840">
        <v>-16.140640990514601</v>
      </c>
      <c r="H1840">
        <v>-15.352871546331601</v>
      </c>
      <c r="I1840">
        <v>-29.724052059666299</v>
      </c>
      <c r="J1840">
        <v>-0.19495050973397701</v>
      </c>
      <c r="K1840">
        <v>1519.3402384952501</v>
      </c>
      <c r="L1840">
        <v>1482.43901663155</v>
      </c>
      <c r="M1840">
        <v>41.258292292205098</v>
      </c>
      <c r="N1840">
        <v>0.48809063277148301</v>
      </c>
      <c r="O1840">
        <v>32.081911262798599</v>
      </c>
      <c r="P1840">
        <v>17.293835068054399</v>
      </c>
      <c r="Q1840">
        <v>0.17948558865641201</v>
      </c>
    </row>
    <row r="1841" spans="1:17" hidden="1" x14ac:dyDescent="0.3">
      <c r="A1841" t="s">
        <v>3860</v>
      </c>
      <c r="B1841" t="s">
        <v>3861</v>
      </c>
      <c r="C1841" t="str">
        <f>IFERROR(VLOOKUP(Table1[[#This Row],[Ticker]],[1]!Table2[[Symbol]:[Industry]],2,FALSE),"-")</f>
        <v>-</v>
      </c>
      <c r="D1841" t="s">
        <v>188</v>
      </c>
      <c r="E1841">
        <v>475.3</v>
      </c>
      <c r="F1841">
        <v>194</v>
      </c>
      <c r="G1841">
        <v>25.750996229744501</v>
      </c>
      <c r="H1841">
        <v>-5.3659727181179999</v>
      </c>
      <c r="I1841">
        <v>-5.3868802424535698</v>
      </c>
      <c r="J1841">
        <v>-2.6735659199519901</v>
      </c>
      <c r="K1841">
        <v>196.69679411924699</v>
      </c>
      <c r="L1841">
        <v>178.19790932425201</v>
      </c>
      <c r="M1841">
        <v>27.259882065445002</v>
      </c>
      <c r="N1841">
        <v>0.23700854700854701</v>
      </c>
      <c r="O1841">
        <v>18.556701030927801</v>
      </c>
      <c r="P1841">
        <v>55.2</v>
      </c>
      <c r="Q1841">
        <v>9.6018734406475001E-2</v>
      </c>
    </row>
    <row r="1842" spans="1:17" hidden="1" x14ac:dyDescent="0.3">
      <c r="A1842" t="s">
        <v>3862</v>
      </c>
      <c r="B1842" t="s">
        <v>3863</v>
      </c>
      <c r="C1842" t="str">
        <f>IFERROR(VLOOKUP(Table1[[#This Row],[Ticker]],[1]!Table2[[Symbol]:[Industry]],2,FALSE),"-")</f>
        <v>-</v>
      </c>
      <c r="D1842" t="s">
        <v>230</v>
      </c>
      <c r="E1842">
        <v>475.29951999999997</v>
      </c>
      <c r="F1842">
        <v>269.2</v>
      </c>
      <c r="G1842">
        <v>49.018306606789103</v>
      </c>
      <c r="H1842">
        <v>-17.7117334446672</v>
      </c>
      <c r="I1842">
        <v>0.48168316699779901</v>
      </c>
      <c r="J1842">
        <v>-7.36800509742271</v>
      </c>
      <c r="K1842">
        <v>269.806460983195</v>
      </c>
      <c r="L1842">
        <v>242.756611683752</v>
      </c>
      <c r="M1842">
        <v>41.655718469410701</v>
      </c>
      <c r="N1842">
        <v>0.30331835464915302</v>
      </c>
      <c r="O1842">
        <v>37.072808320950898</v>
      </c>
      <c r="P1842">
        <v>84.383561643835606</v>
      </c>
    </row>
    <row r="1843" spans="1:17" hidden="1" x14ac:dyDescent="0.3">
      <c r="A1843" t="s">
        <v>3864</v>
      </c>
      <c r="B1843" t="s">
        <v>3865</v>
      </c>
      <c r="C1843" t="str">
        <f>IFERROR(VLOOKUP(Table1[[#This Row],[Ticker]],[1]!Table2[[Symbol]:[Industry]],2,FALSE),"-")</f>
        <v>-</v>
      </c>
      <c r="D1843" t="s">
        <v>626</v>
      </c>
      <c r="E1843">
        <v>473.51587499999999</v>
      </c>
      <c r="F1843">
        <v>412.65</v>
      </c>
      <c r="G1843">
        <v>117.875815038974</v>
      </c>
      <c r="H1843">
        <v>20.2371942387934</v>
      </c>
      <c r="I1843">
        <v>92.040599146948495</v>
      </c>
      <c r="J1843">
        <v>-1.52353324924307</v>
      </c>
      <c r="K1843">
        <v>368.91777684884897</v>
      </c>
      <c r="L1843">
        <v>282.50862692522799</v>
      </c>
      <c r="M1843">
        <v>49.486212648161803</v>
      </c>
      <c r="N1843">
        <v>1.8688690558471399</v>
      </c>
      <c r="O1843">
        <v>10.747606930812999</v>
      </c>
      <c r="P1843">
        <v>182.250341997264</v>
      </c>
      <c r="Q1843">
        <v>9.6751300296949005E-2</v>
      </c>
    </row>
    <row r="1844" spans="1:17" hidden="1" x14ac:dyDescent="0.3">
      <c r="A1844" t="s">
        <v>3866</v>
      </c>
      <c r="B1844" t="s">
        <v>3867</v>
      </c>
      <c r="C1844" t="str">
        <f>IFERROR(VLOOKUP(Table1[[#This Row],[Ticker]],[1]!Table2[[Symbol]:[Industry]],2,FALSE),"-")</f>
        <v>-</v>
      </c>
      <c r="D1844" t="s">
        <v>926</v>
      </c>
      <c r="E1844">
        <v>473.22719999999998</v>
      </c>
      <c r="F1844">
        <v>236</v>
      </c>
      <c r="G1844">
        <v>27.865176345145599</v>
      </c>
      <c r="H1844">
        <v>5.5694975676064402</v>
      </c>
      <c r="I1844">
        <v>-19.824182312230299</v>
      </c>
      <c r="J1844">
        <v>-7.9620187828263402</v>
      </c>
      <c r="K1844">
        <v>219.77336737403999</v>
      </c>
      <c r="L1844">
        <v>212.256732265811</v>
      </c>
      <c r="M1844">
        <v>72.871401435554006</v>
      </c>
      <c r="N1844">
        <v>0.89306159835127097</v>
      </c>
      <c r="O1844">
        <v>28.792372881355899</v>
      </c>
      <c r="P1844">
        <v>71.636363636363598</v>
      </c>
      <c r="Q1844">
        <v>0.115490376351848</v>
      </c>
    </row>
    <row r="1845" spans="1:17" hidden="1" x14ac:dyDescent="0.3">
      <c r="A1845" t="s">
        <v>3868</v>
      </c>
      <c r="B1845" t="s">
        <v>3869</v>
      </c>
      <c r="C1845" t="str">
        <f>IFERROR(VLOOKUP(Table1[[#This Row],[Ticker]],[1]!Table2[[Symbol]:[Industry]],2,FALSE),"-")</f>
        <v>-</v>
      </c>
      <c r="D1845" t="s">
        <v>46</v>
      </c>
      <c r="E1845">
        <v>473.04121098000002</v>
      </c>
      <c r="F1845">
        <v>219.7</v>
      </c>
      <c r="G1845">
        <v>-11.859236870990401</v>
      </c>
      <c r="H1845">
        <v>24.294423775305699</v>
      </c>
      <c r="I1845">
        <v>1.6210338406711</v>
      </c>
      <c r="J1845">
        <v>15.5214674007137</v>
      </c>
      <c r="O1845">
        <v>12.4260355029585</v>
      </c>
      <c r="P1845">
        <v>20.449561403508699</v>
      </c>
    </row>
    <row r="1846" spans="1:17" hidden="1" x14ac:dyDescent="0.3">
      <c r="A1846" t="s">
        <v>3870</v>
      </c>
      <c r="B1846" t="s">
        <v>3871</v>
      </c>
      <c r="C1846" t="str">
        <f>IFERROR(VLOOKUP(Table1[[#This Row],[Ticker]],[1]!Table2[[Symbol]:[Industry]],2,FALSE),"-")</f>
        <v>-</v>
      </c>
      <c r="D1846" t="s">
        <v>257</v>
      </c>
      <c r="E1846">
        <v>472.97995635000001</v>
      </c>
      <c r="F1846">
        <v>209.77</v>
      </c>
      <c r="G1846">
        <v>73.195866945993302</v>
      </c>
      <c r="H1846">
        <v>13.5267778410426</v>
      </c>
      <c r="I1846">
        <v>-32.377472025587302</v>
      </c>
      <c r="J1846">
        <v>3.6652362518612298</v>
      </c>
      <c r="K1846">
        <v>184.72896173573801</v>
      </c>
      <c r="L1846">
        <v>176.475133420834</v>
      </c>
      <c r="M1846">
        <v>71.221466159112296</v>
      </c>
      <c r="N1846">
        <v>3.8285136208238</v>
      </c>
      <c r="O1846">
        <v>33.479525194260297</v>
      </c>
      <c r="P1846">
        <v>113.94186639469601</v>
      </c>
      <c r="Q1846">
        <v>9.7365709104887996E-2</v>
      </c>
    </row>
    <row r="1847" spans="1:17" hidden="1" x14ac:dyDescent="0.3">
      <c r="A1847" t="s">
        <v>3872</v>
      </c>
      <c r="B1847" t="s">
        <v>3873</v>
      </c>
      <c r="C1847" t="str">
        <f>IFERROR(VLOOKUP(Table1[[#This Row],[Ticker]],[1]!Table2[[Symbol]:[Industry]],2,FALSE),"-")</f>
        <v>-</v>
      </c>
      <c r="D1847" t="s">
        <v>121</v>
      </c>
      <c r="E1847">
        <v>472.29825</v>
      </c>
      <c r="F1847">
        <v>31486.55</v>
      </c>
      <c r="G1847">
        <v>158.72254414097401</v>
      </c>
      <c r="H1847">
        <v>-15.6538609567947</v>
      </c>
      <c r="I1847">
        <v>68.908885490587593</v>
      </c>
      <c r="J1847">
        <v>8.8444587006651005</v>
      </c>
      <c r="K1847">
        <v>25435.2454940188</v>
      </c>
      <c r="L1847">
        <v>19554.873339848102</v>
      </c>
      <c r="M1847">
        <v>72.577207115916806</v>
      </c>
      <c r="N1847">
        <v>0.89993973617838097</v>
      </c>
      <c r="O1847">
        <v>23.227219241231499</v>
      </c>
      <c r="P1847">
        <v>220.921284641179</v>
      </c>
      <c r="Q1847">
        <v>6.7736664952468995E-2</v>
      </c>
    </row>
    <row r="1848" spans="1:17" hidden="1" x14ac:dyDescent="0.3">
      <c r="A1848" t="s">
        <v>3874</v>
      </c>
      <c r="B1848" t="s">
        <v>3875</v>
      </c>
      <c r="C1848" t="str">
        <f>IFERROR(VLOOKUP(Table1[[#This Row],[Ticker]],[1]!Table2[[Symbol]:[Industry]],2,FALSE),"-")</f>
        <v>-</v>
      </c>
      <c r="D1848" t="s">
        <v>3876</v>
      </c>
      <c r="E1848">
        <v>469.187848008</v>
      </c>
      <c r="F1848">
        <v>34.29</v>
      </c>
      <c r="G1848">
        <v>120.57973916859601</v>
      </c>
      <c r="H1848">
        <v>-31.0967271352051</v>
      </c>
      <c r="I1848">
        <v>-36.593100331330199</v>
      </c>
      <c r="J1848">
        <v>-6.9190123198885001</v>
      </c>
      <c r="K1848">
        <v>42.4655149894826</v>
      </c>
      <c r="L1848">
        <v>39.2112076040193</v>
      </c>
      <c r="M1848">
        <v>26.255489567610301</v>
      </c>
      <c r="N1848">
        <v>1.2886717641782199</v>
      </c>
      <c r="O1848">
        <v>65.937591134441504</v>
      </c>
      <c r="P1848">
        <v>147.16482460355499</v>
      </c>
      <c r="Q1848">
        <v>0.26080098345249297</v>
      </c>
    </row>
    <row r="1849" spans="1:17" hidden="1" x14ac:dyDescent="0.3">
      <c r="A1849" t="s">
        <v>3877</v>
      </c>
      <c r="B1849" t="s">
        <v>3878</v>
      </c>
      <c r="C1849" t="str">
        <f>IFERROR(VLOOKUP(Table1[[#This Row],[Ticker]],[1]!Table2[[Symbol]:[Industry]],2,FALSE),"-")</f>
        <v>-</v>
      </c>
      <c r="D1849" t="s">
        <v>46</v>
      </c>
      <c r="E1849">
        <v>468.7</v>
      </c>
      <c r="F1849">
        <v>215</v>
      </c>
      <c r="G1849">
        <v>146.43078758091301</v>
      </c>
      <c r="H1849">
        <v>-0.103115211048981</v>
      </c>
      <c r="I1849">
        <v>159.91105829257501</v>
      </c>
      <c r="J1849">
        <v>-4.6141207529385504</v>
      </c>
      <c r="K1849">
        <v>198.21368211992601</v>
      </c>
      <c r="M1849">
        <v>38.129441121533297</v>
      </c>
      <c r="O1849">
        <v>31.6279069767441</v>
      </c>
      <c r="P1849">
        <v>186.666666666666</v>
      </c>
    </row>
    <row r="1850" spans="1:17" hidden="1" x14ac:dyDescent="0.3">
      <c r="A1850" t="s">
        <v>3879</v>
      </c>
      <c r="B1850" t="s">
        <v>3880</v>
      </c>
      <c r="C1850" t="str">
        <f>IFERROR(VLOOKUP(Table1[[#This Row],[Ticker]],[1]!Table2[[Symbol]:[Industry]],2,FALSE),"-")</f>
        <v>-</v>
      </c>
      <c r="D1850" t="s">
        <v>1126</v>
      </c>
      <c r="E1850">
        <v>468.19886324999999</v>
      </c>
      <c r="F1850">
        <v>223.5</v>
      </c>
      <c r="G1850">
        <v>78.932155944351194</v>
      </c>
      <c r="H1850">
        <v>6.5177916513088903</v>
      </c>
      <c r="I1850">
        <v>20.6874630378517</v>
      </c>
      <c r="J1850">
        <v>1.0181881338497101</v>
      </c>
      <c r="K1850">
        <v>215.23338316746401</v>
      </c>
      <c r="L1850">
        <v>182.66397370044299</v>
      </c>
      <c r="M1850">
        <v>47.924144100845602</v>
      </c>
      <c r="N1850">
        <v>0.74765381860368996</v>
      </c>
      <c r="O1850">
        <v>13.6017897091722</v>
      </c>
      <c r="P1850">
        <v>123.49999999999901</v>
      </c>
      <c r="Q1850">
        <v>7.3196393206537994E-2</v>
      </c>
    </row>
    <row r="1851" spans="1:17" hidden="1" x14ac:dyDescent="0.3">
      <c r="A1851" t="s">
        <v>3881</v>
      </c>
      <c r="B1851" t="s">
        <v>3882</v>
      </c>
      <c r="C1851" t="str">
        <f>IFERROR(VLOOKUP(Table1[[#This Row],[Ticker]],[1]!Table2[[Symbol]:[Industry]],2,FALSE),"-")</f>
        <v>-</v>
      </c>
      <c r="D1851" t="s">
        <v>3883</v>
      </c>
      <c r="E1851">
        <v>467.56101439999998</v>
      </c>
      <c r="F1851">
        <v>244.7</v>
      </c>
      <c r="G1851">
        <v>39.934138790968099</v>
      </c>
      <c r="H1851">
        <v>2.2902202578630799</v>
      </c>
      <c r="I1851">
        <v>67.819399694447299</v>
      </c>
      <c r="J1851">
        <v>-6.4948225155851302</v>
      </c>
      <c r="K1851">
        <v>208.37914802922401</v>
      </c>
      <c r="L1851">
        <v>164.41476255919699</v>
      </c>
      <c r="M1851">
        <v>50.963163958615098</v>
      </c>
      <c r="N1851">
        <v>0.87349747278107304</v>
      </c>
      <c r="O1851">
        <v>13.567633837351799</v>
      </c>
      <c r="P1851">
        <v>97.338709677419303</v>
      </c>
      <c r="Q1851">
        <v>0.114821179947502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Row],[Ticker]],[1]!Table2[[Symbol]:[Industry]],2,FALSE),"-")</f>
        <v>-</v>
      </c>
      <c r="D1852" t="s">
        <v>584</v>
      </c>
      <c r="E1852">
        <v>467.336890269999</v>
      </c>
      <c r="F1852">
        <v>460.7</v>
      </c>
      <c r="G1852">
        <v>146.09914066743801</v>
      </c>
      <c r="H1852">
        <v>14.6821849422418</v>
      </c>
      <c r="I1852">
        <v>64.428903966490495</v>
      </c>
      <c r="J1852">
        <v>14.2094040781353</v>
      </c>
      <c r="K1852">
        <v>371.26054452351502</v>
      </c>
      <c r="L1852">
        <v>292.59832188383399</v>
      </c>
      <c r="M1852">
        <v>87.494312557212297</v>
      </c>
      <c r="N1852">
        <v>0.523579285822384</v>
      </c>
      <c r="O1852">
        <v>0</v>
      </c>
      <c r="P1852">
        <v>203.89182058047399</v>
      </c>
      <c r="Q1852">
        <v>0.133985710824059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Row],[Ticker]],[1]!Table2[[Symbol]:[Industry]],2,FALSE),"-")</f>
        <v>-</v>
      </c>
      <c r="D1853" t="s">
        <v>926</v>
      </c>
      <c r="E1853">
        <v>465.524299044999</v>
      </c>
      <c r="F1853">
        <v>349.85</v>
      </c>
      <c r="G1853">
        <v>29.35605227644</v>
      </c>
      <c r="H1853">
        <v>39.743226839475398</v>
      </c>
      <c r="I1853">
        <v>5.1676666830580897</v>
      </c>
      <c r="J1853">
        <v>32.1938260631999</v>
      </c>
      <c r="K1853">
        <v>259.41683302814801</v>
      </c>
      <c r="L1853">
        <v>244.25515671983501</v>
      </c>
      <c r="M1853">
        <v>82.557506328484607</v>
      </c>
      <c r="N1853">
        <v>2.7036271465628099</v>
      </c>
      <c r="O1853">
        <v>12.6196941546376</v>
      </c>
      <c r="P1853">
        <v>86.090425531914903</v>
      </c>
      <c r="Q1853">
        <v>7.4015142415519999E-2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Row],[Ticker]],[1]!Table2[[Symbol]:[Industry]],2,FALSE),"-")</f>
        <v>-</v>
      </c>
      <c r="D1854" t="s">
        <v>201</v>
      </c>
      <c r="E1854">
        <v>464.661</v>
      </c>
      <c r="F1854">
        <v>91.11</v>
      </c>
      <c r="G1854">
        <v>39.552770144909601</v>
      </c>
      <c r="H1854">
        <v>-3.52085493106827</v>
      </c>
      <c r="I1854">
        <v>-24.948065811831601</v>
      </c>
      <c r="J1854">
        <v>1.4936941789107101</v>
      </c>
      <c r="K1854">
        <v>90.786316224598593</v>
      </c>
      <c r="L1854">
        <v>86.7231251259239</v>
      </c>
      <c r="M1854">
        <v>51.829764596760199</v>
      </c>
      <c r="N1854">
        <v>1.1458777105262099</v>
      </c>
      <c r="O1854">
        <v>38.1846120074635</v>
      </c>
      <c r="P1854">
        <v>68.7222222222222</v>
      </c>
      <c r="Q1854">
        <v>7.3032031321328003E-2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Row],[Ticker]],[1]!Table2[[Symbol]:[Industry]],2,FALSE),"-")</f>
        <v>-</v>
      </c>
      <c r="D1855" t="s">
        <v>1005</v>
      </c>
      <c r="E1855">
        <v>463.15469329199999</v>
      </c>
      <c r="F1855">
        <v>38.97</v>
      </c>
      <c r="G1855">
        <v>32.4761390548368</v>
      </c>
      <c r="H1855">
        <v>-4.1801485986558902</v>
      </c>
      <c r="I1855">
        <v>16.795185276702401</v>
      </c>
      <c r="J1855">
        <v>-1.44408923757198</v>
      </c>
      <c r="K1855">
        <v>38.066645354513</v>
      </c>
      <c r="L1855">
        <v>34.0899086247531</v>
      </c>
      <c r="M1855">
        <v>48.055998410714302</v>
      </c>
      <c r="N1855">
        <v>0.76834184832233199</v>
      </c>
      <c r="O1855">
        <v>19.964074929432901</v>
      </c>
      <c r="P1855">
        <v>62.375</v>
      </c>
      <c r="Q1855">
        <v>7.0034204350629001E-2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Row],[Ticker]],[1]!Table2[[Symbol]:[Industry]],2,FALSE),"-")</f>
        <v>-</v>
      </c>
      <c r="D1856" t="s">
        <v>304</v>
      </c>
      <c r="E1856">
        <v>462.77095400000002</v>
      </c>
      <c r="F1856">
        <v>361</v>
      </c>
      <c r="G1856">
        <v>129.080636944644</v>
      </c>
      <c r="H1856">
        <v>-10.419853211265201</v>
      </c>
      <c r="I1856">
        <v>14.2769777961096</v>
      </c>
      <c r="J1856">
        <v>5.2831595899625903</v>
      </c>
      <c r="K1856">
        <v>346.88423724186498</v>
      </c>
      <c r="L1856">
        <v>295.01627456137697</v>
      </c>
      <c r="M1856">
        <v>60.612310099275597</v>
      </c>
      <c r="N1856">
        <v>0.33507204959996501</v>
      </c>
      <c r="O1856">
        <v>9.6814404432132797</v>
      </c>
      <c r="P1856">
        <v>161.49945671858001</v>
      </c>
      <c r="Q1856">
        <v>9.9113742414393996E-2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Row],[Ticker]],[1]!Table2[[Symbol]:[Industry]],2,FALSE),"-")</f>
        <v>-</v>
      </c>
      <c r="D1857" t="s">
        <v>21</v>
      </c>
      <c r="E1857">
        <v>462.46596861799998</v>
      </c>
      <c r="F1857">
        <v>133.72999999999999</v>
      </c>
      <c r="G1857">
        <v>13.2267284699023</v>
      </c>
      <c r="H1857">
        <v>-13.8449903643479</v>
      </c>
      <c r="I1857">
        <v>-29.5235647232975</v>
      </c>
      <c r="J1857">
        <v>7.3379836220025396</v>
      </c>
      <c r="K1857">
        <v>133.43304894987199</v>
      </c>
      <c r="L1857">
        <v>125.73260080804999</v>
      </c>
      <c r="M1857">
        <v>47.3629454556784</v>
      </c>
      <c r="N1857">
        <v>1.5972875200088399</v>
      </c>
      <c r="O1857">
        <v>29.888581470126301</v>
      </c>
      <c r="P1857">
        <v>69.600507292327194</v>
      </c>
      <c r="Q1857">
        <v>0.159255413823778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Row],[Ticker]],[1]!Table2[[Symbol]:[Industry]],2,FALSE),"-")</f>
        <v>-</v>
      </c>
      <c r="D1858" t="s">
        <v>257</v>
      </c>
      <c r="E1858">
        <v>459.42989861999899</v>
      </c>
      <c r="F1858">
        <v>14.63</v>
      </c>
      <c r="G1858">
        <v>35.970470120596403</v>
      </c>
      <c r="H1858">
        <v>8.7759436423249202</v>
      </c>
      <c r="I1858">
        <v>2.0920356704032401</v>
      </c>
      <c r="J1858">
        <v>-16.835976150759599</v>
      </c>
      <c r="K1858">
        <v>12.9391410470569</v>
      </c>
      <c r="L1858">
        <v>11.050268572843301</v>
      </c>
      <c r="M1858">
        <v>57.355035138218803</v>
      </c>
      <c r="N1858">
        <v>2.9660294502665598</v>
      </c>
      <c r="O1858">
        <v>25.700615174299301</v>
      </c>
      <c r="P1858">
        <v>104.615384615384</v>
      </c>
      <c r="Q1858">
        <v>5.8237194259861999E-2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1005</v>
      </c>
      <c r="E1859">
        <v>458.76859238999998</v>
      </c>
      <c r="F1859">
        <v>533.54999999999995</v>
      </c>
      <c r="G1859">
        <v>9.5767111708849697</v>
      </c>
      <c r="H1859">
        <v>9.6200635462206794</v>
      </c>
      <c r="I1859">
        <v>7.9502051292265401</v>
      </c>
      <c r="J1859">
        <v>2.7718669864952901</v>
      </c>
      <c r="K1859">
        <v>502.51918572065398</v>
      </c>
      <c r="L1859">
        <v>449.15583251038902</v>
      </c>
      <c r="M1859">
        <v>48.284128716745897</v>
      </c>
      <c r="N1859">
        <v>0.780820210462706</v>
      </c>
      <c r="O1859">
        <v>12.2481491893918</v>
      </c>
      <c r="P1859">
        <v>46.882312456985503</v>
      </c>
      <c r="Q1859">
        <v>5.4234451551883001E-2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1169</v>
      </c>
      <c r="E1860">
        <v>458.48373983999898</v>
      </c>
      <c r="F1860">
        <v>261.45</v>
      </c>
      <c r="G1860">
        <v>446.77017772293499</v>
      </c>
      <c r="H1860">
        <v>12.321947563589999</v>
      </c>
      <c r="I1860">
        <v>101.815037311227</v>
      </c>
      <c r="J1860">
        <v>3.8877466912838199</v>
      </c>
      <c r="K1860">
        <v>254.14401609384799</v>
      </c>
      <c r="L1860">
        <v>181.49330502896601</v>
      </c>
      <c r="M1860">
        <v>41.561452638507902</v>
      </c>
      <c r="N1860">
        <v>0.70536740827399802</v>
      </c>
      <c r="O1860">
        <v>30.024861350162499</v>
      </c>
      <c r="P1860">
        <v>503.114186851211</v>
      </c>
      <c r="Q1860">
        <v>0.13270484803404201</v>
      </c>
    </row>
    <row r="1861" spans="1:17" hidden="1" x14ac:dyDescent="0.3">
      <c r="A1861" t="s">
        <v>3902</v>
      </c>
      <c r="B1861" t="s">
        <v>3903</v>
      </c>
      <c r="C1861" t="str">
        <f>IFERROR(VLOOKUP(Table1[[#This Row],[Ticker]],[1]!Table2[[Symbol]:[Industry]],2,FALSE),"-")</f>
        <v>-</v>
      </c>
      <c r="D1861" t="s">
        <v>68</v>
      </c>
      <c r="E1861">
        <v>458.40959086999999</v>
      </c>
      <c r="F1861">
        <v>642.95000000000005</v>
      </c>
      <c r="G1861">
        <v>50.951846775450903</v>
      </c>
      <c r="H1861">
        <v>5.8710089632255</v>
      </c>
      <c r="I1861">
        <v>-6.08026208076737</v>
      </c>
      <c r="J1861">
        <v>-6.5698311210042704</v>
      </c>
      <c r="K1861">
        <v>622.03048034741596</v>
      </c>
      <c r="L1861">
        <v>549.55486762316605</v>
      </c>
      <c r="M1861">
        <v>41.922038413051098</v>
      </c>
      <c r="N1861">
        <v>0.82764388612002404</v>
      </c>
      <c r="O1861">
        <v>14.3168209036472</v>
      </c>
      <c r="P1861">
        <v>86.281326959293096</v>
      </c>
      <c r="Q1861">
        <v>3.6770888528893E-2</v>
      </c>
    </row>
    <row r="1862" spans="1:17" hidden="1" x14ac:dyDescent="0.3">
      <c r="A1862" t="s">
        <v>3904</v>
      </c>
      <c r="B1862" t="s">
        <v>3905</v>
      </c>
      <c r="C1862" t="str">
        <f>IFERROR(VLOOKUP(Table1[[#This Row],[Ticker]],[1]!Table2[[Symbol]:[Industry]],2,FALSE),"-")</f>
        <v>-</v>
      </c>
      <c r="D1862" t="s">
        <v>68</v>
      </c>
      <c r="E1862">
        <v>458.04315400000002</v>
      </c>
      <c r="F1862">
        <v>127.9</v>
      </c>
      <c r="G1862">
        <v>256.69330833189701</v>
      </c>
      <c r="H1862">
        <v>10.255606091246801</v>
      </c>
      <c r="I1862">
        <v>187.412102569935</v>
      </c>
      <c r="J1862">
        <v>-7.0734485614520102</v>
      </c>
      <c r="K1862">
        <v>123.12762203638</v>
      </c>
      <c r="L1862">
        <v>79.713571097488199</v>
      </c>
      <c r="M1862">
        <v>29.8196576164896</v>
      </c>
      <c r="N1862">
        <v>0.21476028012210399</v>
      </c>
      <c r="O1862">
        <v>17.5918686473807</v>
      </c>
      <c r="P1862">
        <v>283.27839376685603</v>
      </c>
      <c r="Q1862">
        <v>0.115327020319514</v>
      </c>
    </row>
    <row r="1863" spans="1:17" hidden="1" x14ac:dyDescent="0.3">
      <c r="A1863" t="s">
        <v>3906</v>
      </c>
      <c r="B1863" t="s">
        <v>3907</v>
      </c>
      <c r="C1863" t="str">
        <f>IFERROR(VLOOKUP(Table1[[#This Row],[Ticker]],[1]!Table2[[Symbol]:[Industry]],2,FALSE),"-")</f>
        <v>-</v>
      </c>
      <c r="D1863" t="s">
        <v>2379</v>
      </c>
      <c r="E1863">
        <v>457.92</v>
      </c>
      <c r="F1863">
        <v>530</v>
      </c>
      <c r="G1863">
        <v>301.35193515446298</v>
      </c>
      <c r="H1863">
        <v>2.9660753639791801</v>
      </c>
      <c r="I1863">
        <v>12.7112090155748</v>
      </c>
      <c r="J1863">
        <v>1.82306750828404</v>
      </c>
      <c r="K1863">
        <v>485.07929361075298</v>
      </c>
      <c r="L1863">
        <v>372.87510451249301</v>
      </c>
      <c r="M1863">
        <v>59.258020658627899</v>
      </c>
      <c r="N1863">
        <v>0.33123112181013797</v>
      </c>
      <c r="O1863">
        <v>3.39622641509433</v>
      </c>
      <c r="P1863">
        <v>439.44020356234</v>
      </c>
      <c r="Q1863">
        <v>0.181979889990868</v>
      </c>
    </row>
    <row r="1864" spans="1:17" hidden="1" x14ac:dyDescent="0.3">
      <c r="A1864" t="s">
        <v>3908</v>
      </c>
      <c r="B1864" t="s">
        <v>3909</v>
      </c>
      <c r="C1864" t="str">
        <f>IFERROR(VLOOKUP(Table1[[#This Row],[Ticker]],[1]!Table2[[Symbol]:[Industry]],2,FALSE),"-")</f>
        <v>-</v>
      </c>
      <c r="D1864" t="s">
        <v>372</v>
      </c>
      <c r="E1864">
        <v>457.83103333999998</v>
      </c>
      <c r="F1864">
        <v>128.6</v>
      </c>
      <c r="G1864">
        <v>-35.804943590987399</v>
      </c>
      <c r="H1864">
        <v>-13.170386729502599</v>
      </c>
      <c r="I1864">
        <v>2.54266729109092</v>
      </c>
      <c r="J1864">
        <v>-2.1628771993101399</v>
      </c>
      <c r="K1864">
        <v>134.23648297757001</v>
      </c>
      <c r="L1864">
        <v>125.588825840347</v>
      </c>
      <c r="M1864">
        <v>38.796508059965099</v>
      </c>
      <c r="N1864">
        <v>0.78653334463803504</v>
      </c>
      <c r="O1864">
        <v>33.786936236391902</v>
      </c>
      <c r="P1864">
        <v>29.8989898989898</v>
      </c>
      <c r="Q1864">
        <v>0.15838983760359401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Row],[Ticker]],[1]!Table2[[Symbol]:[Industry]],2,FALSE),"-")</f>
        <v>-</v>
      </c>
      <c r="D1865" t="s">
        <v>133</v>
      </c>
      <c r="E1865">
        <v>456.68979999999999</v>
      </c>
      <c r="F1865">
        <v>156.80000000000001</v>
      </c>
      <c r="G1865">
        <v>702.16755727117197</v>
      </c>
      <c r="H1865">
        <v>-8.3991391761905998</v>
      </c>
      <c r="I1865">
        <v>54.506088536991001</v>
      </c>
      <c r="J1865">
        <v>2.4156294775190301</v>
      </c>
      <c r="K1865">
        <v>162.709128556325</v>
      </c>
      <c r="L1865">
        <v>120.46256945942601</v>
      </c>
      <c r="M1865">
        <v>37.707505484879498</v>
      </c>
      <c r="N1865">
        <v>0.35740260978405303</v>
      </c>
      <c r="O1865">
        <v>35.682397959183596</v>
      </c>
      <c r="P1865">
        <v>771.11111111111097</v>
      </c>
      <c r="Q1865">
        <v>0.16694242590854799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Row],[Ticker]],[1]!Table2[[Symbol]:[Industry]],2,FALSE),"-")</f>
        <v>-</v>
      </c>
      <c r="D1866" t="s">
        <v>201</v>
      </c>
      <c r="E1866">
        <v>456.11571199999997</v>
      </c>
      <c r="F1866">
        <v>197.2</v>
      </c>
      <c r="G1866">
        <v>-25.5346114405957</v>
      </c>
      <c r="H1866">
        <v>-10.697706573629199</v>
      </c>
      <c r="I1866">
        <v>-12.0543407289342</v>
      </c>
      <c r="J1866">
        <v>-3.8091881239715901</v>
      </c>
      <c r="K1866">
        <v>198.03171234108399</v>
      </c>
      <c r="M1866">
        <v>39.897617111970803</v>
      </c>
      <c r="N1866">
        <v>0.49762407602956699</v>
      </c>
      <c r="O1866">
        <v>32.682555780933001</v>
      </c>
      <c r="P1866">
        <v>50.419527078565899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Row],[Ticker]],[1]!Table2[[Symbol]:[Industry]],2,FALSE),"-")</f>
        <v>-</v>
      </c>
      <c r="D1867" t="s">
        <v>158</v>
      </c>
      <c r="E1867">
        <v>455.29831106400002</v>
      </c>
      <c r="F1867">
        <v>40.08</v>
      </c>
      <c r="G1867">
        <v>-55.647032337613901</v>
      </c>
      <c r="H1867">
        <v>-7.6173814977151197</v>
      </c>
      <c r="I1867">
        <v>-39.8324198421275</v>
      </c>
      <c r="J1867">
        <v>-0.94016310304783302</v>
      </c>
      <c r="K1867">
        <v>42.833868800124499</v>
      </c>
      <c r="L1867">
        <v>49.566943667157702</v>
      </c>
      <c r="M1867">
        <v>26.534960189843101</v>
      </c>
      <c r="N1867">
        <v>1.09177013848</v>
      </c>
      <c r="O1867">
        <v>87.125748502994</v>
      </c>
      <c r="P1867">
        <v>3.19258496395467</v>
      </c>
      <c r="Q1867">
        <v>-7.9284183156372007E-2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Row],[Ticker]],[1]!Table2[[Symbol]:[Industry]],2,FALSE),"-")</f>
        <v>-</v>
      </c>
      <c r="D1868" t="s">
        <v>926</v>
      </c>
      <c r="E1868">
        <v>454.92573325000001</v>
      </c>
      <c r="F1868">
        <v>246.5</v>
      </c>
      <c r="G1868">
        <v>48.5481294851119</v>
      </c>
      <c r="H1868">
        <v>16.2626255296917</v>
      </c>
      <c r="I1868">
        <v>23.460282229611</v>
      </c>
      <c r="J1868">
        <v>5.6989985665096503</v>
      </c>
      <c r="K1868">
        <v>215.42093163760899</v>
      </c>
      <c r="L1868">
        <v>182.58317603120301</v>
      </c>
      <c r="M1868">
        <v>59.128233848581203</v>
      </c>
      <c r="N1868">
        <v>0.80739798347332603</v>
      </c>
      <c r="O1868">
        <v>7.5456389452332697</v>
      </c>
      <c r="P1868">
        <v>90.863337204800601</v>
      </c>
      <c r="Q1868">
        <v>-1.0402108770755999E-2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Row],[Ticker]],[1]!Table2[[Symbol]:[Industry]],2,FALSE),"-")</f>
        <v>-</v>
      </c>
      <c r="D1869" t="s">
        <v>133</v>
      </c>
      <c r="E1869">
        <v>453.5102</v>
      </c>
      <c r="F1869">
        <v>262.60000000000002</v>
      </c>
      <c r="G1869">
        <v>28.570010576857701</v>
      </c>
      <c r="H1869">
        <v>5.8116370618169499</v>
      </c>
      <c r="I1869">
        <v>-1.9984047381060901</v>
      </c>
      <c r="J1869">
        <v>7.0370657010056297</v>
      </c>
      <c r="K1869">
        <v>245.52754696603901</v>
      </c>
      <c r="L1869">
        <v>222.98623191258901</v>
      </c>
      <c r="M1869">
        <v>71.381084096428097</v>
      </c>
      <c r="N1869">
        <v>1.26224291076519</v>
      </c>
      <c r="O1869">
        <v>8.1492764661081392</v>
      </c>
      <c r="P1869">
        <v>91.399416909620996</v>
      </c>
      <c r="Q1869">
        <v>0.114507665249093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Row],[Ticker]],[1]!Table2[[Symbol]:[Industry]],2,FALSE),"-")</f>
        <v>-</v>
      </c>
      <c r="D1870" t="s">
        <v>626</v>
      </c>
      <c r="E1870">
        <v>453.41811000000001</v>
      </c>
      <c r="F1870">
        <v>193.1</v>
      </c>
      <c r="G1870">
        <v>282.95892304860399</v>
      </c>
      <c r="H1870">
        <v>30.021459451953199</v>
      </c>
      <c r="I1870">
        <v>241.85842057081999</v>
      </c>
      <c r="J1870">
        <v>2.8188777289850901</v>
      </c>
      <c r="K1870">
        <v>141.666703899297</v>
      </c>
      <c r="L1870">
        <v>90.267230412308095</v>
      </c>
      <c r="M1870">
        <v>77.614199663404605</v>
      </c>
      <c r="N1870">
        <v>1.08144579959687</v>
      </c>
      <c r="O1870">
        <v>2.2786121180735401</v>
      </c>
      <c r="P1870">
        <v>376.20221948211997</v>
      </c>
      <c r="Q1870">
        <v>8.8410323518612999E-2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Row],[Ticker]],[1]!Table2[[Symbol]:[Industry]],2,FALSE),"-")</f>
        <v>-</v>
      </c>
      <c r="D1871" t="s">
        <v>46</v>
      </c>
      <c r="E1871">
        <v>450.48239999999998</v>
      </c>
      <c r="F1871">
        <v>253.65</v>
      </c>
      <c r="G1871">
        <v>86.6557720681935</v>
      </c>
      <c r="H1871">
        <v>-28.877415964084101</v>
      </c>
      <c r="I1871">
        <v>100.136042779855</v>
      </c>
      <c r="J1871">
        <v>-12.61010647903</v>
      </c>
      <c r="K1871">
        <v>308.68121946979898</v>
      </c>
      <c r="M1871">
        <v>21.248052821539702</v>
      </c>
      <c r="N1871">
        <v>0.415431554289515</v>
      </c>
      <c r="O1871">
        <v>95.860437610881107</v>
      </c>
      <c r="P1871">
        <v>164.21875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Row],[Ticker]],[1]!Table2[[Symbol]:[Industry]],2,FALSE),"-")</f>
        <v>-</v>
      </c>
      <c r="D1872" t="s">
        <v>384</v>
      </c>
      <c r="E1872">
        <v>450.45</v>
      </c>
      <c r="F1872">
        <v>90</v>
      </c>
      <c r="G1872">
        <v>88.983776840489995</v>
      </c>
      <c r="H1872">
        <v>14.5173057168992</v>
      </c>
      <c r="I1872">
        <v>40.217161426617203</v>
      </c>
      <c r="J1872">
        <v>10.3618260470425</v>
      </c>
      <c r="K1872">
        <v>75.755632913849894</v>
      </c>
      <c r="L1872">
        <v>62.967551726114699</v>
      </c>
      <c r="M1872">
        <v>69.296501443253305</v>
      </c>
      <c r="N1872">
        <v>0.54430288796635495</v>
      </c>
      <c r="O1872">
        <v>5</v>
      </c>
      <c r="P1872">
        <v>119.512195121951</v>
      </c>
      <c r="Q1872">
        <v>6.9858357678428004E-2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Row],[Ticker]],[1]!Table2[[Symbol]:[Industry]],2,FALSE),"-")</f>
        <v>-</v>
      </c>
      <c r="D1873" t="s">
        <v>40</v>
      </c>
      <c r="E1873">
        <v>449.69565599999999</v>
      </c>
      <c r="F1873">
        <v>11.98</v>
      </c>
      <c r="G1873">
        <v>-79.748570155099799</v>
      </c>
      <c r="H1873">
        <v>-5.4047164476178002</v>
      </c>
      <c r="I1873">
        <v>-46.487576539794297</v>
      </c>
      <c r="J1873">
        <v>2.86487855009509</v>
      </c>
      <c r="K1873">
        <v>12.0007185825744</v>
      </c>
      <c r="L1873">
        <v>15.367720086560899</v>
      </c>
      <c r="M1873">
        <v>53.161808265394001</v>
      </c>
      <c r="N1873">
        <v>1.2046112758529599</v>
      </c>
      <c r="O1873">
        <v>178.38063439065101</v>
      </c>
      <c r="P1873">
        <v>26.772486772486701</v>
      </c>
      <c r="Q1873">
        <v>0.193622373291329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Row],[Ticker]],[1]!Table2[[Symbol]:[Industry]],2,FALSE),"-")</f>
        <v>-</v>
      </c>
      <c r="D1874" t="s">
        <v>551</v>
      </c>
      <c r="E1874">
        <v>449.12130000000002</v>
      </c>
      <c r="F1874">
        <v>423.3</v>
      </c>
      <c r="G1874">
        <v>1.49358324885333</v>
      </c>
      <c r="H1874">
        <v>-5.4348136723703204</v>
      </c>
      <c r="I1874">
        <v>1.2233419276139901</v>
      </c>
      <c r="J1874">
        <v>2.01955855843363</v>
      </c>
      <c r="K1874">
        <v>417.01705671169799</v>
      </c>
      <c r="L1874">
        <v>377.91167848711899</v>
      </c>
      <c r="M1874">
        <v>44.864766436034401</v>
      </c>
      <c r="N1874">
        <v>0.54231803875734796</v>
      </c>
      <c r="O1874">
        <v>12.4852350578785</v>
      </c>
      <c r="P1874">
        <v>32.116104868913801</v>
      </c>
      <c r="Q1874">
        <v>-1.8459411230098002E-2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Row],[Ticker]],[1]!Table2[[Symbol]:[Industry]],2,FALSE),"-")</f>
        <v>-</v>
      </c>
      <c r="D1875" t="s">
        <v>297</v>
      </c>
      <c r="E1875">
        <v>447.87698994499999</v>
      </c>
      <c r="F1875">
        <v>372.35</v>
      </c>
      <c r="G1875">
        <v>-3.26996703787345</v>
      </c>
      <c r="H1875">
        <v>24.1469676129554</v>
      </c>
      <c r="I1875">
        <v>19.663949762350502</v>
      </c>
      <c r="J1875">
        <v>-2.0508063655898301</v>
      </c>
      <c r="K1875">
        <v>328.602374010934</v>
      </c>
      <c r="L1875">
        <v>305.43729657327998</v>
      </c>
      <c r="M1875">
        <v>58.157071087896298</v>
      </c>
      <c r="N1875">
        <v>0.39594666581579102</v>
      </c>
      <c r="O1875">
        <v>12.447965623741</v>
      </c>
      <c r="P1875">
        <v>58.446808510638299</v>
      </c>
      <c r="Q1875">
        <v>-4.9924776421802E-2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Row],[Ticker]],[1]!Table2[[Symbol]:[Industry]],2,FALSE),"-")</f>
        <v>-</v>
      </c>
      <c r="D1876" t="s">
        <v>926</v>
      </c>
      <c r="E1876">
        <v>446.76503600000001</v>
      </c>
      <c r="F1876">
        <v>235.09</v>
      </c>
      <c r="G1876">
        <v>-20.5453921557529</v>
      </c>
      <c r="H1876">
        <v>-5.1628924747339102</v>
      </c>
      <c r="I1876">
        <v>-4.8681664728371397</v>
      </c>
      <c r="J1876">
        <v>-0.79358996551628802</v>
      </c>
      <c r="K1876">
        <v>225.75223889840299</v>
      </c>
      <c r="L1876">
        <v>207.86183840560301</v>
      </c>
      <c r="M1876">
        <v>41.1508176095601</v>
      </c>
      <c r="N1876">
        <v>0.333077798249303</v>
      </c>
      <c r="O1876">
        <v>12.4292824024841</v>
      </c>
      <c r="P1876">
        <v>40.646126233921599</v>
      </c>
      <c r="Q1876">
        <v>-8.6020275059457002E-2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Row],[Ticker]],[1]!Table2[[Symbol]:[Industry]],2,FALSE),"-")</f>
        <v>-</v>
      </c>
      <c r="D1877" t="s">
        <v>1005</v>
      </c>
      <c r="E1877">
        <v>446.12783392</v>
      </c>
      <c r="F1877">
        <v>114.05</v>
      </c>
      <c r="G1877">
        <v>-10.6216894003886</v>
      </c>
      <c r="H1877">
        <v>-5.9770238154708899</v>
      </c>
      <c r="I1877">
        <v>3.2727362971106002</v>
      </c>
      <c r="J1877">
        <v>-1.062766601688</v>
      </c>
      <c r="K1877">
        <v>113.620123219514</v>
      </c>
      <c r="L1877">
        <v>103.90165624824201</v>
      </c>
      <c r="M1877">
        <v>41.805456751129903</v>
      </c>
      <c r="N1877">
        <v>0.67753378829310495</v>
      </c>
      <c r="O1877">
        <v>19.3336256028057</v>
      </c>
      <c r="P1877">
        <v>36.750599520383602</v>
      </c>
      <c r="Q1877">
        <v>1.15926280881E-2</v>
      </c>
    </row>
    <row r="1878" spans="1:17" hidden="1" x14ac:dyDescent="0.3">
      <c r="A1878" t="s">
        <v>3936</v>
      </c>
      <c r="B1878" t="s">
        <v>3937</v>
      </c>
      <c r="C1878" t="str">
        <f>IFERROR(VLOOKUP(Table1[[#This Row],[Ticker]],[1]!Table2[[Symbol]:[Industry]],2,FALSE),"-")</f>
        <v>-</v>
      </c>
      <c r="D1878" t="s">
        <v>532</v>
      </c>
      <c r="E1878">
        <v>445.924786488</v>
      </c>
      <c r="F1878">
        <v>179.88</v>
      </c>
      <c r="G1878">
        <v>105.219038276381</v>
      </c>
      <c r="H1878">
        <v>10.7063755296917</v>
      </c>
      <c r="I1878">
        <v>-4.2844880445316802</v>
      </c>
      <c r="J1878">
        <v>6.0136741988907403</v>
      </c>
      <c r="K1878">
        <v>167.703687014781</v>
      </c>
      <c r="L1878">
        <v>141.509778762889</v>
      </c>
      <c r="M1878">
        <v>57.0814990980071</v>
      </c>
      <c r="N1878">
        <v>0.408115219222981</v>
      </c>
      <c r="O1878">
        <v>9.9677562819657499</v>
      </c>
      <c r="P1878">
        <v>141.77419354838699</v>
      </c>
      <c r="Q1878">
        <v>2.7242112612671E-2</v>
      </c>
    </row>
    <row r="1879" spans="1:17" hidden="1" x14ac:dyDescent="0.3">
      <c r="A1879" t="s">
        <v>3938</v>
      </c>
      <c r="B1879" t="s">
        <v>3939</v>
      </c>
      <c r="C1879" t="str">
        <f>IFERROR(VLOOKUP(Table1[[#This Row],[Ticker]],[1]!Table2[[Symbol]:[Industry]],2,FALSE),"-")</f>
        <v>-</v>
      </c>
      <c r="D1879" t="s">
        <v>201</v>
      </c>
      <c r="E1879">
        <v>444.71027025000001</v>
      </c>
      <c r="F1879">
        <v>3757.5</v>
      </c>
      <c r="G1879">
        <v>101.494674193557</v>
      </c>
      <c r="H1879">
        <v>8.6665937836599998</v>
      </c>
      <c r="I1879">
        <v>90.173607738765199</v>
      </c>
      <c r="J1879">
        <v>10.712262739219099</v>
      </c>
      <c r="K1879">
        <v>3093.0494646533698</v>
      </c>
      <c r="L1879">
        <v>2548.4178181430302</v>
      </c>
      <c r="M1879">
        <v>78.5699553229624</v>
      </c>
      <c r="N1879">
        <v>1.7767199017199</v>
      </c>
      <c r="O1879">
        <v>1.12974051896206</v>
      </c>
      <c r="P1879">
        <v>159.13793103448199</v>
      </c>
      <c r="Q1879">
        <v>7.2216140038549995E-2</v>
      </c>
    </row>
    <row r="1880" spans="1:17" hidden="1" x14ac:dyDescent="0.3">
      <c r="A1880" t="s">
        <v>3940</v>
      </c>
      <c r="B1880" t="s">
        <v>3941</v>
      </c>
      <c r="C1880" t="str">
        <f>IFERROR(VLOOKUP(Table1[[#This Row],[Ticker]],[1]!Table2[[Symbol]:[Industry]],2,FALSE),"-")</f>
        <v>-</v>
      </c>
      <c r="D1880" t="s">
        <v>626</v>
      </c>
      <c r="E1880">
        <v>442.55058480600002</v>
      </c>
      <c r="F1880">
        <v>236.94</v>
      </c>
      <c r="G1880">
        <v>37.160595283769297</v>
      </c>
      <c r="H1880">
        <v>-5.0567901354553602</v>
      </c>
      <c r="I1880">
        <v>6.8040921592935399</v>
      </c>
      <c r="J1880">
        <v>-8.4042528353153703</v>
      </c>
      <c r="K1880">
        <v>234.50633411295601</v>
      </c>
      <c r="L1880">
        <v>204.492012781559</v>
      </c>
      <c r="M1880">
        <v>39.465682945988597</v>
      </c>
      <c r="N1880">
        <v>0.454080317219688</v>
      </c>
      <c r="O1880">
        <v>25.685827635688302</v>
      </c>
      <c r="P1880">
        <v>70.399137001078699</v>
      </c>
      <c r="Q1880">
        <v>7.3527137525420004E-3</v>
      </c>
    </row>
    <row r="1881" spans="1:17" hidden="1" x14ac:dyDescent="0.3">
      <c r="A1881" t="s">
        <v>3942</v>
      </c>
      <c r="B1881" t="s">
        <v>3943</v>
      </c>
      <c r="C1881" t="str">
        <f>IFERROR(VLOOKUP(Table1[[#This Row],[Ticker]],[1]!Table2[[Symbol]:[Industry]],2,FALSE),"-")</f>
        <v>-</v>
      </c>
      <c r="D1881" t="s">
        <v>133</v>
      </c>
      <c r="E1881">
        <v>442.29934850000001</v>
      </c>
      <c r="F1881">
        <v>240.85</v>
      </c>
      <c r="G1881">
        <v>9.9511957441792305</v>
      </c>
      <c r="H1881">
        <v>-1.67147488871828</v>
      </c>
      <c r="I1881">
        <v>-5.65444666619294</v>
      </c>
      <c r="J1881">
        <v>-0.96006948430273797</v>
      </c>
      <c r="K1881">
        <v>240.39264220325899</v>
      </c>
      <c r="L1881">
        <v>219.49446930303199</v>
      </c>
      <c r="M1881">
        <v>56.776735065954099</v>
      </c>
      <c r="N1881">
        <v>0.57587367026275904</v>
      </c>
      <c r="O1881">
        <v>32.426821673240603</v>
      </c>
      <c r="P1881">
        <v>87.870514820592803</v>
      </c>
      <c r="Q1881">
        <v>0.10140203622075999</v>
      </c>
    </row>
    <row r="1882" spans="1:17" hidden="1" x14ac:dyDescent="0.3">
      <c r="A1882" t="s">
        <v>3944</v>
      </c>
      <c r="B1882" t="s">
        <v>3945</v>
      </c>
      <c r="C1882" t="str">
        <f>IFERROR(VLOOKUP(Table1[[#This Row],[Ticker]],[1]!Table2[[Symbol]:[Industry]],2,FALSE),"-")</f>
        <v>-</v>
      </c>
      <c r="D1882" t="s">
        <v>304</v>
      </c>
      <c r="E1882">
        <v>441.87721176999997</v>
      </c>
      <c r="F1882">
        <v>299.3</v>
      </c>
      <c r="G1882">
        <v>-16.951385801259399</v>
      </c>
      <c r="H1882">
        <v>-18.248702925135099</v>
      </c>
      <c r="I1882">
        <v>-2.6620102952532698</v>
      </c>
      <c r="J1882">
        <v>-8.0132249835656992</v>
      </c>
      <c r="K1882">
        <v>291.05040174393503</v>
      </c>
      <c r="L1882">
        <v>258.318088323702</v>
      </c>
      <c r="M1882">
        <v>41.695369358904998</v>
      </c>
      <c r="N1882">
        <v>0.214458781507568</v>
      </c>
      <c r="O1882">
        <v>22.903441363180701</v>
      </c>
      <c r="P1882">
        <v>63.865316178483397</v>
      </c>
      <c r="Q1882">
        <v>3.8593374598979997E-2</v>
      </c>
    </row>
    <row r="1883" spans="1:17" hidden="1" x14ac:dyDescent="0.3">
      <c r="A1883" t="s">
        <v>3946</v>
      </c>
      <c r="B1883" t="s">
        <v>3947</v>
      </c>
      <c r="C1883" t="str">
        <f>IFERROR(VLOOKUP(Table1[[#This Row],[Ticker]],[1]!Table2[[Symbol]:[Industry]],2,FALSE),"-")</f>
        <v>-</v>
      </c>
      <c r="D1883" t="s">
        <v>297</v>
      </c>
      <c r="E1883">
        <v>440.69864999999999</v>
      </c>
      <c r="F1883">
        <v>176.35</v>
      </c>
      <c r="G1883">
        <v>91.5348898278733</v>
      </c>
      <c r="H1883">
        <v>-3.58027064517163</v>
      </c>
      <c r="I1883">
        <v>-31.949729587540499</v>
      </c>
      <c r="J1883">
        <v>7.8901137830454404</v>
      </c>
      <c r="K1883">
        <v>176.49606070324199</v>
      </c>
      <c r="L1883">
        <v>174.898135477511</v>
      </c>
      <c r="M1883">
        <v>51.0636813547085</v>
      </c>
      <c r="N1883">
        <v>0.99437794010785097</v>
      </c>
      <c r="O1883">
        <v>37.850864757584297</v>
      </c>
      <c r="P1883">
        <v>133.73094764744801</v>
      </c>
    </row>
    <row r="1884" spans="1:17" hidden="1" x14ac:dyDescent="0.3">
      <c r="A1884" t="s">
        <v>3948</v>
      </c>
      <c r="B1884" t="s">
        <v>3949</v>
      </c>
      <c r="C1884" t="str">
        <f>IFERROR(VLOOKUP(Table1[[#This Row],[Ticker]],[1]!Table2[[Symbol]:[Industry]],2,FALSE),"-")</f>
        <v>-</v>
      </c>
      <c r="D1884" t="s">
        <v>124</v>
      </c>
      <c r="E1884">
        <v>440.3175</v>
      </c>
      <c r="F1884">
        <v>419.35</v>
      </c>
      <c r="G1884">
        <v>-26.525433800504199</v>
      </c>
      <c r="H1884">
        <v>-27.249107971477098</v>
      </c>
      <c r="I1884">
        <v>12.4490774922713</v>
      </c>
      <c r="J1884">
        <v>-5.8111822639431097</v>
      </c>
      <c r="K1884">
        <v>489.81080081681301</v>
      </c>
      <c r="L1884">
        <v>453.69323441846097</v>
      </c>
      <c r="M1884">
        <v>27.3281606005398</v>
      </c>
      <c r="N1884">
        <v>0.33757347770784202</v>
      </c>
      <c r="O1884">
        <v>51.305591987599797</v>
      </c>
      <c r="P1884">
        <v>31.767478397486201</v>
      </c>
    </row>
    <row r="1885" spans="1:17" hidden="1" x14ac:dyDescent="0.3">
      <c r="A1885" t="s">
        <v>3950</v>
      </c>
      <c r="B1885" t="s">
        <v>3951</v>
      </c>
      <c r="C1885" t="str">
        <f>IFERROR(VLOOKUP(Table1[[#This Row],[Ticker]],[1]!Table2[[Symbol]:[Industry]],2,FALSE),"-")</f>
        <v>-</v>
      </c>
      <c r="D1885" t="s">
        <v>3368</v>
      </c>
      <c r="E1885">
        <v>440.08628021999999</v>
      </c>
      <c r="F1885">
        <v>257.3</v>
      </c>
      <c r="G1885">
        <v>339.81974840189901</v>
      </c>
      <c r="H1885">
        <v>-0.187374470308243</v>
      </c>
      <c r="I1885">
        <v>5.6490314305486002</v>
      </c>
      <c r="J1885">
        <v>2.7717161569326798</v>
      </c>
      <c r="K1885">
        <v>239.81462509838201</v>
      </c>
      <c r="L1885">
        <v>191.43264274874301</v>
      </c>
      <c r="M1885">
        <v>63.011645268729602</v>
      </c>
      <c r="N1885">
        <v>1.14299933642999</v>
      </c>
      <c r="O1885">
        <v>22.0365332296929</v>
      </c>
      <c r="P1885">
        <v>368.52807283763201</v>
      </c>
    </row>
    <row r="1886" spans="1:17" hidden="1" x14ac:dyDescent="0.3">
      <c r="A1886" t="s">
        <v>3952</v>
      </c>
      <c r="B1886" t="s">
        <v>3953</v>
      </c>
      <c r="C1886" t="str">
        <f>IFERROR(VLOOKUP(Table1[[#This Row],[Ticker]],[1]!Table2[[Symbol]:[Industry]],2,FALSE),"-")</f>
        <v>-</v>
      </c>
      <c r="D1886" t="s">
        <v>1180</v>
      </c>
      <c r="E1886">
        <v>438.47665991999997</v>
      </c>
      <c r="F1886">
        <v>160.80000000000001</v>
      </c>
      <c r="G1886">
        <v>-18.5568691097995</v>
      </c>
      <c r="H1886">
        <v>1.0560118796011599</v>
      </c>
      <c r="I1886">
        <v>-42.142767062220699</v>
      </c>
      <c r="J1886">
        <v>-5.4432786598244398</v>
      </c>
      <c r="K1886">
        <v>154.99568577145601</v>
      </c>
      <c r="L1886">
        <v>154.93379923276299</v>
      </c>
      <c r="M1886">
        <v>52.825362032555702</v>
      </c>
      <c r="N1886">
        <v>2.7883283327848698</v>
      </c>
      <c r="O1886">
        <v>49.253731343283498</v>
      </c>
      <c r="P1886">
        <v>29.886914378029001</v>
      </c>
      <c r="Q1886">
        <v>1.0435304649625001E-2</v>
      </c>
    </row>
    <row r="1887" spans="1:17" hidden="1" x14ac:dyDescent="0.3">
      <c r="A1887" t="s">
        <v>3954</v>
      </c>
      <c r="B1887" t="s">
        <v>3955</v>
      </c>
      <c r="C1887" t="str">
        <f>IFERROR(VLOOKUP(Table1[[#This Row],[Ticker]],[1]!Table2[[Symbol]:[Industry]],2,FALSE),"-")</f>
        <v>-</v>
      </c>
      <c r="D1887" t="s">
        <v>307</v>
      </c>
      <c r="E1887">
        <v>438.04825469999997</v>
      </c>
      <c r="F1887">
        <v>83.79</v>
      </c>
      <c r="G1887">
        <v>112.910712884368</v>
      </c>
      <c r="H1887">
        <v>-3.3986675837007798</v>
      </c>
      <c r="I1887">
        <v>7.1966928143908797</v>
      </c>
      <c r="J1887">
        <v>13.706622563471001</v>
      </c>
      <c r="K1887">
        <v>78.068854276846196</v>
      </c>
      <c r="L1887">
        <v>67.216787853587107</v>
      </c>
      <c r="M1887">
        <v>62.0446109302774</v>
      </c>
      <c r="N1887">
        <v>0.48975611402563601</v>
      </c>
      <c r="O1887">
        <v>8.7241914309583208</v>
      </c>
      <c r="P1887">
        <v>140.08595988538599</v>
      </c>
      <c r="Q1887">
        <v>9.0368235199669994E-2</v>
      </c>
    </row>
    <row r="1888" spans="1:17" hidden="1" x14ac:dyDescent="0.3">
      <c r="A1888" t="s">
        <v>3956</v>
      </c>
      <c r="B1888" t="s">
        <v>3957</v>
      </c>
      <c r="C1888" t="str">
        <f>IFERROR(VLOOKUP(Table1[[#This Row],[Ticker]],[1]!Table2[[Symbol]:[Industry]],2,FALSE),"-")</f>
        <v>-</v>
      </c>
      <c r="D1888" t="s">
        <v>136</v>
      </c>
      <c r="E1888">
        <v>437.89076008599898</v>
      </c>
      <c r="F1888">
        <v>127.79</v>
      </c>
      <c r="G1888">
        <v>9.9426923428187095</v>
      </c>
      <c r="H1888">
        <v>-4.8164503531031304</v>
      </c>
      <c r="I1888">
        <v>-34.681985634619998</v>
      </c>
      <c r="J1888">
        <v>6.1627730675017904</v>
      </c>
      <c r="K1888">
        <v>130.44071687034901</v>
      </c>
      <c r="L1888">
        <v>125.50250772452701</v>
      </c>
      <c r="M1888">
        <v>40.753265899661798</v>
      </c>
      <c r="N1888">
        <v>0.77969904628147302</v>
      </c>
      <c r="O1888">
        <v>44.690507864465097</v>
      </c>
      <c r="Q1888">
        <v>1.4035376357258E-2</v>
      </c>
    </row>
    <row r="1889" spans="1:17" hidden="1" x14ac:dyDescent="0.3">
      <c r="A1889" t="s">
        <v>3958</v>
      </c>
      <c r="B1889" t="s">
        <v>3959</v>
      </c>
      <c r="C1889" t="str">
        <f>IFERROR(VLOOKUP(Table1[[#This Row],[Ticker]],[1]!Table2[[Symbol]:[Industry]],2,FALSE),"-")</f>
        <v>-</v>
      </c>
      <c r="D1889" t="s">
        <v>297</v>
      </c>
      <c r="E1889">
        <v>437.57642148999997</v>
      </c>
      <c r="F1889">
        <v>353.95</v>
      </c>
      <c r="G1889">
        <v>13.152478215647999</v>
      </c>
      <c r="H1889">
        <v>-5.3835493336962204</v>
      </c>
      <c r="I1889">
        <v>-24.584119462574701</v>
      </c>
      <c r="J1889">
        <v>0.58439221327071</v>
      </c>
      <c r="K1889">
        <v>367.83752146359302</v>
      </c>
      <c r="L1889">
        <v>359.24063789826499</v>
      </c>
      <c r="M1889">
        <v>38.747617945823897</v>
      </c>
      <c r="N1889">
        <v>0.64731344708957606</v>
      </c>
      <c r="O1889">
        <v>38.098601497386603</v>
      </c>
      <c r="P1889">
        <v>39.076620825147302</v>
      </c>
      <c r="Q1889">
        <v>-1.5862741819549001E-2</v>
      </c>
    </row>
    <row r="1890" spans="1:17" hidden="1" x14ac:dyDescent="0.3">
      <c r="A1890" t="s">
        <v>3960</v>
      </c>
      <c r="B1890" t="s">
        <v>3961</v>
      </c>
      <c r="C1890" t="str">
        <f>IFERROR(VLOOKUP(Table1[[#This Row],[Ticker]],[1]!Table2[[Symbol]:[Industry]],2,FALSE),"-")</f>
        <v>-</v>
      </c>
      <c r="D1890" t="s">
        <v>286</v>
      </c>
      <c r="E1890">
        <v>436.42172448000002</v>
      </c>
      <c r="F1890">
        <v>127.2</v>
      </c>
      <c r="G1890">
        <v>50.327292868239802</v>
      </c>
      <c r="H1890">
        <v>0.84189877370312005</v>
      </c>
      <c r="I1890">
        <v>16.823683744526701</v>
      </c>
      <c r="J1890">
        <v>-4.4946766735378096</v>
      </c>
      <c r="K1890">
        <v>126.880686890972</v>
      </c>
      <c r="L1890">
        <v>115.248262082713</v>
      </c>
      <c r="M1890">
        <v>46.415765128793304</v>
      </c>
      <c r="N1890">
        <v>2.1939962901346299</v>
      </c>
      <c r="O1890">
        <v>27.869496855345901</v>
      </c>
      <c r="P1890">
        <v>95.541890853189798</v>
      </c>
      <c r="Q1890">
        <v>0.12213447098513</v>
      </c>
    </row>
    <row r="1891" spans="1:17" hidden="1" x14ac:dyDescent="0.3">
      <c r="A1891" t="s">
        <v>3962</v>
      </c>
      <c r="B1891" t="s">
        <v>3963</v>
      </c>
      <c r="C1891" t="str">
        <f>IFERROR(VLOOKUP(Table1[[#This Row],[Ticker]],[1]!Table2[[Symbol]:[Industry]],2,FALSE),"-")</f>
        <v>-</v>
      </c>
      <c r="D1891" t="s">
        <v>433</v>
      </c>
      <c r="E1891">
        <v>436.38556084200002</v>
      </c>
      <c r="F1891">
        <v>4.0199999999999996</v>
      </c>
      <c r="G1891">
        <v>18.774322363494701</v>
      </c>
      <c r="H1891">
        <v>-14.5223854112272</v>
      </c>
      <c r="I1891">
        <v>-50.875712556114898</v>
      </c>
      <c r="J1891">
        <v>-2.1917220997259101</v>
      </c>
      <c r="K1891">
        <v>4.2739178099753197</v>
      </c>
      <c r="L1891">
        <v>4.2806547991372303</v>
      </c>
      <c r="M1891">
        <v>32.441952884633402</v>
      </c>
      <c r="N1891">
        <v>0.84367166281422101</v>
      </c>
      <c r="O1891">
        <v>73.383084577114403</v>
      </c>
      <c r="P1891">
        <v>48.419605857368701</v>
      </c>
      <c r="Q1891">
        <v>3.3517106069831E-2</v>
      </c>
    </row>
    <row r="1892" spans="1:17" hidden="1" x14ac:dyDescent="0.3">
      <c r="A1892" t="s">
        <v>3964</v>
      </c>
      <c r="B1892" t="s">
        <v>3965</v>
      </c>
      <c r="C1892" t="str">
        <f>IFERROR(VLOOKUP(Table1[[#This Row],[Ticker]],[1]!Table2[[Symbol]:[Industry]],2,FALSE),"-")</f>
        <v>-</v>
      </c>
      <c r="D1892" t="s">
        <v>3966</v>
      </c>
      <c r="E1892">
        <v>436.26478650000001</v>
      </c>
      <c r="F1892">
        <v>399.9</v>
      </c>
      <c r="G1892">
        <v>-30.766228360561101</v>
      </c>
      <c r="H1892">
        <v>-11.3020346419621</v>
      </c>
      <c r="I1892">
        <v>-18.599320217803001</v>
      </c>
      <c r="J1892">
        <v>-1.09332703825949</v>
      </c>
      <c r="K1892">
        <v>400.64379916354</v>
      </c>
      <c r="L1892">
        <v>394.96369507463902</v>
      </c>
      <c r="M1892">
        <v>44.101212848378999</v>
      </c>
      <c r="N1892">
        <v>0.58381679983607404</v>
      </c>
      <c r="O1892">
        <v>21.0552638159539</v>
      </c>
      <c r="P1892">
        <v>23.027226580526001</v>
      </c>
    </row>
    <row r="1893" spans="1:17" hidden="1" x14ac:dyDescent="0.3">
      <c r="A1893" t="s">
        <v>3967</v>
      </c>
      <c r="B1893" t="s">
        <v>3968</v>
      </c>
      <c r="C1893" t="str">
        <f>IFERROR(VLOOKUP(Table1[[#This Row],[Ticker]],[1]!Table2[[Symbol]:[Industry]],2,FALSE),"-")</f>
        <v>-</v>
      </c>
      <c r="D1893" t="s">
        <v>1459</v>
      </c>
      <c r="E1893">
        <v>436.1081987</v>
      </c>
      <c r="F1893">
        <v>253.91</v>
      </c>
      <c r="G1893">
        <v>-19.562956878583901</v>
      </c>
      <c r="H1893">
        <v>4.0163356999230899</v>
      </c>
      <c r="I1893">
        <v>-5.1269282678435903</v>
      </c>
      <c r="J1893">
        <v>-1.7326926607025801</v>
      </c>
      <c r="K1893">
        <v>233.14383243527899</v>
      </c>
      <c r="L1893">
        <v>231.05089701787301</v>
      </c>
      <c r="M1893">
        <v>65.5097498655702</v>
      </c>
      <c r="N1893">
        <v>1.23166937953278</v>
      </c>
      <c r="O1893">
        <v>21.696664172344502</v>
      </c>
      <c r="P1893">
        <v>41.139521956642497</v>
      </c>
      <c r="Q1893">
        <v>-9.1855436702630005E-3</v>
      </c>
    </row>
    <row r="1894" spans="1:17" hidden="1" x14ac:dyDescent="0.3">
      <c r="A1894" t="s">
        <v>3969</v>
      </c>
      <c r="B1894" t="s">
        <v>3970</v>
      </c>
      <c r="C1894" t="str">
        <f>IFERROR(VLOOKUP(Table1[[#This Row],[Ticker]],[1]!Table2[[Symbol]:[Industry]],2,FALSE),"-")</f>
        <v>-</v>
      </c>
      <c r="D1894" t="s">
        <v>1525</v>
      </c>
      <c r="E1894">
        <v>435.44936483999999</v>
      </c>
      <c r="F1894">
        <v>273.7</v>
      </c>
      <c r="G1894">
        <v>-33.647903771122003</v>
      </c>
      <c r="H1894">
        <v>-13.8473744703082</v>
      </c>
      <c r="I1894">
        <v>-18.839273135558599</v>
      </c>
      <c r="J1894">
        <v>-3.5144190250430398</v>
      </c>
      <c r="K1894">
        <v>294.93834615993097</v>
      </c>
      <c r="M1894">
        <v>29.022500944779299</v>
      </c>
      <c r="N1894">
        <v>0.55675879607634904</v>
      </c>
      <c r="O1894">
        <v>32.992327365728897</v>
      </c>
      <c r="P1894">
        <v>45.973333333333301</v>
      </c>
    </row>
    <row r="1895" spans="1:17" hidden="1" x14ac:dyDescent="0.3">
      <c r="A1895" t="s">
        <v>3971</v>
      </c>
      <c r="B1895" t="s">
        <v>3972</v>
      </c>
      <c r="C1895" t="str">
        <f>IFERROR(VLOOKUP(Table1[[#This Row],[Ticker]],[1]!Table2[[Symbol]:[Industry]],2,FALSE),"-")</f>
        <v>-</v>
      </c>
      <c r="D1895" t="s">
        <v>1701</v>
      </c>
      <c r="E1895">
        <v>433.77769999999998</v>
      </c>
      <c r="F1895">
        <v>173.65</v>
      </c>
      <c r="G1895">
        <v>234.433625583751</v>
      </c>
      <c r="H1895">
        <v>7.6316731487393801</v>
      </c>
      <c r="I1895">
        <v>47.682222313739402</v>
      </c>
      <c r="J1895">
        <v>4.8604308904750004</v>
      </c>
      <c r="K1895">
        <v>150.37682038571501</v>
      </c>
      <c r="L1895">
        <v>113.02018293592199</v>
      </c>
      <c r="M1895">
        <v>75.183662012141895</v>
      </c>
      <c r="N1895">
        <v>0.44347362102314403</v>
      </c>
      <c r="O1895">
        <v>4.80852289087243</v>
      </c>
      <c r="P1895">
        <v>323.536585365853</v>
      </c>
      <c r="Q1895">
        <v>0.18524476964023701</v>
      </c>
    </row>
    <row r="1896" spans="1:17" hidden="1" x14ac:dyDescent="0.3">
      <c r="A1896" t="s">
        <v>3973</v>
      </c>
      <c r="B1896" t="s">
        <v>3974</v>
      </c>
      <c r="C1896" t="str">
        <f>IFERROR(VLOOKUP(Table1[[#This Row],[Ticker]],[1]!Table2[[Symbol]:[Industry]],2,FALSE),"-")</f>
        <v>-</v>
      </c>
      <c r="D1896" t="s">
        <v>532</v>
      </c>
      <c r="E1896">
        <v>432.99872458499999</v>
      </c>
      <c r="F1896">
        <v>247.45</v>
      </c>
      <c r="G1896">
        <v>148.35935900948499</v>
      </c>
      <c r="H1896">
        <v>-4.4504683061935904</v>
      </c>
      <c r="I1896">
        <v>44.707685276702399</v>
      </c>
      <c r="J1896">
        <v>0.632165414854861</v>
      </c>
      <c r="K1896">
        <v>232.57972433173501</v>
      </c>
      <c r="L1896">
        <v>190.48889809132999</v>
      </c>
      <c r="M1896">
        <v>54.845246443872803</v>
      </c>
      <c r="N1896">
        <v>0.48170959829313498</v>
      </c>
      <c r="O1896">
        <v>16.629622145888</v>
      </c>
      <c r="P1896">
        <v>183.12356979405001</v>
      </c>
      <c r="Q1896">
        <v>0.105690462833691</v>
      </c>
    </row>
    <row r="1897" spans="1:17" hidden="1" x14ac:dyDescent="0.3">
      <c r="A1897" t="s">
        <v>3975</v>
      </c>
      <c r="B1897" t="s">
        <v>3976</v>
      </c>
      <c r="C1897" t="str">
        <f>IFERROR(VLOOKUP(Table1[[#This Row],[Ticker]],[1]!Table2[[Symbol]:[Industry]],2,FALSE),"-")</f>
        <v>-</v>
      </c>
      <c r="D1897" t="s">
        <v>489</v>
      </c>
      <c r="E1897">
        <v>432.78750000000002</v>
      </c>
      <c r="F1897">
        <v>577.04999999999995</v>
      </c>
      <c r="G1897">
        <v>4.6222815500340797</v>
      </c>
      <c r="H1897">
        <v>-6.12632377597998</v>
      </c>
      <c r="I1897">
        <v>-22.202168220461999</v>
      </c>
      <c r="J1897">
        <v>-1.1761663567284999</v>
      </c>
      <c r="K1897">
        <v>587.51410260133798</v>
      </c>
      <c r="L1897">
        <v>590.60874260072205</v>
      </c>
      <c r="M1897">
        <v>43.492675993958798</v>
      </c>
      <c r="N1897">
        <v>0.37385606887216699</v>
      </c>
      <c r="O1897">
        <v>48.652629754787199</v>
      </c>
      <c r="Q1897">
        <v>-3.648181879091E-3</v>
      </c>
    </row>
    <row r="1898" spans="1:17" hidden="1" x14ac:dyDescent="0.3">
      <c r="A1898" t="s">
        <v>3977</v>
      </c>
      <c r="B1898" t="s">
        <v>3978</v>
      </c>
      <c r="C1898" t="str">
        <f>IFERROR(VLOOKUP(Table1[[#This Row],[Ticker]],[1]!Table2[[Symbol]:[Industry]],2,FALSE),"-")</f>
        <v>-</v>
      </c>
      <c r="D1898" t="s">
        <v>46</v>
      </c>
      <c r="E1898">
        <v>432.74302799999998</v>
      </c>
      <c r="F1898">
        <v>375.15</v>
      </c>
      <c r="G1898">
        <v>-28.698588370379799</v>
      </c>
      <c r="H1898">
        <v>-28.945707803641501</v>
      </c>
      <c r="I1898">
        <v>-15.2183176587183</v>
      </c>
      <c r="J1898">
        <v>-10.4655867319281</v>
      </c>
      <c r="K1898">
        <v>416.87476130097798</v>
      </c>
      <c r="M1898">
        <v>42.663903444865198</v>
      </c>
      <c r="O1898">
        <v>57.803545248567197</v>
      </c>
      <c r="P1898">
        <v>23</v>
      </c>
    </row>
    <row r="1899" spans="1:17" hidden="1" x14ac:dyDescent="0.3">
      <c r="A1899" t="s">
        <v>3979</v>
      </c>
      <c r="B1899" t="s">
        <v>3980</v>
      </c>
      <c r="C1899" t="str">
        <f>IFERROR(VLOOKUP(Table1[[#This Row],[Ticker]],[1]!Table2[[Symbol]:[Industry]],2,FALSE),"-")</f>
        <v>-</v>
      </c>
      <c r="D1899" t="s">
        <v>551</v>
      </c>
      <c r="E1899">
        <v>432.22333051999999</v>
      </c>
      <c r="F1899">
        <v>179.6</v>
      </c>
      <c r="G1899">
        <v>118.401955896373</v>
      </c>
      <c r="H1899">
        <v>106.564349667622</v>
      </c>
      <c r="I1899">
        <v>119.83941355167001</v>
      </c>
      <c r="J1899">
        <v>42.166206974962698</v>
      </c>
      <c r="K1899">
        <v>100.137627821065</v>
      </c>
      <c r="L1899">
        <v>81.607484902275303</v>
      </c>
      <c r="M1899">
        <v>95.664885479470996</v>
      </c>
      <c r="N1899">
        <v>1.3839320145683001</v>
      </c>
      <c r="O1899">
        <v>3.9532293986636899</v>
      </c>
      <c r="P1899">
        <v>208.591065292096</v>
      </c>
    </row>
    <row r="1900" spans="1:17" hidden="1" x14ac:dyDescent="0.3">
      <c r="A1900" t="s">
        <v>3981</v>
      </c>
      <c r="B1900" t="s">
        <v>3982</v>
      </c>
      <c r="C1900" t="str">
        <f>IFERROR(VLOOKUP(Table1[[#This Row],[Ticker]],[1]!Table2[[Symbol]:[Industry]],2,FALSE),"-")</f>
        <v>-</v>
      </c>
      <c r="D1900" t="s">
        <v>626</v>
      </c>
      <c r="E1900">
        <v>431.94350550000001</v>
      </c>
      <c r="F1900">
        <v>6210.1</v>
      </c>
      <c r="G1900">
        <v>38.860958976331503</v>
      </c>
      <c r="H1900">
        <v>-2.8455741276824802</v>
      </c>
      <c r="I1900">
        <v>38.492299851517203</v>
      </c>
      <c r="J1900">
        <v>3.7485523151247699</v>
      </c>
      <c r="K1900">
        <v>5575.0440527393002</v>
      </c>
      <c r="L1900">
        <v>4707.6513133170602</v>
      </c>
      <c r="M1900">
        <v>55.816989178375003</v>
      </c>
      <c r="N1900">
        <v>0.53891199693430303</v>
      </c>
      <c r="O1900">
        <v>13.8443825381233</v>
      </c>
      <c r="P1900">
        <v>85.376119402984997</v>
      </c>
      <c r="Q1900">
        <v>3.9074168847969999E-2</v>
      </c>
    </row>
    <row r="1901" spans="1:17" hidden="1" x14ac:dyDescent="0.3">
      <c r="A1901" t="s">
        <v>3983</v>
      </c>
      <c r="B1901" t="s">
        <v>3984</v>
      </c>
      <c r="C1901" t="str">
        <f>IFERROR(VLOOKUP(Table1[[#This Row],[Ticker]],[1]!Table2[[Symbol]:[Industry]],2,FALSE),"-")</f>
        <v>-</v>
      </c>
      <c r="D1901" t="s">
        <v>297</v>
      </c>
      <c r="E1901">
        <v>431.71783599999998</v>
      </c>
      <c r="F1901">
        <v>26.2</v>
      </c>
      <c r="G1901">
        <v>20.463069337338801</v>
      </c>
      <c r="H1901">
        <v>23.872850670404699</v>
      </c>
      <c r="I1901">
        <v>9.4919147750847692</v>
      </c>
      <c r="J1901">
        <v>-1.5290113803535801</v>
      </c>
      <c r="K1901">
        <v>24.707853986834699</v>
      </c>
      <c r="L1901">
        <v>21.703727588573798</v>
      </c>
      <c r="M1901">
        <v>41.149096507783497</v>
      </c>
      <c r="N1901">
        <v>0.26577252801756801</v>
      </c>
      <c r="O1901">
        <v>22.137404580152602</v>
      </c>
      <c r="P1901">
        <v>109.819699101974</v>
      </c>
      <c r="Q1901">
        <v>7.6760644955995994E-2</v>
      </c>
    </row>
    <row r="1902" spans="1:17" hidden="1" x14ac:dyDescent="0.3">
      <c r="A1902" t="s">
        <v>3985</v>
      </c>
      <c r="B1902" t="s">
        <v>3986</v>
      </c>
      <c r="C1902" t="str">
        <f>IFERROR(VLOOKUP(Table1[[#This Row],[Ticker]],[1]!Table2[[Symbol]:[Industry]],2,FALSE),"-")</f>
        <v>-</v>
      </c>
      <c r="D1902" t="s">
        <v>297</v>
      </c>
      <c r="E1902">
        <v>431.41685000000001</v>
      </c>
      <c r="F1902">
        <v>56.05</v>
      </c>
      <c r="G1902">
        <v>1521.9443263297401</v>
      </c>
      <c r="H1902">
        <v>42.782181555061698</v>
      </c>
      <c r="I1902">
        <v>886.00391967955397</v>
      </c>
      <c r="J1902">
        <v>8.6590808489224393</v>
      </c>
      <c r="K1902">
        <v>38.506187123059902</v>
      </c>
      <c r="L1902">
        <v>20.154525572347101</v>
      </c>
      <c r="M1902">
        <v>99.163071543274498</v>
      </c>
      <c r="N1902">
        <v>1.03749923213807</v>
      </c>
      <c r="O1902">
        <v>1.7841213202496299E-2</v>
      </c>
      <c r="P1902">
        <v>2007.1428571428501</v>
      </c>
      <c r="Q1902">
        <v>0.186839202540273</v>
      </c>
    </row>
    <row r="1903" spans="1:17" hidden="1" x14ac:dyDescent="0.3">
      <c r="A1903" t="s">
        <v>3987</v>
      </c>
      <c r="B1903" t="s">
        <v>3988</v>
      </c>
      <c r="C1903" t="str">
        <f>IFERROR(VLOOKUP(Table1[[#This Row],[Ticker]],[1]!Table2[[Symbol]:[Industry]],2,FALSE),"-")</f>
        <v>-</v>
      </c>
      <c r="D1903" t="s">
        <v>155</v>
      </c>
      <c r="E1903">
        <v>431.15552523999997</v>
      </c>
      <c r="F1903">
        <v>189.2</v>
      </c>
      <c r="G1903">
        <v>68.567054843534905</v>
      </c>
      <c r="H1903">
        <v>-1.6958177420760501</v>
      </c>
      <c r="I1903">
        <v>-6.27251658665159</v>
      </c>
      <c r="J1903">
        <v>4.2760639830196396</v>
      </c>
      <c r="K1903">
        <v>184.045564420029</v>
      </c>
      <c r="L1903">
        <v>164.708651979026</v>
      </c>
      <c r="M1903">
        <v>50.701101973867701</v>
      </c>
      <c r="N1903">
        <v>2.1876693982972402</v>
      </c>
      <c r="O1903">
        <v>10.9936575052854</v>
      </c>
      <c r="P1903">
        <v>97.0833333333333</v>
      </c>
    </row>
    <row r="1904" spans="1:17" hidden="1" x14ac:dyDescent="0.3">
      <c r="A1904" t="s">
        <v>3989</v>
      </c>
      <c r="B1904" t="s">
        <v>3990</v>
      </c>
      <c r="C1904" t="str">
        <f>IFERROR(VLOOKUP(Table1[[#This Row],[Ticker]],[1]!Table2[[Symbol]:[Industry]],2,FALSE),"-")</f>
        <v>-</v>
      </c>
      <c r="D1904" t="s">
        <v>54</v>
      </c>
      <c r="E1904">
        <v>430.70692000000003</v>
      </c>
      <c r="F1904">
        <v>120.68</v>
      </c>
      <c r="G1904">
        <v>-19.075063163244099</v>
      </c>
      <c r="H1904">
        <v>7.3829959000621201</v>
      </c>
      <c r="I1904">
        <v>-16.830383131753798</v>
      </c>
      <c r="J1904">
        <v>0.60673725397909894</v>
      </c>
      <c r="K1904">
        <v>114.176615994183</v>
      </c>
      <c r="L1904">
        <v>116.379665905369</v>
      </c>
      <c r="M1904">
        <v>60.0785773262444</v>
      </c>
      <c r="N1904">
        <v>1.67685231525961</v>
      </c>
      <c r="O1904">
        <v>19.572422936692</v>
      </c>
      <c r="P1904">
        <v>23.2686414708886</v>
      </c>
      <c r="Q1904">
        <v>2.4361946508736E-2</v>
      </c>
    </row>
    <row r="1905" spans="1:17" hidden="1" x14ac:dyDescent="0.3">
      <c r="A1905" t="s">
        <v>3991</v>
      </c>
      <c r="B1905" t="s">
        <v>3992</v>
      </c>
      <c r="C1905" t="str">
        <f>IFERROR(VLOOKUP(Table1[[#This Row],[Ticker]],[1]!Table2[[Symbol]:[Industry]],2,FALSE),"-")</f>
        <v>-</v>
      </c>
      <c r="D1905" t="s">
        <v>124</v>
      </c>
      <c r="E1905">
        <v>429.42164070000001</v>
      </c>
      <c r="F1905">
        <v>704.6</v>
      </c>
      <c r="G1905">
        <v>-14.482668132160001</v>
      </c>
      <c r="H1905">
        <v>-3.7408563644586601</v>
      </c>
      <c r="I1905">
        <v>9.6798851111539506</v>
      </c>
      <c r="J1905">
        <v>4.1266869171665999</v>
      </c>
      <c r="K1905">
        <v>644.53943677903101</v>
      </c>
      <c r="L1905">
        <v>589.73999009921499</v>
      </c>
      <c r="M1905">
        <v>62.1002722929138</v>
      </c>
      <c r="N1905">
        <v>0.40222857409332002</v>
      </c>
      <c r="O1905">
        <v>17.009650865739399</v>
      </c>
      <c r="P1905">
        <v>43.7959183673469</v>
      </c>
      <c r="Q1905">
        <v>5.8018784714012998E-2</v>
      </c>
    </row>
    <row r="1906" spans="1:17" hidden="1" x14ac:dyDescent="0.3">
      <c r="A1906" t="s">
        <v>3993</v>
      </c>
      <c r="B1906" t="s">
        <v>3994</v>
      </c>
      <c r="C1906" t="str">
        <f>IFERROR(VLOOKUP(Table1[[#This Row],[Ticker]],[1]!Table2[[Symbol]:[Industry]],2,FALSE),"-")</f>
        <v>-</v>
      </c>
      <c r="D1906" t="s">
        <v>548</v>
      </c>
      <c r="E1906">
        <v>427.56175381499997</v>
      </c>
      <c r="F1906">
        <v>241.85</v>
      </c>
      <c r="G1906">
        <v>51.573293938889897</v>
      </c>
      <c r="H1906">
        <v>45.090376725863997</v>
      </c>
      <c r="I1906">
        <v>64.074672456189603</v>
      </c>
      <c r="J1906">
        <v>12.937532018372901</v>
      </c>
      <c r="K1906">
        <v>185.237284204357</v>
      </c>
      <c r="L1906">
        <v>152.70152472651299</v>
      </c>
      <c r="M1906">
        <v>69.290013780549003</v>
      </c>
      <c r="N1906">
        <v>0.93215541296826998</v>
      </c>
      <c r="O1906">
        <v>4.6102956377920199</v>
      </c>
      <c r="P1906">
        <v>106.621102093122</v>
      </c>
      <c r="Q1906">
        <v>0.12838140920162799</v>
      </c>
    </row>
    <row r="1907" spans="1:17" hidden="1" x14ac:dyDescent="0.3">
      <c r="A1907" t="s">
        <v>3995</v>
      </c>
      <c r="B1907" t="s">
        <v>3996</v>
      </c>
      <c r="C1907" t="str">
        <f>IFERROR(VLOOKUP(Table1[[#This Row],[Ticker]],[1]!Table2[[Symbol]:[Industry]],2,FALSE),"-")</f>
        <v>-</v>
      </c>
      <c r="D1907" t="s">
        <v>2157</v>
      </c>
      <c r="E1907">
        <v>427.5</v>
      </c>
      <c r="F1907">
        <v>760</v>
      </c>
      <c r="G1907">
        <v>389.54394682310499</v>
      </c>
      <c r="H1907">
        <v>9.5330674788747896</v>
      </c>
      <c r="I1907">
        <v>198.43443512298199</v>
      </c>
      <c r="J1907">
        <v>-12.603574280958201</v>
      </c>
      <c r="K1907">
        <v>643.88993895531905</v>
      </c>
      <c r="L1907">
        <v>344.39893123313698</v>
      </c>
      <c r="M1907">
        <v>43.601937455595703</v>
      </c>
      <c r="N1907">
        <v>0.52052263000907795</v>
      </c>
      <c r="O1907">
        <v>23.677631578947299</v>
      </c>
      <c r="P1907">
        <v>552.36051502145904</v>
      </c>
    </row>
    <row r="1908" spans="1:17" hidden="1" x14ac:dyDescent="0.3">
      <c r="A1908" t="s">
        <v>3997</v>
      </c>
      <c r="B1908" t="s">
        <v>3998</v>
      </c>
      <c r="C1908" t="str">
        <f>IFERROR(VLOOKUP(Table1[[#This Row],[Ticker]],[1]!Table2[[Symbol]:[Industry]],2,FALSE),"-")</f>
        <v>-</v>
      </c>
      <c r="D1908" t="s">
        <v>136</v>
      </c>
      <c r="E1908">
        <v>426.14977549999998</v>
      </c>
      <c r="F1908">
        <v>173.9</v>
      </c>
      <c r="G1908">
        <v>9.3273803719967603</v>
      </c>
      <c r="H1908">
        <v>7.6063755296917597</v>
      </c>
      <c r="I1908">
        <v>-33.5349222501792</v>
      </c>
      <c r="J1908">
        <v>-3.6382457374603301</v>
      </c>
      <c r="K1908">
        <v>168.69580198382499</v>
      </c>
      <c r="L1908">
        <v>165.79114087155801</v>
      </c>
      <c r="M1908">
        <v>48.320860797762698</v>
      </c>
      <c r="N1908">
        <v>2.3202780338904199</v>
      </c>
      <c r="O1908">
        <v>36.170212765957402</v>
      </c>
      <c r="P1908">
        <v>41.324664770418501</v>
      </c>
      <c r="Q1908">
        <v>0.13325382669514799</v>
      </c>
    </row>
    <row r="1909" spans="1:17" hidden="1" x14ac:dyDescent="0.3">
      <c r="A1909" t="s">
        <v>3999</v>
      </c>
      <c r="B1909" t="s">
        <v>4000</v>
      </c>
      <c r="C1909" t="str">
        <f>IFERROR(VLOOKUP(Table1[[#This Row],[Ticker]],[1]!Table2[[Symbol]:[Industry]],2,FALSE),"-")</f>
        <v>-</v>
      </c>
      <c r="D1909" t="s">
        <v>926</v>
      </c>
      <c r="E1909">
        <v>424.94083651199998</v>
      </c>
      <c r="F1909">
        <v>3.98</v>
      </c>
      <c r="G1909">
        <v>-3.8308860094752499</v>
      </c>
      <c r="H1909">
        <v>-6.9873744703082403</v>
      </c>
      <c r="I1909">
        <v>-49.311293762022501</v>
      </c>
      <c r="J1909">
        <v>-1.32776970424983</v>
      </c>
      <c r="K1909">
        <v>3.9092463216903002</v>
      </c>
      <c r="L1909">
        <v>3.9057511196224399</v>
      </c>
      <c r="M1909">
        <v>57.5054467804136</v>
      </c>
      <c r="N1909">
        <v>1.5767071541673601</v>
      </c>
      <c r="O1909">
        <v>90.081752335466902</v>
      </c>
      <c r="P1909">
        <v>52.863720039281702</v>
      </c>
      <c r="Q1909">
        <v>0.130650698368065</v>
      </c>
    </row>
    <row r="1910" spans="1:17" hidden="1" x14ac:dyDescent="0.3">
      <c r="A1910" t="s">
        <v>4001</v>
      </c>
      <c r="B1910" t="s">
        <v>4002</v>
      </c>
      <c r="C1910" t="str">
        <f>IFERROR(VLOOKUP(Table1[[#This Row],[Ticker]],[1]!Table2[[Symbol]:[Industry]],2,FALSE),"-")</f>
        <v>-</v>
      </c>
      <c r="D1910" t="s">
        <v>136</v>
      </c>
      <c r="E1910">
        <v>424.39388700000001</v>
      </c>
      <c r="F1910">
        <v>245.55</v>
      </c>
      <c r="G1910">
        <v>336.71680135749301</v>
      </c>
      <c r="H1910">
        <v>50.438418272418097</v>
      </c>
      <c r="I1910">
        <v>79.9376381068911</v>
      </c>
      <c r="J1910">
        <v>21.978209663426199</v>
      </c>
      <c r="K1910">
        <v>166.05227619725099</v>
      </c>
      <c r="L1910">
        <v>129.08348513221799</v>
      </c>
      <c r="M1910">
        <v>96.172480350694897</v>
      </c>
      <c r="N1910">
        <v>4.9583489963616003</v>
      </c>
      <c r="O1910">
        <v>0</v>
      </c>
      <c r="P1910">
        <v>421.22691572914403</v>
      </c>
      <c r="Q1910">
        <v>0.16611786914587301</v>
      </c>
    </row>
    <row r="1911" spans="1:17" hidden="1" x14ac:dyDescent="0.3">
      <c r="A1911" t="s">
        <v>4003</v>
      </c>
      <c r="B1911" t="s">
        <v>4004</v>
      </c>
      <c r="C1911" t="str">
        <f>IFERROR(VLOOKUP(Table1[[#This Row],[Ticker]],[1]!Table2[[Symbol]:[Industry]],2,FALSE),"-")</f>
        <v>-</v>
      </c>
      <c r="D1911" t="s">
        <v>124</v>
      </c>
      <c r="E1911">
        <v>424.39372800000001</v>
      </c>
      <c r="F1911">
        <v>264.39999999999998</v>
      </c>
      <c r="G1911">
        <v>-54.747019954725403</v>
      </c>
      <c r="H1911">
        <v>28.922881939948098</v>
      </c>
      <c r="I1911">
        <v>-7.34481472329756</v>
      </c>
      <c r="J1911">
        <v>1.5565287802068499</v>
      </c>
      <c r="K1911">
        <v>235.48028847183701</v>
      </c>
      <c r="L1911">
        <v>250.874142628393</v>
      </c>
      <c r="M1911">
        <v>61.610489861344</v>
      </c>
      <c r="N1911">
        <v>0.68132988997156996</v>
      </c>
      <c r="O1911">
        <v>117.908472012102</v>
      </c>
      <c r="P1911">
        <v>64.121663563004304</v>
      </c>
      <c r="Q1911">
        <v>0.14659119295734099</v>
      </c>
    </row>
    <row r="1912" spans="1:17" hidden="1" x14ac:dyDescent="0.3">
      <c r="A1912" t="s">
        <v>4005</v>
      </c>
      <c r="B1912" t="s">
        <v>4006</v>
      </c>
      <c r="C1912" t="str">
        <f>IFERROR(VLOOKUP(Table1[[#This Row],[Ticker]],[1]!Table2[[Symbol]:[Industry]],2,FALSE),"-")</f>
        <v>-</v>
      </c>
      <c r="D1912" t="s">
        <v>4007</v>
      </c>
      <c r="E1912">
        <v>424.27807200000001</v>
      </c>
      <c r="F1912">
        <v>90</v>
      </c>
      <c r="G1912">
        <v>-63.757860304068998</v>
      </c>
      <c r="H1912">
        <v>-9.3027271674036793</v>
      </c>
      <c r="I1912">
        <v>-43.391414258541502</v>
      </c>
      <c r="J1912">
        <v>0.41608642840576698</v>
      </c>
      <c r="K1912">
        <v>93.909310405499099</v>
      </c>
      <c r="L1912">
        <v>115.861035522355</v>
      </c>
      <c r="M1912">
        <v>47.904260630938303</v>
      </c>
      <c r="N1912">
        <v>0.40029900780587802</v>
      </c>
      <c r="O1912">
        <v>96.6666666666666</v>
      </c>
      <c r="P1912">
        <v>12.5</v>
      </c>
      <c r="Q1912">
        <v>-3.4918946304697003E-2</v>
      </c>
    </row>
    <row r="1913" spans="1:17" hidden="1" x14ac:dyDescent="0.3">
      <c r="A1913" t="s">
        <v>4008</v>
      </c>
      <c r="B1913" t="s">
        <v>4009</v>
      </c>
      <c r="C1913" t="str">
        <f>IFERROR(VLOOKUP(Table1[[#This Row],[Ticker]],[1]!Table2[[Symbol]:[Industry]],2,FALSE),"-")</f>
        <v>-</v>
      </c>
      <c r="D1913" t="s">
        <v>46</v>
      </c>
      <c r="E1913">
        <v>423.95964576</v>
      </c>
      <c r="F1913">
        <v>224.7</v>
      </c>
      <c r="G1913">
        <v>20.1817336375425</v>
      </c>
      <c r="H1913">
        <v>-4.3352005572647601</v>
      </c>
      <c r="I1913">
        <v>-15.0039633807959</v>
      </c>
      <c r="J1913">
        <v>0.67144984534812902</v>
      </c>
      <c r="K1913">
        <v>215.22793433125699</v>
      </c>
      <c r="L1913">
        <v>196.51375683614501</v>
      </c>
      <c r="M1913">
        <v>45.876905420257202</v>
      </c>
      <c r="N1913">
        <v>0.65948697205649298</v>
      </c>
      <c r="O1913">
        <v>28.3934134401424</v>
      </c>
      <c r="P1913">
        <v>59.305210918114099</v>
      </c>
      <c r="Q1913">
        <v>0.112300906634799</v>
      </c>
    </row>
    <row r="1914" spans="1:17" hidden="1" x14ac:dyDescent="0.3">
      <c r="A1914" t="s">
        <v>4010</v>
      </c>
      <c r="B1914" t="s">
        <v>4011</v>
      </c>
      <c r="C1914" t="str">
        <f>IFERROR(VLOOKUP(Table1[[#This Row],[Ticker]],[1]!Table2[[Symbol]:[Industry]],2,FALSE),"-")</f>
        <v>-</v>
      </c>
      <c r="D1914" t="s">
        <v>201</v>
      </c>
      <c r="E1914">
        <v>423.39545750000002</v>
      </c>
      <c r="F1914">
        <v>191.05</v>
      </c>
      <c r="G1914">
        <v>32.623247898374203</v>
      </c>
      <c r="H1914">
        <v>-12.9089201377555</v>
      </c>
      <c r="I1914">
        <v>24.193065262329402</v>
      </c>
      <c r="J1914">
        <v>0.602606209288709</v>
      </c>
      <c r="K1914">
        <v>188.73659706732499</v>
      </c>
      <c r="L1914">
        <v>165.95107157573901</v>
      </c>
      <c r="M1914">
        <v>49.463233668886502</v>
      </c>
      <c r="N1914">
        <v>0.57627199493400405</v>
      </c>
      <c r="O1914">
        <v>23.475529965977401</v>
      </c>
      <c r="P1914">
        <v>65.986099044309299</v>
      </c>
      <c r="Q1914">
        <v>0.102338209191076</v>
      </c>
    </row>
    <row r="1915" spans="1:17" hidden="1" x14ac:dyDescent="0.3">
      <c r="A1915" t="s">
        <v>4012</v>
      </c>
      <c r="B1915" t="s">
        <v>4013</v>
      </c>
      <c r="C1915" t="str">
        <f>IFERROR(VLOOKUP(Table1[[#This Row],[Ticker]],[1]!Table2[[Symbol]:[Industry]],2,FALSE),"-")</f>
        <v>-</v>
      </c>
      <c r="D1915" t="s">
        <v>1036</v>
      </c>
      <c r="E1915">
        <v>422.01665000000003</v>
      </c>
      <c r="F1915">
        <v>50.27</v>
      </c>
      <c r="G1915">
        <v>38.505226551904599</v>
      </c>
      <c r="H1915">
        <v>1.2537782091659599</v>
      </c>
      <c r="I1915">
        <v>-58.164924012915002</v>
      </c>
      <c r="J1915">
        <v>1.51563973384817</v>
      </c>
      <c r="K1915">
        <v>54.114992677949303</v>
      </c>
      <c r="L1915">
        <v>54.390015235742197</v>
      </c>
      <c r="M1915">
        <v>31.219376326636802</v>
      </c>
      <c r="N1915">
        <v>0.57310493935047602</v>
      </c>
      <c r="O1915">
        <v>95.941913666202495</v>
      </c>
      <c r="P1915">
        <v>69.259259259259196</v>
      </c>
      <c r="Q1915">
        <v>3.8483571715761E-2</v>
      </c>
    </row>
    <row r="1916" spans="1:17" hidden="1" x14ac:dyDescent="0.3">
      <c r="A1916" t="s">
        <v>4014</v>
      </c>
      <c r="B1916" t="s">
        <v>4015</v>
      </c>
      <c r="C1916" t="str">
        <f>IFERROR(VLOOKUP(Table1[[#This Row],[Ticker]],[1]!Table2[[Symbol]:[Industry]],2,FALSE),"-")</f>
        <v>-</v>
      </c>
      <c r="D1916" t="s">
        <v>167</v>
      </c>
      <c r="E1916">
        <v>420.6009775</v>
      </c>
      <c r="F1916">
        <v>2915</v>
      </c>
      <c r="G1916">
        <v>-9.9850854349590694</v>
      </c>
      <c r="H1916">
        <v>-2.7693813907234701</v>
      </c>
      <c r="I1916">
        <v>13.337451260913401</v>
      </c>
      <c r="J1916">
        <v>8.4870834732745095</v>
      </c>
      <c r="K1916">
        <v>2726.66324332982</v>
      </c>
      <c r="L1916">
        <v>2489.3607568012499</v>
      </c>
      <c r="M1916">
        <v>60.158331551122203</v>
      </c>
      <c r="N1916">
        <v>0.267919726937494</v>
      </c>
      <c r="O1916">
        <v>13.1732418524871</v>
      </c>
      <c r="P1916">
        <v>49.632975719932197</v>
      </c>
      <c r="Q1916">
        <v>-5.1314448030262E-2</v>
      </c>
    </row>
    <row r="1917" spans="1:17" hidden="1" x14ac:dyDescent="0.3">
      <c r="A1917" t="s">
        <v>4016</v>
      </c>
      <c r="B1917" t="s">
        <v>4017</v>
      </c>
      <c r="C1917" t="str">
        <f>IFERROR(VLOOKUP(Table1[[#This Row],[Ticker]],[1]!Table2[[Symbol]:[Industry]],2,FALSE),"-")</f>
        <v>-</v>
      </c>
      <c r="D1917" t="s">
        <v>551</v>
      </c>
      <c r="E1917">
        <v>420.13888125</v>
      </c>
      <c r="F1917">
        <v>343.75</v>
      </c>
      <c r="G1917">
        <v>-50.449980230086403</v>
      </c>
      <c r="H1917">
        <v>-18.4294034558154</v>
      </c>
      <c r="I1917">
        <v>-36.969709518424899</v>
      </c>
      <c r="J1917">
        <v>-5.4742297890132496</v>
      </c>
      <c r="K1917">
        <v>397.13213725490198</v>
      </c>
      <c r="M1917">
        <v>29.3565471441587</v>
      </c>
      <c r="O1917">
        <v>59.0981818181818</v>
      </c>
      <c r="P1917">
        <v>27.079482439926</v>
      </c>
    </row>
    <row r="1918" spans="1:17" hidden="1" x14ac:dyDescent="0.3">
      <c r="A1918" t="s">
        <v>4018</v>
      </c>
      <c r="B1918" t="s">
        <v>4019</v>
      </c>
      <c r="C1918" t="str">
        <f>IFERROR(VLOOKUP(Table1[[#This Row],[Ticker]],[1]!Table2[[Symbol]:[Industry]],2,FALSE),"-")</f>
        <v>-</v>
      </c>
      <c r="D1918" t="s">
        <v>307</v>
      </c>
      <c r="E1918">
        <v>419.61397474500001</v>
      </c>
      <c r="F1918">
        <v>25.67</v>
      </c>
      <c r="G1918">
        <v>229.94269234281799</v>
      </c>
      <c r="H1918">
        <v>30.440073525632801</v>
      </c>
      <c r="I1918">
        <v>41.533739493569897</v>
      </c>
      <c r="J1918">
        <v>9.6383828235993505</v>
      </c>
      <c r="K1918">
        <v>21.6896304027361</v>
      </c>
      <c r="L1918">
        <v>16.227972962380999</v>
      </c>
      <c r="M1918">
        <v>56.497135623342203</v>
      </c>
      <c r="N1918">
        <v>0.27709248937719599</v>
      </c>
      <c r="O1918">
        <v>19.4000779119594</v>
      </c>
      <c r="P1918">
        <v>269.35251798561097</v>
      </c>
      <c r="Q1918">
        <v>9.9901451095071994E-2</v>
      </c>
    </row>
    <row r="1919" spans="1:17" hidden="1" x14ac:dyDescent="0.3">
      <c r="A1919" t="s">
        <v>4020</v>
      </c>
      <c r="B1919" t="s">
        <v>4021</v>
      </c>
      <c r="C1919" t="str">
        <f>IFERROR(VLOOKUP(Table1[[#This Row],[Ticker]],[1]!Table2[[Symbol]:[Industry]],2,FALSE),"-")</f>
        <v>-</v>
      </c>
      <c r="D1919" t="s">
        <v>304</v>
      </c>
      <c r="E1919">
        <v>419.32351999999997</v>
      </c>
      <c r="F1919">
        <v>176</v>
      </c>
      <c r="G1919">
        <v>-9.5638088392143992</v>
      </c>
      <c r="H1919">
        <v>-18.179382267579101</v>
      </c>
      <c r="I1919">
        <v>3.9164618724471199</v>
      </c>
      <c r="J1919">
        <v>-2.3372726071122498</v>
      </c>
      <c r="K1919">
        <v>205.146109335413</v>
      </c>
      <c r="M1919">
        <v>36.125240165424799</v>
      </c>
      <c r="N1919">
        <v>0.30306968318664201</v>
      </c>
      <c r="O1919">
        <v>79.545454545454504</v>
      </c>
      <c r="P1919">
        <v>29.221732745961798</v>
      </c>
    </row>
    <row r="1920" spans="1:17" hidden="1" x14ac:dyDescent="0.3">
      <c r="A1920" t="s">
        <v>4022</v>
      </c>
      <c r="B1920" t="s">
        <v>4023</v>
      </c>
      <c r="C1920" t="str">
        <f>IFERROR(VLOOKUP(Table1[[#This Row],[Ticker]],[1]!Table2[[Symbol]:[Industry]],2,FALSE),"-")</f>
        <v>-</v>
      </c>
      <c r="D1920" t="s">
        <v>396</v>
      </c>
      <c r="E1920">
        <v>417.46191499999998</v>
      </c>
      <c r="F1920">
        <v>42.17</v>
      </c>
      <c r="G1920">
        <v>9.6669339511475503</v>
      </c>
      <c r="H1920">
        <v>4.5400684637774003</v>
      </c>
      <c r="I1920">
        <v>-41.9918299003633</v>
      </c>
      <c r="J1920">
        <v>6.5988233304999505E-2</v>
      </c>
      <c r="K1920">
        <v>40.913760309276903</v>
      </c>
      <c r="L1920">
        <v>41.568913987075</v>
      </c>
      <c r="M1920">
        <v>63.802224368459399</v>
      </c>
      <c r="N1920">
        <v>1.7960610678203901</v>
      </c>
      <c r="O1920">
        <v>53.900877400995903</v>
      </c>
      <c r="P1920">
        <v>42.707275803722503</v>
      </c>
      <c r="Q1920">
        <v>2.3678344242554002E-2</v>
      </c>
    </row>
    <row r="1921" spans="1:17" hidden="1" x14ac:dyDescent="0.3">
      <c r="A1921" t="s">
        <v>4024</v>
      </c>
      <c r="B1921" t="s">
        <v>4025</v>
      </c>
      <c r="C1921" t="str">
        <f>IFERROR(VLOOKUP(Table1[[#This Row],[Ticker]],[1]!Table2[[Symbol]:[Industry]],2,FALSE),"-")</f>
        <v>-</v>
      </c>
      <c r="D1921" t="s">
        <v>286</v>
      </c>
      <c r="E1921">
        <v>417.42429370000002</v>
      </c>
      <c r="F1921">
        <v>14.38</v>
      </c>
      <c r="G1921">
        <v>0.953717225794807</v>
      </c>
      <c r="H1921">
        <v>6.3687140905773596</v>
      </c>
      <c r="I1921">
        <v>-29.109487620493798</v>
      </c>
      <c r="J1921">
        <v>-0.86607648520777403</v>
      </c>
      <c r="K1921">
        <v>14.3706559011693</v>
      </c>
      <c r="L1921">
        <v>13.9778323872565</v>
      </c>
      <c r="M1921">
        <v>40.859512310085101</v>
      </c>
      <c r="N1921">
        <v>0.92188116261669695</v>
      </c>
      <c r="O1921">
        <v>49.5132127955493</v>
      </c>
      <c r="P1921">
        <v>48.247422680412299</v>
      </c>
      <c r="Q1921">
        <v>9.0762232720055E-2</v>
      </c>
    </row>
    <row r="1922" spans="1:17" hidden="1" x14ac:dyDescent="0.3">
      <c r="A1922" t="s">
        <v>4026</v>
      </c>
      <c r="B1922" t="s">
        <v>4027</v>
      </c>
      <c r="C1922" t="str">
        <f>IFERROR(VLOOKUP(Table1[[#This Row],[Ticker]],[1]!Table2[[Symbol]:[Industry]],2,FALSE),"-")</f>
        <v>-</v>
      </c>
      <c r="D1922" t="s">
        <v>4028</v>
      </c>
      <c r="E1922">
        <v>416.01417800000002</v>
      </c>
      <c r="F1922">
        <v>21.38</v>
      </c>
      <c r="G1922">
        <v>31.785284935411202</v>
      </c>
      <c r="H1922">
        <v>14.403759087491901</v>
      </c>
      <c r="I1922">
        <v>-6.4181879767905698</v>
      </c>
      <c r="J1922">
        <v>11.2695884973582</v>
      </c>
      <c r="K1922">
        <v>19.859957305082599</v>
      </c>
      <c r="L1922">
        <v>21.455034183585099</v>
      </c>
      <c r="M1922">
        <v>84.259023123961597</v>
      </c>
      <c r="N1922">
        <v>0.744365941908676</v>
      </c>
      <c r="O1922">
        <v>59.027128157156199</v>
      </c>
      <c r="P1922">
        <v>92.4392439243924</v>
      </c>
      <c r="Q1922">
        <v>0.13207525184903299</v>
      </c>
    </row>
    <row r="1923" spans="1:17" hidden="1" x14ac:dyDescent="0.3">
      <c r="A1923" t="s">
        <v>4029</v>
      </c>
      <c r="B1923" t="s">
        <v>4030</v>
      </c>
      <c r="C1923" t="str">
        <f>IFERROR(VLOOKUP(Table1[[#This Row],[Ticker]],[1]!Table2[[Symbol]:[Industry]],2,FALSE),"-")</f>
        <v>-</v>
      </c>
      <c r="D1923" t="s">
        <v>932</v>
      </c>
      <c r="E1923">
        <v>415.16678880000001</v>
      </c>
      <c r="F1923">
        <v>129</v>
      </c>
      <c r="G1923">
        <v>55.618304395549401</v>
      </c>
      <c r="H1923">
        <v>2.6429871781358201</v>
      </c>
      <c r="I1923">
        <v>-10.7238623423451</v>
      </c>
      <c r="J1923">
        <v>0.35185998433979498</v>
      </c>
      <c r="K1923">
        <v>115.369848776984</v>
      </c>
      <c r="L1923">
        <v>119.149933782726</v>
      </c>
      <c r="M1923">
        <v>60.819627310761497</v>
      </c>
      <c r="N1923">
        <v>0.423586960054604</v>
      </c>
      <c r="O1923">
        <v>35.658914728682099</v>
      </c>
      <c r="P1923">
        <v>91.679049034175307</v>
      </c>
    </row>
    <row r="1924" spans="1:17" hidden="1" x14ac:dyDescent="0.3">
      <c r="A1924" t="s">
        <v>4031</v>
      </c>
      <c r="B1924" t="s">
        <v>4032</v>
      </c>
      <c r="C1924" t="str">
        <f>IFERROR(VLOOKUP(Table1[[#This Row],[Ticker]],[1]!Table2[[Symbol]:[Industry]],2,FALSE),"-")</f>
        <v>-</v>
      </c>
      <c r="D1924" t="s">
        <v>4033</v>
      </c>
      <c r="E1924">
        <v>415.03832867099999</v>
      </c>
      <c r="F1924">
        <v>63.87</v>
      </c>
      <c r="G1924">
        <v>-72.879873161669906</v>
      </c>
      <c r="H1924">
        <v>6.2022807021055399</v>
      </c>
      <c r="I1924">
        <v>-40.277247704187403</v>
      </c>
      <c r="J1924">
        <v>3.81597845201465</v>
      </c>
      <c r="K1924">
        <v>61.486110166257603</v>
      </c>
      <c r="L1924">
        <v>77.758142197800893</v>
      </c>
      <c r="M1924">
        <v>58.632496300083702</v>
      </c>
      <c r="N1924">
        <v>2.2606208708316902</v>
      </c>
      <c r="O1924">
        <v>191.641163667825</v>
      </c>
      <c r="P1924">
        <v>26.6256938937351</v>
      </c>
      <c r="Q1924">
        <v>-0.15702710643420001</v>
      </c>
    </row>
    <row r="1925" spans="1:17" hidden="1" x14ac:dyDescent="0.3">
      <c r="A1925" t="s">
        <v>4034</v>
      </c>
      <c r="B1925" t="s">
        <v>4035</v>
      </c>
      <c r="C1925" t="str">
        <f>IFERROR(VLOOKUP(Table1[[#This Row],[Ticker]],[1]!Table2[[Symbol]:[Industry]],2,FALSE),"-")</f>
        <v>-</v>
      </c>
      <c r="D1925" t="s">
        <v>21</v>
      </c>
      <c r="E1925">
        <v>413.72068199</v>
      </c>
      <c r="F1925">
        <v>402.55</v>
      </c>
      <c r="G1925">
        <v>-45.253637813987197</v>
      </c>
      <c r="H1925">
        <v>-5.0962811563900203</v>
      </c>
      <c r="I1925">
        <v>-25.650980267507801</v>
      </c>
      <c r="J1925">
        <v>-2.3847350655316002</v>
      </c>
      <c r="K1925">
        <v>407.88995363335101</v>
      </c>
      <c r="L1925">
        <v>407.642177981283</v>
      </c>
      <c r="M1925">
        <v>35.862779653334002</v>
      </c>
      <c r="N1925">
        <v>0.586074761311146</v>
      </c>
      <c r="O1925">
        <v>41.5973171034654</v>
      </c>
      <c r="P1925">
        <v>18.015244796247401</v>
      </c>
      <c r="Q1925">
        <v>0.12525231999459999</v>
      </c>
    </row>
    <row r="1926" spans="1:17" hidden="1" x14ac:dyDescent="0.3">
      <c r="A1926" t="s">
        <v>4036</v>
      </c>
      <c r="B1926" t="s">
        <v>4037</v>
      </c>
      <c r="C1926" t="str">
        <f>IFERROR(VLOOKUP(Table1[[#This Row],[Ticker]],[1]!Table2[[Symbol]:[Industry]],2,FALSE),"-")</f>
        <v>-</v>
      </c>
      <c r="D1926" t="s">
        <v>396</v>
      </c>
      <c r="E1926">
        <v>413.133492684999</v>
      </c>
      <c r="F1926">
        <v>304.60000000000002</v>
      </c>
      <c r="G1926">
        <v>1.6945523835290399</v>
      </c>
      <c r="H1926">
        <v>30.079263534850799</v>
      </c>
      <c r="I1926">
        <v>-17.738502888607499</v>
      </c>
      <c r="J1926">
        <v>1.0097011585629501</v>
      </c>
      <c r="K1926">
        <v>261.86434756232899</v>
      </c>
      <c r="L1926">
        <v>258.02629767356399</v>
      </c>
      <c r="M1926">
        <v>70.314372567442405</v>
      </c>
      <c r="N1926">
        <v>2.27459890895343</v>
      </c>
      <c r="O1926">
        <v>16.267235718975599</v>
      </c>
      <c r="P1926">
        <v>46.091127098321302</v>
      </c>
      <c r="Q1926">
        <v>1.4654251069608E-2</v>
      </c>
    </row>
    <row r="1927" spans="1:17" hidden="1" x14ac:dyDescent="0.3">
      <c r="A1927" t="s">
        <v>4038</v>
      </c>
      <c r="B1927" t="s">
        <v>4039</v>
      </c>
      <c r="C1927" t="str">
        <f>IFERROR(VLOOKUP(Table1[[#This Row],[Ticker]],[1]!Table2[[Symbol]:[Industry]],2,FALSE),"-")</f>
        <v>-</v>
      </c>
      <c r="D1927" t="s">
        <v>626</v>
      </c>
      <c r="E1927">
        <v>413.09180276999899</v>
      </c>
      <c r="F1927">
        <v>180.3</v>
      </c>
      <c r="G1927">
        <v>-26.225174028535999</v>
      </c>
      <c r="H1927">
        <v>5.4946883099608099</v>
      </c>
      <c r="I1927">
        <v>-18.3347753014841</v>
      </c>
      <c r="J1927">
        <v>-1.9330393145615099</v>
      </c>
      <c r="K1927">
        <v>177.80736109067001</v>
      </c>
      <c r="L1927">
        <v>180.68126608978201</v>
      </c>
      <c r="M1927">
        <v>43.197373187258201</v>
      </c>
      <c r="N1927">
        <v>0.75735395443524101</v>
      </c>
      <c r="O1927">
        <v>38.269550748752003</v>
      </c>
      <c r="P1927">
        <v>20.2</v>
      </c>
      <c r="Q1927">
        <v>0.28009256422349099</v>
      </c>
    </row>
    <row r="1928" spans="1:17" hidden="1" x14ac:dyDescent="0.3">
      <c r="A1928" t="s">
        <v>4040</v>
      </c>
      <c r="B1928" t="s">
        <v>4041</v>
      </c>
      <c r="C1928" t="str">
        <f>IFERROR(VLOOKUP(Table1[[#This Row],[Ticker]],[1]!Table2[[Symbol]:[Industry]],2,FALSE),"-")</f>
        <v>-</v>
      </c>
      <c r="D1928" t="s">
        <v>532</v>
      </c>
      <c r="E1928">
        <v>412.90028999999998</v>
      </c>
      <c r="F1928">
        <v>353.45</v>
      </c>
      <c r="G1928">
        <v>133.400203274125</v>
      </c>
      <c r="H1928">
        <v>11.5344694101928</v>
      </c>
      <c r="I1928">
        <v>61.870432801454903</v>
      </c>
      <c r="J1928">
        <v>0.45763164989043098</v>
      </c>
      <c r="K1928">
        <v>319.14697468515101</v>
      </c>
      <c r="L1928">
        <v>249.64095537156501</v>
      </c>
      <c r="M1928">
        <v>55.946713430003499</v>
      </c>
      <c r="N1928">
        <v>0.14852836812195599</v>
      </c>
      <c r="O1928">
        <v>4.6824161833356897</v>
      </c>
      <c r="P1928">
        <v>182.76</v>
      </c>
      <c r="Q1928">
        <v>0.16460495985937099</v>
      </c>
    </row>
    <row r="1929" spans="1:17" hidden="1" x14ac:dyDescent="0.3">
      <c r="A1929" t="s">
        <v>4042</v>
      </c>
      <c r="B1929" t="s">
        <v>4043</v>
      </c>
      <c r="C1929" t="str">
        <f>IFERROR(VLOOKUP(Table1[[#This Row],[Ticker]],[1]!Table2[[Symbol]:[Industry]],2,FALSE),"-")</f>
        <v>-</v>
      </c>
      <c r="D1929" t="s">
        <v>46</v>
      </c>
      <c r="E1929">
        <v>412.79820789399997</v>
      </c>
      <c r="F1929">
        <v>74.569999999999993</v>
      </c>
      <c r="G1929">
        <v>123.64981389389899</v>
      </c>
      <c r="H1929">
        <v>-9.12128110421488</v>
      </c>
      <c r="I1929">
        <v>32.967663239483997</v>
      </c>
      <c r="J1929">
        <v>3.1744188596353902</v>
      </c>
      <c r="K1929">
        <v>69.7566777536003</v>
      </c>
      <c r="L1929">
        <v>54.760771079004101</v>
      </c>
      <c r="M1929">
        <v>48.255919338992001</v>
      </c>
      <c r="N1929">
        <v>0.30736101663113302</v>
      </c>
      <c r="O1929">
        <v>18.680434491082199</v>
      </c>
      <c r="P1929">
        <v>152.77966101694901</v>
      </c>
    </row>
    <row r="1930" spans="1:17" hidden="1" x14ac:dyDescent="0.3">
      <c r="A1930" t="s">
        <v>4044</v>
      </c>
      <c r="B1930" t="s">
        <v>4045</v>
      </c>
      <c r="C1930" t="str">
        <f>IFERROR(VLOOKUP(Table1[[#This Row],[Ticker]],[1]!Table2[[Symbol]:[Industry]],2,FALSE),"-")</f>
        <v>-</v>
      </c>
      <c r="D1930" t="s">
        <v>286</v>
      </c>
      <c r="E1930">
        <v>411.35703735599998</v>
      </c>
      <c r="F1930">
        <v>94.02</v>
      </c>
      <c r="G1930">
        <v>-9.3531652354578299</v>
      </c>
      <c r="H1930">
        <v>5.5357757793513001</v>
      </c>
      <c r="I1930">
        <v>-21.422708433682701</v>
      </c>
      <c r="J1930">
        <v>12.407275893527199</v>
      </c>
      <c r="K1930">
        <v>88.004998231023293</v>
      </c>
      <c r="L1930">
        <v>98.139250497512407</v>
      </c>
      <c r="M1930">
        <v>75.709570734695504</v>
      </c>
      <c r="N1930">
        <v>3.27209683866052</v>
      </c>
      <c r="O1930">
        <v>84.535205275473302</v>
      </c>
      <c r="P1930">
        <v>25.527369826435201</v>
      </c>
    </row>
    <row r="1931" spans="1:17" hidden="1" x14ac:dyDescent="0.3">
      <c r="A1931" t="s">
        <v>4046</v>
      </c>
      <c r="B1931" t="s">
        <v>4047</v>
      </c>
      <c r="C1931" t="str">
        <f>IFERROR(VLOOKUP(Table1[[#This Row],[Ticker]],[1]!Table2[[Symbol]:[Industry]],2,FALSE),"-")</f>
        <v>-</v>
      </c>
      <c r="D1931" t="s">
        <v>158</v>
      </c>
      <c r="E1931">
        <v>408.94</v>
      </c>
      <c r="F1931">
        <v>292.10000000000002</v>
      </c>
      <c r="G1931">
        <v>256.99994411198702</v>
      </c>
      <c r="H1931">
        <v>39.441196958263099</v>
      </c>
      <c r="I1931">
        <v>118.07840648762399</v>
      </c>
      <c r="J1931">
        <v>6.3622195853620003</v>
      </c>
      <c r="K1931">
        <v>227.68414303158701</v>
      </c>
      <c r="L1931">
        <v>164.61328095139001</v>
      </c>
      <c r="M1931">
        <v>71.4089287571786</v>
      </c>
      <c r="N1931">
        <v>2.1180238625895398</v>
      </c>
      <c r="O1931">
        <v>6.2341663813762302</v>
      </c>
      <c r="P1931">
        <v>300.13698630136901</v>
      </c>
      <c r="Q1931">
        <v>0.13472264957413299</v>
      </c>
    </row>
    <row r="1932" spans="1:17" hidden="1" x14ac:dyDescent="0.3">
      <c r="A1932" t="s">
        <v>4048</v>
      </c>
      <c r="B1932" t="s">
        <v>4049</v>
      </c>
      <c r="C1932" t="str">
        <f>IFERROR(VLOOKUP(Table1[[#This Row],[Ticker]],[1]!Table2[[Symbol]:[Industry]],2,FALSE),"-")</f>
        <v>-</v>
      </c>
      <c r="D1932" t="s">
        <v>223</v>
      </c>
      <c r="E1932">
        <v>408.34800000000001</v>
      </c>
      <c r="F1932">
        <v>189.05</v>
      </c>
      <c r="G1932">
        <v>-23.448151446961202</v>
      </c>
      <c r="H1932">
        <v>-7.5125000984489398</v>
      </c>
      <c r="I1932">
        <v>-19.631390743074999</v>
      </c>
      <c r="J1932">
        <v>-2.9272104978079199</v>
      </c>
      <c r="K1932">
        <v>190.99724894827199</v>
      </c>
      <c r="L1932">
        <v>187.99982909716101</v>
      </c>
      <c r="M1932">
        <v>34.8569878430595</v>
      </c>
      <c r="N1932">
        <v>0.58567022741992203</v>
      </c>
      <c r="O1932">
        <v>19.016133298069199</v>
      </c>
      <c r="P1932">
        <v>18.899371069182401</v>
      </c>
      <c r="Q1932">
        <v>-0.11933875653227501</v>
      </c>
    </row>
    <row r="1933" spans="1:17" hidden="1" x14ac:dyDescent="0.3">
      <c r="A1933" t="s">
        <v>4050</v>
      </c>
      <c r="B1933" t="s">
        <v>4051</v>
      </c>
      <c r="C1933" t="str">
        <f>IFERROR(VLOOKUP(Table1[[#This Row],[Ticker]],[1]!Table2[[Symbol]:[Industry]],2,FALSE),"-")</f>
        <v>-</v>
      </c>
      <c r="D1933" t="s">
        <v>862</v>
      </c>
      <c r="E1933">
        <v>407.70626598000001</v>
      </c>
      <c r="F1933">
        <v>372.45</v>
      </c>
      <c r="G1933">
        <v>-36.337932539393201</v>
      </c>
      <c r="H1933">
        <v>-6.5856308022415497</v>
      </c>
      <c r="I1933">
        <v>-23.734688748492498</v>
      </c>
      <c r="J1933">
        <v>3.2263868237811799</v>
      </c>
      <c r="K1933">
        <v>371.77614632588501</v>
      </c>
      <c r="L1933">
        <v>385.94964405078701</v>
      </c>
      <c r="M1933">
        <v>47.472026682806103</v>
      </c>
      <c r="N1933">
        <v>1.56543121341743</v>
      </c>
      <c r="O1933">
        <v>29.869781178681698</v>
      </c>
      <c r="P1933">
        <v>20.067698259187601</v>
      </c>
      <c r="Q1933">
        <v>1.2548537648071E-2</v>
      </c>
    </row>
    <row r="1934" spans="1:17" hidden="1" x14ac:dyDescent="0.3">
      <c r="A1934" t="s">
        <v>4052</v>
      </c>
      <c r="B1934" t="s">
        <v>4053</v>
      </c>
      <c r="C1934" t="str">
        <f>IFERROR(VLOOKUP(Table1[[#This Row],[Ticker]],[1]!Table2[[Symbol]:[Industry]],2,FALSE),"-")</f>
        <v>-</v>
      </c>
      <c r="D1934" t="s">
        <v>523</v>
      </c>
      <c r="E1934">
        <v>404.609238</v>
      </c>
      <c r="F1934">
        <v>1555.95</v>
      </c>
      <c r="G1934">
        <v>-12.2778565192964</v>
      </c>
      <c r="H1934">
        <v>2.1517836207431502</v>
      </c>
      <c r="I1934">
        <v>-36.924247267545802</v>
      </c>
      <c r="J1934">
        <v>9.5348561479077194</v>
      </c>
      <c r="K1934">
        <v>1557.1843824826101</v>
      </c>
      <c r="L1934">
        <v>1652.12083012329</v>
      </c>
      <c r="M1934">
        <v>55.395565367474397</v>
      </c>
      <c r="N1934">
        <v>1.9636312037549899</v>
      </c>
      <c r="O1934">
        <v>70.442494938783298</v>
      </c>
      <c r="P1934">
        <v>19.679255441889001</v>
      </c>
      <c r="Q1934">
        <v>5.7050487005979998E-2</v>
      </c>
    </row>
    <row r="1935" spans="1:17" hidden="1" x14ac:dyDescent="0.3">
      <c r="A1935" t="s">
        <v>4054</v>
      </c>
      <c r="B1935" t="s">
        <v>4055</v>
      </c>
      <c r="C1935" t="str">
        <f>IFERROR(VLOOKUP(Table1[[#This Row],[Ticker]],[1]!Table2[[Symbol]:[Industry]],2,FALSE),"-")</f>
        <v>-</v>
      </c>
      <c r="D1935" t="s">
        <v>46</v>
      </c>
      <c r="E1935">
        <v>404.24</v>
      </c>
      <c r="F1935">
        <v>49.6</v>
      </c>
      <c r="G1935">
        <v>223.94494990072999</v>
      </c>
      <c r="H1935">
        <v>15.728412545105099</v>
      </c>
      <c r="I1935">
        <v>84.899177292670501</v>
      </c>
      <c r="J1935">
        <v>20.709245848144</v>
      </c>
      <c r="K1935">
        <v>41.078391147326599</v>
      </c>
      <c r="L1935">
        <v>30.325979910405501</v>
      </c>
      <c r="M1935">
        <v>69.814747328198393</v>
      </c>
      <c r="N1935">
        <v>1.26789463393129</v>
      </c>
      <c r="O1935">
        <v>4.1935483870967696</v>
      </c>
      <c r="P1935">
        <v>278.62595419847298</v>
      </c>
      <c r="Q1935">
        <v>0.102784048743814</v>
      </c>
    </row>
    <row r="1936" spans="1:17" hidden="1" x14ac:dyDescent="0.3">
      <c r="A1936" t="s">
        <v>4056</v>
      </c>
      <c r="B1936" t="s">
        <v>4057</v>
      </c>
      <c r="C1936" t="str">
        <f>IFERROR(VLOOKUP(Table1[[#This Row],[Ticker]],[1]!Table2[[Symbol]:[Industry]],2,FALSE),"-")</f>
        <v>-</v>
      </c>
      <c r="D1936" t="s">
        <v>46</v>
      </c>
      <c r="E1936">
        <v>403.29401375999998</v>
      </c>
      <c r="F1936">
        <v>14.96</v>
      </c>
      <c r="G1936">
        <v>125.266766416892</v>
      </c>
      <c r="H1936">
        <v>29.9276852174787</v>
      </c>
      <c r="I1936">
        <v>-5.0903742900845499</v>
      </c>
      <c r="J1936">
        <v>-4.6598627904357199</v>
      </c>
      <c r="K1936">
        <v>12.0044950414542</v>
      </c>
      <c r="L1936">
        <v>10.3549145681342</v>
      </c>
      <c r="M1936">
        <v>70.844310283296494</v>
      </c>
      <c r="N1936">
        <v>2.5138577755151998</v>
      </c>
      <c r="O1936">
        <v>7.3529411764705799</v>
      </c>
      <c r="P1936">
        <v>170.03610108303201</v>
      </c>
      <c r="Q1936">
        <v>8.8584917333048005E-2</v>
      </c>
    </row>
    <row r="1937" spans="1:17" hidden="1" x14ac:dyDescent="0.3">
      <c r="A1937" t="s">
        <v>4058</v>
      </c>
      <c r="B1937" t="s">
        <v>4059</v>
      </c>
      <c r="C1937" t="str">
        <f>IFERROR(VLOOKUP(Table1[[#This Row],[Ticker]],[1]!Table2[[Symbol]:[Industry]],2,FALSE),"-")</f>
        <v>-</v>
      </c>
      <c r="D1937" t="s">
        <v>626</v>
      </c>
      <c r="E1937">
        <v>402.72918611399899</v>
      </c>
      <c r="F1937">
        <v>22.05</v>
      </c>
      <c r="G1937">
        <v>9.1072222573486208</v>
      </c>
      <c r="K1937">
        <v>22.064075533845699</v>
      </c>
      <c r="L1937">
        <v>20.559754299100199</v>
      </c>
      <c r="M1937">
        <v>35.6509857849477</v>
      </c>
      <c r="N1937">
        <v>1</v>
      </c>
      <c r="O1937">
        <v>18.367346938775501</v>
      </c>
      <c r="P1937">
        <v>55.281690140845001</v>
      </c>
      <c r="Q1937">
        <v>2.5042493907753999E-2</v>
      </c>
    </row>
    <row r="1938" spans="1:17" hidden="1" x14ac:dyDescent="0.3">
      <c r="A1938" t="s">
        <v>4060</v>
      </c>
      <c r="B1938" t="s">
        <v>4061</v>
      </c>
      <c r="C1938" t="str">
        <f>IFERROR(VLOOKUP(Table1[[#This Row],[Ticker]],[1]!Table2[[Symbol]:[Industry]],2,FALSE),"-")</f>
        <v>-</v>
      </c>
      <c r="D1938" t="s">
        <v>494</v>
      </c>
      <c r="E1938">
        <v>402.61865709599999</v>
      </c>
      <c r="F1938">
        <v>65.97</v>
      </c>
      <c r="G1938">
        <v>-10.8279350576999</v>
      </c>
      <c r="H1938">
        <v>9.1107374649581097</v>
      </c>
      <c r="I1938">
        <v>-23.871756424907101</v>
      </c>
      <c r="J1938">
        <v>-4.9568552716387302</v>
      </c>
      <c r="K1938">
        <v>64.101423295629303</v>
      </c>
      <c r="L1938">
        <v>63.9420372682467</v>
      </c>
      <c r="M1938">
        <v>50.872531529620801</v>
      </c>
      <c r="N1938">
        <v>1.2332537291788499</v>
      </c>
      <c r="O1938">
        <v>22.783083219645299</v>
      </c>
      <c r="P1938">
        <v>26.865384615384599</v>
      </c>
      <c r="Q1938">
        <v>-4.0664851845029996E-3</v>
      </c>
    </row>
    <row r="1939" spans="1:17" hidden="1" x14ac:dyDescent="0.3">
      <c r="A1939" t="s">
        <v>4062</v>
      </c>
      <c r="B1939" t="s">
        <v>4063</v>
      </c>
      <c r="C1939" t="str">
        <f>IFERROR(VLOOKUP(Table1[[#This Row],[Ticker]],[1]!Table2[[Symbol]:[Industry]],2,FALSE),"-")</f>
        <v>-</v>
      </c>
      <c r="D1939" t="s">
        <v>696</v>
      </c>
      <c r="E1939">
        <v>402.42977774000002</v>
      </c>
      <c r="F1939">
        <v>134.84</v>
      </c>
      <c r="G1939">
        <v>-3.9475229065370598</v>
      </c>
      <c r="H1939">
        <v>-4.9900869477042704</v>
      </c>
      <c r="I1939">
        <v>-24.248142565142601</v>
      </c>
      <c r="J1939">
        <v>0.17583628416102901</v>
      </c>
      <c r="K1939">
        <v>135.31867713156001</v>
      </c>
      <c r="L1939">
        <v>130.73883931771701</v>
      </c>
      <c r="M1939">
        <v>35.049104950632</v>
      </c>
      <c r="N1939">
        <v>0.41450942970092802</v>
      </c>
      <c r="O1939">
        <v>21.7739543162266</v>
      </c>
      <c r="P1939">
        <v>25.374244537424399</v>
      </c>
      <c r="Q1939">
        <v>3.4859235526597997E-2</v>
      </c>
    </row>
    <row r="1940" spans="1:17" hidden="1" x14ac:dyDescent="0.3">
      <c r="A1940" t="s">
        <v>4064</v>
      </c>
      <c r="B1940" t="s">
        <v>4065</v>
      </c>
      <c r="C1940" t="str">
        <f>IFERROR(VLOOKUP(Table1[[#This Row],[Ticker]],[1]!Table2[[Symbol]:[Industry]],2,FALSE),"-")</f>
        <v>-</v>
      </c>
      <c r="D1940" t="s">
        <v>130</v>
      </c>
      <c r="E1940">
        <v>402.04360980000001</v>
      </c>
      <c r="F1940">
        <v>51.31</v>
      </c>
      <c r="G1940">
        <v>1026.4486224302</v>
      </c>
      <c r="H1940">
        <v>42.767897449780499</v>
      </c>
      <c r="I1940">
        <v>97.613871108324602</v>
      </c>
      <c r="J1940">
        <v>4.4439107944699199</v>
      </c>
      <c r="K1940">
        <v>40.209731554527899</v>
      </c>
      <c r="L1940">
        <v>27.366448394116301</v>
      </c>
      <c r="M1940">
        <v>72.019850524424001</v>
      </c>
      <c r="N1940">
        <v>1.4042455489522501</v>
      </c>
      <c r="O1940">
        <v>5.2426427596959702</v>
      </c>
      <c r="P1940">
        <v>1246.7191601049799</v>
      </c>
      <c r="Q1940">
        <v>0.30313323391212199</v>
      </c>
    </row>
    <row r="1941" spans="1:17" hidden="1" x14ac:dyDescent="0.3">
      <c r="A1941" t="s">
        <v>4066</v>
      </c>
      <c r="B1941" t="s">
        <v>4067</v>
      </c>
      <c r="C1941" t="str">
        <f>IFERROR(VLOOKUP(Table1[[#This Row],[Ticker]],[1]!Table2[[Symbol]:[Industry]],2,FALSE),"-")</f>
        <v>-</v>
      </c>
      <c r="D1941" t="s">
        <v>54</v>
      </c>
      <c r="E1941">
        <v>401.96336400000001</v>
      </c>
      <c r="F1941">
        <v>910.8</v>
      </c>
      <c r="G1941">
        <v>-6.1168624338348101</v>
      </c>
      <c r="H1941">
        <v>1.36419374862299</v>
      </c>
      <c r="I1941">
        <v>-5.8003849400741796</v>
      </c>
      <c r="J1941">
        <v>4.6694562699270303</v>
      </c>
      <c r="K1941">
        <v>865.67264168003203</v>
      </c>
      <c r="L1941">
        <v>787.661379370492</v>
      </c>
      <c r="M1941">
        <v>53.956813418637402</v>
      </c>
      <c r="N1941">
        <v>1.08692163028086</v>
      </c>
      <c r="O1941">
        <v>5.1712779973649603</v>
      </c>
      <c r="P1941">
        <v>55.188277389674496</v>
      </c>
      <c r="Q1941">
        <v>4.7173490728803003E-2</v>
      </c>
    </row>
    <row r="1942" spans="1:17" hidden="1" x14ac:dyDescent="0.3">
      <c r="A1942" t="s">
        <v>4068</v>
      </c>
      <c r="B1942" t="s">
        <v>4069</v>
      </c>
      <c r="C1942" t="str">
        <f>IFERROR(VLOOKUP(Table1[[#This Row],[Ticker]],[1]!Table2[[Symbol]:[Industry]],2,FALSE),"-")</f>
        <v>-</v>
      </c>
      <c r="D1942" t="s">
        <v>286</v>
      </c>
      <c r="E1942">
        <v>401.6943225</v>
      </c>
      <c r="F1942">
        <v>354.65</v>
      </c>
      <c r="G1942">
        <v>-34.288403587203703</v>
      </c>
      <c r="H1942">
        <v>-11.393226887611</v>
      </c>
      <c r="I1942">
        <v>-20.8081328755421</v>
      </c>
      <c r="J1942">
        <v>1.5873777866459999</v>
      </c>
      <c r="K1942">
        <v>363.75537238352098</v>
      </c>
      <c r="M1942">
        <v>45.179246036917597</v>
      </c>
      <c r="O1942">
        <v>31.904694769491002</v>
      </c>
      <c r="P1942">
        <v>22.293103448275801</v>
      </c>
    </row>
    <row r="1943" spans="1:17" hidden="1" x14ac:dyDescent="0.3">
      <c r="A1943" t="s">
        <v>4070</v>
      </c>
      <c r="B1943" t="s">
        <v>4071</v>
      </c>
      <c r="C1943" t="str">
        <f>IFERROR(VLOOKUP(Table1[[#This Row],[Ticker]],[1]!Table2[[Symbol]:[Industry]],2,FALSE),"-")</f>
        <v>-</v>
      </c>
      <c r="D1943" t="s">
        <v>297</v>
      </c>
      <c r="E1943">
        <v>401.005</v>
      </c>
      <c r="F1943">
        <v>348.7</v>
      </c>
      <c r="G1943">
        <v>-31.958219763317199</v>
      </c>
      <c r="H1943">
        <v>-0.92327565434567405</v>
      </c>
      <c r="I1943">
        <v>-17.7012579517517</v>
      </c>
      <c r="J1943">
        <v>0.71699100904637003</v>
      </c>
      <c r="K1943">
        <v>347.43949533559402</v>
      </c>
      <c r="L1943">
        <v>353.01051850018803</v>
      </c>
      <c r="M1943">
        <v>60.931459141817598</v>
      </c>
      <c r="N1943">
        <v>1.06804957373522</v>
      </c>
      <c r="O1943">
        <v>26.168626326355</v>
      </c>
      <c r="P1943">
        <v>11.405750798722</v>
      </c>
      <c r="Q1943">
        <v>6.2775895304332002E-2</v>
      </c>
    </row>
    <row r="1944" spans="1:17" hidden="1" x14ac:dyDescent="0.3">
      <c r="A1944" t="s">
        <v>4072</v>
      </c>
      <c r="B1944" t="s">
        <v>4073</v>
      </c>
      <c r="C1944" t="str">
        <f>IFERROR(VLOOKUP(Table1[[#This Row],[Ticker]],[1]!Table2[[Symbol]:[Industry]],2,FALSE),"-")</f>
        <v>-</v>
      </c>
      <c r="D1944" t="s">
        <v>21</v>
      </c>
      <c r="E1944">
        <v>400.52242536</v>
      </c>
      <c r="F1944">
        <v>130.1</v>
      </c>
      <c r="G1944">
        <v>-21.834682858469499</v>
      </c>
      <c r="H1944">
        <v>-5.7868668560950498</v>
      </c>
      <c r="I1944">
        <v>-31.100402495122299</v>
      </c>
      <c r="J1944">
        <v>-0.75050606528953701</v>
      </c>
      <c r="K1944">
        <v>130.56276729512399</v>
      </c>
      <c r="L1944">
        <v>124.796568652624</v>
      </c>
      <c r="M1944">
        <v>35.7371431099725</v>
      </c>
      <c r="N1944">
        <v>0.28971510617518997</v>
      </c>
      <c r="O1944">
        <v>29.131437355880099</v>
      </c>
      <c r="P1944">
        <v>41.259500542888098</v>
      </c>
      <c r="Q1944">
        <v>-2.1677445481603001E-2</v>
      </c>
    </row>
    <row r="1945" spans="1:17" hidden="1" x14ac:dyDescent="0.3">
      <c r="A1945" t="s">
        <v>4074</v>
      </c>
      <c r="B1945" t="s">
        <v>4075</v>
      </c>
      <c r="C1945" t="str">
        <f>IFERROR(VLOOKUP(Table1[[#This Row],[Ticker]],[1]!Table2[[Symbol]:[Industry]],2,FALSE),"-")</f>
        <v>-</v>
      </c>
      <c r="D1945" t="s">
        <v>489</v>
      </c>
      <c r="E1945">
        <v>399.86250000000001</v>
      </c>
      <c r="F1945">
        <v>533.15</v>
      </c>
      <c r="G1945">
        <v>41.813524798774303</v>
      </c>
      <c r="H1945">
        <v>1.15914949256351</v>
      </c>
      <c r="I1945">
        <v>28.577353759296098</v>
      </c>
      <c r="J1945">
        <v>-1.8229267002101699</v>
      </c>
      <c r="K1945">
        <v>529.12632409883395</v>
      </c>
      <c r="L1945">
        <v>460.36668930516799</v>
      </c>
      <c r="M1945">
        <v>35.314798642455898</v>
      </c>
      <c r="N1945">
        <v>1.2618872475666301</v>
      </c>
      <c r="O1945">
        <v>15.3521523023539</v>
      </c>
      <c r="P1945">
        <v>82.710760795065099</v>
      </c>
      <c r="Q1945">
        <v>4.2476647568096999E-2</v>
      </c>
    </row>
    <row r="1946" spans="1:17" hidden="1" x14ac:dyDescent="0.3">
      <c r="A1946" t="s">
        <v>4076</v>
      </c>
      <c r="B1946" t="s">
        <v>4077</v>
      </c>
      <c r="C1946" t="str">
        <f>IFERROR(VLOOKUP(Table1[[#This Row],[Ticker]],[1]!Table2[[Symbol]:[Industry]],2,FALSE),"-")</f>
        <v>-</v>
      </c>
      <c r="D1946" t="s">
        <v>68</v>
      </c>
      <c r="E1946">
        <v>399.85176000000001</v>
      </c>
      <c r="F1946">
        <v>294</v>
      </c>
      <c r="G1946">
        <v>-36.123546973420602</v>
      </c>
      <c r="H1946">
        <v>-5.4576715000112097</v>
      </c>
      <c r="I1946">
        <v>-15.104814723297499</v>
      </c>
      <c r="K1946">
        <v>240.93553543611401</v>
      </c>
      <c r="M1946" s="1">
        <v>6.0965434000000003E-8</v>
      </c>
      <c r="N1946">
        <v>1.29729729729729</v>
      </c>
      <c r="O1946">
        <v>10.5442176870748</v>
      </c>
      <c r="P1946">
        <v>0.34129692832765002</v>
      </c>
    </row>
    <row r="1947" spans="1:17" hidden="1" x14ac:dyDescent="0.3">
      <c r="A1947" t="s">
        <v>4078</v>
      </c>
      <c r="B1947" t="s">
        <v>4079</v>
      </c>
      <c r="C1947" t="str">
        <f>IFERROR(VLOOKUP(Table1[[#This Row],[Ticker]],[1]!Table2[[Symbol]:[Industry]],2,FALSE),"-")</f>
        <v>-</v>
      </c>
      <c r="D1947" t="s">
        <v>391</v>
      </c>
      <c r="E1947">
        <v>399.74622499999998</v>
      </c>
      <c r="F1947">
        <v>37.81</v>
      </c>
      <c r="G1947">
        <v>-21.052467763612999</v>
      </c>
      <c r="H1947">
        <v>-1.1003379272300899</v>
      </c>
      <c r="I1947">
        <v>-67.2550602820194</v>
      </c>
      <c r="J1947">
        <v>0.31411174400912001</v>
      </c>
      <c r="K1947">
        <v>39.8208990592384</v>
      </c>
      <c r="L1947">
        <v>48.225628814345399</v>
      </c>
      <c r="M1947">
        <v>57.391084197902401</v>
      </c>
      <c r="N1947">
        <v>2.3044453774595199</v>
      </c>
      <c r="O1947">
        <v>130.09785770959999</v>
      </c>
      <c r="P1947">
        <v>18.1931853704282</v>
      </c>
      <c r="Q1947">
        <v>0.15053109162935699</v>
      </c>
    </row>
    <row r="1948" spans="1:17" hidden="1" x14ac:dyDescent="0.3">
      <c r="A1948" t="s">
        <v>4080</v>
      </c>
      <c r="B1948" t="s">
        <v>4081</v>
      </c>
      <c r="C1948" t="str">
        <f>IFERROR(VLOOKUP(Table1[[#This Row],[Ticker]],[1]!Table2[[Symbol]:[Industry]],2,FALSE),"-")</f>
        <v>-</v>
      </c>
      <c r="D1948" t="s">
        <v>484</v>
      </c>
      <c r="E1948">
        <v>398.77611999999999</v>
      </c>
      <c r="F1948">
        <v>164.2</v>
      </c>
      <c r="G1948">
        <v>-33.421964867583199</v>
      </c>
      <c r="H1948">
        <v>-5.8581609871621696</v>
      </c>
      <c r="I1948">
        <v>-19.941694155921599</v>
      </c>
      <c r="J1948">
        <v>-4.2901886049720703</v>
      </c>
      <c r="K1948">
        <v>190.08067739117899</v>
      </c>
      <c r="M1948">
        <v>33.785746497526198</v>
      </c>
      <c r="N1948">
        <v>0.66513208154074999</v>
      </c>
      <c r="O1948">
        <v>102.00974421437201</v>
      </c>
      <c r="P1948">
        <v>10.5351733423089</v>
      </c>
    </row>
    <row r="1949" spans="1:17" hidden="1" x14ac:dyDescent="0.3">
      <c r="A1949" t="s">
        <v>4082</v>
      </c>
      <c r="B1949" t="s">
        <v>4083</v>
      </c>
      <c r="C1949" t="str">
        <f>IFERROR(VLOOKUP(Table1[[#This Row],[Ticker]],[1]!Table2[[Symbol]:[Industry]],2,FALSE),"-")</f>
        <v>-</v>
      </c>
      <c r="D1949" t="s">
        <v>719</v>
      </c>
      <c r="E1949">
        <v>397.34544266999899</v>
      </c>
      <c r="F1949">
        <v>88.81</v>
      </c>
      <c r="G1949">
        <v>-49.626679889031799</v>
      </c>
      <c r="H1949">
        <v>-5.1874605288280202</v>
      </c>
      <c r="I1949">
        <v>-35.676741488772699</v>
      </c>
      <c r="J1949">
        <v>0.89361023931307004</v>
      </c>
      <c r="K1949">
        <v>93.122524800648506</v>
      </c>
      <c r="L1949">
        <v>104.005377357895</v>
      </c>
      <c r="M1949">
        <v>33.7437867792503</v>
      </c>
      <c r="N1949">
        <v>0.434298420481602</v>
      </c>
      <c r="O1949">
        <v>71.151897308861606</v>
      </c>
      <c r="P1949">
        <v>8.0413625304136307</v>
      </c>
      <c r="Q1949">
        <v>-6.1493232412833998E-2</v>
      </c>
    </row>
    <row r="1950" spans="1:17" hidden="1" x14ac:dyDescent="0.3">
      <c r="A1950" t="s">
        <v>4084</v>
      </c>
      <c r="B1950" t="s">
        <v>4085</v>
      </c>
      <c r="C1950" t="str">
        <f>IFERROR(VLOOKUP(Table1[[#This Row],[Ticker]],[1]!Table2[[Symbol]:[Industry]],2,FALSE),"-")</f>
        <v>-</v>
      </c>
      <c r="D1950" t="s">
        <v>696</v>
      </c>
      <c r="E1950">
        <v>396.91575</v>
      </c>
      <c r="F1950">
        <v>287.10000000000002</v>
      </c>
      <c r="G1950">
        <v>13.8061126090507</v>
      </c>
      <c r="H1950">
        <v>1.27215736157685</v>
      </c>
      <c r="I1950">
        <v>-10.5874071175128</v>
      </c>
      <c r="J1950">
        <v>0.72874151676819199</v>
      </c>
      <c r="K1950">
        <v>279.00390245246899</v>
      </c>
      <c r="L1950">
        <v>253.47961992043599</v>
      </c>
      <c r="M1950">
        <v>43.263292939287403</v>
      </c>
      <c r="N1950">
        <v>0.59580861232594395</v>
      </c>
      <c r="O1950">
        <v>20.863810518982898</v>
      </c>
      <c r="P1950">
        <v>47.989690721649403</v>
      </c>
      <c r="Q1950">
        <v>6.4284813652850006E-2</v>
      </c>
    </row>
    <row r="1951" spans="1:17" hidden="1" x14ac:dyDescent="0.3">
      <c r="A1951" t="s">
        <v>4086</v>
      </c>
      <c r="B1951" t="s">
        <v>4087</v>
      </c>
      <c r="C1951" t="str">
        <f>IFERROR(VLOOKUP(Table1[[#This Row],[Ticker]],[1]!Table2[[Symbol]:[Industry]],2,FALSE),"-")</f>
        <v>-</v>
      </c>
      <c r="D1951" t="s">
        <v>297</v>
      </c>
      <c r="E1951">
        <v>395.80559460000001</v>
      </c>
      <c r="F1951">
        <v>462.15</v>
      </c>
      <c r="G1951">
        <v>-23.9421093105837</v>
      </c>
      <c r="H1951">
        <v>30.6654785076176</v>
      </c>
      <c r="I1951">
        <v>5.7915063469365498</v>
      </c>
      <c r="J1951">
        <v>7.03838282359935</v>
      </c>
      <c r="K1951">
        <v>397.78231925140102</v>
      </c>
      <c r="L1951">
        <v>384.72067496536903</v>
      </c>
      <c r="M1951">
        <v>67.102524818738601</v>
      </c>
      <c r="N1951">
        <v>2.2375028036140998</v>
      </c>
      <c r="O1951">
        <v>7.1946337769122497</v>
      </c>
      <c r="P1951">
        <v>71.1666666666666</v>
      </c>
      <c r="Q1951">
        <v>-8.5113614796911999E-2</v>
      </c>
    </row>
    <row r="1952" spans="1:17" hidden="1" x14ac:dyDescent="0.3">
      <c r="A1952" t="s">
        <v>4088</v>
      </c>
      <c r="B1952" t="s">
        <v>4089</v>
      </c>
      <c r="C1952" t="str">
        <f>IFERROR(VLOOKUP(Table1[[#This Row],[Ticker]],[1]!Table2[[Symbol]:[Industry]],2,FALSE),"-")</f>
        <v>-</v>
      </c>
      <c r="D1952" t="s">
        <v>54</v>
      </c>
      <c r="E1952">
        <v>395.53362573999999</v>
      </c>
      <c r="F1952">
        <v>837.7</v>
      </c>
      <c r="G1952">
        <v>-53.215258415033503</v>
      </c>
      <c r="H1952">
        <v>-6.7057652749059402</v>
      </c>
      <c r="I1952">
        <v>-10.5711549925753</v>
      </c>
      <c r="J1952">
        <v>0.27409953318275199</v>
      </c>
      <c r="K1952">
        <v>851.883300409664</v>
      </c>
      <c r="L1952">
        <v>858.74797836078403</v>
      </c>
      <c r="M1952">
        <v>43.707474653912698</v>
      </c>
      <c r="N1952">
        <v>0.72306103169074398</v>
      </c>
      <c r="O1952">
        <v>45.517488360988402</v>
      </c>
      <c r="P1952">
        <v>28.876923076922999</v>
      </c>
      <c r="Q1952">
        <v>5.7536731737959E-2</v>
      </c>
    </row>
    <row r="1953" spans="1:17" hidden="1" x14ac:dyDescent="0.3">
      <c r="A1953" t="s">
        <v>4090</v>
      </c>
      <c r="B1953" t="s">
        <v>4091</v>
      </c>
      <c r="C1953" t="str">
        <f>IFERROR(VLOOKUP(Table1[[#This Row],[Ticker]],[1]!Table2[[Symbol]:[Industry]],2,FALSE),"-")</f>
        <v>-</v>
      </c>
      <c r="D1953" t="s">
        <v>54</v>
      </c>
      <c r="E1953">
        <v>394.90504182000001</v>
      </c>
      <c r="F1953">
        <v>328.2</v>
      </c>
      <c r="G1953">
        <v>135.241799287817</v>
      </c>
      <c r="H1953">
        <v>-5.3142295939831596</v>
      </c>
      <c r="I1953">
        <v>-1.4341784524571299</v>
      </c>
      <c r="J1953">
        <v>5.8020704499425797</v>
      </c>
      <c r="K1953">
        <v>320.14469568606899</v>
      </c>
      <c r="L1953">
        <v>272.55299443721901</v>
      </c>
      <c r="M1953">
        <v>53.336195849178402</v>
      </c>
      <c r="N1953">
        <v>0.410735058219934</v>
      </c>
      <c r="O1953">
        <v>27.056672760511798</v>
      </c>
      <c r="P1953">
        <v>186.13775065387901</v>
      </c>
      <c r="Q1953">
        <v>0.14711558307950101</v>
      </c>
    </row>
    <row r="1954" spans="1:17" hidden="1" x14ac:dyDescent="0.3">
      <c r="A1954" t="s">
        <v>4092</v>
      </c>
      <c r="B1954" t="s">
        <v>4093</v>
      </c>
      <c r="C1954" t="str">
        <f>IFERROR(VLOOKUP(Table1[[#This Row],[Ticker]],[1]!Table2[[Symbol]:[Industry]],2,FALSE),"-")</f>
        <v>-</v>
      </c>
      <c r="D1954" t="s">
        <v>297</v>
      </c>
      <c r="E1954">
        <v>392.86</v>
      </c>
      <c r="F1954">
        <v>3928.6</v>
      </c>
      <c r="G1954">
        <v>118.340101597459</v>
      </c>
      <c r="H1954">
        <v>2.0324667995330201</v>
      </c>
      <c r="I1954">
        <v>21.7133047001753</v>
      </c>
      <c r="J1954">
        <v>12.711772975114499</v>
      </c>
      <c r="K1954">
        <v>3748.0828888566598</v>
      </c>
      <c r="L1954">
        <v>3134.64952614503</v>
      </c>
      <c r="M1954">
        <v>62.702671521083403</v>
      </c>
      <c r="N1954">
        <v>0.77483220897531002</v>
      </c>
      <c r="O1954">
        <v>29.689965891157101</v>
      </c>
      <c r="P1954">
        <v>161.21010638297801</v>
      </c>
      <c r="Q1954">
        <v>0.130646806460014</v>
      </c>
    </row>
    <row r="1955" spans="1:17" hidden="1" x14ac:dyDescent="0.3">
      <c r="A1955" t="s">
        <v>4094</v>
      </c>
      <c r="B1955" t="s">
        <v>4095</v>
      </c>
      <c r="C1955" t="str">
        <f>IFERROR(VLOOKUP(Table1[[#This Row],[Ticker]],[1]!Table2[[Symbol]:[Industry]],2,FALSE),"-")</f>
        <v>-</v>
      </c>
      <c r="D1955" t="s">
        <v>532</v>
      </c>
      <c r="E1955">
        <v>391.2</v>
      </c>
      <c r="F1955">
        <v>391.2</v>
      </c>
      <c r="G1955">
        <v>11.648130112743999</v>
      </c>
      <c r="H1955">
        <v>-5.6972510135181196</v>
      </c>
      <c r="I1955">
        <v>-4.13545539182123</v>
      </c>
      <c r="J1955">
        <v>2.2898979751145001</v>
      </c>
      <c r="K1955">
        <v>383.21734639929798</v>
      </c>
      <c r="L1955">
        <v>348.08947371148298</v>
      </c>
      <c r="M1955">
        <v>54.9003492850184</v>
      </c>
      <c r="N1955">
        <v>0.60034695504564495</v>
      </c>
      <c r="O1955">
        <v>12.206032719836401</v>
      </c>
      <c r="P1955">
        <v>55.7945041816009</v>
      </c>
      <c r="Q1955">
        <v>5.8955223826027997E-2</v>
      </c>
    </row>
    <row r="1956" spans="1:17" hidden="1" x14ac:dyDescent="0.3">
      <c r="A1956" t="s">
        <v>4096</v>
      </c>
      <c r="B1956" t="s">
        <v>4097</v>
      </c>
      <c r="C1956" t="str">
        <f>IFERROR(VLOOKUP(Table1[[#This Row],[Ticker]],[1]!Table2[[Symbol]:[Industry]],2,FALSE),"-")</f>
        <v>-</v>
      </c>
      <c r="D1956" t="s">
        <v>307</v>
      </c>
      <c r="E1956">
        <v>388.79223479400002</v>
      </c>
      <c r="F1956">
        <v>199.86</v>
      </c>
      <c r="G1956">
        <v>2.9837962506163</v>
      </c>
      <c r="H1956">
        <v>31.0775496443629</v>
      </c>
      <c r="I1956">
        <v>-2.2562290327817398</v>
      </c>
      <c r="J1956">
        <v>-4.3311684584519297</v>
      </c>
      <c r="K1956">
        <v>165.33142771924599</v>
      </c>
      <c r="L1956">
        <v>156.422193223444</v>
      </c>
      <c r="M1956">
        <v>69.845565165211994</v>
      </c>
      <c r="N1956">
        <v>3.03434296804731</v>
      </c>
      <c r="O1956">
        <v>19.5586910837586</v>
      </c>
      <c r="P1956">
        <v>83.610473128158006</v>
      </c>
      <c r="Q1956">
        <v>6.5870390672954998E-2</v>
      </c>
    </row>
    <row r="1957" spans="1:17" hidden="1" x14ac:dyDescent="0.3">
      <c r="A1957" t="s">
        <v>4098</v>
      </c>
      <c r="B1957" t="s">
        <v>4099</v>
      </c>
      <c r="C1957" t="str">
        <f>IFERROR(VLOOKUP(Table1[[#This Row],[Ticker]],[1]!Table2[[Symbol]:[Industry]],2,FALSE),"-")</f>
        <v>-</v>
      </c>
      <c r="D1957" t="s">
        <v>417</v>
      </c>
      <c r="E1957">
        <v>388.77648464999999</v>
      </c>
      <c r="F1957">
        <v>314.95</v>
      </c>
      <c r="G1957">
        <v>30.1064568535981</v>
      </c>
      <c r="H1957">
        <v>-19.7095966925304</v>
      </c>
      <c r="I1957">
        <v>-47.119061528242</v>
      </c>
      <c r="J1957">
        <v>0.269223945094689</v>
      </c>
      <c r="K1957">
        <v>360.28134028072498</v>
      </c>
      <c r="L1957">
        <v>369.133973495384</v>
      </c>
      <c r="M1957">
        <v>35.385307233445602</v>
      </c>
      <c r="N1957">
        <v>0.73374191351719398</v>
      </c>
      <c r="O1957">
        <v>133.24337196380301</v>
      </c>
      <c r="P1957">
        <v>69.1460794844253</v>
      </c>
      <c r="Q1957">
        <v>0.19557093291569499</v>
      </c>
    </row>
    <row r="1958" spans="1:17" hidden="1" x14ac:dyDescent="0.3">
      <c r="A1958" t="s">
        <v>4100</v>
      </c>
      <c r="B1958" t="s">
        <v>4101</v>
      </c>
      <c r="C1958" t="str">
        <f>IFERROR(VLOOKUP(Table1[[#This Row],[Ticker]],[1]!Table2[[Symbol]:[Industry]],2,FALSE),"-")</f>
        <v>-</v>
      </c>
      <c r="D1958" t="s">
        <v>372</v>
      </c>
      <c r="E1958">
        <v>387.26</v>
      </c>
      <c r="F1958">
        <v>335</v>
      </c>
      <c r="G1958">
        <v>-59.585085434958998</v>
      </c>
      <c r="H1958">
        <v>-3.84031564677883</v>
      </c>
      <c r="I1958">
        <v>-38.660370278853101</v>
      </c>
      <c r="J1958">
        <v>-2.7596744951157901</v>
      </c>
      <c r="K1958">
        <v>361.20870706292197</v>
      </c>
      <c r="L1958">
        <v>421.71783101358199</v>
      </c>
      <c r="M1958">
        <v>42.296723101762097</v>
      </c>
      <c r="N1958">
        <v>1.3046594982078801</v>
      </c>
      <c r="O1958">
        <v>91.014925373134304</v>
      </c>
      <c r="P1958">
        <v>8.0645161290322491</v>
      </c>
      <c r="Q1958">
        <v>0.22377277746794499</v>
      </c>
    </row>
    <row r="1959" spans="1:17" hidden="1" x14ac:dyDescent="0.3">
      <c r="A1959" t="s">
        <v>4102</v>
      </c>
      <c r="B1959" t="s">
        <v>4103</v>
      </c>
      <c r="C1959" t="str">
        <f>IFERROR(VLOOKUP(Table1[[#This Row],[Ticker]],[1]!Table2[[Symbol]:[Industry]],2,FALSE),"-")</f>
        <v>-</v>
      </c>
      <c r="D1959" t="s">
        <v>307</v>
      </c>
      <c r="E1959">
        <v>387.14378174400002</v>
      </c>
      <c r="F1959">
        <v>223.89</v>
      </c>
      <c r="G1959">
        <v>102.224316711182</v>
      </c>
      <c r="H1959">
        <v>11.2782683055734</v>
      </c>
      <c r="I1959">
        <v>11.451513510360201</v>
      </c>
      <c r="J1959">
        <v>26.908497766128001</v>
      </c>
      <c r="K1959">
        <v>185.54591676562899</v>
      </c>
      <c r="L1959">
        <v>160.983894477013</v>
      </c>
      <c r="M1959">
        <v>71.3645338139317</v>
      </c>
      <c r="N1959">
        <v>3.7188155549522599</v>
      </c>
      <c r="O1959">
        <v>6.3825985975255897</v>
      </c>
      <c r="P1959">
        <v>136.920634920634</v>
      </c>
    </row>
    <row r="1960" spans="1:17" hidden="1" x14ac:dyDescent="0.3">
      <c r="A1960" t="s">
        <v>4104</v>
      </c>
      <c r="B1960" t="s">
        <v>4105</v>
      </c>
      <c r="C1960" t="str">
        <f>IFERROR(VLOOKUP(Table1[[#This Row],[Ticker]],[1]!Table2[[Symbol]:[Industry]],2,FALSE),"-")</f>
        <v>-</v>
      </c>
      <c r="D1960" t="s">
        <v>379</v>
      </c>
      <c r="E1960">
        <v>386.87908525</v>
      </c>
      <c r="F1960">
        <v>297.5</v>
      </c>
      <c r="G1960">
        <v>47.0868351721629</v>
      </c>
      <c r="H1960">
        <v>10.5151260105534</v>
      </c>
      <c r="I1960">
        <v>-7.2705920267482904</v>
      </c>
      <c r="J1960">
        <v>6.5186475648749198</v>
      </c>
      <c r="K1960">
        <v>270.33013751611998</v>
      </c>
      <c r="L1960">
        <v>242.57274266290699</v>
      </c>
      <c r="M1960">
        <v>61.488826557976097</v>
      </c>
      <c r="N1960">
        <v>1.43185641927308</v>
      </c>
      <c r="O1960">
        <v>15.1932773109243</v>
      </c>
      <c r="P1960">
        <v>88.231572287250799</v>
      </c>
      <c r="Q1960">
        <v>4.3966863396376003E-2</v>
      </c>
    </row>
    <row r="1961" spans="1:17" hidden="1" x14ac:dyDescent="0.3">
      <c r="A1961" t="s">
        <v>4106</v>
      </c>
      <c r="B1961" t="s">
        <v>4107</v>
      </c>
      <c r="C1961" t="str">
        <f>IFERROR(VLOOKUP(Table1[[#This Row],[Ticker]],[1]!Table2[[Symbol]:[Industry]],2,FALSE),"-")</f>
        <v>-</v>
      </c>
      <c r="D1961" t="s">
        <v>4108</v>
      </c>
      <c r="E1961">
        <v>386.21266966799999</v>
      </c>
      <c r="F1961">
        <v>48.91</v>
      </c>
      <c r="G1961">
        <v>-44.147869861050403</v>
      </c>
      <c r="H1961">
        <v>-11.5419199248536</v>
      </c>
      <c r="I1961">
        <v>-35.984032635627997</v>
      </c>
      <c r="J1961">
        <v>-3.3359761507596102</v>
      </c>
      <c r="K1961">
        <v>52.413186988854903</v>
      </c>
      <c r="L1961">
        <v>56.654925212527203</v>
      </c>
      <c r="M1961">
        <v>37.351651714125303</v>
      </c>
      <c r="N1961">
        <v>1.8463011418197499</v>
      </c>
      <c r="O1961">
        <v>68.677162134532793</v>
      </c>
      <c r="P1961">
        <v>43.431085043988197</v>
      </c>
      <c r="Q1961">
        <v>6.6402861827329004E-2</v>
      </c>
    </row>
    <row r="1962" spans="1:17" hidden="1" x14ac:dyDescent="0.3">
      <c r="A1962" t="s">
        <v>4109</v>
      </c>
      <c r="B1962" t="s">
        <v>4110</v>
      </c>
      <c r="C1962" t="str">
        <f>IFERROR(VLOOKUP(Table1[[#This Row],[Ticker]],[1]!Table2[[Symbol]:[Industry]],2,FALSE),"-")</f>
        <v>-</v>
      </c>
      <c r="D1962" t="s">
        <v>21</v>
      </c>
      <c r="E1962">
        <v>385.71609599999999</v>
      </c>
      <c r="F1962">
        <v>262.95</v>
      </c>
      <c r="G1962">
        <v>-13.7310081817401</v>
      </c>
      <c r="H1962">
        <v>10.147704498935299</v>
      </c>
      <c r="I1962">
        <v>-34.424383843584799</v>
      </c>
      <c r="J1962">
        <v>9.50410400645994</v>
      </c>
      <c r="K1962">
        <v>259.517916726441</v>
      </c>
      <c r="L1962">
        <v>264.51958236937901</v>
      </c>
      <c r="M1962">
        <v>54.479296849956498</v>
      </c>
      <c r="N1962">
        <v>0.82404692082111397</v>
      </c>
      <c r="O1962">
        <v>55.048488305761502</v>
      </c>
      <c r="P1962">
        <v>25.813397129186502</v>
      </c>
    </row>
    <row r="1963" spans="1:17" hidden="1" x14ac:dyDescent="0.3">
      <c r="A1963" t="s">
        <v>4111</v>
      </c>
      <c r="B1963" t="s">
        <v>4112</v>
      </c>
      <c r="C1963" t="str">
        <f>IFERROR(VLOOKUP(Table1[[#This Row],[Ticker]],[1]!Table2[[Symbol]:[Industry]],2,FALSE),"-")</f>
        <v>-</v>
      </c>
      <c r="D1963" t="s">
        <v>1866</v>
      </c>
      <c r="E1963">
        <v>385.67805438400001</v>
      </c>
      <c r="F1963">
        <v>66.08</v>
      </c>
      <c r="G1963">
        <v>38.2029444902279</v>
      </c>
      <c r="H1963">
        <v>-2.6653631976888401</v>
      </c>
      <c r="I1963">
        <v>-35.4093414722687</v>
      </c>
      <c r="J1963">
        <v>-0.39733672272558701</v>
      </c>
      <c r="K1963">
        <v>65.570878167046999</v>
      </c>
      <c r="L1963">
        <v>61.3802898355435</v>
      </c>
      <c r="M1963">
        <v>52.629640611073398</v>
      </c>
      <c r="N1963">
        <v>1.0048656769384501</v>
      </c>
      <c r="O1963">
        <v>41.268159806295301</v>
      </c>
      <c r="P1963">
        <v>67.715736040609102</v>
      </c>
      <c r="Q1963">
        <v>3.3424302918050999E-2</v>
      </c>
    </row>
    <row r="1964" spans="1:17" hidden="1" x14ac:dyDescent="0.3">
      <c r="A1964" t="s">
        <v>4113</v>
      </c>
      <c r="B1964" t="s">
        <v>4114</v>
      </c>
      <c r="C1964" t="str">
        <f>IFERROR(VLOOKUP(Table1[[#This Row],[Ticker]],[1]!Table2[[Symbol]:[Industry]],2,FALSE),"-")</f>
        <v>-</v>
      </c>
      <c r="D1964" t="s">
        <v>433</v>
      </c>
      <c r="E1964">
        <v>385.39426615999997</v>
      </c>
      <c r="F1964">
        <v>154.44999999999999</v>
      </c>
      <c r="G1964">
        <v>-45.102626980725297</v>
      </c>
      <c r="H1964">
        <v>-21.008677728453598</v>
      </c>
      <c r="I1964">
        <v>-31.6223562690638</v>
      </c>
      <c r="J1964">
        <v>-18.049587101212602</v>
      </c>
      <c r="O1964">
        <v>29.459371965037199</v>
      </c>
      <c r="P1964">
        <v>0</v>
      </c>
    </row>
    <row r="1965" spans="1:17" hidden="1" x14ac:dyDescent="0.3">
      <c r="A1965" t="s">
        <v>4115</v>
      </c>
      <c r="B1965" t="s">
        <v>4116</v>
      </c>
      <c r="C1965" t="str">
        <f>IFERROR(VLOOKUP(Table1[[#This Row],[Ticker]],[1]!Table2[[Symbol]:[Industry]],2,FALSE),"-")</f>
        <v>-</v>
      </c>
      <c r="D1965" t="s">
        <v>133</v>
      </c>
      <c r="E1965">
        <v>384.61911264000003</v>
      </c>
      <c r="F1965">
        <v>201.6</v>
      </c>
      <c r="G1965">
        <v>34.461658472352099</v>
      </c>
      <c r="H1965">
        <v>-10.9608257977418</v>
      </c>
      <c r="I1965">
        <v>25.690365999594</v>
      </c>
      <c r="J1965">
        <v>-0.91088217441415498</v>
      </c>
      <c r="K1965">
        <v>211.321784813574</v>
      </c>
      <c r="L1965">
        <v>183.618711747091</v>
      </c>
      <c r="M1965">
        <v>38.915956586257401</v>
      </c>
      <c r="N1965">
        <v>0.78465751496777703</v>
      </c>
      <c r="O1965">
        <v>28.918650793650698</v>
      </c>
      <c r="P1965">
        <v>96.491228070175396</v>
      </c>
      <c r="Q1965">
        <v>6.0607802606954003E-2</v>
      </c>
    </row>
    <row r="1966" spans="1:17" hidden="1" x14ac:dyDescent="0.3">
      <c r="A1966" t="s">
        <v>4117</v>
      </c>
      <c r="B1966" t="s">
        <v>4118</v>
      </c>
      <c r="C1966" t="str">
        <f>IFERROR(VLOOKUP(Table1[[#This Row],[Ticker]],[1]!Table2[[Symbol]:[Industry]],2,FALSE),"-")</f>
        <v>-</v>
      </c>
      <c r="D1966" t="s">
        <v>297</v>
      </c>
      <c r="E1966">
        <v>384.41579271000001</v>
      </c>
      <c r="F1966">
        <v>491.55</v>
      </c>
      <c r="G1966">
        <v>-16.569418469874002</v>
      </c>
      <c r="H1966">
        <v>-2.6068487833309302</v>
      </c>
      <c r="I1966">
        <v>-19.1451473238901</v>
      </c>
      <c r="J1966">
        <v>1.1946077231977501</v>
      </c>
      <c r="K1966">
        <v>497.56334170536098</v>
      </c>
      <c r="L1966">
        <v>482.303176563519</v>
      </c>
      <c r="M1966">
        <v>47.434644558437</v>
      </c>
      <c r="N1966">
        <v>0.61205061987239395</v>
      </c>
      <c r="O1966">
        <v>19.418167022683299</v>
      </c>
      <c r="P1966">
        <v>22.550486163051598</v>
      </c>
      <c r="Q1966">
        <v>5.6662807850870002E-2</v>
      </c>
    </row>
    <row r="1967" spans="1:17" hidden="1" x14ac:dyDescent="0.3">
      <c r="A1967" t="s">
        <v>4119</v>
      </c>
      <c r="B1967" t="s">
        <v>4120</v>
      </c>
      <c r="C1967" t="str">
        <f>IFERROR(VLOOKUP(Table1[[#This Row],[Ticker]],[1]!Table2[[Symbol]:[Industry]],2,FALSE),"-")</f>
        <v>-</v>
      </c>
      <c r="D1967" t="s">
        <v>463</v>
      </c>
      <c r="E1967">
        <v>384.23309228199997</v>
      </c>
      <c r="F1967">
        <v>22.89</v>
      </c>
      <c r="G1967">
        <v>48.888399413525697</v>
      </c>
      <c r="H1967">
        <v>-3.5557505386843098</v>
      </c>
      <c r="I1967">
        <v>-30.912773493152201</v>
      </c>
      <c r="J1967">
        <v>-2.5852352668529002</v>
      </c>
      <c r="K1967">
        <v>23.940309248038599</v>
      </c>
      <c r="L1967">
        <v>21.944378935297301</v>
      </c>
      <c r="M1967">
        <v>37.751075223755997</v>
      </c>
      <c r="N1967">
        <v>1.0989831084527899</v>
      </c>
      <c r="O1967">
        <v>44.167758846657897</v>
      </c>
      <c r="P1967">
        <v>95.174921630094005</v>
      </c>
    </row>
    <row r="1968" spans="1:17" hidden="1" x14ac:dyDescent="0.3">
      <c r="A1968" t="s">
        <v>4121</v>
      </c>
      <c r="B1968" t="s">
        <v>4122</v>
      </c>
      <c r="C1968" t="str">
        <f>IFERROR(VLOOKUP(Table1[[#This Row],[Ticker]],[1]!Table2[[Symbol]:[Industry]],2,FALSE),"-")</f>
        <v>-</v>
      </c>
      <c r="D1968" t="s">
        <v>297</v>
      </c>
      <c r="E1968">
        <v>383.55551330899999</v>
      </c>
      <c r="F1968">
        <v>75.23</v>
      </c>
      <c r="G1968">
        <v>58.075827018801697</v>
      </c>
      <c r="H1968">
        <v>9.3401044091937599</v>
      </c>
      <c r="I1968">
        <v>-13.5283752792207</v>
      </c>
      <c r="J1968">
        <v>-4.2390693949743596</v>
      </c>
      <c r="K1968">
        <v>70.369337571607502</v>
      </c>
      <c r="L1968">
        <v>63.128503077110501</v>
      </c>
      <c r="M1968">
        <v>52.234363218445097</v>
      </c>
      <c r="N1968">
        <v>1.76795491389574</v>
      </c>
      <c r="O1968">
        <v>19.898976472152</v>
      </c>
      <c r="P1968">
        <v>87.372353673723495</v>
      </c>
      <c r="Q1968">
        <v>2.8210631524289999E-3</v>
      </c>
    </row>
    <row r="1969" spans="1:17" hidden="1" x14ac:dyDescent="0.3">
      <c r="A1969" t="s">
        <v>4123</v>
      </c>
      <c r="B1969" t="s">
        <v>4124</v>
      </c>
      <c r="C1969" t="str">
        <f>IFERROR(VLOOKUP(Table1[[#This Row],[Ticker]],[1]!Table2[[Symbol]:[Industry]],2,FALSE),"-")</f>
        <v>-</v>
      </c>
      <c r="D1969" t="s">
        <v>98</v>
      </c>
      <c r="E1969">
        <v>382.41235418399998</v>
      </c>
      <c r="F1969">
        <v>29.69</v>
      </c>
      <c r="G1969">
        <v>106.694348458245</v>
      </c>
      <c r="H1969">
        <v>5.00152343681681</v>
      </c>
      <c r="I1969">
        <v>-15.112826818315099</v>
      </c>
      <c r="J1969">
        <v>-0.21817690964198899</v>
      </c>
      <c r="K1969">
        <v>26.5173059235333</v>
      </c>
      <c r="L1969">
        <v>22.036153263882099</v>
      </c>
      <c r="M1969">
        <v>58.745377193078298</v>
      </c>
      <c r="N1969">
        <v>0.49267691070150299</v>
      </c>
      <c r="O1969">
        <v>10.0147521629648</v>
      </c>
      <c r="P1969">
        <v>153.11290802987301</v>
      </c>
      <c r="Q1969">
        <v>0.121799844011204</v>
      </c>
    </row>
    <row r="1970" spans="1:17" hidden="1" x14ac:dyDescent="0.3">
      <c r="A1970" t="s">
        <v>4125</v>
      </c>
      <c r="B1970" t="s">
        <v>4126</v>
      </c>
      <c r="C1970" t="str">
        <f>IFERROR(VLOOKUP(Table1[[#This Row],[Ticker]],[1]!Table2[[Symbol]:[Industry]],2,FALSE),"-")</f>
        <v>-</v>
      </c>
      <c r="D1970" t="s">
        <v>1005</v>
      </c>
      <c r="E1970">
        <v>382.38387180000001</v>
      </c>
      <c r="F1970">
        <v>24.9</v>
      </c>
      <c r="G1970">
        <v>-20.1748290247026</v>
      </c>
      <c r="H1970">
        <v>-3.5520432400243198</v>
      </c>
      <c r="I1970">
        <v>-10.2122527398264</v>
      </c>
      <c r="J1970">
        <v>-1.17469701437268</v>
      </c>
      <c r="K1970">
        <v>24.537945042983399</v>
      </c>
      <c r="L1970">
        <v>23.893571685056902</v>
      </c>
      <c r="M1970">
        <v>43.027276865052599</v>
      </c>
      <c r="N1970">
        <v>0.83770693723923895</v>
      </c>
      <c r="O1970">
        <v>22.088353413654598</v>
      </c>
      <c r="P1970">
        <v>36.813186813186803</v>
      </c>
      <c r="Q1970">
        <v>-2.3376362457065002E-2</v>
      </c>
    </row>
    <row r="1971" spans="1:17" hidden="1" x14ac:dyDescent="0.3">
      <c r="A1971" t="s">
        <v>4127</v>
      </c>
      <c r="B1971" t="s">
        <v>4128</v>
      </c>
      <c r="C1971" t="str">
        <f>IFERROR(VLOOKUP(Table1[[#This Row],[Ticker]],[1]!Table2[[Symbol]:[Industry]],2,FALSE),"-")</f>
        <v>-</v>
      </c>
      <c r="D1971" t="s">
        <v>46</v>
      </c>
      <c r="E1971">
        <v>382.16800000000001</v>
      </c>
      <c r="F1971">
        <v>155</v>
      </c>
      <c r="G1971">
        <v>52.709304385746499</v>
      </c>
      <c r="H1971">
        <v>-13.6377128051125</v>
      </c>
      <c r="I1971">
        <v>20.343312698140199</v>
      </c>
      <c r="J1971">
        <v>-2.7334120481955102</v>
      </c>
      <c r="K1971">
        <v>152.30108675584</v>
      </c>
      <c r="L1971">
        <v>119.738403290395</v>
      </c>
      <c r="M1971">
        <v>46.293174474764299</v>
      </c>
      <c r="N1971">
        <v>0.54703724793997399</v>
      </c>
      <c r="O1971">
        <v>19.354838709677399</v>
      </c>
      <c r="P1971">
        <v>101.298701298701</v>
      </c>
    </row>
    <row r="1972" spans="1:17" hidden="1" x14ac:dyDescent="0.3">
      <c r="A1972" t="s">
        <v>4129</v>
      </c>
      <c r="B1972" t="s">
        <v>4130</v>
      </c>
      <c r="C1972" t="str">
        <f>IFERROR(VLOOKUP(Table1[[#This Row],[Ticker]],[1]!Table2[[Symbol]:[Industry]],2,FALSE),"-")</f>
        <v>-</v>
      </c>
      <c r="D1972" t="s">
        <v>1525</v>
      </c>
      <c r="E1972">
        <v>381.84269239999998</v>
      </c>
      <c r="F1972">
        <v>187.54</v>
      </c>
      <c r="G1972">
        <v>-25.430824377785399</v>
      </c>
      <c r="H1972">
        <v>8.2269112439774705</v>
      </c>
      <c r="I1972">
        <v>-51.817233023951097</v>
      </c>
      <c r="J1972">
        <v>10.089820824542301</v>
      </c>
      <c r="K1972">
        <v>190.54929054649699</v>
      </c>
      <c r="L1972">
        <v>219.95417551104899</v>
      </c>
      <c r="M1972">
        <v>59.478627539187102</v>
      </c>
      <c r="N1972">
        <v>1.24836724616605</v>
      </c>
      <c r="O1972">
        <v>104.06313319825099</v>
      </c>
      <c r="P1972">
        <v>15.729713051527201</v>
      </c>
      <c r="Q1972">
        <v>0.155165991970206</v>
      </c>
    </row>
    <row r="1973" spans="1:17" hidden="1" x14ac:dyDescent="0.3">
      <c r="A1973" t="s">
        <v>4131</v>
      </c>
      <c r="B1973" t="s">
        <v>4132</v>
      </c>
      <c r="C1973" t="str">
        <f>IFERROR(VLOOKUP(Table1[[#This Row],[Ticker]],[1]!Table2[[Symbol]:[Industry]],2,FALSE),"-")</f>
        <v>-</v>
      </c>
      <c r="D1973" t="s">
        <v>1701</v>
      </c>
      <c r="E1973">
        <v>381.63691744200003</v>
      </c>
      <c r="F1973">
        <v>136.62</v>
      </c>
      <c r="G1973">
        <v>2.3017070178711099</v>
      </c>
      <c r="H1973">
        <v>-18.813289674457501</v>
      </c>
      <c r="I1973">
        <v>-18.064814723297498</v>
      </c>
      <c r="J1973">
        <v>-10.5923864071698</v>
      </c>
      <c r="K1973">
        <v>148.01400856315399</v>
      </c>
      <c r="L1973">
        <v>135.89863484160099</v>
      </c>
      <c r="M1973">
        <v>28.048146541054301</v>
      </c>
      <c r="N1973">
        <v>0.37483462720393701</v>
      </c>
      <c r="O1973">
        <v>31.496120626555399</v>
      </c>
      <c r="P1973">
        <v>30.1142857142857</v>
      </c>
      <c r="Q1973">
        <v>-4.0193048799357999E-2</v>
      </c>
    </row>
    <row r="1974" spans="1:17" hidden="1" x14ac:dyDescent="0.3">
      <c r="A1974" t="s">
        <v>4133</v>
      </c>
      <c r="B1974" t="s">
        <v>4134</v>
      </c>
      <c r="C1974" t="str">
        <f>IFERROR(VLOOKUP(Table1[[#This Row],[Ticker]],[1]!Table2[[Symbol]:[Industry]],2,FALSE),"-")</f>
        <v>-</v>
      </c>
      <c r="D1974" t="s">
        <v>21</v>
      </c>
      <c r="E1974">
        <v>380.37900000000002</v>
      </c>
      <c r="F1974">
        <v>307.75</v>
      </c>
      <c r="G1974">
        <v>-14.879096324251201</v>
      </c>
      <c r="H1974">
        <v>-3.9387301321902202</v>
      </c>
      <c r="I1974">
        <v>-1.39882561258975</v>
      </c>
      <c r="J1974">
        <v>0.455534927159222</v>
      </c>
      <c r="K1974">
        <v>277.25231080637502</v>
      </c>
      <c r="M1974">
        <v>45.111355106338202</v>
      </c>
      <c r="N1974">
        <v>0.36229453203622902</v>
      </c>
      <c r="O1974">
        <v>22.761982128350901</v>
      </c>
      <c r="P1974">
        <v>116.72535211267601</v>
      </c>
    </row>
    <row r="1975" spans="1:17" hidden="1" x14ac:dyDescent="0.3">
      <c r="A1975" t="s">
        <v>4135</v>
      </c>
      <c r="B1975" t="s">
        <v>4136</v>
      </c>
      <c r="C1975" t="str">
        <f>IFERROR(VLOOKUP(Table1[[#This Row],[Ticker]],[1]!Table2[[Symbol]:[Industry]],2,FALSE),"-")</f>
        <v>-</v>
      </c>
      <c r="E1975">
        <v>379.67443200000002</v>
      </c>
      <c r="F1975">
        <v>186.4</v>
      </c>
      <c r="G1975">
        <v>-18.994897844771401</v>
      </c>
      <c r="H1975">
        <v>7.6944437115099404</v>
      </c>
      <c r="I1975">
        <v>-5.5146271331099603</v>
      </c>
      <c r="J1975">
        <v>-0.12970538489344199</v>
      </c>
      <c r="M1975">
        <v>53.205454328272403</v>
      </c>
      <c r="O1975">
        <v>10.488197424892601</v>
      </c>
      <c r="P1975">
        <v>18.9154704944178</v>
      </c>
    </row>
    <row r="1976" spans="1:17" hidden="1" x14ac:dyDescent="0.3">
      <c r="A1976" t="s">
        <v>4137</v>
      </c>
      <c r="B1976" t="s">
        <v>4138</v>
      </c>
      <c r="C1976" t="str">
        <f>IFERROR(VLOOKUP(Table1[[#This Row],[Ticker]],[1]!Table2[[Symbol]:[Industry]],2,FALSE),"-")</f>
        <v>-</v>
      </c>
      <c r="D1976" t="s">
        <v>696</v>
      </c>
      <c r="E1976">
        <v>377.97180359999999</v>
      </c>
      <c r="F1976">
        <v>242.16</v>
      </c>
      <c r="G1976">
        <v>15.3609872496833</v>
      </c>
      <c r="H1976">
        <v>-6.0588030417368097</v>
      </c>
      <c r="I1976">
        <v>-25.460949359562399</v>
      </c>
      <c r="J1976">
        <v>-1.66279854302704</v>
      </c>
      <c r="K1976">
        <v>249.083912017562</v>
      </c>
      <c r="L1976">
        <v>234.814147621567</v>
      </c>
      <c r="M1976">
        <v>28.292745846057599</v>
      </c>
      <c r="N1976">
        <v>0.447946713561161</v>
      </c>
      <c r="O1976">
        <v>18.929633300297301</v>
      </c>
      <c r="P1976">
        <v>42.783018867924497</v>
      </c>
      <c r="Q1976">
        <v>2.0238828233919998E-2</v>
      </c>
    </row>
    <row r="1977" spans="1:17" hidden="1" x14ac:dyDescent="0.3">
      <c r="A1977" t="s">
        <v>4139</v>
      </c>
      <c r="B1977" t="s">
        <v>4140</v>
      </c>
      <c r="C1977" t="str">
        <f>IFERROR(VLOOKUP(Table1[[#This Row],[Ticker]],[1]!Table2[[Symbol]:[Industry]],2,FALSE),"-")</f>
        <v>-</v>
      </c>
      <c r="D1977" t="s">
        <v>396</v>
      </c>
      <c r="E1977">
        <v>377.149396015999</v>
      </c>
      <c r="F1977">
        <v>91.04</v>
      </c>
      <c r="G1977">
        <v>-11.997294371397</v>
      </c>
      <c r="H1977">
        <v>1.22360818865128</v>
      </c>
      <c r="I1977">
        <v>-14.491296525723801</v>
      </c>
      <c r="J1977">
        <v>-5.3643287680174501</v>
      </c>
      <c r="K1977">
        <v>83.551937604809297</v>
      </c>
      <c r="L1977">
        <v>79.166723232525499</v>
      </c>
      <c r="M1977">
        <v>53.633062311280398</v>
      </c>
      <c r="N1977">
        <v>3.57606265175898</v>
      </c>
      <c r="O1977">
        <v>15.3449033391915</v>
      </c>
      <c r="P1977">
        <v>40.061538461538397</v>
      </c>
      <c r="Q1977">
        <v>-7.9049994071082E-2</v>
      </c>
    </row>
    <row r="1978" spans="1:17" hidden="1" x14ac:dyDescent="0.3">
      <c r="A1978" t="s">
        <v>4141</v>
      </c>
      <c r="B1978" t="s">
        <v>4142</v>
      </c>
      <c r="C1978" t="str">
        <f>IFERROR(VLOOKUP(Table1[[#This Row],[Ticker]],[1]!Table2[[Symbol]:[Industry]],2,FALSE),"-")</f>
        <v>-</v>
      </c>
      <c r="D1978" t="s">
        <v>133</v>
      </c>
      <c r="E1978">
        <v>375.75836528999997</v>
      </c>
      <c r="F1978">
        <v>17.71</v>
      </c>
      <c r="G1978">
        <v>-37.140640990514598</v>
      </c>
      <c r="H1978">
        <v>0.36976838683461399</v>
      </c>
      <c r="I1978">
        <v>-42.827036945519701</v>
      </c>
      <c r="J1978">
        <v>8.5149334438474504</v>
      </c>
      <c r="K1978">
        <v>17.569994061663898</v>
      </c>
      <c r="L1978">
        <v>19.246171437701999</v>
      </c>
      <c r="M1978">
        <v>63.6514518478672</v>
      </c>
      <c r="N1978">
        <v>1.3813893542072</v>
      </c>
      <c r="O1978">
        <v>82.947487295313294</v>
      </c>
      <c r="P1978">
        <v>10.6875</v>
      </c>
      <c r="Q1978">
        <v>1.211321189031E-2</v>
      </c>
    </row>
    <row r="1979" spans="1:17" hidden="1" x14ac:dyDescent="0.3">
      <c r="A1979" t="s">
        <v>4143</v>
      </c>
      <c r="B1979" t="s">
        <v>4144</v>
      </c>
      <c r="C1979" t="str">
        <f>IFERROR(VLOOKUP(Table1[[#This Row],[Ticker]],[1]!Table2[[Symbol]:[Industry]],2,FALSE),"-")</f>
        <v>-</v>
      </c>
      <c r="D1979" t="s">
        <v>297</v>
      </c>
      <c r="E1979">
        <v>375.56480210000001</v>
      </c>
      <c r="F1979">
        <v>55.91</v>
      </c>
      <c r="G1979">
        <v>63.262113206806603</v>
      </c>
      <c r="H1979">
        <v>16.0810015980678</v>
      </c>
      <c r="I1979">
        <v>-24.3587829772658</v>
      </c>
      <c r="J1979">
        <v>-5.3976646742802004</v>
      </c>
      <c r="K1979">
        <v>50.269549420678402</v>
      </c>
      <c r="L1979">
        <v>44.739693986580001</v>
      </c>
      <c r="M1979">
        <v>50.298538196899102</v>
      </c>
      <c r="N1979">
        <v>2.5173433096837501</v>
      </c>
      <c r="O1979">
        <v>17.957431586478201</v>
      </c>
      <c r="P1979">
        <v>99.678571428571402</v>
      </c>
      <c r="Q1979">
        <v>2.9270952004696999E-2</v>
      </c>
    </row>
    <row r="1980" spans="1:17" hidden="1" x14ac:dyDescent="0.3">
      <c r="A1980" t="s">
        <v>4145</v>
      </c>
      <c r="B1980" t="s">
        <v>4146</v>
      </c>
      <c r="C1980" t="str">
        <f>IFERROR(VLOOKUP(Table1[[#This Row],[Ticker]],[1]!Table2[[Symbol]:[Industry]],2,FALSE),"-")</f>
        <v>-</v>
      </c>
      <c r="D1980" t="s">
        <v>46</v>
      </c>
      <c r="E1980">
        <v>375.39964631399999</v>
      </c>
      <c r="F1980">
        <v>28.63</v>
      </c>
      <c r="G1980">
        <v>38.429323786942902</v>
      </c>
      <c r="H1980">
        <v>38.638819597062202</v>
      </c>
      <c r="I1980">
        <v>-44.611991756790303</v>
      </c>
      <c r="J1980">
        <v>3.9746660094400599</v>
      </c>
      <c r="K1980">
        <v>25.752096334161799</v>
      </c>
      <c r="L1980">
        <v>27.2437649361841</v>
      </c>
      <c r="M1980">
        <v>75.151322345648893</v>
      </c>
      <c r="N1980">
        <v>0.73087849909027802</v>
      </c>
      <c r="O1980">
        <v>80.405169402724397</v>
      </c>
      <c r="Q1980">
        <v>0.13048580577281499</v>
      </c>
    </row>
    <row r="1981" spans="1:17" hidden="1" x14ac:dyDescent="0.3">
      <c r="A1981" t="s">
        <v>4147</v>
      </c>
      <c r="B1981" t="s">
        <v>4148</v>
      </c>
      <c r="C1981" t="str">
        <f>IFERROR(VLOOKUP(Table1[[#This Row],[Ticker]],[1]!Table2[[Symbol]:[Industry]],2,FALSE),"-")</f>
        <v>-</v>
      </c>
      <c r="D1981" t="s">
        <v>626</v>
      </c>
      <c r="E1981">
        <v>375.30474934799997</v>
      </c>
      <c r="F1981">
        <v>57.88</v>
      </c>
      <c r="G1981">
        <v>0.34473912644443</v>
      </c>
      <c r="H1981">
        <v>21.124609606792099</v>
      </c>
      <c r="I1981">
        <v>-9.0040952988371199</v>
      </c>
      <c r="J1981">
        <v>16.203375631236302</v>
      </c>
      <c r="K1981">
        <v>49.792958338164198</v>
      </c>
      <c r="L1981">
        <v>48.110664927230999</v>
      </c>
      <c r="M1981">
        <v>68.030704591805303</v>
      </c>
      <c r="N1981">
        <v>3.4799001592238201</v>
      </c>
      <c r="O1981">
        <v>8.2239115411195396</v>
      </c>
      <c r="P1981">
        <v>54.3466666666666</v>
      </c>
      <c r="Q1981">
        <v>-1.9356049152155001E-2</v>
      </c>
    </row>
    <row r="1982" spans="1:17" hidden="1" x14ac:dyDescent="0.3">
      <c r="A1982" t="s">
        <v>4149</v>
      </c>
      <c r="B1982" t="s">
        <v>4150</v>
      </c>
      <c r="C1982" t="str">
        <f>IFERROR(VLOOKUP(Table1[[#This Row],[Ticker]],[1]!Table2[[Symbol]:[Industry]],2,FALSE),"-")</f>
        <v>-</v>
      </c>
      <c r="D1982" t="s">
        <v>1005</v>
      </c>
      <c r="E1982">
        <v>374.25669155999998</v>
      </c>
      <c r="F1982">
        <v>40.68</v>
      </c>
      <c r="G1982">
        <v>27.798216272820699</v>
      </c>
      <c r="H1982">
        <v>-8.6373516079397099</v>
      </c>
      <c r="I1982">
        <v>0.68539506691223295</v>
      </c>
      <c r="J1982">
        <v>-2.1380110079546202</v>
      </c>
      <c r="K1982">
        <v>41.251915819558803</v>
      </c>
      <c r="L1982">
        <v>36.464125452621502</v>
      </c>
      <c r="M1982">
        <v>32.112529138584598</v>
      </c>
      <c r="N1982">
        <v>0.18520381022469301</v>
      </c>
      <c r="O1982">
        <v>23.8938053097345</v>
      </c>
      <c r="P1982">
        <v>57.674418604651102</v>
      </c>
      <c r="Q1982">
        <v>2.7731579696484002E-2</v>
      </c>
    </row>
    <row r="1983" spans="1:17" hidden="1" x14ac:dyDescent="0.3">
      <c r="A1983" t="s">
        <v>4151</v>
      </c>
      <c r="B1983" t="s">
        <v>4152</v>
      </c>
      <c r="C1983" t="str">
        <f>IFERROR(VLOOKUP(Table1[[#This Row],[Ticker]],[1]!Table2[[Symbol]:[Industry]],2,FALSE),"-")</f>
        <v>-</v>
      </c>
      <c r="D1983" t="s">
        <v>726</v>
      </c>
      <c r="E1983">
        <v>373.16630627000001</v>
      </c>
      <c r="F1983">
        <v>221.19</v>
      </c>
      <c r="G1983">
        <v>28.7886150427031</v>
      </c>
      <c r="H1983">
        <v>5.53902083787658E-2</v>
      </c>
      <c r="I1983">
        <v>7.6123167508060297</v>
      </c>
      <c r="J1983">
        <v>2.2661996118870298</v>
      </c>
      <c r="K1983">
        <v>212.449123732647</v>
      </c>
      <c r="L1983">
        <v>187.834086349003</v>
      </c>
      <c r="M1983">
        <v>43.478451693180702</v>
      </c>
      <c r="N1983">
        <v>0.92991247929782295</v>
      </c>
      <c r="O1983">
        <v>3.53090103530901</v>
      </c>
      <c r="P1983">
        <v>60.166545981173002</v>
      </c>
      <c r="Q1983">
        <v>8.1463636799704003E-2</v>
      </c>
    </row>
    <row r="1984" spans="1:17" hidden="1" x14ac:dyDescent="0.3">
      <c r="A1984" t="s">
        <v>4153</v>
      </c>
      <c r="B1984" t="s">
        <v>4154</v>
      </c>
      <c r="C1984" t="str">
        <f>IFERROR(VLOOKUP(Table1[[#This Row],[Ticker]],[1]!Table2[[Symbol]:[Industry]],2,FALSE),"-")</f>
        <v>-</v>
      </c>
      <c r="D1984" t="s">
        <v>286</v>
      </c>
      <c r="E1984">
        <v>371.15578399999998</v>
      </c>
      <c r="F1984">
        <v>678.5</v>
      </c>
      <c r="G1984">
        <v>86.813247636278504</v>
      </c>
      <c r="H1984">
        <v>-5.7181437010774703</v>
      </c>
      <c r="I1984">
        <v>53.541384466190301</v>
      </c>
      <c r="J1984">
        <v>-7.0838987806048896</v>
      </c>
      <c r="K1984">
        <v>647.09786272674796</v>
      </c>
      <c r="L1984">
        <v>506.84610445864001</v>
      </c>
      <c r="M1984">
        <v>42.696481204332997</v>
      </c>
      <c r="N1984">
        <v>0.48140924819125502</v>
      </c>
      <c r="O1984">
        <v>16.389093588798801</v>
      </c>
      <c r="P1984">
        <v>133.96551724137899</v>
      </c>
      <c r="Q1984">
        <v>9.2694713658770994E-2</v>
      </c>
    </row>
    <row r="1985" spans="1:17" hidden="1" x14ac:dyDescent="0.3">
      <c r="A1985" t="s">
        <v>4155</v>
      </c>
      <c r="B1985" t="s">
        <v>4156</v>
      </c>
      <c r="C1985" t="str">
        <f>IFERROR(VLOOKUP(Table1[[#This Row],[Ticker]],[1]!Table2[[Symbol]:[Industry]],2,FALSE),"-")</f>
        <v>-</v>
      </c>
      <c r="D1985" t="s">
        <v>155</v>
      </c>
      <c r="E1985">
        <v>370.75968</v>
      </c>
      <c r="F1985">
        <v>13.41</v>
      </c>
      <c r="G1985">
        <v>22.414914565040899</v>
      </c>
      <c r="H1985">
        <v>8.3168497376527597</v>
      </c>
      <c r="I1985">
        <v>-23.405818067779101</v>
      </c>
      <c r="J1985">
        <v>-0.90210886114395195</v>
      </c>
      <c r="K1985">
        <v>12.4392825211896</v>
      </c>
      <c r="L1985">
        <v>12.080843879478</v>
      </c>
      <c r="M1985">
        <v>48.1840211675921</v>
      </c>
      <c r="N1985">
        <v>1.3343003960864199</v>
      </c>
      <c r="O1985">
        <v>59.2095451155853</v>
      </c>
      <c r="P1985">
        <v>57.764705882352899</v>
      </c>
      <c r="Q1985">
        <v>4.6448012940747997E-2</v>
      </c>
    </row>
    <row r="1986" spans="1:17" hidden="1" x14ac:dyDescent="0.3">
      <c r="A1986" t="s">
        <v>4157</v>
      </c>
      <c r="B1986" t="s">
        <v>4158</v>
      </c>
      <c r="C1986" t="str">
        <f>IFERROR(VLOOKUP(Table1[[#This Row],[Ticker]],[1]!Table2[[Symbol]:[Industry]],2,FALSE),"-")</f>
        <v>-</v>
      </c>
      <c r="D1986" t="s">
        <v>124</v>
      </c>
      <c r="E1986">
        <v>370.06560000000002</v>
      </c>
      <c r="F1986">
        <v>149.22</v>
      </c>
      <c r="G1986">
        <v>-26.571680609221801</v>
      </c>
      <c r="H1986">
        <v>-0.23220205651513201</v>
      </c>
      <c r="I1986">
        <v>-7.9462523554328603</v>
      </c>
      <c r="J1986">
        <v>1.5281501809239699</v>
      </c>
      <c r="K1986">
        <v>141.922772848748</v>
      </c>
      <c r="L1986">
        <v>140.02532258511201</v>
      </c>
      <c r="M1986">
        <v>56.710581761323397</v>
      </c>
      <c r="N1986">
        <v>1.35636466335936</v>
      </c>
      <c r="O1986">
        <v>13.1550730465085</v>
      </c>
      <c r="P1986">
        <v>20.338709677419299</v>
      </c>
      <c r="Q1986">
        <v>4.3606294147200998E-2</v>
      </c>
    </row>
    <row r="1987" spans="1:17" hidden="1" x14ac:dyDescent="0.3">
      <c r="A1987" t="s">
        <v>4159</v>
      </c>
      <c r="B1987" t="s">
        <v>4160</v>
      </c>
      <c r="C1987" t="str">
        <f>IFERROR(VLOOKUP(Table1[[#This Row],[Ticker]],[1]!Table2[[Symbol]:[Industry]],2,FALSE),"-")</f>
        <v>-</v>
      </c>
      <c r="D1987" t="s">
        <v>626</v>
      </c>
      <c r="E1987">
        <v>368.8231275</v>
      </c>
      <c r="F1987">
        <v>297.45</v>
      </c>
      <c r="G1987">
        <v>233.523873402813</v>
      </c>
      <c r="H1987">
        <v>10.8984523013453</v>
      </c>
      <c r="I1987">
        <v>104.80727318879001</v>
      </c>
      <c r="J1987">
        <v>-6.3244003479216797</v>
      </c>
      <c r="K1987">
        <v>291.42977097955799</v>
      </c>
      <c r="M1987">
        <v>44.678940442279099</v>
      </c>
      <c r="N1987">
        <v>0.35910976989815102</v>
      </c>
      <c r="O1987">
        <v>14.3049251975121</v>
      </c>
      <c r="P1987">
        <v>296.599999999999</v>
      </c>
    </row>
    <row r="1988" spans="1:17" hidden="1" x14ac:dyDescent="0.3">
      <c r="A1988" t="s">
        <v>4161</v>
      </c>
      <c r="B1988" t="s">
        <v>4162</v>
      </c>
      <c r="C1988" t="str">
        <f>IFERROR(VLOOKUP(Table1[[#This Row],[Ticker]],[1]!Table2[[Symbol]:[Industry]],2,FALSE),"-")</f>
        <v>-</v>
      </c>
      <c r="D1988" t="s">
        <v>463</v>
      </c>
      <c r="E1988">
        <v>368.38047474000001</v>
      </c>
      <c r="F1988">
        <v>44.6</v>
      </c>
      <c r="G1988">
        <v>-26.021387577010898</v>
      </c>
      <c r="H1988">
        <v>12.5126255296917</v>
      </c>
      <c r="I1988">
        <v>-17.087591903060702</v>
      </c>
      <c r="J1988">
        <v>-1.65594341753539</v>
      </c>
      <c r="K1988">
        <v>42.626891552021803</v>
      </c>
      <c r="L1988">
        <v>42.075735423015601</v>
      </c>
      <c r="M1988">
        <v>37.054140845132601</v>
      </c>
      <c r="N1988">
        <v>0.391907488828804</v>
      </c>
      <c r="O1988">
        <v>33.856502242152402</v>
      </c>
      <c r="P1988">
        <v>55.944055944055897</v>
      </c>
      <c r="Q1988">
        <v>6.1348687799746997E-2</v>
      </c>
    </row>
    <row r="1989" spans="1:17" hidden="1" x14ac:dyDescent="0.3">
      <c r="A1989" t="s">
        <v>4163</v>
      </c>
      <c r="B1989" t="s">
        <v>4164</v>
      </c>
      <c r="C1989" t="str">
        <f>IFERROR(VLOOKUP(Table1[[#This Row],[Ticker]],[1]!Table2[[Symbol]:[Industry]],2,FALSE),"-")</f>
        <v>-</v>
      </c>
      <c r="D1989" t="s">
        <v>21</v>
      </c>
      <c r="E1989">
        <v>367.30876000000001</v>
      </c>
      <c r="F1989">
        <v>29.38</v>
      </c>
      <c r="G1989">
        <v>22.551970402604301</v>
      </c>
      <c r="H1989">
        <v>-8.2753581129631595</v>
      </c>
      <c r="I1989">
        <v>-16.141118353660499</v>
      </c>
      <c r="J1989">
        <v>-1.39591162812629</v>
      </c>
      <c r="K1989">
        <v>29.227720200163599</v>
      </c>
      <c r="L1989">
        <v>26.530299124825</v>
      </c>
      <c r="M1989">
        <v>40.232553849912897</v>
      </c>
      <c r="N1989">
        <v>1.03317459942401</v>
      </c>
      <c r="O1989">
        <v>25.9360108917631</v>
      </c>
      <c r="P1989">
        <v>51.443298969072103</v>
      </c>
      <c r="Q1989">
        <v>-1.1157831338600001E-4</v>
      </c>
    </row>
    <row r="1990" spans="1:17" hidden="1" x14ac:dyDescent="0.3">
      <c r="A1990" t="s">
        <v>4165</v>
      </c>
      <c r="B1990" t="s">
        <v>4166</v>
      </c>
      <c r="C1990" t="str">
        <f>IFERROR(VLOOKUP(Table1[[#This Row],[Ticker]],[1]!Table2[[Symbol]:[Industry]],2,FALSE),"-")</f>
        <v>-</v>
      </c>
      <c r="D1990" t="s">
        <v>201</v>
      </c>
      <c r="E1990">
        <v>366.87501122999998</v>
      </c>
      <c r="F1990">
        <v>352.85</v>
      </c>
      <c r="G1990">
        <v>71.979911751309899</v>
      </c>
      <c r="H1990">
        <v>-6.6232681187572897</v>
      </c>
      <c r="I1990">
        <v>4.8066305565687797</v>
      </c>
      <c r="J1990">
        <v>-1.18140410756655</v>
      </c>
      <c r="K1990">
        <v>351.929405503993</v>
      </c>
      <c r="L1990">
        <v>300.69192061718798</v>
      </c>
      <c r="M1990">
        <v>38.1756545226377</v>
      </c>
      <c r="N1990">
        <v>0.68642844274518799</v>
      </c>
      <c r="O1990">
        <v>18.761513390959301</v>
      </c>
      <c r="P1990">
        <v>132.138157894736</v>
      </c>
      <c r="Q1990">
        <v>6.8767047155157995E-2</v>
      </c>
    </row>
    <row r="1991" spans="1:17" hidden="1" x14ac:dyDescent="0.3">
      <c r="A1991" t="s">
        <v>4167</v>
      </c>
      <c r="B1991" t="s">
        <v>4168</v>
      </c>
      <c r="C1991" t="str">
        <f>IFERROR(VLOOKUP(Table1[[#This Row],[Ticker]],[1]!Table2[[Symbol]:[Industry]],2,FALSE),"-")</f>
        <v>-</v>
      </c>
      <c r="D1991" t="s">
        <v>4169</v>
      </c>
      <c r="E1991">
        <v>366.57682899999998</v>
      </c>
      <c r="F1991">
        <v>713</v>
      </c>
      <c r="G1991">
        <v>22.593698956713599</v>
      </c>
      <c r="H1991">
        <v>-19.554957517272701</v>
      </c>
      <c r="I1991">
        <v>30.370383988846498</v>
      </c>
      <c r="J1991">
        <v>-0.21415489930873799</v>
      </c>
      <c r="K1991">
        <v>749.48627396091297</v>
      </c>
      <c r="L1991">
        <v>625.03035781410995</v>
      </c>
      <c r="M1991">
        <v>24.457830073008399</v>
      </c>
      <c r="N1991">
        <v>0.23857610331176099</v>
      </c>
      <c r="O1991">
        <v>24.123422159887799</v>
      </c>
      <c r="P1991">
        <v>61.385242191036603</v>
      </c>
      <c r="Q1991">
        <v>0.16678731028281901</v>
      </c>
    </row>
    <row r="1992" spans="1:17" hidden="1" x14ac:dyDescent="0.3">
      <c r="A1992" t="s">
        <v>4170</v>
      </c>
      <c r="B1992" t="s">
        <v>4171</v>
      </c>
      <c r="C1992" t="str">
        <f>IFERROR(VLOOKUP(Table1[[#This Row],[Ticker]],[1]!Table2[[Symbol]:[Industry]],2,FALSE),"-")</f>
        <v>-</v>
      </c>
      <c r="D1992" t="s">
        <v>133</v>
      </c>
      <c r="E1992">
        <v>366.25665581999999</v>
      </c>
      <c r="F1992">
        <v>69.959999999999994</v>
      </c>
      <c r="G1992">
        <v>61.226995101953598</v>
      </c>
      <c r="H1992">
        <v>2.22031783738406</v>
      </c>
      <c r="I1992">
        <v>-10.569273172660001</v>
      </c>
      <c r="J1992">
        <v>12.9304074986379</v>
      </c>
      <c r="K1992">
        <v>65.645855884787593</v>
      </c>
      <c r="L1992">
        <v>64.068782968604296</v>
      </c>
      <c r="M1992">
        <v>79.061096139604999</v>
      </c>
      <c r="N1992">
        <v>3.6478283612559399</v>
      </c>
      <c r="O1992">
        <v>35.648942252715798</v>
      </c>
      <c r="P1992">
        <v>107.288888888888</v>
      </c>
      <c r="Q1992">
        <v>1.7887225545440001E-3</v>
      </c>
    </row>
    <row r="1993" spans="1:17" hidden="1" x14ac:dyDescent="0.3">
      <c r="A1993" t="s">
        <v>4172</v>
      </c>
      <c r="B1993" t="s">
        <v>4173</v>
      </c>
      <c r="C1993" t="str">
        <f>IFERROR(VLOOKUP(Table1[[#This Row],[Ticker]],[1]!Table2[[Symbol]:[Industry]],2,FALSE),"-")</f>
        <v>-</v>
      </c>
      <c r="D1993" t="s">
        <v>133</v>
      </c>
      <c r="E1993">
        <v>366.00766924999999</v>
      </c>
      <c r="F1993">
        <v>55.85</v>
      </c>
      <c r="G1993">
        <v>4.0581894188420904</v>
      </c>
      <c r="H1993">
        <v>-4.9280524364099296</v>
      </c>
      <c r="I1993">
        <v>-50.104250707505102</v>
      </c>
      <c r="J1993">
        <v>2.8006050458215799</v>
      </c>
      <c r="K1993">
        <v>57.115528205160203</v>
      </c>
      <c r="L1993">
        <v>56.681150478203698</v>
      </c>
      <c r="M1993">
        <v>39.642439384926803</v>
      </c>
      <c r="N1993">
        <v>2.2693940069998502</v>
      </c>
      <c r="O1993">
        <v>91.584601611459206</v>
      </c>
      <c r="P1993">
        <v>41.213653603034103</v>
      </c>
      <c r="Q1993">
        <v>4.5492757472742E-2</v>
      </c>
    </row>
    <row r="1994" spans="1:17" hidden="1" x14ac:dyDescent="0.3">
      <c r="A1994" t="s">
        <v>4174</v>
      </c>
      <c r="B1994" t="s">
        <v>4175</v>
      </c>
      <c r="C1994" t="str">
        <f>IFERROR(VLOOKUP(Table1[[#This Row],[Ticker]],[1]!Table2[[Symbol]:[Industry]],2,FALSE),"-")</f>
        <v>-</v>
      </c>
      <c r="D1994" t="s">
        <v>1180</v>
      </c>
      <c r="E1994">
        <v>364.64002649999998</v>
      </c>
      <c r="F1994">
        <v>148.94999999999999</v>
      </c>
      <c r="G1994">
        <v>358.75215796679998</v>
      </c>
      <c r="H1994">
        <v>12.4276178017164</v>
      </c>
      <c r="I1994">
        <v>88.178969060486196</v>
      </c>
      <c r="J1994">
        <v>-7.1393431782645704</v>
      </c>
      <c r="K1994">
        <v>130.762168273752</v>
      </c>
      <c r="L1994">
        <v>91.138099098391194</v>
      </c>
      <c r="M1994">
        <v>43.728538652956203</v>
      </c>
      <c r="N1994">
        <v>0.487398025450131</v>
      </c>
      <c r="O1994">
        <v>14.971466935213099</v>
      </c>
      <c r="P1994">
        <v>465.70451955943702</v>
      </c>
      <c r="Q1994">
        <v>0.311571469975435</v>
      </c>
    </row>
    <row r="1995" spans="1:17" hidden="1" x14ac:dyDescent="0.3">
      <c r="A1995" t="s">
        <v>4176</v>
      </c>
      <c r="B1995" t="s">
        <v>4177</v>
      </c>
      <c r="C1995" t="str">
        <f>IFERROR(VLOOKUP(Table1[[#This Row],[Ticker]],[1]!Table2[[Symbol]:[Industry]],2,FALSE),"-")</f>
        <v>-</v>
      </c>
      <c r="D1995" t="s">
        <v>532</v>
      </c>
      <c r="E1995">
        <v>363.37610319999999</v>
      </c>
      <c r="F1995">
        <v>15.56</v>
      </c>
      <c r="G1995">
        <v>45.348616222499402</v>
      </c>
      <c r="H1995">
        <v>19.760508516604698</v>
      </c>
      <c r="I1995">
        <v>20.342869667782999</v>
      </c>
      <c r="J1995">
        <v>13.7384779258342</v>
      </c>
      <c r="K1995">
        <v>13.5240846416701</v>
      </c>
      <c r="L1995">
        <v>11.0720237677108</v>
      </c>
      <c r="M1995">
        <v>64.863147960041701</v>
      </c>
      <c r="N1995">
        <v>0.41808353371170598</v>
      </c>
      <c r="O1995">
        <v>7.3264781491002502</v>
      </c>
      <c r="P1995">
        <v>141.24031007751901</v>
      </c>
    </row>
    <row r="1996" spans="1:17" hidden="1" x14ac:dyDescent="0.3">
      <c r="A1996" t="s">
        <v>4178</v>
      </c>
      <c r="B1996" t="s">
        <v>4179</v>
      </c>
      <c r="C1996" t="str">
        <f>IFERROR(VLOOKUP(Table1[[#This Row],[Ticker]],[1]!Table2[[Symbol]:[Industry]],2,FALSE),"-")</f>
        <v>-</v>
      </c>
      <c r="D1996" t="s">
        <v>136</v>
      </c>
      <c r="E1996">
        <v>361.565866298</v>
      </c>
      <c r="F1996">
        <v>107.38</v>
      </c>
      <c r="G1996">
        <v>-42.033904332596798</v>
      </c>
      <c r="H1996">
        <v>8.16211006577422</v>
      </c>
      <c r="I1996">
        <v>-21.209222083160601</v>
      </c>
      <c r="J1996">
        <v>5.6972063530111097</v>
      </c>
      <c r="K1996">
        <v>99.255109829813804</v>
      </c>
      <c r="L1996">
        <v>113.54799974146501</v>
      </c>
      <c r="M1996">
        <v>57.998331674788801</v>
      </c>
      <c r="N1996">
        <v>4.4744746897707204</v>
      </c>
      <c r="O1996">
        <v>52.728627304898403</v>
      </c>
      <c r="P1996">
        <v>31.997541487400099</v>
      </c>
      <c r="Q1996">
        <v>8.2297175565358996E-2</v>
      </c>
    </row>
    <row r="1997" spans="1:17" hidden="1" x14ac:dyDescent="0.3">
      <c r="A1997" t="s">
        <v>4180</v>
      </c>
      <c r="B1997" t="s">
        <v>4181</v>
      </c>
      <c r="C1997" t="str">
        <f>IFERROR(VLOOKUP(Table1[[#This Row],[Ticker]],[1]!Table2[[Symbol]:[Industry]],2,FALSE),"-")</f>
        <v>-</v>
      </c>
      <c r="D1997" t="s">
        <v>46</v>
      </c>
      <c r="E1997">
        <v>361.40600000000001</v>
      </c>
      <c r="F1997">
        <v>329.75</v>
      </c>
      <c r="G1997">
        <v>11.1550983578562</v>
      </c>
      <c r="H1997">
        <v>-9.6965108015002492</v>
      </c>
      <c r="I1997">
        <v>-18.267311128244302</v>
      </c>
      <c r="J1997">
        <v>-15.320484905381001</v>
      </c>
      <c r="K1997">
        <v>320.19313221840002</v>
      </c>
      <c r="M1997">
        <v>36.9956885551452</v>
      </c>
      <c r="N1997">
        <v>0.36189255625354499</v>
      </c>
      <c r="O1997">
        <v>28.733889310083399</v>
      </c>
      <c r="P1997">
        <v>92.386231038506395</v>
      </c>
    </row>
    <row r="1998" spans="1:17" hidden="1" x14ac:dyDescent="0.3">
      <c r="A1998" t="s">
        <v>4182</v>
      </c>
      <c r="B1998" t="s">
        <v>4183</v>
      </c>
      <c r="C1998" t="str">
        <f>IFERROR(VLOOKUP(Table1[[#This Row],[Ticker]],[1]!Table2[[Symbol]:[Industry]],2,FALSE),"-")</f>
        <v>-</v>
      </c>
      <c r="D1998" t="s">
        <v>372</v>
      </c>
      <c r="E1998">
        <v>360.36361349999999</v>
      </c>
      <c r="F1998">
        <v>27</v>
      </c>
      <c r="G1998">
        <v>21.360120044492898</v>
      </c>
      <c r="H1998">
        <v>-5.1640339992161604</v>
      </c>
      <c r="I1998">
        <v>-30.787741552565802</v>
      </c>
      <c r="J1998">
        <v>-1.68113637266903</v>
      </c>
      <c r="K1998">
        <v>27.214340676821202</v>
      </c>
      <c r="L1998">
        <v>25.605372683408302</v>
      </c>
      <c r="M1998">
        <v>37.091232984937399</v>
      </c>
      <c r="N1998">
        <v>0.38425694771903302</v>
      </c>
      <c r="O1998">
        <v>31.296296296296301</v>
      </c>
      <c r="P1998">
        <v>57.4344023323615</v>
      </c>
      <c r="Q1998">
        <v>6.3294116258705999E-2</v>
      </c>
    </row>
    <row r="1999" spans="1:17" hidden="1" x14ac:dyDescent="0.3">
      <c r="A1999" t="s">
        <v>4184</v>
      </c>
      <c r="B1999" t="s">
        <v>4185</v>
      </c>
      <c r="C1999" t="str">
        <f>IFERROR(VLOOKUP(Table1[[#This Row],[Ticker]],[1]!Table2[[Symbol]:[Industry]],2,FALSE),"-")</f>
        <v>-</v>
      </c>
      <c r="D1999" t="s">
        <v>46</v>
      </c>
      <c r="E1999">
        <v>359.98898975200001</v>
      </c>
      <c r="F1999">
        <v>20.440000000000001</v>
      </c>
      <c r="G1999">
        <v>174.00314985915799</v>
      </c>
      <c r="H1999">
        <v>-7.2741043281281499</v>
      </c>
      <c r="I1999">
        <v>32.375612322965701</v>
      </c>
      <c r="J1999">
        <v>4.3496892696524396</v>
      </c>
      <c r="K1999">
        <v>19.3416726990264</v>
      </c>
      <c r="L1999">
        <v>15.3554570641959</v>
      </c>
      <c r="M1999">
        <v>61.610176531068298</v>
      </c>
      <c r="N1999">
        <v>0.304471756401759</v>
      </c>
      <c r="O1999">
        <v>20.2054794520547</v>
      </c>
      <c r="Q1999">
        <v>0.115299515645405</v>
      </c>
    </row>
    <row r="2000" spans="1:17" hidden="1" x14ac:dyDescent="0.3">
      <c r="A2000" t="s">
        <v>4186</v>
      </c>
      <c r="B2000" t="s">
        <v>4187</v>
      </c>
      <c r="C2000" t="str">
        <f>IFERROR(VLOOKUP(Table1[[#This Row],[Ticker]],[1]!Table2[[Symbol]:[Industry]],2,FALSE),"-")</f>
        <v>-</v>
      </c>
      <c r="D2000" t="s">
        <v>136</v>
      </c>
      <c r="E2000">
        <v>359.93322827899999</v>
      </c>
      <c r="F2000">
        <v>95.11</v>
      </c>
      <c r="G2000">
        <v>14.947652660278999</v>
      </c>
      <c r="H2000">
        <v>-10.425419000801901</v>
      </c>
      <c r="I2000">
        <v>-31.570309794021899</v>
      </c>
      <c r="J2000">
        <v>-2.9800604928135099</v>
      </c>
      <c r="K2000">
        <v>100.718249910042</v>
      </c>
      <c r="L2000">
        <v>100.545767165302</v>
      </c>
      <c r="M2000">
        <v>34.4491210689242</v>
      </c>
      <c r="N2000">
        <v>0.65286898805641502</v>
      </c>
      <c r="O2000">
        <v>59.972663232047097</v>
      </c>
      <c r="P2000">
        <v>43.888048411497699</v>
      </c>
      <c r="Q2000">
        <v>1.6680716931551001E-2</v>
      </c>
    </row>
    <row r="2001" spans="1:17" hidden="1" x14ac:dyDescent="0.3">
      <c r="A2001" t="s">
        <v>4188</v>
      </c>
      <c r="B2001" t="s">
        <v>4189</v>
      </c>
      <c r="C2001" t="str">
        <f>IFERROR(VLOOKUP(Table1[[#This Row],[Ticker]],[1]!Table2[[Symbol]:[Industry]],2,FALSE),"-")</f>
        <v>-</v>
      </c>
      <c r="D2001" t="s">
        <v>121</v>
      </c>
      <c r="E2001">
        <v>359.61041699999998</v>
      </c>
      <c r="F2001">
        <v>14.39</v>
      </c>
      <c r="G2001">
        <v>-46.640640990514598</v>
      </c>
      <c r="H2001">
        <v>3.7361050204979702</v>
      </c>
      <c r="I2001">
        <v>-21.797708124312699</v>
      </c>
      <c r="J2001">
        <v>8.4515867536257101</v>
      </c>
      <c r="K2001">
        <v>14.138476095115401</v>
      </c>
      <c r="L2001">
        <v>14.501198347308</v>
      </c>
      <c r="M2001">
        <v>48.818344152749198</v>
      </c>
      <c r="N2001">
        <v>1.0224240113679599</v>
      </c>
      <c r="O2001">
        <v>30.298818624044401</v>
      </c>
      <c r="P2001">
        <v>27.911111111111101</v>
      </c>
      <c r="Q2001">
        <v>-2.3731035420154999E-2</v>
      </c>
    </row>
    <row r="2002" spans="1:17" hidden="1" x14ac:dyDescent="0.3">
      <c r="A2002" t="s">
        <v>4190</v>
      </c>
      <c r="B2002" t="s">
        <v>4191</v>
      </c>
      <c r="C2002" t="str">
        <f>IFERROR(VLOOKUP(Table1[[#This Row],[Ticker]],[1]!Table2[[Symbol]:[Industry]],2,FALSE),"-")</f>
        <v>-</v>
      </c>
      <c r="D2002" t="s">
        <v>201</v>
      </c>
      <c r="E2002">
        <v>359.43486074999998</v>
      </c>
      <c r="F2002">
        <v>162.54</v>
      </c>
      <c r="G2002">
        <v>-10.526534917286799</v>
      </c>
      <c r="H2002">
        <v>-7.7064025332788102</v>
      </c>
      <c r="I2002">
        <v>-12.429683103601</v>
      </c>
      <c r="J2002">
        <v>2.1296141136193198</v>
      </c>
      <c r="K2002">
        <v>167.76887172801099</v>
      </c>
      <c r="L2002">
        <v>157.65424112802401</v>
      </c>
      <c r="M2002">
        <v>39.118649532920003</v>
      </c>
      <c r="N2002">
        <v>0.86347544320840297</v>
      </c>
      <c r="O2002">
        <v>20.2780853943644</v>
      </c>
      <c r="P2002">
        <v>26.736842105263101</v>
      </c>
      <c r="Q2002">
        <v>-2.2248229321520999E-2</v>
      </c>
    </row>
    <row r="2003" spans="1:17" hidden="1" x14ac:dyDescent="0.3">
      <c r="A2003" t="s">
        <v>4192</v>
      </c>
      <c r="B2003" t="s">
        <v>4193</v>
      </c>
      <c r="C2003" t="str">
        <f>IFERROR(VLOOKUP(Table1[[#This Row],[Ticker]],[1]!Table2[[Symbol]:[Industry]],2,FALSE),"-")</f>
        <v>-</v>
      </c>
      <c r="D2003" t="s">
        <v>4194</v>
      </c>
      <c r="E2003">
        <v>358.91649999999998</v>
      </c>
      <c r="F2003">
        <v>262.75</v>
      </c>
      <c r="G2003">
        <v>43.204898409952001</v>
      </c>
      <c r="H2003">
        <v>28.677937182808201</v>
      </c>
      <c r="I2003">
        <v>14.5987089705056</v>
      </c>
      <c r="J2003">
        <v>21.471716156932601</v>
      </c>
      <c r="K2003">
        <v>217.26322556369101</v>
      </c>
      <c r="L2003">
        <v>192.87246114192601</v>
      </c>
      <c r="M2003">
        <v>62.878909612100301</v>
      </c>
      <c r="N2003">
        <v>1.3904893716245601</v>
      </c>
      <c r="O2003">
        <v>12.0076117982873</v>
      </c>
      <c r="P2003">
        <v>77.533783783783704</v>
      </c>
    </row>
    <row r="2004" spans="1:17" hidden="1" x14ac:dyDescent="0.3">
      <c r="A2004" t="s">
        <v>4195</v>
      </c>
      <c r="B2004" t="s">
        <v>4196</v>
      </c>
      <c r="C2004" t="str">
        <f>IFERROR(VLOOKUP(Table1[[#This Row],[Ticker]],[1]!Table2[[Symbol]:[Industry]],2,FALSE),"-")</f>
        <v>-</v>
      </c>
      <c r="D2004" t="s">
        <v>286</v>
      </c>
      <c r="E2004">
        <v>358.892</v>
      </c>
      <c r="F2004">
        <v>216.2</v>
      </c>
      <c r="G2004">
        <v>-14.3025614152239</v>
      </c>
      <c r="H2004">
        <v>-10.327514238816599</v>
      </c>
      <c r="I2004">
        <v>-43.542395160878002</v>
      </c>
      <c r="J2004">
        <v>-3.6191929339764002</v>
      </c>
      <c r="K2004">
        <v>226.351017708124</v>
      </c>
      <c r="L2004">
        <v>227.98864921236</v>
      </c>
      <c r="M2004">
        <v>42.284515938805498</v>
      </c>
      <c r="N2004">
        <v>0.91450216450216404</v>
      </c>
      <c r="O2004">
        <v>59.551341350601199</v>
      </c>
      <c r="P2004">
        <v>13.789473684210501</v>
      </c>
      <c r="Q2004">
        <v>0.114468168299294</v>
      </c>
    </row>
    <row r="2005" spans="1:17" hidden="1" x14ac:dyDescent="0.3">
      <c r="A2005" t="s">
        <v>4197</v>
      </c>
      <c r="B2005" t="s">
        <v>4198</v>
      </c>
      <c r="C2005" t="str">
        <f>IFERROR(VLOOKUP(Table1[[#This Row],[Ticker]],[1]!Table2[[Symbol]:[Industry]],2,FALSE),"-")</f>
        <v>-</v>
      </c>
      <c r="D2005" t="s">
        <v>1351</v>
      </c>
      <c r="E2005">
        <v>358.60726</v>
      </c>
      <c r="F2005">
        <v>288.2</v>
      </c>
      <c r="G2005">
        <v>193.63713678726299</v>
      </c>
      <c r="H2005">
        <v>-5.08414866385663</v>
      </c>
      <c r="I2005">
        <v>-33.049259167742001</v>
      </c>
      <c r="J2005">
        <v>-1.17323498313246</v>
      </c>
      <c r="K2005">
        <v>329.34335793066998</v>
      </c>
      <c r="L2005">
        <v>289.51223676044202</v>
      </c>
      <c r="M2005">
        <v>36.6287988716374</v>
      </c>
      <c r="N2005">
        <v>0.868774807832979</v>
      </c>
      <c r="O2005">
        <v>57.841776544066597</v>
      </c>
      <c r="P2005">
        <v>229.371428571428</v>
      </c>
      <c r="Q2005">
        <v>0.145846292895948</v>
      </c>
    </row>
    <row r="2006" spans="1:17" hidden="1" x14ac:dyDescent="0.3">
      <c r="A2006" t="s">
        <v>4199</v>
      </c>
      <c r="B2006" t="s">
        <v>4200</v>
      </c>
      <c r="C2006" t="str">
        <f>IFERROR(VLOOKUP(Table1[[#This Row],[Ticker]],[1]!Table2[[Symbol]:[Industry]],2,FALSE),"-")</f>
        <v>-</v>
      </c>
      <c r="D2006" t="s">
        <v>926</v>
      </c>
      <c r="E2006">
        <v>358.49369554800001</v>
      </c>
      <c r="F2006">
        <v>15.94</v>
      </c>
      <c r="G2006">
        <v>48.579749729875999</v>
      </c>
      <c r="H2006">
        <v>21.7009372180034</v>
      </c>
      <c r="I2006">
        <v>-6.8381480566308896</v>
      </c>
      <c r="J2006">
        <v>-5.9503021916911596</v>
      </c>
      <c r="K2006">
        <v>14.1272942629403</v>
      </c>
      <c r="L2006">
        <v>12.8607499713716</v>
      </c>
      <c r="M2006">
        <v>57.741045166827</v>
      </c>
      <c r="N2006">
        <v>2.0139041768988699</v>
      </c>
      <c r="O2006">
        <v>17.314930991217</v>
      </c>
      <c r="P2006">
        <v>90.898203592814298</v>
      </c>
      <c r="Q2006">
        <v>6.1760699919437001E-2</v>
      </c>
    </row>
    <row r="2007" spans="1:17" hidden="1" x14ac:dyDescent="0.3">
      <c r="A2007" t="s">
        <v>4201</v>
      </c>
      <c r="B2007" t="s">
        <v>4202</v>
      </c>
      <c r="C2007" t="str">
        <f>IFERROR(VLOOKUP(Table1[[#This Row],[Ticker]],[1]!Table2[[Symbol]:[Industry]],2,FALSE),"-")</f>
        <v>-</v>
      </c>
      <c r="D2007" t="s">
        <v>289</v>
      </c>
      <c r="E2007">
        <v>357.94060200000001</v>
      </c>
      <c r="F2007">
        <v>305.64999999999998</v>
      </c>
      <c r="G2007">
        <v>-48.9596886095622</v>
      </c>
      <c r="H2007">
        <v>-19.110342482893401</v>
      </c>
      <c r="I2007">
        <v>-35.479417897900703</v>
      </c>
      <c r="J2007">
        <v>-11.1949505097339</v>
      </c>
      <c r="M2007">
        <v>26.457355898481801</v>
      </c>
      <c r="O2007">
        <v>53.770652707345</v>
      </c>
      <c r="P2007">
        <v>9.1607142857142705</v>
      </c>
    </row>
    <row r="2008" spans="1:17" hidden="1" x14ac:dyDescent="0.3">
      <c r="A2008" t="s">
        <v>4203</v>
      </c>
      <c r="B2008" t="s">
        <v>4204</v>
      </c>
      <c r="C2008" t="str">
        <f>IFERROR(VLOOKUP(Table1[[#This Row],[Ticker]],[1]!Table2[[Symbol]:[Industry]],2,FALSE),"-")</f>
        <v>-</v>
      </c>
      <c r="D2008" t="s">
        <v>21</v>
      </c>
      <c r="E2008">
        <v>357.71432510699998</v>
      </c>
      <c r="F2008">
        <v>152.43</v>
      </c>
      <c r="G2008">
        <v>65.755608571349995</v>
      </c>
      <c r="H2008">
        <v>-3.9104513933851601</v>
      </c>
      <c r="I2008">
        <v>-13.346961320156099</v>
      </c>
      <c r="J2008">
        <v>-0.30257730028759</v>
      </c>
      <c r="K2008">
        <v>144.29300303717</v>
      </c>
      <c r="L2008">
        <v>121.584824210869</v>
      </c>
      <c r="M2008">
        <v>46.750354156049603</v>
      </c>
      <c r="N2008">
        <v>0.40465796755736499</v>
      </c>
      <c r="O2008">
        <v>16.984845502853702</v>
      </c>
      <c r="P2008">
        <v>106.824966078697</v>
      </c>
      <c r="Q2008">
        <v>3.7967482713504003E-2</v>
      </c>
    </row>
    <row r="2009" spans="1:17" hidden="1" x14ac:dyDescent="0.3">
      <c r="A2009" t="s">
        <v>4205</v>
      </c>
      <c r="B2009" t="s">
        <v>4206</v>
      </c>
      <c r="C2009" t="str">
        <f>IFERROR(VLOOKUP(Table1[[#This Row],[Ticker]],[1]!Table2[[Symbol]:[Industry]],2,FALSE),"-")</f>
        <v>-</v>
      </c>
      <c r="D2009" t="s">
        <v>201</v>
      </c>
      <c r="E2009">
        <v>357.65</v>
      </c>
      <c r="F2009">
        <v>715.3</v>
      </c>
      <c r="G2009">
        <v>33.940049214951102</v>
      </c>
      <c r="H2009">
        <v>19.697882052192099</v>
      </c>
      <c r="I2009">
        <v>6.3208468511243296</v>
      </c>
      <c r="J2009">
        <v>18.742902597610598</v>
      </c>
      <c r="K2009">
        <v>599.46581288247398</v>
      </c>
      <c r="L2009">
        <v>576.30540259025497</v>
      </c>
      <c r="M2009">
        <v>84.314548250727498</v>
      </c>
      <c r="N2009">
        <v>2.65081750287117</v>
      </c>
      <c r="O2009">
        <v>6.9481336502166897</v>
      </c>
      <c r="P2009">
        <v>77.142149578999494</v>
      </c>
      <c r="Q2009">
        <v>6.8869270740743005E-2</v>
      </c>
    </row>
    <row r="2010" spans="1:17" hidden="1" x14ac:dyDescent="0.3">
      <c r="A2010" t="s">
        <v>4207</v>
      </c>
      <c r="B2010" t="s">
        <v>4208</v>
      </c>
      <c r="C2010" t="str">
        <f>IFERROR(VLOOKUP(Table1[[#This Row],[Ticker]],[1]!Table2[[Symbol]:[Industry]],2,FALSE),"-")</f>
        <v>-</v>
      </c>
      <c r="D2010" t="s">
        <v>46</v>
      </c>
      <c r="E2010">
        <v>357.07766400000003</v>
      </c>
      <c r="F2010">
        <v>142.94999999999999</v>
      </c>
      <c r="G2010">
        <v>63.887932553048898</v>
      </c>
      <c r="H2010">
        <v>-9.5698955879170793</v>
      </c>
      <c r="I2010">
        <v>77.368203264710402</v>
      </c>
      <c r="J2010">
        <v>0.43676334323117699</v>
      </c>
      <c r="K2010">
        <v>131.12886188650501</v>
      </c>
      <c r="M2010">
        <v>47.822956827737599</v>
      </c>
      <c r="N2010">
        <v>0.633455234460918</v>
      </c>
      <c r="O2010">
        <v>13.9909059111577</v>
      </c>
      <c r="P2010">
        <v>126.904761904761</v>
      </c>
    </row>
    <row r="2011" spans="1:17" hidden="1" x14ac:dyDescent="0.3">
      <c r="A2011" t="s">
        <v>4209</v>
      </c>
      <c r="B2011" t="s">
        <v>4210</v>
      </c>
      <c r="C2011" t="str">
        <f>IFERROR(VLOOKUP(Table1[[#This Row],[Ticker]],[1]!Table2[[Symbol]:[Industry]],2,FALSE),"-")</f>
        <v>-</v>
      </c>
      <c r="D2011" t="s">
        <v>3058</v>
      </c>
      <c r="E2011">
        <v>356.88350000000003</v>
      </c>
      <c r="F2011">
        <v>353.35</v>
      </c>
      <c r="G2011">
        <v>32.940873932986698</v>
      </c>
      <c r="H2011">
        <v>-3.8958251745335901</v>
      </c>
      <c r="I2011">
        <v>4.3847945867606297</v>
      </c>
      <c r="J2011">
        <v>2.5720662152757399</v>
      </c>
      <c r="K2011">
        <v>337.83116139971099</v>
      </c>
      <c r="L2011">
        <v>309.55124025121501</v>
      </c>
      <c r="M2011">
        <v>63.451223017583203</v>
      </c>
      <c r="N2011">
        <v>0.67613612474390705</v>
      </c>
      <c r="O2011">
        <v>14.6030847601528</v>
      </c>
      <c r="P2011">
        <v>68.181818181818102</v>
      </c>
      <c r="Q2011">
        <v>0.24830949064135099</v>
      </c>
    </row>
    <row r="2012" spans="1:17" hidden="1" x14ac:dyDescent="0.3">
      <c r="A2012" t="s">
        <v>4211</v>
      </c>
      <c r="B2012" t="s">
        <v>4212</v>
      </c>
      <c r="C2012" t="str">
        <f>IFERROR(VLOOKUP(Table1[[#This Row],[Ticker]],[1]!Table2[[Symbol]:[Industry]],2,FALSE),"-")</f>
        <v>-</v>
      </c>
      <c r="D2012" t="s">
        <v>391</v>
      </c>
      <c r="E2012">
        <v>356.87006188200002</v>
      </c>
      <c r="F2012">
        <v>37.14</v>
      </c>
      <c r="G2012">
        <v>70.4440922838738</v>
      </c>
      <c r="H2012">
        <v>41.822363503880197</v>
      </c>
      <c r="I2012">
        <v>0.64709951866263504</v>
      </c>
      <c r="J2012">
        <v>-10.397849060458601</v>
      </c>
      <c r="K2012">
        <v>31.097665596701301</v>
      </c>
      <c r="L2012">
        <v>27.6650924199107</v>
      </c>
      <c r="M2012">
        <v>54.4329666358677</v>
      </c>
      <c r="N2012">
        <v>3.9061489651146499</v>
      </c>
      <c r="O2012">
        <v>19.655358104469499</v>
      </c>
      <c r="P2012">
        <v>105.76177285318499</v>
      </c>
      <c r="Q2012">
        <v>7.1605317282320002E-2</v>
      </c>
    </row>
    <row r="2013" spans="1:17" hidden="1" x14ac:dyDescent="0.3">
      <c r="A2013" t="s">
        <v>4213</v>
      </c>
      <c r="B2013" t="s">
        <v>4214</v>
      </c>
      <c r="C2013" t="str">
        <f>IFERROR(VLOOKUP(Table1[[#This Row],[Ticker]],[1]!Table2[[Symbol]:[Industry]],2,FALSE),"-")</f>
        <v>-</v>
      </c>
      <c r="D2013" t="s">
        <v>396</v>
      </c>
      <c r="E2013">
        <v>356.71321799999998</v>
      </c>
      <c r="F2013">
        <v>4135</v>
      </c>
      <c r="G2013">
        <v>-19.0470179993583</v>
      </c>
      <c r="H2013">
        <v>7.3703382956491899</v>
      </c>
      <c r="I2013">
        <v>4.93686383793567</v>
      </c>
      <c r="J2013">
        <v>15.9062041192616</v>
      </c>
      <c r="K2013">
        <v>3729.74104964874</v>
      </c>
      <c r="L2013">
        <v>3648.5676418335102</v>
      </c>
      <c r="M2013">
        <v>81.453668861209593</v>
      </c>
      <c r="N2013">
        <v>1.75264962593516</v>
      </c>
      <c r="O2013">
        <v>1.95888754534461</v>
      </c>
      <c r="P2013">
        <v>32.298832186850099</v>
      </c>
      <c r="Q2013">
        <v>7.2098805447027001E-2</v>
      </c>
    </row>
    <row r="2014" spans="1:17" hidden="1" x14ac:dyDescent="0.3">
      <c r="A2014" t="s">
        <v>4215</v>
      </c>
      <c r="B2014" t="s">
        <v>4216</v>
      </c>
      <c r="C2014" t="str">
        <f>IFERROR(VLOOKUP(Table1[[#This Row],[Ticker]],[1]!Table2[[Symbol]:[Industry]],2,FALSE),"-")</f>
        <v>-</v>
      </c>
      <c r="D2014" t="s">
        <v>223</v>
      </c>
      <c r="E2014">
        <v>356.14605950399999</v>
      </c>
      <c r="F2014">
        <v>123.33</v>
      </c>
      <c r="G2014">
        <v>13.3241601691248</v>
      </c>
      <c r="H2014">
        <v>3.6533504763868501</v>
      </c>
      <c r="I2014">
        <v>-8.8529127790879194</v>
      </c>
      <c r="J2014">
        <v>-1.6517600522690401</v>
      </c>
      <c r="K2014">
        <v>115.705174580722</v>
      </c>
      <c r="L2014">
        <v>107.705712198336</v>
      </c>
      <c r="M2014">
        <v>50.869022816002598</v>
      </c>
      <c r="N2014">
        <v>1.4748258887475001</v>
      </c>
      <c r="O2014">
        <v>8.6515851779777897</v>
      </c>
      <c r="P2014">
        <v>43.406976744185997</v>
      </c>
      <c r="Q2014">
        <v>-4.6086652205430997E-2</v>
      </c>
    </row>
    <row r="2015" spans="1:17" hidden="1" x14ac:dyDescent="0.3">
      <c r="A2015" t="s">
        <v>4217</v>
      </c>
      <c r="B2015" t="s">
        <v>4218</v>
      </c>
      <c r="C2015" t="str">
        <f>IFERROR(VLOOKUP(Table1[[#This Row],[Ticker]],[1]!Table2[[Symbol]:[Industry]],2,FALSE),"-")</f>
        <v>-</v>
      </c>
      <c r="D2015" t="s">
        <v>626</v>
      </c>
      <c r="E2015">
        <v>356.086818394999</v>
      </c>
      <c r="F2015">
        <v>39.950000000000003</v>
      </c>
      <c r="G2015">
        <v>6.5815812317075899</v>
      </c>
      <c r="H2015">
        <v>-3.7786583044279398</v>
      </c>
      <c r="I2015">
        <v>-22.617838505857002</v>
      </c>
      <c r="J2015">
        <v>1.9783555849204399</v>
      </c>
      <c r="K2015">
        <v>39.127837139927401</v>
      </c>
      <c r="L2015">
        <v>38.3584455984412</v>
      </c>
      <c r="M2015">
        <v>50.0917647864255</v>
      </c>
      <c r="N2015">
        <v>1.01579935189573</v>
      </c>
      <c r="O2015">
        <v>28.410513141426701</v>
      </c>
      <c r="P2015">
        <v>43.705035971222998</v>
      </c>
      <c r="Q2015">
        <v>1.3247430495493999E-2</v>
      </c>
    </row>
    <row r="2016" spans="1:17" hidden="1" x14ac:dyDescent="0.3">
      <c r="A2016" t="s">
        <v>4219</v>
      </c>
      <c r="B2016" t="s">
        <v>4220</v>
      </c>
      <c r="C2016" t="str">
        <f>IFERROR(VLOOKUP(Table1[[#This Row],[Ticker]],[1]!Table2[[Symbol]:[Industry]],2,FALSE),"-")</f>
        <v>-</v>
      </c>
      <c r="D2016" t="s">
        <v>286</v>
      </c>
      <c r="E2016">
        <v>355.989794104</v>
      </c>
      <c r="F2016">
        <v>129.32</v>
      </c>
      <c r="G2016">
        <v>-25.078021070751799</v>
      </c>
      <c r="H2016">
        <v>-8.4286772620047206</v>
      </c>
      <c r="I2016">
        <v>-12.3883038198707</v>
      </c>
      <c r="J2016">
        <v>2.4191131621309299</v>
      </c>
      <c r="K2016">
        <v>132.71523165007301</v>
      </c>
      <c r="L2016">
        <v>128.89854539136101</v>
      </c>
      <c r="M2016">
        <v>33.617416347909803</v>
      </c>
      <c r="N2016">
        <v>1.6807023743746601</v>
      </c>
      <c r="O2016">
        <v>10.802660068048199</v>
      </c>
      <c r="P2016">
        <v>7.2305140961857299</v>
      </c>
      <c r="Q2016">
        <v>4.5765546070879997E-3</v>
      </c>
    </row>
    <row r="2017" spans="1:17" hidden="1" x14ac:dyDescent="0.3">
      <c r="A2017" t="s">
        <v>4221</v>
      </c>
      <c r="B2017" t="s">
        <v>4222</v>
      </c>
      <c r="C2017" t="str">
        <f>IFERROR(VLOOKUP(Table1[[#This Row],[Ticker]],[1]!Table2[[Symbol]:[Industry]],2,FALSE),"-")</f>
        <v>-</v>
      </c>
      <c r="D2017" t="s">
        <v>46</v>
      </c>
      <c r="E2017">
        <v>355.57153568000001</v>
      </c>
      <c r="F2017">
        <v>277.85000000000002</v>
      </c>
      <c r="G2017">
        <v>138.03396218408801</v>
      </c>
      <c r="H2017">
        <v>15.326390711877901</v>
      </c>
      <c r="I2017">
        <v>151.51423289575001</v>
      </c>
      <c r="J2017">
        <v>-2.54444781573853</v>
      </c>
      <c r="M2017">
        <v>53.165120510086801</v>
      </c>
      <c r="O2017">
        <v>9.6095015296022908</v>
      </c>
      <c r="P2017">
        <v>180.09072580645099</v>
      </c>
    </row>
    <row r="2018" spans="1:17" hidden="1" x14ac:dyDescent="0.3">
      <c r="A2018" t="s">
        <v>4223</v>
      </c>
      <c r="B2018" t="s">
        <v>4224</v>
      </c>
      <c r="C2018" t="str">
        <f>IFERROR(VLOOKUP(Table1[[#This Row],[Ticker]],[1]!Table2[[Symbol]:[Industry]],2,FALSE),"-")</f>
        <v>-</v>
      </c>
      <c r="D2018" t="s">
        <v>54</v>
      </c>
      <c r="E2018">
        <v>355.30795625000002</v>
      </c>
      <c r="F2018">
        <v>269.75</v>
      </c>
      <c r="G2018">
        <v>19.225725375851699</v>
      </c>
      <c r="H2018">
        <v>44.050984257304698</v>
      </c>
      <c r="I2018">
        <v>25.977422966828701</v>
      </c>
      <c r="J2018">
        <v>6.6914410164560403</v>
      </c>
      <c r="K2018">
        <v>227.90568040538699</v>
      </c>
      <c r="L2018">
        <v>207.07359674950001</v>
      </c>
      <c r="M2018">
        <v>63.412853965790298</v>
      </c>
      <c r="N2018">
        <v>0.99532436446479899</v>
      </c>
      <c r="O2018">
        <v>6.7655236329935198</v>
      </c>
      <c r="P2018">
        <v>68.59375</v>
      </c>
      <c r="Q2018">
        <v>0.13999844857504801</v>
      </c>
    </row>
    <row r="2019" spans="1:17" hidden="1" x14ac:dyDescent="0.3">
      <c r="A2019" t="s">
        <v>4225</v>
      </c>
      <c r="B2019" t="s">
        <v>4226</v>
      </c>
      <c r="C2019" t="str">
        <f>IFERROR(VLOOKUP(Table1[[#This Row],[Ticker]],[1]!Table2[[Symbol]:[Industry]],2,FALSE),"-")</f>
        <v>-</v>
      </c>
      <c r="D2019" t="s">
        <v>775</v>
      </c>
      <c r="E2019">
        <v>354.74376053999998</v>
      </c>
      <c r="F2019">
        <v>26.78</v>
      </c>
      <c r="G2019">
        <v>87.369641595666707</v>
      </c>
      <c r="H2019">
        <v>-11.9356503323772</v>
      </c>
      <c r="I2019">
        <v>18.062532215477901</v>
      </c>
      <c r="J2019">
        <v>-3.5487516793246101</v>
      </c>
      <c r="K2019">
        <v>26.481888336668799</v>
      </c>
      <c r="L2019">
        <v>21.554671144196799</v>
      </c>
      <c r="M2019">
        <v>38.1865275655814</v>
      </c>
      <c r="N2019">
        <v>0.105321406719212</v>
      </c>
      <c r="O2019">
        <v>25.8401792382374</v>
      </c>
      <c r="P2019">
        <v>118.612244897959</v>
      </c>
      <c r="Q2019">
        <v>8.7619856578786001E-2</v>
      </c>
    </row>
    <row r="2020" spans="1:17" hidden="1" x14ac:dyDescent="0.3">
      <c r="A2020" t="s">
        <v>4227</v>
      </c>
      <c r="B2020" t="s">
        <v>4228</v>
      </c>
      <c r="C2020" t="str">
        <f>IFERROR(VLOOKUP(Table1[[#This Row],[Ticker]],[1]!Table2[[Symbol]:[Industry]],2,FALSE),"-")</f>
        <v>-</v>
      </c>
      <c r="D2020" t="s">
        <v>1651</v>
      </c>
      <c r="E2020">
        <v>353.22745599999899</v>
      </c>
      <c r="F2020">
        <v>63.23</v>
      </c>
      <c r="G2020">
        <v>-8.97998032985398</v>
      </c>
      <c r="H2020">
        <v>-4.4879996656817802</v>
      </c>
      <c r="I2020">
        <v>-1.1140247835171799</v>
      </c>
      <c r="J2020">
        <v>0.28069418940642699</v>
      </c>
      <c r="K2020">
        <v>63.9146412954846</v>
      </c>
      <c r="L2020">
        <v>60.324333431489798</v>
      </c>
      <c r="M2020">
        <v>59.429581906584403</v>
      </c>
      <c r="N2020">
        <v>1.48599789115035</v>
      </c>
      <c r="O2020">
        <v>23.359164953344902</v>
      </c>
      <c r="P2020">
        <v>47.664642690331597</v>
      </c>
      <c r="Q2020">
        <v>-2.7277470216565999E-2</v>
      </c>
    </row>
    <row r="2021" spans="1:17" hidden="1" x14ac:dyDescent="0.3">
      <c r="A2021" t="s">
        <v>4229</v>
      </c>
      <c r="B2021" t="s">
        <v>4230</v>
      </c>
      <c r="C2021" t="str">
        <f>IFERROR(VLOOKUP(Table1[[#This Row],[Ticker]],[1]!Table2[[Symbol]:[Industry]],2,FALSE),"-")</f>
        <v>-</v>
      </c>
      <c r="D2021" t="s">
        <v>696</v>
      </c>
      <c r="E2021">
        <v>351.847157466</v>
      </c>
      <c r="F2021">
        <v>52.98</v>
      </c>
      <c r="G2021">
        <v>41.270948676901</v>
      </c>
      <c r="H2021">
        <v>1.8716506931551999</v>
      </c>
      <c r="I2021">
        <v>-33.315658096791502</v>
      </c>
      <c r="J2021">
        <v>-0.710272586031655</v>
      </c>
      <c r="K2021">
        <v>52.630606358168201</v>
      </c>
      <c r="L2021">
        <v>50.908594929835402</v>
      </c>
      <c r="M2021">
        <v>54.524905733267097</v>
      </c>
      <c r="N2021">
        <v>0.85242229589796203</v>
      </c>
      <c r="O2021">
        <v>46.867332510681202</v>
      </c>
      <c r="P2021">
        <v>71.218327553237899</v>
      </c>
      <c r="Q2021">
        <v>0.11800448598414599</v>
      </c>
    </row>
    <row r="2022" spans="1:17" hidden="1" x14ac:dyDescent="0.3">
      <c r="A2022" t="s">
        <v>4231</v>
      </c>
      <c r="B2022" t="s">
        <v>4232</v>
      </c>
      <c r="C2022" t="str">
        <f>IFERROR(VLOOKUP(Table1[[#This Row],[Ticker]],[1]!Table2[[Symbol]:[Industry]],2,FALSE),"-")</f>
        <v>-</v>
      </c>
      <c r="D2022" t="s">
        <v>1593</v>
      </c>
      <c r="E2022">
        <v>350.96733</v>
      </c>
      <c r="F2022">
        <v>571.04999999999995</v>
      </c>
      <c r="G2022">
        <v>57.327958043301699</v>
      </c>
      <c r="H2022">
        <v>-1.13649727732577</v>
      </c>
      <c r="I2022">
        <v>20.897297209120602</v>
      </c>
      <c r="J2022">
        <v>7.6218599017161504</v>
      </c>
      <c r="K2022">
        <v>560.60342325401496</v>
      </c>
      <c r="L2022">
        <v>484.210741906002</v>
      </c>
      <c r="M2022">
        <v>54.001779105270501</v>
      </c>
      <c r="N2022">
        <v>0.90057877730762104</v>
      </c>
      <c r="O2022">
        <v>9.9728570177742792</v>
      </c>
      <c r="P2022">
        <v>89.717607973421906</v>
      </c>
      <c r="Q2022">
        <v>7.6631532998325994E-2</v>
      </c>
    </row>
    <row r="2023" spans="1:17" hidden="1" x14ac:dyDescent="0.3">
      <c r="A2023" t="s">
        <v>4233</v>
      </c>
      <c r="B2023" t="s">
        <v>4234</v>
      </c>
      <c r="C2023" t="str">
        <f>IFERROR(VLOOKUP(Table1[[#This Row],[Ticker]],[1]!Table2[[Symbol]:[Industry]],2,FALSE),"-")</f>
        <v>-</v>
      </c>
      <c r="D2023" t="s">
        <v>230</v>
      </c>
      <c r="E2023">
        <v>350.79318000000001</v>
      </c>
      <c r="F2023">
        <v>109.64</v>
      </c>
      <c r="G2023">
        <v>32.140475752586099</v>
      </c>
      <c r="H2023">
        <v>-1.99395341767665</v>
      </c>
      <c r="I2023">
        <v>-1.0557600477737801</v>
      </c>
      <c r="J2023">
        <v>-0.16971486664667099</v>
      </c>
      <c r="K2023">
        <v>111.18762315133201</v>
      </c>
      <c r="L2023">
        <v>97.650274080578896</v>
      </c>
      <c r="M2023">
        <v>40.189693106028898</v>
      </c>
      <c r="N2023">
        <v>1.06366145250149</v>
      </c>
      <c r="O2023">
        <v>17.5574607807369</v>
      </c>
      <c r="P2023">
        <v>74.031746031745996</v>
      </c>
      <c r="Q2023">
        <v>6.8744901569322003E-2</v>
      </c>
    </row>
    <row r="2024" spans="1:17" hidden="1" x14ac:dyDescent="0.3">
      <c r="A2024" t="s">
        <v>4235</v>
      </c>
      <c r="B2024" t="s">
        <v>4236</v>
      </c>
      <c r="C2024" t="str">
        <f>IFERROR(VLOOKUP(Table1[[#This Row],[Ticker]],[1]!Table2[[Symbol]:[Industry]],2,FALSE),"-")</f>
        <v>-</v>
      </c>
      <c r="D2024" t="s">
        <v>286</v>
      </c>
      <c r="E2024">
        <v>350.74668000000003</v>
      </c>
      <c r="F2024">
        <v>1604</v>
      </c>
      <c r="G2024">
        <v>109.24524610955299</v>
      </c>
      <c r="H2024">
        <v>15.401924422680599</v>
      </c>
      <c r="I2024">
        <v>51.0544320272909</v>
      </c>
      <c r="J2024">
        <v>4.8462465238182402</v>
      </c>
      <c r="K2024">
        <v>1372.1497574755001</v>
      </c>
      <c r="L2024">
        <v>1105.9427837354399</v>
      </c>
      <c r="M2024">
        <v>76.006310252523804</v>
      </c>
      <c r="N2024">
        <v>1.02080838443671</v>
      </c>
      <c r="O2024">
        <v>5.6920199501246902</v>
      </c>
      <c r="P2024">
        <v>158.29307568438</v>
      </c>
      <c r="Q2024">
        <v>0.12541290775848299</v>
      </c>
    </row>
    <row r="2025" spans="1:17" hidden="1" x14ac:dyDescent="0.3">
      <c r="A2025" t="s">
        <v>4237</v>
      </c>
      <c r="B2025" t="s">
        <v>4238</v>
      </c>
      <c r="C2025" t="str">
        <f>IFERROR(VLOOKUP(Table1[[#This Row],[Ticker]],[1]!Table2[[Symbol]:[Industry]],2,FALSE),"-")</f>
        <v>-</v>
      </c>
      <c r="E2025">
        <v>350.35957500000001</v>
      </c>
      <c r="F2025">
        <v>1150</v>
      </c>
      <c r="G2025">
        <v>1130.9326838378599</v>
      </c>
      <c r="H2025">
        <v>-12.3697274114847</v>
      </c>
      <c r="I2025">
        <v>424.40394900654502</v>
      </c>
      <c r="J2025">
        <v>-4.9564907651628696</v>
      </c>
      <c r="K2025">
        <v>1101.71342666843</v>
      </c>
      <c r="M2025">
        <v>42.557014711459999</v>
      </c>
      <c r="N2025">
        <v>0.95633835072107798</v>
      </c>
      <c r="O2025">
        <v>20.686956521739098</v>
      </c>
      <c r="P2025">
        <v>1220.3214695751999</v>
      </c>
    </row>
    <row r="2026" spans="1:17" hidden="1" x14ac:dyDescent="0.3">
      <c r="A2026" t="s">
        <v>4239</v>
      </c>
      <c r="B2026" t="s">
        <v>4240</v>
      </c>
      <c r="C2026" t="str">
        <f>IFERROR(VLOOKUP(Table1[[#This Row],[Ticker]],[1]!Table2[[Symbol]:[Industry]],2,FALSE),"-")</f>
        <v>-</v>
      </c>
      <c r="D2026" t="s">
        <v>926</v>
      </c>
      <c r="E2026">
        <v>349.85002695499998</v>
      </c>
      <c r="F2026">
        <v>1092.8499999999999</v>
      </c>
      <c r="G2026">
        <v>3.5945131094710199</v>
      </c>
      <c r="H2026">
        <v>-0.31424552531275901</v>
      </c>
      <c r="I2026">
        <v>3.2374398156544901E-3</v>
      </c>
      <c r="J2026">
        <v>4.2354524206689401</v>
      </c>
      <c r="K2026">
        <v>1032.4639186887</v>
      </c>
      <c r="L2026">
        <v>930.74797861141201</v>
      </c>
      <c r="M2026">
        <v>46.082975486875597</v>
      </c>
      <c r="N2026">
        <v>0.950046036208268</v>
      </c>
      <c r="O2026">
        <v>26.915862195177699</v>
      </c>
      <c r="P2026">
        <v>45.713333333333303</v>
      </c>
      <c r="Q2026">
        <v>-0.11757051797842299</v>
      </c>
    </row>
    <row r="2027" spans="1:17" hidden="1" x14ac:dyDescent="0.3">
      <c r="A2027" t="s">
        <v>4241</v>
      </c>
      <c r="B2027" t="s">
        <v>4242</v>
      </c>
      <c r="C2027" t="str">
        <f>IFERROR(VLOOKUP(Table1[[#This Row],[Ticker]],[1]!Table2[[Symbol]:[Industry]],2,FALSE),"-")</f>
        <v>-</v>
      </c>
      <c r="D2027" t="s">
        <v>136</v>
      </c>
      <c r="E2027">
        <v>349.45444884</v>
      </c>
      <c r="F2027">
        <v>86.1</v>
      </c>
      <c r="G2027">
        <v>154.78746358464801</v>
      </c>
      <c r="H2027">
        <v>-8.2355175932868896E-3</v>
      </c>
      <c r="I2027">
        <v>46.4874002906041</v>
      </c>
      <c r="J2027">
        <v>4.52377902530203</v>
      </c>
      <c r="K2027">
        <v>78.787353285721494</v>
      </c>
      <c r="L2027">
        <v>63.229615875074401</v>
      </c>
      <c r="M2027">
        <v>76.049458302919007</v>
      </c>
      <c r="N2027">
        <v>0.30770759808281101</v>
      </c>
      <c r="O2027">
        <v>5.8768873403019803</v>
      </c>
      <c r="P2027">
        <v>218.888888888888</v>
      </c>
      <c r="Q2027">
        <v>0.12833852267667401</v>
      </c>
    </row>
    <row r="2028" spans="1:17" hidden="1" x14ac:dyDescent="0.3">
      <c r="A2028" t="s">
        <v>4243</v>
      </c>
      <c r="B2028" t="s">
        <v>4244</v>
      </c>
      <c r="C2028" t="str">
        <f>IFERROR(VLOOKUP(Table1[[#This Row],[Ticker]],[1]!Table2[[Symbol]:[Industry]],2,FALSE),"-")</f>
        <v>-</v>
      </c>
      <c r="D2028" t="s">
        <v>433</v>
      </c>
      <c r="E2028">
        <v>349.19435084999998</v>
      </c>
      <c r="F2028">
        <v>935.7</v>
      </c>
      <c r="G2028">
        <v>67.414914565040903</v>
      </c>
      <c r="H2028">
        <v>5.93063874530616</v>
      </c>
      <c r="I2028">
        <v>-23.994772344363199</v>
      </c>
      <c r="J2028">
        <v>12.7037101788904</v>
      </c>
      <c r="K2028">
        <v>899.028102929895</v>
      </c>
      <c r="L2028">
        <v>849.817449583594</v>
      </c>
      <c r="M2028">
        <v>60.759549306719499</v>
      </c>
      <c r="N2028">
        <v>1.6394967497608599</v>
      </c>
      <c r="O2028">
        <v>45.335043283103502</v>
      </c>
      <c r="P2028">
        <v>100.793991416309</v>
      </c>
      <c r="Q2028">
        <v>6.2327808550306001E-2</v>
      </c>
    </row>
    <row r="2029" spans="1:17" hidden="1" x14ac:dyDescent="0.3">
      <c r="A2029" t="s">
        <v>4245</v>
      </c>
      <c r="B2029" t="s">
        <v>4246</v>
      </c>
      <c r="C2029" t="str">
        <f>IFERROR(VLOOKUP(Table1[[#This Row],[Ticker]],[1]!Table2[[Symbol]:[Industry]],2,FALSE),"-")</f>
        <v>-</v>
      </c>
      <c r="D2029" t="s">
        <v>2469</v>
      </c>
      <c r="E2029">
        <v>349.07109580000002</v>
      </c>
      <c r="F2029">
        <v>214.9</v>
      </c>
      <c r="G2029">
        <v>140.371436304171</v>
      </c>
      <c r="H2029">
        <v>11.8876255296917</v>
      </c>
      <c r="I2029">
        <v>19.549506264356701</v>
      </c>
      <c r="J2029">
        <v>-7.1762103936876501E-2</v>
      </c>
      <c r="K2029">
        <v>171.10017088129399</v>
      </c>
      <c r="L2029">
        <v>148.004543060831</v>
      </c>
      <c r="M2029">
        <v>94.419661705211297</v>
      </c>
      <c r="N2029">
        <v>1.8682235195996599</v>
      </c>
      <c r="O2029">
        <v>0</v>
      </c>
      <c r="P2029">
        <v>166.95652173913001</v>
      </c>
      <c r="Q2029">
        <v>0.16136095475036999</v>
      </c>
    </row>
    <row r="2030" spans="1:17" hidden="1" x14ac:dyDescent="0.3">
      <c r="A2030" t="s">
        <v>4247</v>
      </c>
      <c r="B2030" t="s">
        <v>4248</v>
      </c>
      <c r="C2030" t="str">
        <f>IFERROR(VLOOKUP(Table1[[#This Row],[Ticker]],[1]!Table2[[Symbol]:[Industry]],2,FALSE),"-")</f>
        <v>-</v>
      </c>
      <c r="D2030" t="s">
        <v>78</v>
      </c>
      <c r="E2030">
        <v>349.029147359999</v>
      </c>
      <c r="F2030">
        <v>199.3</v>
      </c>
      <c r="G2030">
        <v>23.095725680324399</v>
      </c>
      <c r="H2030">
        <v>-3.95078910445458</v>
      </c>
      <c r="I2030">
        <v>-31.441221197380699</v>
      </c>
      <c r="J2030">
        <v>6.7875056306168897</v>
      </c>
      <c r="K2030">
        <v>198.82966096398999</v>
      </c>
      <c r="L2030">
        <v>198.24838434876099</v>
      </c>
      <c r="M2030">
        <v>53.511703608546597</v>
      </c>
      <c r="N2030">
        <v>0.91408492419472198</v>
      </c>
      <c r="O2030">
        <v>60.185649774209701</v>
      </c>
      <c r="P2030">
        <v>59.44</v>
      </c>
      <c r="Q2030">
        <v>0.114156720522541</v>
      </c>
    </row>
    <row r="2031" spans="1:17" hidden="1" x14ac:dyDescent="0.3">
      <c r="A2031" t="s">
        <v>4249</v>
      </c>
      <c r="B2031" t="s">
        <v>4250</v>
      </c>
      <c r="C2031" t="str">
        <f>IFERROR(VLOOKUP(Table1[[#This Row],[Ticker]],[1]!Table2[[Symbol]:[Industry]],2,FALSE),"-")</f>
        <v>-</v>
      </c>
      <c r="D2031" t="s">
        <v>133</v>
      </c>
      <c r="E2031">
        <v>348.40903159999999</v>
      </c>
      <c r="F2031">
        <v>134</v>
      </c>
      <c r="G2031">
        <v>-19.385085434958999</v>
      </c>
      <c r="H2031">
        <v>-6.4181353790713196</v>
      </c>
      <c r="I2031">
        <v>-7.8002960592503996</v>
      </c>
      <c r="J2031">
        <v>-5.32743518677312</v>
      </c>
      <c r="K2031">
        <v>138.97218073182501</v>
      </c>
      <c r="L2031">
        <v>133.29414281313001</v>
      </c>
      <c r="M2031">
        <v>38.796067617310399</v>
      </c>
      <c r="N2031">
        <v>0.48554955216303403</v>
      </c>
      <c r="O2031">
        <v>37.313432835820798</v>
      </c>
      <c r="P2031">
        <v>26.415094339622598</v>
      </c>
      <c r="Q2031">
        <v>9.320449288849E-3</v>
      </c>
    </row>
    <row r="2032" spans="1:17" hidden="1" x14ac:dyDescent="0.3">
      <c r="A2032" t="s">
        <v>4251</v>
      </c>
      <c r="B2032" t="s">
        <v>4252</v>
      </c>
      <c r="C2032" t="str">
        <f>IFERROR(VLOOKUP(Table1[[#This Row],[Ticker]],[1]!Table2[[Symbol]:[Industry]],2,FALSE),"-")</f>
        <v>-</v>
      </c>
      <c r="D2032" t="s">
        <v>719</v>
      </c>
      <c r="E2032">
        <v>347.89306396000001</v>
      </c>
      <c r="F2032">
        <v>57.46</v>
      </c>
      <c r="G2032">
        <v>13.561256028455499</v>
      </c>
      <c r="H2032">
        <v>10.881294552070999</v>
      </c>
      <c r="I2032">
        <v>-4.0725566587814299</v>
      </c>
      <c r="J2032">
        <v>-1.46409637490633</v>
      </c>
      <c r="K2032">
        <v>52.626591025221899</v>
      </c>
      <c r="L2032">
        <v>50.489583095343299</v>
      </c>
      <c r="M2032">
        <v>55.877641338367802</v>
      </c>
      <c r="N2032">
        <v>2.0598719434039401</v>
      </c>
      <c r="O2032">
        <v>25.130525583014201</v>
      </c>
      <c r="P2032">
        <v>47.3333333333333</v>
      </c>
      <c r="Q2032">
        <v>5.3549318665792003E-2</v>
      </c>
    </row>
    <row r="2033" spans="1:17" hidden="1" x14ac:dyDescent="0.3">
      <c r="A2033" t="s">
        <v>4253</v>
      </c>
      <c r="B2033" t="s">
        <v>4254</v>
      </c>
      <c r="C2033" t="str">
        <f>IFERROR(VLOOKUP(Table1[[#This Row],[Ticker]],[1]!Table2[[Symbol]:[Industry]],2,FALSE),"-")</f>
        <v>-</v>
      </c>
      <c r="D2033" t="s">
        <v>21</v>
      </c>
      <c r="E2033">
        <v>347.53601634</v>
      </c>
      <c r="F2033">
        <v>34.14</v>
      </c>
      <c r="G2033">
        <v>-44.3200251939952</v>
      </c>
      <c r="H2033">
        <v>-3.8302316131653802</v>
      </c>
      <c r="I2033">
        <v>-19.055227946437999</v>
      </c>
      <c r="J2033">
        <v>4.9181771369689802</v>
      </c>
      <c r="K2033">
        <v>34.899321751591202</v>
      </c>
      <c r="L2033">
        <v>35.623229116997003</v>
      </c>
      <c r="M2033">
        <v>49.560328955839601</v>
      </c>
      <c r="N2033">
        <v>1.2733931543483099</v>
      </c>
      <c r="O2033">
        <v>28.881077914469799</v>
      </c>
      <c r="P2033">
        <v>20.849557522123799</v>
      </c>
    </row>
    <row r="2034" spans="1:17" hidden="1" x14ac:dyDescent="0.3">
      <c r="A2034" t="s">
        <v>4255</v>
      </c>
      <c r="B2034" t="s">
        <v>4256</v>
      </c>
      <c r="C2034" t="str">
        <f>IFERROR(VLOOKUP(Table1[[#This Row],[Ticker]],[1]!Table2[[Symbol]:[Industry]],2,FALSE),"-")</f>
        <v>-</v>
      </c>
      <c r="E2034">
        <v>346.90992</v>
      </c>
      <c r="F2034">
        <v>6.44</v>
      </c>
      <c r="G2034">
        <v>62.8266792709233</v>
      </c>
      <c r="H2034">
        <v>20.5587177140604</v>
      </c>
      <c r="I2034">
        <v>10.0309405348286</v>
      </c>
      <c r="J2034">
        <v>-8.8340445520776498</v>
      </c>
      <c r="K2034">
        <v>5.20376246709555</v>
      </c>
      <c r="L2034">
        <v>4.4044966437308304</v>
      </c>
      <c r="M2034">
        <v>59.113135613870902</v>
      </c>
      <c r="N2034">
        <v>1.75542591042423</v>
      </c>
      <c r="O2034">
        <v>16.3043478260869</v>
      </c>
      <c r="P2034">
        <v>167.21991701244801</v>
      </c>
      <c r="Q2034">
        <v>-3.1208554293376E-2</v>
      </c>
    </row>
    <row r="2035" spans="1:17" hidden="1" x14ac:dyDescent="0.3">
      <c r="A2035" t="s">
        <v>4257</v>
      </c>
      <c r="B2035" t="s">
        <v>4258</v>
      </c>
      <c r="C2035" t="str">
        <f>IFERROR(VLOOKUP(Table1[[#This Row],[Ticker]],[1]!Table2[[Symbol]:[Industry]],2,FALSE),"-")</f>
        <v>-</v>
      </c>
      <c r="D2035" t="s">
        <v>136</v>
      </c>
      <c r="E2035">
        <v>345.44082839999999</v>
      </c>
      <c r="F2035">
        <v>8.77</v>
      </c>
      <c r="G2035">
        <v>139.172490322616</v>
      </c>
      <c r="H2035">
        <v>-9.9330828467301693</v>
      </c>
      <c r="I2035">
        <v>73.490929957553504</v>
      </c>
      <c r="J2035">
        <v>4.1797115219384597</v>
      </c>
      <c r="K2035">
        <v>8.6019675472646</v>
      </c>
      <c r="L2035">
        <v>6.7731341066825896</v>
      </c>
      <c r="M2035">
        <v>52.001210727783103</v>
      </c>
      <c r="N2035">
        <v>0.68307947041357397</v>
      </c>
      <c r="O2035">
        <v>26.567844925883598</v>
      </c>
      <c r="P2035">
        <v>213.21428571428501</v>
      </c>
      <c r="Q2035">
        <v>0.10814796381220999</v>
      </c>
    </row>
    <row r="2036" spans="1:17" hidden="1" x14ac:dyDescent="0.3">
      <c r="A2036" t="s">
        <v>4259</v>
      </c>
      <c r="B2036" t="s">
        <v>4260</v>
      </c>
      <c r="C2036" t="str">
        <f>IFERROR(VLOOKUP(Table1[[#This Row],[Ticker]],[1]!Table2[[Symbol]:[Industry]],2,FALSE),"-")</f>
        <v>-</v>
      </c>
      <c r="D2036" t="s">
        <v>201</v>
      </c>
      <c r="E2036">
        <v>344.92306428000001</v>
      </c>
      <c r="F2036">
        <v>679.45</v>
      </c>
      <c r="G2036">
        <v>-21.781893537468001</v>
      </c>
      <c r="H2036">
        <v>-4.6497751763982498</v>
      </c>
      <c r="I2036">
        <v>-18.090131462215101</v>
      </c>
      <c r="J2036">
        <v>8.2319721407748903E-2</v>
      </c>
      <c r="K2036">
        <v>644.22210778766896</v>
      </c>
      <c r="L2036">
        <v>641.55119485500802</v>
      </c>
      <c r="M2036">
        <v>58.060466479782697</v>
      </c>
      <c r="N2036">
        <v>0.81627553505152195</v>
      </c>
      <c r="O2036">
        <v>43.498417837957099</v>
      </c>
      <c r="P2036">
        <v>35.89</v>
      </c>
      <c r="Q2036">
        <v>7.6029285032668995E-2</v>
      </c>
    </row>
    <row r="2037" spans="1:17" hidden="1" x14ac:dyDescent="0.3">
      <c r="A2037" t="s">
        <v>4261</v>
      </c>
      <c r="B2037" t="s">
        <v>4262</v>
      </c>
      <c r="C2037" t="str">
        <f>IFERROR(VLOOKUP(Table1[[#This Row],[Ticker]],[1]!Table2[[Symbol]:[Industry]],2,FALSE),"-")</f>
        <v>-</v>
      </c>
      <c r="D2037" t="s">
        <v>307</v>
      </c>
      <c r="E2037">
        <v>344.55649361000002</v>
      </c>
      <c r="F2037">
        <v>48.86</v>
      </c>
      <c r="G2037">
        <v>19.746151462315499</v>
      </c>
      <c r="H2037">
        <v>15.488235285789299</v>
      </c>
      <c r="I2037">
        <v>-9.6974073158901497</v>
      </c>
      <c r="J2037">
        <v>-5.75162622383505</v>
      </c>
      <c r="K2037">
        <v>46.465353785260902</v>
      </c>
      <c r="L2037">
        <v>45.373479878469702</v>
      </c>
      <c r="M2037">
        <v>46.094521920982999</v>
      </c>
      <c r="N2037">
        <v>2.3327705643346701</v>
      </c>
      <c r="O2037">
        <v>35.673352435529999</v>
      </c>
      <c r="P2037">
        <v>105.986509274873</v>
      </c>
      <c r="Q2037">
        <v>8.0523731185856998E-2</v>
      </c>
    </row>
    <row r="2038" spans="1:17" hidden="1" x14ac:dyDescent="0.3">
      <c r="A2038" t="s">
        <v>4263</v>
      </c>
      <c r="B2038" t="s">
        <v>4264</v>
      </c>
      <c r="C2038" t="str">
        <f>IFERROR(VLOOKUP(Table1[[#This Row],[Ticker]],[1]!Table2[[Symbol]:[Industry]],2,FALSE),"-")</f>
        <v>-</v>
      </c>
      <c r="D2038" t="s">
        <v>775</v>
      </c>
      <c r="E2038">
        <v>343.44143750000001</v>
      </c>
      <c r="F2038">
        <v>264.95</v>
      </c>
      <c r="G2038">
        <v>-39.186108031033598</v>
      </c>
      <c r="H2038">
        <v>-4.3561908865779202</v>
      </c>
      <c r="I2038">
        <v>-47.172252822090599</v>
      </c>
      <c r="J2038">
        <v>3.6701747311138102</v>
      </c>
      <c r="K2038">
        <v>279.68124456899801</v>
      </c>
      <c r="L2038">
        <v>293.331710564133</v>
      </c>
      <c r="M2038">
        <v>46.3834558049995</v>
      </c>
      <c r="N2038">
        <v>0.32292792453146302</v>
      </c>
      <c r="O2038">
        <v>66.446499339498004</v>
      </c>
      <c r="P2038">
        <v>18.28125</v>
      </c>
    </row>
    <row r="2039" spans="1:17" hidden="1" x14ac:dyDescent="0.3">
      <c r="A2039" t="s">
        <v>4265</v>
      </c>
      <c r="B2039" t="s">
        <v>4266</v>
      </c>
      <c r="C2039" t="str">
        <f>IFERROR(VLOOKUP(Table1[[#This Row],[Ticker]],[1]!Table2[[Symbol]:[Industry]],2,FALSE),"-")</f>
        <v>-</v>
      </c>
      <c r="D2039" t="s">
        <v>54</v>
      </c>
      <c r="E2039">
        <v>343.42884479200001</v>
      </c>
      <c r="F2039">
        <v>78.430000000000007</v>
      </c>
      <c r="G2039">
        <v>142.471518338625</v>
      </c>
      <c r="H2039">
        <v>-29.801713564189601</v>
      </c>
      <c r="I2039">
        <v>84.327532664996895</v>
      </c>
      <c r="J2039">
        <v>-8.8934556543660808</v>
      </c>
      <c r="K2039">
        <v>94.280006410540494</v>
      </c>
      <c r="L2039">
        <v>73.080858864724107</v>
      </c>
      <c r="M2039">
        <v>28.710223796911698</v>
      </c>
      <c r="N2039">
        <v>3.4893153543169402</v>
      </c>
      <c r="O2039">
        <v>65.625398444472694</v>
      </c>
      <c r="P2039">
        <v>283.990208078335</v>
      </c>
      <c r="Q2039">
        <v>0.19957071107313101</v>
      </c>
    </row>
    <row r="2040" spans="1:17" hidden="1" x14ac:dyDescent="0.3">
      <c r="A2040" t="s">
        <v>4267</v>
      </c>
      <c r="B2040" t="s">
        <v>4268</v>
      </c>
      <c r="C2040" t="str">
        <f>IFERROR(VLOOKUP(Table1[[#This Row],[Ticker]],[1]!Table2[[Symbol]:[Industry]],2,FALSE),"-")</f>
        <v>-</v>
      </c>
      <c r="D2040" t="s">
        <v>297</v>
      </c>
      <c r="E2040">
        <v>341.08343064000002</v>
      </c>
      <c r="F2040">
        <v>611.70000000000005</v>
      </c>
      <c r="G2040">
        <v>207.49465241321101</v>
      </c>
      <c r="H2040">
        <v>32.2879064285681</v>
      </c>
      <c r="I2040">
        <v>93.167314765827399</v>
      </c>
      <c r="J2040">
        <v>-0.88519173780415294</v>
      </c>
      <c r="K2040">
        <v>487.40963106875603</v>
      </c>
      <c r="L2040">
        <v>344.76299871833498</v>
      </c>
      <c r="M2040">
        <v>67.136382920582804</v>
      </c>
      <c r="N2040">
        <v>0.571634374647076</v>
      </c>
      <c r="O2040">
        <v>3.80088278567924</v>
      </c>
      <c r="P2040">
        <v>259.82352941176401</v>
      </c>
      <c r="Q2040">
        <v>0.187709855923341</v>
      </c>
    </row>
    <row r="2041" spans="1:17" hidden="1" x14ac:dyDescent="0.3">
      <c r="A2041" t="s">
        <v>4269</v>
      </c>
      <c r="B2041" t="s">
        <v>4270</v>
      </c>
      <c r="C2041" t="str">
        <f>IFERROR(VLOOKUP(Table1[[#This Row],[Ticker]],[1]!Table2[[Symbol]:[Industry]],2,FALSE),"-")</f>
        <v>-</v>
      </c>
      <c r="D2041" t="s">
        <v>626</v>
      </c>
      <c r="E2041">
        <v>340.61124999999998</v>
      </c>
      <c r="F2041">
        <v>1016.75</v>
      </c>
      <c r="G2041">
        <v>8255.5253844743493</v>
      </c>
      <c r="H2041">
        <v>30.603413246647701</v>
      </c>
      <c r="I2041">
        <v>463.61101057449002</v>
      </c>
      <c r="J2041">
        <v>5.9584886437051701</v>
      </c>
      <c r="K2041">
        <v>804.76442359093301</v>
      </c>
      <c r="L2041">
        <v>472.82541699151699</v>
      </c>
      <c r="M2041">
        <v>84.976798634330095</v>
      </c>
      <c r="N2041">
        <v>0.55925419829509504</v>
      </c>
      <c r="O2041">
        <v>0</v>
      </c>
      <c r="P2041">
        <v>10317.5204918032</v>
      </c>
      <c r="Q2041">
        <v>0.439301680642737</v>
      </c>
    </row>
    <row r="2042" spans="1:17" hidden="1" x14ac:dyDescent="0.3">
      <c r="A2042" t="s">
        <v>4271</v>
      </c>
      <c r="B2042" t="s">
        <v>4272</v>
      </c>
      <c r="C2042" t="str">
        <f>IFERROR(VLOOKUP(Table1[[#This Row],[Ticker]],[1]!Table2[[Symbol]:[Industry]],2,FALSE),"-")</f>
        <v>-</v>
      </c>
      <c r="D2042" t="s">
        <v>535</v>
      </c>
      <c r="E2042">
        <v>338.99262761099999</v>
      </c>
      <c r="F2042">
        <v>24.97</v>
      </c>
      <c r="G2042">
        <v>132.17139124897801</v>
      </c>
      <c r="H2042">
        <v>-11.026700313004801</v>
      </c>
      <c r="I2042">
        <v>7.8152821290026804</v>
      </c>
      <c r="J2042">
        <v>-6.6765728164513298</v>
      </c>
      <c r="K2042">
        <v>23.397501893383801</v>
      </c>
      <c r="L2042">
        <v>18.009874680361399</v>
      </c>
      <c r="M2042">
        <v>44.177735540448303</v>
      </c>
      <c r="N2042">
        <v>0.61628852013015101</v>
      </c>
      <c r="O2042">
        <v>18.542250700840999</v>
      </c>
      <c r="P2042">
        <v>164.232804232804</v>
      </c>
      <c r="Q2042">
        <v>0.104262161504386</v>
      </c>
    </row>
    <row r="2043" spans="1:17" hidden="1" x14ac:dyDescent="0.3">
      <c r="A2043" t="s">
        <v>4273</v>
      </c>
      <c r="B2043" t="s">
        <v>4274</v>
      </c>
      <c r="C2043" t="str">
        <f>IFERROR(VLOOKUP(Table1[[#This Row],[Ticker]],[1]!Table2[[Symbol]:[Industry]],2,FALSE),"-")</f>
        <v>-</v>
      </c>
      <c r="D2043" t="s">
        <v>463</v>
      </c>
      <c r="E2043">
        <v>338.828101094999</v>
      </c>
      <c r="F2043">
        <v>130.35</v>
      </c>
      <c r="G2043">
        <v>-15.601688244665301</v>
      </c>
      <c r="H2043">
        <v>-10.7763691496697</v>
      </c>
      <c r="I2043">
        <v>-18.4768655399944</v>
      </c>
      <c r="J2043">
        <v>-5.7492015895058497</v>
      </c>
      <c r="K2043">
        <v>132.22563983788001</v>
      </c>
      <c r="L2043">
        <v>124.24788285959301</v>
      </c>
      <c r="M2043">
        <v>36.151022349035799</v>
      </c>
      <c r="N2043">
        <v>0.134351477621974</v>
      </c>
      <c r="O2043">
        <v>36.0644418872267</v>
      </c>
      <c r="P2043">
        <v>28.995546759030098</v>
      </c>
      <c r="Q2043">
        <v>-3.1600552525617998E-2</v>
      </c>
    </row>
    <row r="2044" spans="1:17" hidden="1" x14ac:dyDescent="0.3">
      <c r="A2044" t="s">
        <v>4275</v>
      </c>
      <c r="B2044" t="s">
        <v>4276</v>
      </c>
      <c r="C2044" t="str">
        <f>IFERROR(VLOOKUP(Table1[[#This Row],[Ticker]],[1]!Table2[[Symbol]:[Industry]],2,FALSE),"-")</f>
        <v>-</v>
      </c>
      <c r="D2044" t="s">
        <v>1525</v>
      </c>
      <c r="E2044">
        <v>338.81034127499998</v>
      </c>
      <c r="F2044">
        <v>10.39</v>
      </c>
      <c r="G2044">
        <v>174.57433485489599</v>
      </c>
      <c r="H2044">
        <v>27.382755399821601</v>
      </c>
      <c r="I2044">
        <v>43.1357867804618</v>
      </c>
      <c r="J2044">
        <v>17.9805293179197</v>
      </c>
      <c r="K2044">
        <v>8.0374834570573697</v>
      </c>
      <c r="L2044">
        <v>7.05515798607939</v>
      </c>
      <c r="M2044">
        <v>89.493126211919403</v>
      </c>
      <c r="N2044">
        <v>1.94177094228946</v>
      </c>
      <c r="O2044">
        <v>0.28873917228102702</v>
      </c>
      <c r="P2044">
        <v>214.84848484848399</v>
      </c>
      <c r="Q2044">
        <v>-8.5490969649680004E-3</v>
      </c>
    </row>
    <row r="2045" spans="1:17" hidden="1" x14ac:dyDescent="0.3">
      <c r="A2045" t="s">
        <v>4277</v>
      </c>
      <c r="B2045" t="s">
        <v>4278</v>
      </c>
      <c r="C2045" t="str">
        <f>IFERROR(VLOOKUP(Table1[[#This Row],[Ticker]],[1]!Table2[[Symbol]:[Industry]],2,FALSE),"-")</f>
        <v>-</v>
      </c>
      <c r="D2045" t="s">
        <v>379</v>
      </c>
      <c r="E2045">
        <v>338.54193754200003</v>
      </c>
      <c r="F2045">
        <v>191.34</v>
      </c>
      <c r="G2045">
        <v>-52.104742889221399</v>
      </c>
      <c r="H2045">
        <v>-2.7998744703082399</v>
      </c>
      <c r="I2045">
        <v>-26.642998184662201</v>
      </c>
      <c r="J2045">
        <v>1.4157591926375499</v>
      </c>
      <c r="K2045">
        <v>187.56038362696</v>
      </c>
      <c r="L2045">
        <v>197.72060174462899</v>
      </c>
      <c r="M2045">
        <v>47.489355975770401</v>
      </c>
      <c r="N2045">
        <v>1.0776888497313</v>
      </c>
      <c r="O2045">
        <v>41.110065851363998</v>
      </c>
      <c r="P2045">
        <v>32.369422345209202</v>
      </c>
      <c r="Q2045">
        <v>-8.6418967441382E-2</v>
      </c>
    </row>
    <row r="2046" spans="1:17" hidden="1" x14ac:dyDescent="0.3">
      <c r="A2046" t="s">
        <v>4279</v>
      </c>
      <c r="B2046" t="s">
        <v>4280</v>
      </c>
      <c r="C2046" t="str">
        <f>IFERROR(VLOOKUP(Table1[[#This Row],[Ticker]],[1]!Table2[[Symbol]:[Industry]],2,FALSE),"-")</f>
        <v>-</v>
      </c>
      <c r="D2046" t="s">
        <v>391</v>
      </c>
      <c r="E2046">
        <v>337.01652000000001</v>
      </c>
      <c r="F2046">
        <v>315.35000000000002</v>
      </c>
      <c r="G2046">
        <v>66.525753511764705</v>
      </c>
      <c r="H2046">
        <v>-0.79546341648935803</v>
      </c>
      <c r="I2046">
        <v>87.7550578881674</v>
      </c>
      <c r="J2046">
        <v>-3.9070717218551798</v>
      </c>
      <c r="K2046">
        <v>320.60304159938499</v>
      </c>
      <c r="L2046">
        <v>243.73680474858099</v>
      </c>
      <c r="M2046">
        <v>29.3665034252897</v>
      </c>
      <c r="N2046">
        <v>0.57848104069387296</v>
      </c>
      <c r="O2046">
        <v>16.695734897732599</v>
      </c>
      <c r="P2046">
        <v>146.3671875</v>
      </c>
    </row>
    <row r="2047" spans="1:17" hidden="1" x14ac:dyDescent="0.3">
      <c r="A2047" t="s">
        <v>4281</v>
      </c>
      <c r="B2047" t="s">
        <v>4282</v>
      </c>
      <c r="C2047" t="str">
        <f>IFERROR(VLOOKUP(Table1[[#This Row],[Ticker]],[1]!Table2[[Symbol]:[Industry]],2,FALSE),"-")</f>
        <v>-</v>
      </c>
      <c r="D2047" t="s">
        <v>54</v>
      </c>
      <c r="E2047">
        <v>336.92655999999999</v>
      </c>
      <c r="F2047">
        <v>293</v>
      </c>
      <c r="G2047">
        <v>5.4266289151197702</v>
      </c>
      <c r="H2047">
        <v>15.387119456817199</v>
      </c>
      <c r="I2047">
        <v>46.917031262502498</v>
      </c>
      <c r="J2047">
        <v>-2.4135406809592501</v>
      </c>
      <c r="K2047">
        <v>244.83872805944401</v>
      </c>
      <c r="L2047">
        <v>197.28031910491001</v>
      </c>
      <c r="M2047">
        <v>52.021369604259</v>
      </c>
      <c r="N2047">
        <v>0.732068761114404</v>
      </c>
      <c r="O2047">
        <v>10.9215017064846</v>
      </c>
      <c r="P2047">
        <v>115.441176470588</v>
      </c>
    </row>
    <row r="2048" spans="1:17" hidden="1" x14ac:dyDescent="0.3">
      <c r="A2048" t="s">
        <v>4283</v>
      </c>
      <c r="B2048" t="s">
        <v>4284</v>
      </c>
      <c r="C2048" t="str">
        <f>IFERROR(VLOOKUP(Table1[[#This Row],[Ticker]],[1]!Table2[[Symbol]:[Industry]],2,FALSE),"-")</f>
        <v>-</v>
      </c>
      <c r="D2048" t="s">
        <v>396</v>
      </c>
      <c r="E2048">
        <v>336.48262199999999</v>
      </c>
      <c r="F2048">
        <v>300.60000000000002</v>
      </c>
      <c r="G2048">
        <v>-20.814501339251802</v>
      </c>
      <c r="H2048">
        <v>16.544112177758699</v>
      </c>
      <c r="I2048">
        <v>-28.404899254151299</v>
      </c>
      <c r="J2048">
        <v>-1.6744175258982399</v>
      </c>
      <c r="K2048">
        <v>282.41709886483301</v>
      </c>
      <c r="L2048">
        <v>291.63242027562899</v>
      </c>
      <c r="M2048">
        <v>52.905422977017601</v>
      </c>
      <c r="N2048">
        <v>0.71998194754419798</v>
      </c>
      <c r="O2048">
        <v>34.713905522288698</v>
      </c>
      <c r="P2048">
        <v>39.8139534883721</v>
      </c>
      <c r="Q2048">
        <v>8.6726696586294005E-2</v>
      </c>
    </row>
    <row r="2049" spans="1:17" hidden="1" x14ac:dyDescent="0.3">
      <c r="A2049" t="s">
        <v>4285</v>
      </c>
      <c r="B2049" t="s">
        <v>4286</v>
      </c>
      <c r="C2049" t="str">
        <f>IFERROR(VLOOKUP(Table1[[#This Row],[Ticker]],[1]!Table2[[Symbol]:[Industry]],2,FALSE),"-")</f>
        <v>-</v>
      </c>
      <c r="D2049" t="s">
        <v>230</v>
      </c>
      <c r="E2049">
        <v>335.88798925999998</v>
      </c>
      <c r="F2049">
        <v>175.72</v>
      </c>
      <c r="G2049">
        <v>28.370822854282501</v>
      </c>
      <c r="H2049">
        <v>25.964313539004898</v>
      </c>
      <c r="I2049">
        <v>27.527438177862901</v>
      </c>
      <c r="J2049">
        <v>2.1988212583463298</v>
      </c>
      <c r="K2049">
        <v>141.75447656677599</v>
      </c>
      <c r="L2049">
        <v>129.329247770432</v>
      </c>
      <c r="M2049">
        <v>74.419502129203593</v>
      </c>
      <c r="N2049">
        <v>2.2986066482441498</v>
      </c>
      <c r="O2049">
        <v>0.98452082859092904</v>
      </c>
      <c r="P2049">
        <v>65.695426685525703</v>
      </c>
      <c r="Q2049">
        <v>1.5868481049718001E-2</v>
      </c>
    </row>
    <row r="2050" spans="1:17" hidden="1" x14ac:dyDescent="0.3">
      <c r="A2050" t="s">
        <v>4287</v>
      </c>
      <c r="B2050" t="s">
        <v>4288</v>
      </c>
      <c r="C2050" t="str">
        <f>IFERROR(VLOOKUP(Table1[[#This Row],[Ticker]],[1]!Table2[[Symbol]:[Industry]],2,FALSE),"-")</f>
        <v>-</v>
      </c>
      <c r="D2050" t="s">
        <v>372</v>
      </c>
      <c r="E2050">
        <v>335.72399999999999</v>
      </c>
      <c r="F2050">
        <v>160</v>
      </c>
      <c r="G2050">
        <v>-61.807757499736397</v>
      </c>
      <c r="H2050">
        <v>-1.68884867178245</v>
      </c>
      <c r="I2050">
        <v>-48.3274867880748</v>
      </c>
      <c r="J2050">
        <v>-2.8567079962337298</v>
      </c>
      <c r="K2050">
        <v>180.39142434070999</v>
      </c>
      <c r="M2050">
        <v>32.452547156598897</v>
      </c>
      <c r="N2050">
        <v>0.62439024390243902</v>
      </c>
      <c r="O2050">
        <v>70.625</v>
      </c>
      <c r="P2050">
        <v>6.6666666666666599</v>
      </c>
    </row>
    <row r="2051" spans="1:17" hidden="1" x14ac:dyDescent="0.3">
      <c r="A2051" t="s">
        <v>4289</v>
      </c>
      <c r="B2051" t="s">
        <v>4290</v>
      </c>
      <c r="C2051" t="str">
        <f>IFERROR(VLOOKUP(Table1[[#This Row],[Ticker]],[1]!Table2[[Symbol]:[Industry]],2,FALSE),"-")</f>
        <v>-</v>
      </c>
      <c r="D2051" t="s">
        <v>89</v>
      </c>
      <c r="E2051">
        <v>335.40584310000003</v>
      </c>
      <c r="F2051">
        <v>25.29</v>
      </c>
      <c r="G2051">
        <v>-64.902158605690701</v>
      </c>
      <c r="H2051">
        <v>1.4958540412221499</v>
      </c>
      <c r="I2051">
        <v>-77.832848196100898</v>
      </c>
      <c r="J2051">
        <v>0.31068556111948697</v>
      </c>
      <c r="K2051">
        <v>25.880675066314701</v>
      </c>
      <c r="L2051">
        <v>34.588240321455899</v>
      </c>
      <c r="M2051">
        <v>52.487152995475398</v>
      </c>
      <c r="N2051">
        <v>0.24692852558777001</v>
      </c>
      <c r="O2051">
        <v>209.01542111506501</v>
      </c>
      <c r="P2051">
        <v>20.028476506881798</v>
      </c>
      <c r="Q2051">
        <v>6.0509663063610997E-2</v>
      </c>
    </row>
    <row r="2052" spans="1:17" hidden="1" x14ac:dyDescent="0.3">
      <c r="A2052" t="s">
        <v>4291</v>
      </c>
      <c r="B2052" t="s">
        <v>4292</v>
      </c>
      <c r="C2052" t="str">
        <f>IFERROR(VLOOKUP(Table1[[#This Row],[Ticker]],[1]!Table2[[Symbol]:[Industry]],2,FALSE),"-")</f>
        <v>-</v>
      </c>
      <c r="D2052" t="s">
        <v>297</v>
      </c>
      <c r="E2052">
        <v>335.00317875000002</v>
      </c>
      <c r="F2052">
        <v>187.15</v>
      </c>
      <c r="G2052">
        <v>10.9240989882591</v>
      </c>
      <c r="H2052">
        <v>2.06193324373527</v>
      </c>
      <c r="I2052">
        <v>-25.240964958039299</v>
      </c>
      <c r="J2052">
        <v>-3.6733615632745602</v>
      </c>
      <c r="K2052">
        <v>187.36379703316899</v>
      </c>
      <c r="L2052">
        <v>183.760085660008</v>
      </c>
      <c r="M2052">
        <v>48.124337168585001</v>
      </c>
      <c r="N2052">
        <v>1.5487754254877499</v>
      </c>
      <c r="O2052">
        <v>33.048356932941402</v>
      </c>
      <c r="P2052">
        <v>51.538461538461497</v>
      </c>
    </row>
    <row r="2053" spans="1:17" hidden="1" x14ac:dyDescent="0.3">
      <c r="A2053" t="s">
        <v>4293</v>
      </c>
      <c r="B2053" t="s">
        <v>4294</v>
      </c>
      <c r="C2053" t="str">
        <f>IFERROR(VLOOKUP(Table1[[#This Row],[Ticker]],[1]!Table2[[Symbol]:[Industry]],2,FALSE),"-")</f>
        <v>-</v>
      </c>
      <c r="D2053" t="s">
        <v>560</v>
      </c>
      <c r="E2053">
        <v>333.59514854399998</v>
      </c>
      <c r="F2053">
        <v>64.260000000000005</v>
      </c>
      <c r="G2053">
        <v>19.1292002793266</v>
      </c>
      <c r="H2053">
        <v>-36.824008133674504</v>
      </c>
      <c r="I2053">
        <v>-16.690711197416</v>
      </c>
      <c r="J2053">
        <v>-4.7448052093671604</v>
      </c>
      <c r="K2053">
        <v>91.147179053635</v>
      </c>
      <c r="L2053">
        <v>79.420706988014203</v>
      </c>
      <c r="M2053">
        <v>21.6040218483083</v>
      </c>
      <c r="N2053">
        <v>1.3003438273554</v>
      </c>
      <c r="O2053">
        <v>118.331777155306</v>
      </c>
      <c r="P2053">
        <v>50.491803278688501</v>
      </c>
      <c r="Q2053">
        <v>4.0110130529248E-2</v>
      </c>
    </row>
    <row r="2054" spans="1:17" hidden="1" x14ac:dyDescent="0.3">
      <c r="A2054" t="s">
        <v>4295</v>
      </c>
      <c r="B2054" t="s">
        <v>4296</v>
      </c>
      <c r="C2054" t="str">
        <f>IFERROR(VLOOKUP(Table1[[#This Row],[Ticker]],[1]!Table2[[Symbol]:[Industry]],2,FALSE),"-")</f>
        <v>-</v>
      </c>
      <c r="D2054" t="s">
        <v>4297</v>
      </c>
      <c r="E2054">
        <v>333.44153999999997</v>
      </c>
      <c r="F2054">
        <v>139</v>
      </c>
      <c r="G2054">
        <v>-30.557451583491002</v>
      </c>
      <c r="H2054">
        <v>-6.5627169360616602</v>
      </c>
      <c r="I2054">
        <v>-37.1277718153992</v>
      </c>
      <c r="J2054">
        <v>1.22711184038593</v>
      </c>
      <c r="K2054">
        <v>144.71017560793001</v>
      </c>
      <c r="L2054">
        <v>156.40046753932199</v>
      </c>
      <c r="M2054">
        <v>39.082561594086698</v>
      </c>
      <c r="N2054">
        <v>0.62725071538630806</v>
      </c>
      <c r="O2054">
        <v>58.992805755395601</v>
      </c>
      <c r="P2054">
        <v>10.9780439121756</v>
      </c>
    </row>
    <row r="2055" spans="1:17" hidden="1" x14ac:dyDescent="0.3">
      <c r="A2055" t="s">
        <v>4298</v>
      </c>
      <c r="B2055" t="s">
        <v>4299</v>
      </c>
      <c r="C2055" t="str">
        <f>IFERROR(VLOOKUP(Table1[[#This Row],[Ticker]],[1]!Table2[[Symbol]:[Industry]],2,FALSE),"-")</f>
        <v>-</v>
      </c>
      <c r="D2055" t="s">
        <v>297</v>
      </c>
      <c r="E2055">
        <v>332.60674999999998</v>
      </c>
      <c r="F2055">
        <v>306.55</v>
      </c>
      <c r="G2055">
        <v>-26.990600439014202</v>
      </c>
      <c r="H2055">
        <v>-2.8295054576004999</v>
      </c>
      <c r="I2055">
        <v>-32.370024099120499</v>
      </c>
      <c r="J2055">
        <v>2.4217161569326899</v>
      </c>
      <c r="K2055">
        <v>296.83776603721998</v>
      </c>
      <c r="L2055">
        <v>291.99256034013399</v>
      </c>
      <c r="M2055">
        <v>61.093141156274598</v>
      </c>
      <c r="N2055">
        <v>0.69052317220871895</v>
      </c>
      <c r="O2055">
        <v>36.3399119230141</v>
      </c>
      <c r="P2055">
        <v>21.9856744926382</v>
      </c>
      <c r="Q2055">
        <v>4.0165226820991003E-2</v>
      </c>
    </row>
    <row r="2056" spans="1:17" hidden="1" x14ac:dyDescent="0.3">
      <c r="A2056" t="s">
        <v>4300</v>
      </c>
      <c r="B2056" t="s">
        <v>4301</v>
      </c>
      <c r="C2056" t="str">
        <f>IFERROR(VLOOKUP(Table1[[#This Row],[Ticker]],[1]!Table2[[Symbol]:[Industry]],2,FALSE),"-")</f>
        <v>-</v>
      </c>
      <c r="D2056" t="s">
        <v>4302</v>
      </c>
      <c r="E2056">
        <v>330.48046620000002</v>
      </c>
      <c r="F2056">
        <v>42.99</v>
      </c>
      <c r="G2056">
        <v>448.14753488589599</v>
      </c>
      <c r="H2056">
        <v>77.410192751202601</v>
      </c>
      <c r="I2056">
        <v>170.84498712610699</v>
      </c>
      <c r="J2056">
        <v>8.6596011671996198</v>
      </c>
      <c r="K2056">
        <v>26.9773855713374</v>
      </c>
      <c r="L2056">
        <v>15.223808555698399</v>
      </c>
      <c r="M2056">
        <v>99.999999984020107</v>
      </c>
      <c r="N2056">
        <v>2.2031503574615998</v>
      </c>
      <c r="O2056">
        <v>0</v>
      </c>
      <c r="P2056">
        <v>514.142857142857</v>
      </c>
      <c r="Q2056">
        <v>0.14435944139179399</v>
      </c>
    </row>
    <row r="2057" spans="1:17" hidden="1" x14ac:dyDescent="0.3">
      <c r="A2057" t="s">
        <v>4303</v>
      </c>
      <c r="B2057" t="s">
        <v>4304</v>
      </c>
      <c r="C2057" t="str">
        <f>IFERROR(VLOOKUP(Table1[[#This Row],[Ticker]],[1]!Table2[[Symbol]:[Industry]],2,FALSE),"-")</f>
        <v>-</v>
      </c>
      <c r="D2057" t="s">
        <v>1126</v>
      </c>
      <c r="E2057">
        <v>327.98099999999999</v>
      </c>
      <c r="F2057">
        <v>295</v>
      </c>
      <c r="G2057">
        <v>280.031041374138</v>
      </c>
      <c r="H2057">
        <v>30.1792921963584</v>
      </c>
      <c r="I2057">
        <v>115.577355819338</v>
      </c>
      <c r="J2057">
        <v>16.1693905755373</v>
      </c>
      <c r="K2057">
        <v>219.375316645418</v>
      </c>
      <c r="L2057">
        <v>153.31981767476501</v>
      </c>
      <c r="M2057">
        <v>90.057359701946098</v>
      </c>
      <c r="N2057">
        <v>1.28822314049586</v>
      </c>
      <c r="O2057">
        <v>4.7457627118643897</v>
      </c>
      <c r="P2057">
        <v>356.65634674922597</v>
      </c>
    </row>
    <row r="2058" spans="1:17" hidden="1" x14ac:dyDescent="0.3">
      <c r="A2058" t="s">
        <v>4305</v>
      </c>
      <c r="B2058" t="s">
        <v>4306</v>
      </c>
      <c r="C2058" t="str">
        <f>IFERROR(VLOOKUP(Table1[[#This Row],[Ticker]],[1]!Table2[[Symbol]:[Industry]],2,FALSE),"-")</f>
        <v>-</v>
      </c>
      <c r="D2058" t="s">
        <v>3883</v>
      </c>
      <c r="E2058">
        <v>327.80839706999899</v>
      </c>
      <c r="F2058">
        <v>131.85</v>
      </c>
      <c r="G2058">
        <v>51.590590240716502</v>
      </c>
      <c r="H2058">
        <v>-11.1698069027406</v>
      </c>
      <c r="I2058">
        <v>-41.680112664792603</v>
      </c>
      <c r="J2058">
        <v>-5.6741171764006397</v>
      </c>
      <c r="K2058">
        <v>141.40308930111399</v>
      </c>
      <c r="L2058">
        <v>124.349791485097</v>
      </c>
      <c r="M2058">
        <v>27.383329510873999</v>
      </c>
      <c r="N2058">
        <v>0.70862470862470806</v>
      </c>
      <c r="O2058">
        <v>50.170648464163797</v>
      </c>
      <c r="P2058">
        <v>138.64253393665101</v>
      </c>
    </row>
    <row r="2059" spans="1:17" hidden="1" x14ac:dyDescent="0.3">
      <c r="A2059" t="s">
        <v>4307</v>
      </c>
      <c r="B2059" t="s">
        <v>4308</v>
      </c>
      <c r="C2059" t="str">
        <f>IFERROR(VLOOKUP(Table1[[#This Row],[Ticker]],[1]!Table2[[Symbol]:[Industry]],2,FALSE),"-")</f>
        <v>-</v>
      </c>
      <c r="D2059" t="s">
        <v>181</v>
      </c>
      <c r="E2059">
        <v>327.37020516000001</v>
      </c>
      <c r="F2059">
        <v>4.26</v>
      </c>
      <c r="G2059">
        <v>-95.625783109377593</v>
      </c>
      <c r="H2059">
        <v>-27.790667364589002</v>
      </c>
      <c r="I2059">
        <v>-72.261094684946599</v>
      </c>
      <c r="J2059">
        <v>8.2217161569326702</v>
      </c>
      <c r="K2059">
        <v>5.3032895270460001</v>
      </c>
      <c r="L2059">
        <v>8.0907063912537698</v>
      </c>
      <c r="M2059">
        <v>39.810049542222103</v>
      </c>
      <c r="N2059">
        <v>1.65900018660049</v>
      </c>
      <c r="O2059">
        <v>259.15492957746397</v>
      </c>
      <c r="P2059">
        <v>8.1218274111675104</v>
      </c>
      <c r="Q2059">
        <v>0.17739073768165201</v>
      </c>
    </row>
    <row r="2060" spans="1:17" hidden="1" x14ac:dyDescent="0.3">
      <c r="A2060" t="s">
        <v>4309</v>
      </c>
      <c r="B2060" t="s">
        <v>4310</v>
      </c>
      <c r="C2060" t="str">
        <f>IFERROR(VLOOKUP(Table1[[#This Row],[Ticker]],[1]!Table2[[Symbol]:[Industry]],2,FALSE),"-")</f>
        <v>-</v>
      </c>
      <c r="D2060" t="s">
        <v>51</v>
      </c>
      <c r="E2060">
        <v>325.78290258999999</v>
      </c>
      <c r="F2060">
        <v>48.98</v>
      </c>
      <c r="G2060">
        <v>64.668331199168193</v>
      </c>
      <c r="H2060">
        <v>-12.4967995409962</v>
      </c>
      <c r="I2060">
        <v>23.787303778658799</v>
      </c>
      <c r="J2060">
        <v>-4.9936303777207698</v>
      </c>
      <c r="K2060">
        <v>50.657985663340497</v>
      </c>
      <c r="L2060">
        <v>42.466237169791803</v>
      </c>
      <c r="M2060">
        <v>31.442432445971502</v>
      </c>
      <c r="N2060">
        <v>0.70271651707854998</v>
      </c>
      <c r="O2060">
        <v>34.013883217639801</v>
      </c>
      <c r="P2060">
        <v>105.79831932773099</v>
      </c>
      <c r="Q2060">
        <v>0.14101590897801899</v>
      </c>
    </row>
    <row r="2061" spans="1:17" hidden="1" x14ac:dyDescent="0.3">
      <c r="A2061" t="s">
        <v>4311</v>
      </c>
      <c r="B2061" t="s">
        <v>4312</v>
      </c>
      <c r="C2061" t="str">
        <f>IFERROR(VLOOKUP(Table1[[#This Row],[Ticker]],[1]!Table2[[Symbol]:[Industry]],2,FALSE),"-")</f>
        <v>-</v>
      </c>
      <c r="D2061" t="s">
        <v>433</v>
      </c>
      <c r="E2061">
        <v>324.24229500000001</v>
      </c>
      <c r="F2061">
        <v>130</v>
      </c>
      <c r="G2061">
        <v>324.80380345392899</v>
      </c>
      <c r="H2061">
        <v>-4.6572898803854601</v>
      </c>
      <c r="I2061">
        <v>60.2285186100357</v>
      </c>
      <c r="J2061">
        <v>2.7794084646249901</v>
      </c>
      <c r="K2061">
        <v>125.420164672673</v>
      </c>
      <c r="L2061">
        <v>92.527602335153802</v>
      </c>
      <c r="M2061">
        <v>41.335586115556701</v>
      </c>
      <c r="N2061">
        <v>0.88578333053076097</v>
      </c>
      <c r="O2061">
        <v>15.115384615384601</v>
      </c>
      <c r="P2061">
        <v>385.07462686567101</v>
      </c>
      <c r="Q2061">
        <v>0.17291378353564599</v>
      </c>
    </row>
    <row r="2062" spans="1:17" hidden="1" x14ac:dyDescent="0.3">
      <c r="A2062" t="s">
        <v>4313</v>
      </c>
      <c r="B2062" t="s">
        <v>4314</v>
      </c>
      <c r="C2062" t="str">
        <f>IFERROR(VLOOKUP(Table1[[#This Row],[Ticker]],[1]!Table2[[Symbol]:[Industry]],2,FALSE),"-")</f>
        <v>-</v>
      </c>
      <c r="D2062" t="s">
        <v>54</v>
      </c>
      <c r="E2062">
        <v>323.88548777599999</v>
      </c>
      <c r="F2062">
        <v>14.24</v>
      </c>
      <c r="G2062">
        <v>45.812008996033597</v>
      </c>
      <c r="H2062">
        <v>-9.5196325348243693</v>
      </c>
      <c r="I2062">
        <v>-43.232390778253297</v>
      </c>
      <c r="J2062">
        <v>0.54116060137713096</v>
      </c>
      <c r="K2062">
        <v>15.208082287310701</v>
      </c>
      <c r="L2062">
        <v>15.049900178277399</v>
      </c>
      <c r="M2062">
        <v>44.322077696642303</v>
      </c>
      <c r="N2062">
        <v>0.58843474939768003</v>
      </c>
      <c r="O2062">
        <v>53.721910112359502</v>
      </c>
      <c r="P2062">
        <v>89.866666666666603</v>
      </c>
      <c r="Q2062">
        <v>4.1496851057465999E-2</v>
      </c>
    </row>
    <row r="2063" spans="1:17" hidden="1" x14ac:dyDescent="0.3">
      <c r="A2063" t="s">
        <v>4315</v>
      </c>
      <c r="B2063" t="s">
        <v>4316</v>
      </c>
      <c r="C2063" t="str">
        <f>IFERROR(VLOOKUP(Table1[[#This Row],[Ticker]],[1]!Table2[[Symbol]:[Industry]],2,FALSE),"-")</f>
        <v>-</v>
      </c>
      <c r="D2063" t="s">
        <v>372</v>
      </c>
      <c r="E2063">
        <v>322.90751999999998</v>
      </c>
      <c r="F2063">
        <v>156</v>
      </c>
      <c r="G2063">
        <v>-16.220741607580202</v>
      </c>
      <c r="H2063">
        <v>-16.0607816725243</v>
      </c>
      <c r="I2063">
        <v>-38.230804644103799</v>
      </c>
      <c r="J2063">
        <v>-2.0282838430673098</v>
      </c>
      <c r="K2063">
        <v>161.458088046201</v>
      </c>
      <c r="L2063">
        <v>167.86937173872099</v>
      </c>
      <c r="M2063">
        <v>36.357851911992299</v>
      </c>
      <c r="N2063">
        <v>0.77010708589655896</v>
      </c>
      <c r="O2063">
        <v>58.878205128205103</v>
      </c>
      <c r="P2063">
        <v>25.755743651753299</v>
      </c>
    </row>
    <row r="2064" spans="1:17" hidden="1" x14ac:dyDescent="0.3">
      <c r="A2064" t="s">
        <v>4317</v>
      </c>
      <c r="B2064" t="s">
        <v>4318</v>
      </c>
      <c r="C2064" t="str">
        <f>IFERROR(VLOOKUP(Table1[[#This Row],[Ticker]],[1]!Table2[[Symbol]:[Industry]],2,FALSE),"-")</f>
        <v>-</v>
      </c>
      <c r="D2064" t="s">
        <v>46</v>
      </c>
      <c r="E2064">
        <v>321.98488071999998</v>
      </c>
      <c r="F2064">
        <v>44.62</v>
      </c>
      <c r="G2064">
        <v>-54.997035120493599</v>
      </c>
      <c r="H2064">
        <v>6.6972778078691997</v>
      </c>
      <c r="I2064">
        <v>-65.126320099641603</v>
      </c>
      <c r="J2064">
        <v>8.8764780616945895</v>
      </c>
      <c r="K2064">
        <v>43.622306227731698</v>
      </c>
      <c r="L2064">
        <v>55.216165332750897</v>
      </c>
      <c r="M2064">
        <v>53.053706922842103</v>
      </c>
      <c r="N2064">
        <v>0.543325989805994</v>
      </c>
      <c r="O2064">
        <v>167.81712236665101</v>
      </c>
      <c r="P2064">
        <v>34.803625377643499</v>
      </c>
      <c r="Q2064">
        <v>-9.7921984380109992E-3</v>
      </c>
    </row>
    <row r="2065" spans="1:17" hidden="1" x14ac:dyDescent="0.3">
      <c r="A2065" t="s">
        <v>4319</v>
      </c>
      <c r="B2065" t="s">
        <v>4320</v>
      </c>
      <c r="C2065" t="str">
        <f>IFERROR(VLOOKUP(Table1[[#This Row],[Ticker]],[1]!Table2[[Symbol]:[Industry]],2,FALSE),"-")</f>
        <v>-</v>
      </c>
      <c r="D2065" t="s">
        <v>626</v>
      </c>
      <c r="E2065">
        <v>321.64549199999999</v>
      </c>
      <c r="F2065">
        <v>77.489999999999995</v>
      </c>
      <c r="G2065">
        <v>14.6911224046033</v>
      </c>
      <c r="H2065">
        <v>6.6471128798914902</v>
      </c>
      <c r="I2065">
        <v>-27.622189240672</v>
      </c>
      <c r="J2065">
        <v>0.60610833775125805</v>
      </c>
      <c r="K2065">
        <v>74.807316754650799</v>
      </c>
      <c r="L2065">
        <v>72.188835171695999</v>
      </c>
      <c r="M2065">
        <v>47.668693645030103</v>
      </c>
      <c r="N2065">
        <v>2.9386195922271199</v>
      </c>
      <c r="O2065">
        <v>31.6298877274487</v>
      </c>
      <c r="P2065">
        <v>54.0556660039761</v>
      </c>
      <c r="Q2065">
        <v>-2.4062977137117001E-2</v>
      </c>
    </row>
    <row r="2066" spans="1:17" hidden="1" x14ac:dyDescent="0.3">
      <c r="A2066" t="s">
        <v>4321</v>
      </c>
      <c r="B2066" t="s">
        <v>4322</v>
      </c>
      <c r="C2066" t="str">
        <f>IFERROR(VLOOKUP(Table1[[#This Row],[Ticker]],[1]!Table2[[Symbol]:[Industry]],2,FALSE),"-")</f>
        <v>-</v>
      </c>
      <c r="D2066" t="s">
        <v>1005</v>
      </c>
      <c r="E2066">
        <v>320.54046</v>
      </c>
      <c r="F2066">
        <v>17.07</v>
      </c>
      <c r="G2066">
        <v>-19.897585434959002</v>
      </c>
      <c r="H2066">
        <v>-2.0768172855575</v>
      </c>
      <c r="I2066">
        <v>-18.534177604183899</v>
      </c>
      <c r="J2066">
        <v>4.6079691982952102</v>
      </c>
      <c r="K2066">
        <v>16.602610344382999</v>
      </c>
      <c r="L2066">
        <v>16.741834728767301</v>
      </c>
      <c r="M2066">
        <v>59.344550023354202</v>
      </c>
      <c r="N2066">
        <v>1.18794441082818</v>
      </c>
      <c r="O2066">
        <v>17.457527826596301</v>
      </c>
      <c r="P2066">
        <v>21.063829787233999</v>
      </c>
      <c r="Q2066">
        <v>-7.7506233745463005E-2</v>
      </c>
    </row>
    <row r="2067" spans="1:17" hidden="1" x14ac:dyDescent="0.3">
      <c r="A2067" t="s">
        <v>4323</v>
      </c>
      <c r="B2067" t="s">
        <v>4324</v>
      </c>
      <c r="C2067" t="str">
        <f>IFERROR(VLOOKUP(Table1[[#This Row],[Ticker]],[1]!Table2[[Symbol]:[Industry]],2,FALSE),"-")</f>
        <v>-</v>
      </c>
      <c r="D2067" t="s">
        <v>304</v>
      </c>
      <c r="E2067">
        <v>319.63515599999999</v>
      </c>
      <c r="F2067">
        <v>159.80000000000001</v>
      </c>
      <c r="G2067">
        <v>32.261833054106503</v>
      </c>
      <c r="H2067">
        <v>8.7107194711485203</v>
      </c>
      <c r="I2067">
        <v>13.670274526999901</v>
      </c>
      <c r="J2067">
        <v>4.5163021441938298</v>
      </c>
      <c r="K2067">
        <v>144.717204234848</v>
      </c>
      <c r="L2067">
        <v>123.386899708331</v>
      </c>
      <c r="M2067">
        <v>55.752190267155001</v>
      </c>
      <c r="N2067">
        <v>0.94072359917533999</v>
      </c>
      <c r="O2067">
        <v>6.0700876095118801</v>
      </c>
      <c r="P2067">
        <v>88.554572271386405</v>
      </c>
      <c r="Q2067">
        <v>4.1752254027740002E-3</v>
      </c>
    </row>
    <row r="2068" spans="1:17" hidden="1" x14ac:dyDescent="0.3">
      <c r="A2068" t="s">
        <v>4325</v>
      </c>
      <c r="B2068" t="s">
        <v>4326</v>
      </c>
      <c r="C2068" t="str">
        <f>IFERROR(VLOOKUP(Table1[[#This Row],[Ticker]],[1]!Table2[[Symbol]:[Industry]],2,FALSE),"-")</f>
        <v>-</v>
      </c>
      <c r="D2068" t="s">
        <v>286</v>
      </c>
      <c r="E2068">
        <v>319.29423500000001</v>
      </c>
      <c r="F2068">
        <v>648.04999999999995</v>
      </c>
      <c r="G2068">
        <v>71.990063944541404</v>
      </c>
      <c r="H2068">
        <v>1.8177373507780199</v>
      </c>
      <c r="I2068">
        <v>-14.9897503781045</v>
      </c>
      <c r="J2068">
        <v>-4.8978490604585998</v>
      </c>
      <c r="K2068">
        <v>646.31520382739996</v>
      </c>
      <c r="L2068">
        <v>561.48648494285999</v>
      </c>
      <c r="M2068">
        <v>38.961783171899697</v>
      </c>
      <c r="N2068">
        <v>0.81668835621915603</v>
      </c>
      <c r="O2068">
        <v>14.003549108865</v>
      </c>
      <c r="P2068">
        <v>112.405768600458</v>
      </c>
      <c r="Q2068">
        <v>0.12933631010944499</v>
      </c>
    </row>
    <row r="2069" spans="1:17" hidden="1" x14ac:dyDescent="0.3">
      <c r="A2069" t="s">
        <v>4327</v>
      </c>
      <c r="B2069" t="s">
        <v>4328</v>
      </c>
      <c r="C2069" t="str">
        <f>IFERROR(VLOOKUP(Table1[[#This Row],[Ticker]],[1]!Table2[[Symbol]:[Industry]],2,FALSE),"-")</f>
        <v>-</v>
      </c>
      <c r="D2069" t="s">
        <v>1651</v>
      </c>
      <c r="E2069">
        <v>319.171027199999</v>
      </c>
      <c r="F2069">
        <v>60.01</v>
      </c>
      <c r="G2069">
        <v>-8.3853611883567591</v>
      </c>
      <c r="H2069">
        <v>-3.6655777103671499</v>
      </c>
      <c r="I2069">
        <v>-1.2293486532006099</v>
      </c>
      <c r="J2069">
        <v>-0.169942283343718</v>
      </c>
      <c r="K2069">
        <v>60.992740156585</v>
      </c>
      <c r="L2069">
        <v>57.411022637340302</v>
      </c>
      <c r="M2069">
        <v>55.8285238094657</v>
      </c>
      <c r="N2069">
        <v>1.82092059194478</v>
      </c>
      <c r="O2069">
        <v>8.1486418930178495</v>
      </c>
      <c r="P2069">
        <v>26.3102504735845</v>
      </c>
      <c r="Q2069">
        <v>-2.0749357399728999E-2</v>
      </c>
    </row>
    <row r="2070" spans="1:17" hidden="1" x14ac:dyDescent="0.3">
      <c r="A2070" t="s">
        <v>4329</v>
      </c>
      <c r="B2070" t="s">
        <v>4330</v>
      </c>
      <c r="C2070" t="str">
        <f>IFERROR(VLOOKUP(Table1[[#This Row],[Ticker]],[1]!Table2[[Symbol]:[Industry]],2,FALSE),"-")</f>
        <v>-</v>
      </c>
      <c r="D2070" t="s">
        <v>136</v>
      </c>
      <c r="E2070">
        <v>318.771610519999</v>
      </c>
      <c r="F2070">
        <v>43.67</v>
      </c>
      <c r="G2070">
        <v>2.94823471532766</v>
      </c>
      <c r="H2070">
        <v>-4.8427369217145797</v>
      </c>
      <c r="I2070">
        <v>-10.665218195031001</v>
      </c>
      <c r="J2070">
        <v>-3.5947857527505098</v>
      </c>
      <c r="K2070">
        <v>44.598077172928697</v>
      </c>
      <c r="L2070">
        <v>42.783921885853502</v>
      </c>
      <c r="M2070">
        <v>50.624376973704997</v>
      </c>
      <c r="N2070">
        <v>0.729365956025958</v>
      </c>
      <c r="O2070">
        <v>44.2637966567437</v>
      </c>
      <c r="P2070">
        <v>40.057729313662598</v>
      </c>
    </row>
    <row r="2071" spans="1:17" hidden="1" x14ac:dyDescent="0.3">
      <c r="A2071" t="s">
        <v>4331</v>
      </c>
      <c r="B2071" t="s">
        <v>4332</v>
      </c>
      <c r="C2071" t="str">
        <f>IFERROR(VLOOKUP(Table1[[#This Row],[Ticker]],[1]!Table2[[Symbol]:[Industry]],2,FALSE),"-")</f>
        <v>-</v>
      </c>
      <c r="D2071" t="s">
        <v>551</v>
      </c>
      <c r="E2071">
        <v>318.71809999999999</v>
      </c>
      <c r="F2071">
        <v>252.55</v>
      </c>
      <c r="G2071">
        <v>-29.8411666454551</v>
      </c>
      <c r="H2071">
        <v>-2.78994633112517</v>
      </c>
      <c r="I2071">
        <v>-5.63672961691457</v>
      </c>
      <c r="J2071">
        <v>1.9929948012616101</v>
      </c>
      <c r="K2071">
        <v>262.30991751974602</v>
      </c>
      <c r="L2071">
        <v>252.994813556022</v>
      </c>
      <c r="M2071">
        <v>40.451446474645799</v>
      </c>
      <c r="N2071">
        <v>1.5685372887521201</v>
      </c>
      <c r="O2071">
        <v>33.617105523658601</v>
      </c>
      <c r="P2071">
        <v>19.691943127961999</v>
      </c>
      <c r="Q2071">
        <v>-3.3630804989579002E-2</v>
      </c>
    </row>
    <row r="2072" spans="1:17" hidden="1" x14ac:dyDescent="0.3">
      <c r="A2072" t="s">
        <v>4333</v>
      </c>
      <c r="B2072" t="s">
        <v>4334</v>
      </c>
      <c r="C2072" t="str">
        <f>IFERROR(VLOOKUP(Table1[[#This Row],[Ticker]],[1]!Table2[[Symbol]:[Industry]],2,FALSE),"-")</f>
        <v>-</v>
      </c>
      <c r="D2072" t="s">
        <v>46</v>
      </c>
      <c r="E2072">
        <v>317.98352879999999</v>
      </c>
      <c r="F2072">
        <v>252</v>
      </c>
      <c r="G2072">
        <v>18.869460019586299</v>
      </c>
      <c r="H2072">
        <v>-23.477825999681901</v>
      </c>
      <c r="I2072">
        <v>32.349730731247803</v>
      </c>
      <c r="J2072">
        <v>-10.7323580518705</v>
      </c>
      <c r="K2072">
        <v>241.73408528346599</v>
      </c>
      <c r="M2072">
        <v>35.471277724764498</v>
      </c>
      <c r="N2072">
        <v>0.31575783851959799</v>
      </c>
      <c r="O2072">
        <v>30.5555555555555</v>
      </c>
      <c r="P2072">
        <v>87.012987012986997</v>
      </c>
    </row>
    <row r="2073" spans="1:17" hidden="1" x14ac:dyDescent="0.3">
      <c r="A2073" t="s">
        <v>4335</v>
      </c>
      <c r="B2073" t="s">
        <v>4336</v>
      </c>
      <c r="C2073" t="str">
        <f>IFERROR(VLOOKUP(Table1[[#This Row],[Ticker]],[1]!Table2[[Symbol]:[Industry]],2,FALSE),"-")</f>
        <v>-</v>
      </c>
      <c r="D2073" t="s">
        <v>923</v>
      </c>
      <c r="E2073">
        <v>317.00335128</v>
      </c>
      <c r="F2073">
        <v>282.45</v>
      </c>
      <c r="G2073">
        <v>459.410765187447</v>
      </c>
      <c r="H2073">
        <v>-2.8503822490463602</v>
      </c>
      <c r="I2073">
        <v>97.914983558361001</v>
      </c>
      <c r="J2073">
        <v>7.6092626253341704</v>
      </c>
      <c r="K2073">
        <v>265.666960203646</v>
      </c>
      <c r="L2073">
        <v>190.91061616978899</v>
      </c>
      <c r="M2073">
        <v>51.836997595932701</v>
      </c>
      <c r="N2073">
        <v>1.1342462529425501</v>
      </c>
      <c r="O2073">
        <v>15.0823154540626</v>
      </c>
      <c r="P2073">
        <v>534.71910112359501</v>
      </c>
      <c r="Q2073">
        <v>0.259211424275827</v>
      </c>
    </row>
    <row r="2074" spans="1:17" hidden="1" x14ac:dyDescent="0.3">
      <c r="A2074" t="s">
        <v>4337</v>
      </c>
      <c r="B2074" t="s">
        <v>4338</v>
      </c>
      <c r="C2074" t="str">
        <f>IFERROR(VLOOKUP(Table1[[#This Row],[Ticker]],[1]!Table2[[Symbol]:[Industry]],2,FALSE),"-")</f>
        <v>-</v>
      </c>
      <c r="D2074" t="s">
        <v>4339</v>
      </c>
      <c r="E2074">
        <v>316.513824</v>
      </c>
      <c r="F2074">
        <v>154.4</v>
      </c>
      <c r="G2074">
        <v>-47.612142874476199</v>
      </c>
      <c r="H2074">
        <v>-11.2031031860369</v>
      </c>
      <c r="I2074">
        <v>-34.131872162814702</v>
      </c>
      <c r="J2074">
        <v>-2.65232672208721</v>
      </c>
      <c r="K2074">
        <v>180.06771292694299</v>
      </c>
      <c r="M2074">
        <v>31.7024969917581</v>
      </c>
      <c r="N2074">
        <v>0.57188160676532696</v>
      </c>
      <c r="O2074">
        <v>70.984455958549205</v>
      </c>
      <c r="P2074">
        <v>16.836927733635999</v>
      </c>
    </row>
    <row r="2075" spans="1:17" hidden="1" x14ac:dyDescent="0.3">
      <c r="A2075" t="s">
        <v>4340</v>
      </c>
      <c r="B2075" t="s">
        <v>4341</v>
      </c>
      <c r="C2075" t="str">
        <f>IFERROR(VLOOKUP(Table1[[#This Row],[Ticker]],[1]!Table2[[Symbol]:[Industry]],2,FALSE),"-")</f>
        <v>-</v>
      </c>
      <c r="D2075" t="s">
        <v>932</v>
      </c>
      <c r="E2075">
        <v>315.91367500000001</v>
      </c>
      <c r="F2075">
        <v>558.25</v>
      </c>
      <c r="G2075">
        <v>50.637136787263103</v>
      </c>
      <c r="H2075">
        <v>-10.7676775006112</v>
      </c>
      <c r="I2075">
        <v>-23.734767496850701</v>
      </c>
      <c r="J2075">
        <v>-3.7526331825182901</v>
      </c>
      <c r="K2075">
        <v>587.23855121864096</v>
      </c>
      <c r="M2075">
        <v>22.651293083002699</v>
      </c>
      <c r="N2075">
        <v>1.1139465736426799</v>
      </c>
      <c r="O2075">
        <v>20.9135691894312</v>
      </c>
      <c r="P2075">
        <v>118.06640625</v>
      </c>
    </row>
    <row r="2076" spans="1:17" hidden="1" x14ac:dyDescent="0.3">
      <c r="A2076" t="s">
        <v>4342</v>
      </c>
      <c r="B2076" t="s">
        <v>4343</v>
      </c>
      <c r="C2076" t="str">
        <f>IFERROR(VLOOKUP(Table1[[#This Row],[Ticker]],[1]!Table2[[Symbol]:[Industry]],2,FALSE),"-")</f>
        <v>-</v>
      </c>
      <c r="D2076" t="s">
        <v>201</v>
      </c>
      <c r="E2076">
        <v>314.98240162500002</v>
      </c>
      <c r="F2076">
        <v>800.55</v>
      </c>
      <c r="G2076">
        <v>45.965836000540399</v>
      </c>
      <c r="H2076">
        <v>0.239081778087959</v>
      </c>
      <c r="I2076">
        <v>13.594560128328601</v>
      </c>
      <c r="J2076">
        <v>1.9933036799149999</v>
      </c>
      <c r="K2076">
        <v>766.50490290066</v>
      </c>
      <c r="L2076">
        <v>682.69245995706399</v>
      </c>
      <c r="M2076">
        <v>60.833189271032303</v>
      </c>
      <c r="N2076">
        <v>1.4604627297750801</v>
      </c>
      <c r="O2076">
        <v>17.325588657797699</v>
      </c>
      <c r="P2076">
        <v>76.643865842894897</v>
      </c>
      <c r="Q2076">
        <v>4.8044235984637002E-2</v>
      </c>
    </row>
    <row r="2077" spans="1:17" hidden="1" x14ac:dyDescent="0.3">
      <c r="A2077" t="s">
        <v>4344</v>
      </c>
      <c r="B2077" t="s">
        <v>4345</v>
      </c>
      <c r="C2077" t="str">
        <f>IFERROR(VLOOKUP(Table1[[#This Row],[Ticker]],[1]!Table2[[Symbol]:[Industry]],2,FALSE),"-")</f>
        <v>-</v>
      </c>
      <c r="D2077" t="s">
        <v>1005</v>
      </c>
      <c r="E2077">
        <v>314.84918515999999</v>
      </c>
      <c r="F2077">
        <v>66.069999999999993</v>
      </c>
      <c r="G2077">
        <v>62.618809181306602</v>
      </c>
      <c r="H2077">
        <v>12.7222673562067</v>
      </c>
      <c r="I2077">
        <v>65.656007787524899</v>
      </c>
      <c r="J2077">
        <v>-5.4603697751532403</v>
      </c>
      <c r="K2077">
        <v>61.432030876101003</v>
      </c>
      <c r="L2077">
        <v>48.572813155914801</v>
      </c>
      <c r="M2077">
        <v>39.694500262635401</v>
      </c>
      <c r="N2077">
        <v>0.60200067576367899</v>
      </c>
      <c r="O2077">
        <v>30.043892840926301</v>
      </c>
      <c r="P2077">
        <v>104.234930448222</v>
      </c>
      <c r="Q2077">
        <v>7.2457834044713995E-2</v>
      </c>
    </row>
    <row r="2078" spans="1:17" hidden="1" x14ac:dyDescent="0.3">
      <c r="A2078" t="s">
        <v>4346</v>
      </c>
      <c r="B2078" t="s">
        <v>4347</v>
      </c>
      <c r="C2078" t="str">
        <f>IFERROR(VLOOKUP(Table1[[#This Row],[Ticker]],[1]!Table2[[Symbol]:[Industry]],2,FALSE),"-")</f>
        <v>-</v>
      </c>
      <c r="D2078" t="s">
        <v>2157</v>
      </c>
      <c r="E2078">
        <v>314.72474</v>
      </c>
      <c r="F2078">
        <v>694.45</v>
      </c>
      <c r="G2078">
        <v>35.7788336941233</v>
      </c>
      <c r="H2078">
        <v>-18.7863940781513</v>
      </c>
      <c r="I2078">
        <v>53.051424061246003</v>
      </c>
      <c r="J2078">
        <v>-5.9666400074508701</v>
      </c>
      <c r="K2078">
        <v>717.18127375941594</v>
      </c>
      <c r="M2078">
        <v>43.960876169026903</v>
      </c>
      <c r="N2078">
        <v>1.50262641759799</v>
      </c>
      <c r="O2078">
        <v>30.966952264381799</v>
      </c>
      <c r="P2078">
        <v>74.463007159904507</v>
      </c>
    </row>
    <row r="2079" spans="1:17" hidden="1" x14ac:dyDescent="0.3">
      <c r="A2079" t="s">
        <v>4348</v>
      </c>
      <c r="B2079" t="s">
        <v>4349</v>
      </c>
      <c r="C2079" t="str">
        <f>IFERROR(VLOOKUP(Table1[[#This Row],[Ticker]],[1]!Table2[[Symbol]:[Industry]],2,FALSE),"-")</f>
        <v>-</v>
      </c>
      <c r="D2079" t="s">
        <v>46</v>
      </c>
      <c r="E2079">
        <v>314.63477210000002</v>
      </c>
      <c r="F2079">
        <v>63.25</v>
      </c>
      <c r="G2079">
        <v>69.832358443564104</v>
      </c>
      <c r="H2079">
        <v>10.525103248051799</v>
      </c>
      <c r="I2079">
        <v>36.556737623272802</v>
      </c>
      <c r="J2079">
        <v>6.3147879432431999</v>
      </c>
      <c r="K2079">
        <v>55.9675168732849</v>
      </c>
      <c r="L2079">
        <v>45.683539300607002</v>
      </c>
      <c r="M2079">
        <v>71.801623268673296</v>
      </c>
      <c r="N2079">
        <v>0.56727272727272704</v>
      </c>
      <c r="O2079">
        <v>5.9288537549407199</v>
      </c>
      <c r="P2079">
        <v>149.88861734817499</v>
      </c>
      <c r="Q2079">
        <v>0.20800415995441199</v>
      </c>
    </row>
    <row r="2080" spans="1:17" hidden="1" x14ac:dyDescent="0.3">
      <c r="A2080" t="s">
        <v>4350</v>
      </c>
      <c r="B2080" t="s">
        <v>4351</v>
      </c>
      <c r="C2080" t="str">
        <f>IFERROR(VLOOKUP(Table1[[#This Row],[Ticker]],[1]!Table2[[Symbol]:[Industry]],2,FALSE),"-")</f>
        <v>-</v>
      </c>
      <c r="D2080" t="s">
        <v>286</v>
      </c>
      <c r="E2080">
        <v>314.46043859999997</v>
      </c>
      <c r="F2080">
        <v>121</v>
      </c>
      <c r="G2080">
        <v>48.422146268830303</v>
      </c>
      <c r="H2080">
        <v>-4.0270827361105104</v>
      </c>
      <c r="I2080">
        <v>-37.550646755767097</v>
      </c>
      <c r="J2080">
        <v>-3.7458636617507901</v>
      </c>
      <c r="K2080">
        <v>126.4353594393</v>
      </c>
      <c r="L2080">
        <v>117.622775870312</v>
      </c>
      <c r="M2080">
        <v>30.762106424544701</v>
      </c>
      <c r="N2080">
        <v>0.34319705406633999</v>
      </c>
      <c r="O2080">
        <v>42.892561983470998</v>
      </c>
      <c r="P2080">
        <v>87.306501547987594</v>
      </c>
      <c r="Q2080">
        <v>2.1499957508026E-2</v>
      </c>
    </row>
    <row r="2081" spans="1:17" hidden="1" x14ac:dyDescent="0.3">
      <c r="A2081" t="s">
        <v>4352</v>
      </c>
      <c r="B2081" t="s">
        <v>4353</v>
      </c>
      <c r="C2081" t="str">
        <f>IFERROR(VLOOKUP(Table1[[#This Row],[Ticker]],[1]!Table2[[Symbol]:[Industry]],2,FALSE),"-")</f>
        <v>-</v>
      </c>
      <c r="D2081" t="s">
        <v>297</v>
      </c>
      <c r="E2081">
        <v>313.79931959999999</v>
      </c>
      <c r="F2081">
        <v>211.9</v>
      </c>
      <c r="G2081">
        <v>-59.269787222650898</v>
      </c>
      <c r="H2081">
        <v>-14.146948938393299</v>
      </c>
      <c r="I2081">
        <v>-37.317976382811104</v>
      </c>
      <c r="J2081">
        <v>-8.7146355491040506</v>
      </c>
      <c r="K2081">
        <v>235.77737661625599</v>
      </c>
      <c r="L2081">
        <v>266.22139280802799</v>
      </c>
      <c r="M2081">
        <v>26.5186084255776</v>
      </c>
      <c r="N2081">
        <v>1.3419917690193801</v>
      </c>
      <c r="O2081">
        <v>69.419537517696995</v>
      </c>
      <c r="P2081">
        <v>10.077922077922</v>
      </c>
      <c r="Q2081">
        <v>2.9797119122483E-2</v>
      </c>
    </row>
    <row r="2082" spans="1:17" hidden="1" x14ac:dyDescent="0.3">
      <c r="A2082" t="s">
        <v>4354</v>
      </c>
      <c r="B2082" t="s">
        <v>4355</v>
      </c>
      <c r="C2082" t="str">
        <f>IFERROR(VLOOKUP(Table1[[#This Row],[Ticker]],[1]!Table2[[Symbol]:[Industry]],2,FALSE),"-")</f>
        <v>-</v>
      </c>
      <c r="D2082" t="s">
        <v>54</v>
      </c>
      <c r="E2082">
        <v>313.76250399999998</v>
      </c>
      <c r="F2082">
        <v>37.81</v>
      </c>
      <c r="G2082">
        <v>-79.055229998126805</v>
      </c>
      <c r="H2082">
        <v>-9.0006916615915298</v>
      </c>
      <c r="I2082">
        <v>-67.605416408014705</v>
      </c>
      <c r="J2082">
        <v>-1.0333858838836401</v>
      </c>
      <c r="K2082">
        <v>40.672536682775302</v>
      </c>
      <c r="L2082">
        <v>56.088160170062103</v>
      </c>
      <c r="M2082">
        <v>42.464563400130501</v>
      </c>
      <c r="N2082">
        <v>0.95161735305408501</v>
      </c>
      <c r="O2082">
        <v>145.83443533456699</v>
      </c>
      <c r="P2082">
        <v>8.6494252873563209</v>
      </c>
      <c r="Q2082">
        <v>3.7634772102843002E-2</v>
      </c>
    </row>
    <row r="2083" spans="1:17" hidden="1" x14ac:dyDescent="0.3">
      <c r="A2083" t="s">
        <v>4356</v>
      </c>
      <c r="B2083" t="s">
        <v>4357</v>
      </c>
      <c r="C2083" t="str">
        <f>IFERROR(VLOOKUP(Table1[[#This Row],[Ticker]],[1]!Table2[[Symbol]:[Industry]],2,FALSE),"-")</f>
        <v>-</v>
      </c>
      <c r="D2083" t="s">
        <v>532</v>
      </c>
      <c r="E2083">
        <v>312.2</v>
      </c>
      <c r="F2083">
        <v>3122</v>
      </c>
      <c r="G2083">
        <v>61.515532127926797</v>
      </c>
      <c r="H2083">
        <v>-18.7600510173488</v>
      </c>
      <c r="I2083">
        <v>2.52053248606506</v>
      </c>
      <c r="J2083">
        <v>-2.7955794405515899</v>
      </c>
      <c r="K2083">
        <v>2924.9627256644899</v>
      </c>
      <c r="L2083">
        <v>2477.18284082945</v>
      </c>
      <c r="M2083">
        <v>53.774919685986298</v>
      </c>
      <c r="N2083">
        <v>0.28579476652701202</v>
      </c>
      <c r="O2083">
        <v>20.4356181934657</v>
      </c>
      <c r="P2083">
        <v>107.99467021985301</v>
      </c>
      <c r="Q2083">
        <v>6.5939218799648994E-2</v>
      </c>
    </row>
    <row r="2084" spans="1:17" hidden="1" x14ac:dyDescent="0.3">
      <c r="A2084" t="s">
        <v>4358</v>
      </c>
      <c r="B2084" t="s">
        <v>4359</v>
      </c>
      <c r="C2084" t="str">
        <f>IFERROR(VLOOKUP(Table1[[#This Row],[Ticker]],[1]!Table2[[Symbol]:[Industry]],2,FALSE),"-")</f>
        <v>-</v>
      </c>
      <c r="D2084" t="s">
        <v>188</v>
      </c>
      <c r="E2084">
        <v>311.05590000000001</v>
      </c>
      <c r="F2084">
        <v>300</v>
      </c>
      <c r="G2084">
        <v>153.788746340741</v>
      </c>
      <c r="H2084">
        <v>4.6554826725489002</v>
      </c>
      <c r="I2084">
        <v>41.614112558806603</v>
      </c>
      <c r="J2084">
        <v>-1.16762810536239</v>
      </c>
      <c r="K2084">
        <v>275.194984252815</v>
      </c>
      <c r="L2084">
        <v>220.17211700867099</v>
      </c>
      <c r="M2084">
        <v>63.863334509978799</v>
      </c>
      <c r="N2084">
        <v>0.30622230428360397</v>
      </c>
      <c r="O2084">
        <v>9.3333333333333197</v>
      </c>
      <c r="P2084">
        <v>183.018867924528</v>
      </c>
    </row>
    <row r="2085" spans="1:17" hidden="1" x14ac:dyDescent="0.3">
      <c r="A2085" t="s">
        <v>4360</v>
      </c>
      <c r="B2085" t="s">
        <v>4361</v>
      </c>
      <c r="C2085" t="str">
        <f>IFERROR(VLOOKUP(Table1[[#This Row],[Ticker]],[1]!Table2[[Symbol]:[Industry]],2,FALSE),"-")</f>
        <v>-</v>
      </c>
      <c r="D2085" t="s">
        <v>532</v>
      </c>
      <c r="E2085">
        <v>310.98254845999998</v>
      </c>
      <c r="F2085">
        <v>198.7</v>
      </c>
      <c r="G2085">
        <v>22.611490627512701</v>
      </c>
      <c r="H2085">
        <v>17.556334552482799</v>
      </c>
      <c r="I2085">
        <v>36.091761339174198</v>
      </c>
      <c r="J2085">
        <v>24.5039742214488</v>
      </c>
      <c r="K2085">
        <v>160.07253591572101</v>
      </c>
      <c r="M2085">
        <v>88.737036930047907</v>
      </c>
      <c r="N2085">
        <v>1.3346925401390699</v>
      </c>
      <c r="O2085">
        <v>0.65425264217413504</v>
      </c>
      <c r="P2085">
        <v>73.992994746059495</v>
      </c>
    </row>
    <row r="2086" spans="1:17" hidden="1" x14ac:dyDescent="0.3">
      <c r="A2086" t="s">
        <v>4362</v>
      </c>
      <c r="B2086" t="s">
        <v>4363</v>
      </c>
      <c r="C2086" t="str">
        <f>IFERROR(VLOOKUP(Table1[[#This Row],[Ticker]],[1]!Table2[[Symbol]:[Industry]],2,FALSE),"-")</f>
        <v>-</v>
      </c>
      <c r="D2086" t="s">
        <v>286</v>
      </c>
      <c r="E2086">
        <v>310.63499999999999</v>
      </c>
      <c r="F2086">
        <v>263.25</v>
      </c>
      <c r="G2086">
        <v>-17.239291042435699</v>
      </c>
      <c r="H2086">
        <v>10.1248670652383</v>
      </c>
      <c r="I2086">
        <v>-22.888913421035699</v>
      </c>
      <c r="J2086">
        <v>-2.2744420673131902</v>
      </c>
      <c r="K2086">
        <v>260.570978368721</v>
      </c>
      <c r="L2086">
        <v>251.614370050437</v>
      </c>
      <c r="M2086">
        <v>41.524192704007199</v>
      </c>
      <c r="N2086">
        <v>0.839674437622838</v>
      </c>
      <c r="O2086">
        <v>26.001899335232601</v>
      </c>
      <c r="P2086">
        <v>27.791262135922299</v>
      </c>
      <c r="Q2086">
        <v>-2.5461768287840001E-2</v>
      </c>
    </row>
    <row r="2087" spans="1:17" hidden="1" x14ac:dyDescent="0.3">
      <c r="A2087" t="s">
        <v>4364</v>
      </c>
      <c r="B2087" t="s">
        <v>4365</v>
      </c>
      <c r="C2087" t="str">
        <f>IFERROR(VLOOKUP(Table1[[#This Row],[Ticker]],[1]!Table2[[Symbol]:[Industry]],2,FALSE),"-")</f>
        <v>-</v>
      </c>
      <c r="D2087" t="s">
        <v>68</v>
      </c>
      <c r="E2087">
        <v>310.53101959499998</v>
      </c>
      <c r="F2087">
        <v>212.15</v>
      </c>
      <c r="G2087">
        <v>426.60917792879502</v>
      </c>
      <c r="H2087">
        <v>5.8948999557462001</v>
      </c>
      <c r="I2087">
        <v>137.78212945834801</v>
      </c>
      <c r="J2087">
        <v>17.609627293689702</v>
      </c>
      <c r="K2087">
        <v>177.77069992110501</v>
      </c>
      <c r="L2087">
        <v>125.188585123514</v>
      </c>
      <c r="M2087">
        <v>79.065055352616099</v>
      </c>
      <c r="N2087">
        <v>0.98972852453932503</v>
      </c>
      <c r="O2087">
        <v>0.47136460051850898</v>
      </c>
      <c r="P2087">
        <v>584.35483870967698</v>
      </c>
      <c r="Q2087">
        <v>0.20250418767595599</v>
      </c>
    </row>
    <row r="2088" spans="1:17" hidden="1" x14ac:dyDescent="0.3">
      <c r="A2088" t="s">
        <v>4366</v>
      </c>
      <c r="B2088" t="s">
        <v>4367</v>
      </c>
      <c r="C2088" t="str">
        <f>IFERROR(VLOOKUP(Table1[[#This Row],[Ticker]],[1]!Table2[[Symbol]:[Industry]],2,FALSE),"-")</f>
        <v>-</v>
      </c>
      <c r="D2088" t="s">
        <v>396</v>
      </c>
      <c r="E2088">
        <v>310.38725297399998</v>
      </c>
      <c r="F2088">
        <v>2.98</v>
      </c>
      <c r="G2088">
        <v>30.2570198281988</v>
      </c>
      <c r="H2088">
        <v>27.158643228806799</v>
      </c>
      <c r="I2088">
        <v>-12.429139047621801</v>
      </c>
      <c r="J2088">
        <v>-1.5349728062780099</v>
      </c>
      <c r="K2088">
        <v>2.6253101866770101</v>
      </c>
      <c r="L2088">
        <v>2.3861914488083098</v>
      </c>
      <c r="M2088">
        <v>79.284387787963595</v>
      </c>
      <c r="N2088">
        <v>1.4705659119376999</v>
      </c>
      <c r="O2088">
        <v>14.7651006711409</v>
      </c>
      <c r="P2088">
        <v>92.258064516128997</v>
      </c>
      <c r="Q2088">
        <v>-5.2771448885718997E-2</v>
      </c>
    </row>
    <row r="2089" spans="1:17" hidden="1" x14ac:dyDescent="0.3">
      <c r="A2089" t="s">
        <v>4368</v>
      </c>
      <c r="B2089" t="s">
        <v>4369</v>
      </c>
      <c r="C2089" t="str">
        <f>IFERROR(VLOOKUP(Table1[[#This Row],[Ticker]],[1]!Table2[[Symbol]:[Industry]],2,FALSE),"-")</f>
        <v>-</v>
      </c>
      <c r="D2089" t="s">
        <v>775</v>
      </c>
      <c r="E2089">
        <v>309.89454999999998</v>
      </c>
      <c r="F2089">
        <v>126.85</v>
      </c>
      <c r="G2089">
        <v>-41.192961570940199</v>
      </c>
      <c r="H2089">
        <v>3.07946827654263</v>
      </c>
      <c r="I2089">
        <v>-56.976496139226697</v>
      </c>
      <c r="J2089">
        <v>-6.7425695573530202</v>
      </c>
      <c r="K2089">
        <v>133.51340535490601</v>
      </c>
      <c r="L2089">
        <v>148.922744928274</v>
      </c>
      <c r="M2089">
        <v>39.848820853264797</v>
      </c>
      <c r="N2089">
        <v>1.0785884698928101</v>
      </c>
      <c r="O2089">
        <v>104.178163184864</v>
      </c>
      <c r="P2089">
        <v>18.940459446788498</v>
      </c>
    </row>
    <row r="2090" spans="1:17" hidden="1" x14ac:dyDescent="0.3">
      <c r="A2090" t="s">
        <v>4370</v>
      </c>
      <c r="B2090" t="s">
        <v>4371</v>
      </c>
      <c r="C2090" t="str">
        <f>IFERROR(VLOOKUP(Table1[[#This Row],[Ticker]],[1]!Table2[[Symbol]:[Industry]],2,FALSE),"-")</f>
        <v>-</v>
      </c>
      <c r="D2090" t="s">
        <v>133</v>
      </c>
      <c r="E2090">
        <v>309.58326399999999</v>
      </c>
      <c r="F2090">
        <v>609.79999999999995</v>
      </c>
      <c r="G2090">
        <v>597.12723357762104</v>
      </c>
      <c r="H2090">
        <v>-7.9133018609591801</v>
      </c>
      <c r="I2090">
        <v>61.123756705273799</v>
      </c>
      <c r="J2090">
        <v>11.8757970290094</v>
      </c>
      <c r="K2090">
        <v>488.72879713897498</v>
      </c>
      <c r="L2090">
        <v>340.60485412175899</v>
      </c>
      <c r="M2090">
        <v>76.450371597711197</v>
      </c>
      <c r="N2090">
        <v>0.43053391900358801</v>
      </c>
      <c r="O2090">
        <v>23.351918661856299</v>
      </c>
      <c r="P2090">
        <v>691.94805194805099</v>
      </c>
      <c r="Q2090">
        <v>0.15678979501246601</v>
      </c>
    </row>
    <row r="2091" spans="1:17" hidden="1" x14ac:dyDescent="0.3">
      <c r="A2091" t="s">
        <v>4372</v>
      </c>
      <c r="B2091" t="s">
        <v>4373</v>
      </c>
      <c r="C2091" t="str">
        <f>IFERROR(VLOOKUP(Table1[[#This Row],[Ticker]],[1]!Table2[[Symbol]:[Industry]],2,FALSE),"-")</f>
        <v>-</v>
      </c>
      <c r="D2091" t="s">
        <v>433</v>
      </c>
      <c r="E2091">
        <v>308.94940104</v>
      </c>
      <c r="F2091">
        <v>845.4</v>
      </c>
      <c r="G2091">
        <v>85.321168481571803</v>
      </c>
      <c r="H2091">
        <v>-0.411672394606167</v>
      </c>
      <c r="I2091">
        <v>6.2092774367476098</v>
      </c>
      <c r="J2091">
        <v>2.2120106683115299</v>
      </c>
      <c r="K2091">
        <v>789.22516600721599</v>
      </c>
      <c r="L2091">
        <v>698.29405386378198</v>
      </c>
      <c r="M2091">
        <v>64.931878157326494</v>
      </c>
      <c r="N2091">
        <v>0.93485472274204595</v>
      </c>
      <c r="O2091">
        <v>10.024840312278201</v>
      </c>
      <c r="P2091">
        <v>123.65079365079301</v>
      </c>
      <c r="Q2091">
        <v>7.4415327412151996E-2</v>
      </c>
    </row>
    <row r="2092" spans="1:17" hidden="1" x14ac:dyDescent="0.3">
      <c r="A2092" t="s">
        <v>4374</v>
      </c>
      <c r="B2092" t="s">
        <v>4375</v>
      </c>
      <c r="C2092" t="str">
        <f>IFERROR(VLOOKUP(Table1[[#This Row],[Ticker]],[1]!Table2[[Symbol]:[Industry]],2,FALSE),"-")</f>
        <v>-</v>
      </c>
      <c r="D2092" t="s">
        <v>584</v>
      </c>
      <c r="E2092">
        <v>308.79657627</v>
      </c>
      <c r="F2092">
        <v>215.15</v>
      </c>
      <c r="G2092">
        <v>25.196219679679299</v>
      </c>
      <c r="H2092">
        <v>-13.791362897669201</v>
      </c>
      <c r="I2092">
        <v>38.676490391340899</v>
      </c>
      <c r="J2092">
        <v>0.28566964530477901</v>
      </c>
      <c r="K2092">
        <v>219.35670031685601</v>
      </c>
      <c r="M2092">
        <v>40.689703130625503</v>
      </c>
      <c r="N2092">
        <v>0.46010890151515099</v>
      </c>
      <c r="O2092">
        <v>27.3530095282361</v>
      </c>
      <c r="P2092">
        <v>59.370370370370303</v>
      </c>
    </row>
    <row r="2093" spans="1:17" hidden="1" x14ac:dyDescent="0.3">
      <c r="A2093" t="s">
        <v>4376</v>
      </c>
      <c r="B2093" t="s">
        <v>4377</v>
      </c>
      <c r="C2093" t="str">
        <f>IFERROR(VLOOKUP(Table1[[#This Row],[Ticker]],[1]!Table2[[Symbol]:[Industry]],2,FALSE),"-")</f>
        <v>-</v>
      </c>
      <c r="D2093" t="s">
        <v>136</v>
      </c>
      <c r="E2093">
        <v>308.106855</v>
      </c>
      <c r="F2093">
        <v>177.66</v>
      </c>
      <c r="G2093">
        <v>-34.4138792092781</v>
      </c>
      <c r="H2093">
        <v>-2.0372948830641602</v>
      </c>
      <c r="I2093">
        <v>-23.241385284754301</v>
      </c>
      <c r="J2093">
        <v>5.5351526343424098</v>
      </c>
      <c r="K2093">
        <v>182.48633960068</v>
      </c>
      <c r="L2093">
        <v>188.170808042701</v>
      </c>
      <c r="M2093">
        <v>44.172616573981301</v>
      </c>
      <c r="N2093">
        <v>0.91523739468193599</v>
      </c>
      <c r="O2093">
        <v>34.498480243160998</v>
      </c>
      <c r="P2093">
        <v>9.6328293736501092</v>
      </c>
      <c r="Q2093">
        <v>-7.4167168780424994E-2</v>
      </c>
    </row>
    <row r="2094" spans="1:17" hidden="1" x14ac:dyDescent="0.3">
      <c r="A2094" t="s">
        <v>4378</v>
      </c>
      <c r="B2094" t="s">
        <v>4379</v>
      </c>
      <c r="C2094" t="str">
        <f>IFERROR(VLOOKUP(Table1[[#This Row],[Ticker]],[1]!Table2[[Symbol]:[Industry]],2,FALSE),"-")</f>
        <v>-</v>
      </c>
      <c r="D2094" t="s">
        <v>1440</v>
      </c>
      <c r="E2094">
        <v>307.25755500000002</v>
      </c>
      <c r="F2094">
        <v>418.55</v>
      </c>
      <c r="G2094">
        <v>-63.293084830089803</v>
      </c>
      <c r="H2094">
        <v>-10.089339022945399</v>
      </c>
      <c r="I2094">
        <v>-37.8124959609302</v>
      </c>
      <c r="J2094">
        <v>3.4955256807422099</v>
      </c>
      <c r="K2094">
        <v>445.62722601773601</v>
      </c>
      <c r="L2094">
        <v>495.55940360237099</v>
      </c>
      <c r="M2094">
        <v>39.110069926401998</v>
      </c>
      <c r="N2094">
        <v>1.34705195563339</v>
      </c>
      <c r="O2094">
        <v>74.4116592999641</v>
      </c>
      <c r="P2094">
        <v>20.968208092485501</v>
      </c>
      <c r="Q2094">
        <v>5.2888034984313E-2</v>
      </c>
    </row>
    <row r="2095" spans="1:17" hidden="1" x14ac:dyDescent="0.3">
      <c r="A2095" t="s">
        <v>4380</v>
      </c>
      <c r="B2095" t="s">
        <v>4381</v>
      </c>
      <c r="C2095" t="str">
        <f>IFERROR(VLOOKUP(Table1[[#This Row],[Ticker]],[1]!Table2[[Symbol]:[Industry]],2,FALSE),"-")</f>
        <v>-</v>
      </c>
      <c r="D2095" t="s">
        <v>136</v>
      </c>
      <c r="E2095">
        <v>306.80664000000002</v>
      </c>
      <c r="F2095">
        <v>196</v>
      </c>
      <c r="G2095">
        <v>20.066616772298602</v>
      </c>
      <c r="H2095">
        <v>-3.5479805309143</v>
      </c>
      <c r="I2095">
        <v>-15.1293085998284</v>
      </c>
      <c r="J2095">
        <v>-2.5480858232653198</v>
      </c>
      <c r="K2095">
        <v>201.77079668033701</v>
      </c>
      <c r="L2095">
        <v>190.52952155362499</v>
      </c>
      <c r="M2095">
        <v>47.559180332039098</v>
      </c>
      <c r="N2095">
        <v>0.50949424665826604</v>
      </c>
      <c r="O2095">
        <v>44.362244897959101</v>
      </c>
      <c r="P2095">
        <v>56.299840510366799</v>
      </c>
      <c r="Q2095">
        <v>0.223031548297562</v>
      </c>
    </row>
    <row r="2096" spans="1:17" hidden="1" x14ac:dyDescent="0.3">
      <c r="A2096" t="s">
        <v>4382</v>
      </c>
      <c r="B2096" t="s">
        <v>4383</v>
      </c>
      <c r="C2096" t="str">
        <f>IFERROR(VLOOKUP(Table1[[#This Row],[Ticker]],[1]!Table2[[Symbol]:[Industry]],2,FALSE),"-")</f>
        <v>-</v>
      </c>
      <c r="D2096" t="s">
        <v>286</v>
      </c>
      <c r="E2096">
        <v>306.68773901999998</v>
      </c>
      <c r="F2096">
        <v>55.38</v>
      </c>
      <c r="G2096">
        <v>148.11729551742101</v>
      </c>
      <c r="H2096">
        <v>-2.57868199404819</v>
      </c>
      <c r="I2096">
        <v>-3.2020562394713901</v>
      </c>
      <c r="J2096">
        <v>-1.83185527163873</v>
      </c>
      <c r="K2096">
        <v>54.310291301327602</v>
      </c>
      <c r="L2096">
        <v>47.383696204797403</v>
      </c>
      <c r="M2096">
        <v>54.927831414523197</v>
      </c>
      <c r="N2096">
        <v>1.13719270314603</v>
      </c>
      <c r="O2096">
        <v>25.947995666305498</v>
      </c>
      <c r="P2096">
        <v>178.012048192771</v>
      </c>
      <c r="Q2096">
        <v>4.8483752750302998E-2</v>
      </c>
    </row>
    <row r="2097" spans="1:17" hidden="1" x14ac:dyDescent="0.3">
      <c r="A2097" t="s">
        <v>4384</v>
      </c>
      <c r="B2097" t="s">
        <v>4385</v>
      </c>
      <c r="C2097" t="str">
        <f>IFERROR(VLOOKUP(Table1[[#This Row],[Ticker]],[1]!Table2[[Symbol]:[Industry]],2,FALSE),"-")</f>
        <v>-</v>
      </c>
      <c r="D2097" t="s">
        <v>1126</v>
      </c>
      <c r="E2097">
        <v>306.44</v>
      </c>
      <c r="F2097">
        <v>13.04</v>
      </c>
      <c r="G2097">
        <v>5.8007013670713699</v>
      </c>
      <c r="H2097">
        <v>3.5109821443178899</v>
      </c>
      <c r="I2097">
        <v>-20.622545219751402</v>
      </c>
      <c r="J2097">
        <v>-6.6557136486828599</v>
      </c>
      <c r="K2097">
        <v>12.5654463987602</v>
      </c>
      <c r="L2097">
        <v>12.0484898118854</v>
      </c>
      <c r="M2097">
        <v>53.038264041561199</v>
      </c>
      <c r="N2097">
        <v>0.85467027899175596</v>
      </c>
      <c r="O2097">
        <v>35.352760736196302</v>
      </c>
      <c r="P2097">
        <v>54.319526627218899</v>
      </c>
      <c r="Q2097">
        <v>4.6505413822318001E-2</v>
      </c>
    </row>
    <row r="2098" spans="1:17" hidden="1" x14ac:dyDescent="0.3">
      <c r="A2098" t="s">
        <v>4386</v>
      </c>
      <c r="B2098" t="s">
        <v>4387</v>
      </c>
      <c r="C2098" t="str">
        <f>IFERROR(VLOOKUP(Table1[[#This Row],[Ticker]],[1]!Table2[[Symbol]:[Industry]],2,FALSE),"-")</f>
        <v>-</v>
      </c>
      <c r="D2098" t="s">
        <v>696</v>
      </c>
      <c r="E2098">
        <v>306.403260463999</v>
      </c>
      <c r="F2098">
        <v>20.77</v>
      </c>
      <c r="G2098">
        <v>43.6608162043851</v>
      </c>
      <c r="H2098">
        <v>-4.59869884650786</v>
      </c>
      <c r="I2098">
        <v>-0.83454445302728897</v>
      </c>
      <c r="J2098">
        <v>-5.7351803947914499</v>
      </c>
      <c r="K2098">
        <v>20.421874951114798</v>
      </c>
      <c r="L2098">
        <v>18.829135421004601</v>
      </c>
      <c r="M2098">
        <v>50.273084610559998</v>
      </c>
      <c r="N2098">
        <v>1.4291001654278801</v>
      </c>
      <c r="O2098">
        <v>17.236398651901698</v>
      </c>
      <c r="P2098">
        <v>71.652892561983407</v>
      </c>
      <c r="Q2098">
        <v>-1.9151240536143001E-2</v>
      </c>
    </row>
    <row r="2099" spans="1:17" hidden="1" x14ac:dyDescent="0.3">
      <c r="A2099" t="s">
        <v>4388</v>
      </c>
      <c r="B2099" t="s">
        <v>4389</v>
      </c>
      <c r="C2099" t="str">
        <f>IFERROR(VLOOKUP(Table1[[#This Row],[Ticker]],[1]!Table2[[Symbol]:[Industry]],2,FALSE),"-")</f>
        <v>-</v>
      </c>
      <c r="D2099" t="s">
        <v>297</v>
      </c>
      <c r="E2099">
        <v>306.34617118</v>
      </c>
      <c r="F2099">
        <v>306.64999999999998</v>
      </c>
      <c r="G2099">
        <v>30.004847540244398</v>
      </c>
      <c r="H2099">
        <v>42.0454739043223</v>
      </c>
      <c r="I2099">
        <v>48.2014386220226</v>
      </c>
      <c r="J2099">
        <v>-8.17770913042364</v>
      </c>
      <c r="K2099">
        <v>257.35883094637899</v>
      </c>
      <c r="L2099">
        <v>209.777847372737</v>
      </c>
      <c r="M2099">
        <v>42.211988417049596</v>
      </c>
      <c r="N2099">
        <v>0.36603084495425098</v>
      </c>
      <c r="O2099">
        <v>30.441871840860902</v>
      </c>
      <c r="P2099">
        <v>111.144699810388</v>
      </c>
      <c r="Q2099">
        <v>-6.6518400041769999E-3</v>
      </c>
    </row>
    <row r="2100" spans="1:17" hidden="1" x14ac:dyDescent="0.3">
      <c r="A2100" t="s">
        <v>4390</v>
      </c>
      <c r="B2100" t="s">
        <v>4391</v>
      </c>
      <c r="C2100" t="str">
        <f>IFERROR(VLOOKUP(Table1[[#This Row],[Ticker]],[1]!Table2[[Symbol]:[Industry]],2,FALSE),"-")</f>
        <v>-</v>
      </c>
      <c r="D2100" t="s">
        <v>926</v>
      </c>
      <c r="E2100">
        <v>305.45110385999999</v>
      </c>
      <c r="F2100">
        <v>4910.3</v>
      </c>
      <c r="G2100">
        <v>17.369766514615801</v>
      </c>
      <c r="H2100">
        <v>10.6502725885152</v>
      </c>
      <c r="I2100">
        <v>10.595903251258401</v>
      </c>
      <c r="J2100">
        <v>19.933827958174898</v>
      </c>
      <c r="K2100">
        <v>4184.9785682462198</v>
      </c>
      <c r="L2100">
        <v>3857.5087171106802</v>
      </c>
      <c r="M2100">
        <v>80.850945257307998</v>
      </c>
      <c r="N2100">
        <v>1.7980578802785401</v>
      </c>
      <c r="O2100">
        <v>1.4194652057918999</v>
      </c>
      <c r="P2100">
        <v>55.882539682539601</v>
      </c>
      <c r="Q2100">
        <v>4.8021570406866998E-2</v>
      </c>
    </row>
    <row r="2101" spans="1:17" hidden="1" x14ac:dyDescent="0.3">
      <c r="A2101" t="s">
        <v>4392</v>
      </c>
      <c r="B2101" t="s">
        <v>4393</v>
      </c>
      <c r="C2101" t="str">
        <f>IFERROR(VLOOKUP(Table1[[#This Row],[Ticker]],[1]!Table2[[Symbol]:[Industry]],2,FALSE),"-")</f>
        <v>-</v>
      </c>
      <c r="D2101" t="s">
        <v>926</v>
      </c>
      <c r="E2101">
        <v>305.40419438999999</v>
      </c>
      <c r="F2101">
        <v>90.33</v>
      </c>
      <c r="G2101">
        <v>36.465456081286398</v>
      </c>
      <c r="H2101">
        <v>3.07758771503998</v>
      </c>
      <c r="I2101">
        <v>-7.64071664974239</v>
      </c>
      <c r="J2101">
        <v>12.3243653615732</v>
      </c>
      <c r="K2101">
        <v>87.961295235904501</v>
      </c>
      <c r="L2101">
        <v>78.5639009086416</v>
      </c>
      <c r="M2101">
        <v>57.1970379478879</v>
      </c>
      <c r="N2101">
        <v>1.8150195037051799</v>
      </c>
      <c r="O2101">
        <v>31.4070629912542</v>
      </c>
      <c r="P2101">
        <v>98.527472527472497</v>
      </c>
      <c r="Q2101">
        <v>3.8973623411740002E-3</v>
      </c>
    </row>
    <row r="2102" spans="1:17" hidden="1" x14ac:dyDescent="0.3">
      <c r="A2102" t="s">
        <v>4394</v>
      </c>
      <c r="B2102" t="s">
        <v>4395</v>
      </c>
      <c r="C2102" t="str">
        <f>IFERROR(VLOOKUP(Table1[[#This Row],[Ticker]],[1]!Table2[[Symbol]:[Industry]],2,FALSE),"-")</f>
        <v>-</v>
      </c>
      <c r="D2102" t="s">
        <v>463</v>
      </c>
      <c r="E2102">
        <v>305.30258470500002</v>
      </c>
      <c r="F2102">
        <v>68.930000000000007</v>
      </c>
      <c r="G2102">
        <v>-4.8006331381392702</v>
      </c>
      <c r="H2102">
        <v>-13.760332038389301</v>
      </c>
      <c r="I2102">
        <v>-19.322501798127401</v>
      </c>
      <c r="J2102">
        <v>-2.2771384869656899</v>
      </c>
      <c r="K2102">
        <v>70.599738160315496</v>
      </c>
      <c r="L2102">
        <v>68.731493045822901</v>
      </c>
      <c r="M2102">
        <v>39.969362813493298</v>
      </c>
      <c r="N2102">
        <v>1.21883088930767</v>
      </c>
      <c r="O2102">
        <v>24.7642535905991</v>
      </c>
      <c r="P2102">
        <v>35.956607495069001</v>
      </c>
      <c r="Q2102">
        <v>4.8682825348217003E-2</v>
      </c>
    </row>
    <row r="2103" spans="1:17" hidden="1" x14ac:dyDescent="0.3">
      <c r="A2103" t="s">
        <v>4396</v>
      </c>
      <c r="B2103" t="s">
        <v>4397</v>
      </c>
      <c r="C2103" t="str">
        <f>IFERROR(VLOOKUP(Table1[[#This Row],[Ticker]],[1]!Table2[[Symbol]:[Industry]],2,FALSE),"-")</f>
        <v>-</v>
      </c>
      <c r="D2103" t="s">
        <v>2157</v>
      </c>
      <c r="E2103">
        <v>304.70451750000001</v>
      </c>
      <c r="F2103">
        <v>424.35</v>
      </c>
      <c r="G2103">
        <v>26.4441248066565</v>
      </c>
      <c r="H2103">
        <v>-12.4592991869558</v>
      </c>
      <c r="I2103">
        <v>-36.118239977288802</v>
      </c>
      <c r="J2103">
        <v>-4.3854267002101697</v>
      </c>
      <c r="K2103">
        <v>457.947211779724</v>
      </c>
      <c r="M2103">
        <v>27.516309287771598</v>
      </c>
      <c r="N2103">
        <v>0.75955013455013398</v>
      </c>
      <c r="O2103">
        <v>53.175444797926197</v>
      </c>
      <c r="P2103">
        <v>60.677773570617099</v>
      </c>
    </row>
    <row r="2104" spans="1:17" hidden="1" x14ac:dyDescent="0.3">
      <c r="A2104" t="s">
        <v>4398</v>
      </c>
      <c r="B2104" t="s">
        <v>4399</v>
      </c>
      <c r="C2104" t="str">
        <f>IFERROR(VLOOKUP(Table1[[#This Row],[Ticker]],[1]!Table2[[Symbol]:[Industry]],2,FALSE),"-")</f>
        <v>-</v>
      </c>
      <c r="D2104" t="s">
        <v>551</v>
      </c>
      <c r="E2104">
        <v>304.15257812499999</v>
      </c>
      <c r="F2104">
        <v>233.75</v>
      </c>
      <c r="G2104">
        <v>89.950347635906994</v>
      </c>
      <c r="H2104">
        <v>32.708917787052698</v>
      </c>
      <c r="I2104">
        <v>-2.1914102155869899</v>
      </c>
      <c r="J2104">
        <v>39.769468965921398</v>
      </c>
      <c r="K2104">
        <v>184.86224983566001</v>
      </c>
      <c r="L2104">
        <v>170.04676073648801</v>
      </c>
      <c r="M2104">
        <v>70.254886531327003</v>
      </c>
      <c r="N2104">
        <v>2.58593873984116</v>
      </c>
      <c r="O2104">
        <v>8.6631016042780793</v>
      </c>
      <c r="P2104">
        <v>126.173197871311</v>
      </c>
      <c r="Q2104">
        <v>3.6590303454764002E-2</v>
      </c>
    </row>
    <row r="2105" spans="1:17" hidden="1" x14ac:dyDescent="0.3">
      <c r="A2105" t="s">
        <v>4400</v>
      </c>
      <c r="B2105" t="s">
        <v>4401</v>
      </c>
      <c r="C2105" t="str">
        <f>IFERROR(VLOOKUP(Table1[[#This Row],[Ticker]],[1]!Table2[[Symbol]:[Industry]],2,FALSE),"-")</f>
        <v>-</v>
      </c>
      <c r="D2105" t="s">
        <v>46</v>
      </c>
      <c r="E2105">
        <v>303.375</v>
      </c>
      <c r="F2105">
        <v>242.7</v>
      </c>
      <c r="G2105">
        <v>92.656106976965006</v>
      </c>
      <c r="H2105">
        <v>5.0894020372012703</v>
      </c>
      <c r="I2105">
        <v>29.701893131953899</v>
      </c>
      <c r="J2105">
        <v>-1.98763343656325</v>
      </c>
      <c r="K2105">
        <v>212.24686928385799</v>
      </c>
      <c r="L2105">
        <v>174.99081493339</v>
      </c>
      <c r="M2105">
        <v>71.781835201402004</v>
      </c>
      <c r="N2105">
        <v>1.5523119620741599</v>
      </c>
      <c r="O2105">
        <v>4.9443757725586996</v>
      </c>
      <c r="P2105">
        <v>142.57871064467699</v>
      </c>
      <c r="Q2105">
        <v>0.136199399592975</v>
      </c>
    </row>
    <row r="2106" spans="1:17" hidden="1" x14ac:dyDescent="0.3">
      <c r="A2106" t="s">
        <v>4402</v>
      </c>
      <c r="B2106" t="s">
        <v>4403</v>
      </c>
      <c r="C2106" t="str">
        <f>IFERROR(VLOOKUP(Table1[[#This Row],[Ticker]],[1]!Table2[[Symbol]:[Industry]],2,FALSE),"-")</f>
        <v>-</v>
      </c>
      <c r="D2106" t="s">
        <v>1781</v>
      </c>
      <c r="E2106">
        <v>302.58118400000001</v>
      </c>
      <c r="F2106">
        <v>477.8</v>
      </c>
      <c r="G2106">
        <v>41.951069767862798</v>
      </c>
      <c r="H2106">
        <v>13.5713654633724</v>
      </c>
      <c r="I2106">
        <v>-17.544814723297499</v>
      </c>
      <c r="J2106">
        <v>-1.32205075357938</v>
      </c>
      <c r="K2106">
        <v>477.59094738602499</v>
      </c>
      <c r="L2106">
        <v>435.36803340004002</v>
      </c>
      <c r="M2106">
        <v>35.845147642456702</v>
      </c>
      <c r="N2106">
        <v>0.34515405355341899</v>
      </c>
      <c r="O2106">
        <v>39.388865634156502</v>
      </c>
      <c r="P2106">
        <v>86.713559984368899</v>
      </c>
    </row>
    <row r="2107" spans="1:17" hidden="1" x14ac:dyDescent="0.3">
      <c r="A2107" t="s">
        <v>4404</v>
      </c>
      <c r="B2107" t="s">
        <v>4405</v>
      </c>
      <c r="C2107" t="str">
        <f>IFERROR(VLOOKUP(Table1[[#This Row],[Ticker]],[1]!Table2[[Symbol]:[Industry]],2,FALSE),"-")</f>
        <v>-</v>
      </c>
      <c r="D2107" t="s">
        <v>21</v>
      </c>
      <c r="E2107">
        <v>302.23905511800001</v>
      </c>
      <c r="F2107">
        <v>134.41999999999999</v>
      </c>
      <c r="G2107">
        <v>-20.617407074690998</v>
      </c>
      <c r="H2107">
        <v>8.9329867776392202</v>
      </c>
      <c r="I2107">
        <v>-28.670141356463301</v>
      </c>
      <c r="J2107">
        <v>-8.1410784558619191</v>
      </c>
      <c r="K2107">
        <v>127.448926604267</v>
      </c>
      <c r="L2107">
        <v>126.216948092734</v>
      </c>
      <c r="M2107">
        <v>44.795807938170498</v>
      </c>
      <c r="N2107">
        <v>0.79895687138704297</v>
      </c>
      <c r="O2107">
        <v>30.002975747656599</v>
      </c>
      <c r="P2107">
        <v>42.999999999999901</v>
      </c>
      <c r="Q2107">
        <v>0.13093277330046799</v>
      </c>
    </row>
    <row r="2108" spans="1:17" hidden="1" x14ac:dyDescent="0.3">
      <c r="A2108" t="s">
        <v>4406</v>
      </c>
      <c r="B2108" t="s">
        <v>4407</v>
      </c>
      <c r="C2108" t="str">
        <f>IFERROR(VLOOKUP(Table1[[#This Row],[Ticker]],[1]!Table2[[Symbol]:[Industry]],2,FALSE),"-")</f>
        <v>-</v>
      </c>
      <c r="D2108" t="s">
        <v>626</v>
      </c>
      <c r="E2108">
        <v>302.18382204</v>
      </c>
      <c r="F2108">
        <v>627.4</v>
      </c>
      <c r="G2108">
        <v>-32.479790699695798</v>
      </c>
      <c r="H2108">
        <v>10.947255111630099</v>
      </c>
      <c r="I2108">
        <v>-21.906326461069199</v>
      </c>
      <c r="J2108">
        <v>17.502979995388099</v>
      </c>
      <c r="K2108">
        <v>592.16215962079298</v>
      </c>
      <c r="L2108">
        <v>611.03566956046097</v>
      </c>
      <c r="M2108">
        <v>54.160416075438697</v>
      </c>
      <c r="N2108">
        <v>2.8536124182179101</v>
      </c>
      <c r="O2108">
        <v>23.5097226649665</v>
      </c>
      <c r="P2108">
        <v>29.574555968607999</v>
      </c>
    </row>
    <row r="2109" spans="1:17" hidden="1" x14ac:dyDescent="0.3">
      <c r="A2109" t="s">
        <v>4408</v>
      </c>
      <c r="B2109" t="s">
        <v>4409</v>
      </c>
      <c r="C2109" t="str">
        <f>IFERROR(VLOOKUP(Table1[[#This Row],[Ticker]],[1]!Table2[[Symbol]:[Industry]],2,FALSE),"-")</f>
        <v>-</v>
      </c>
      <c r="D2109" t="s">
        <v>201</v>
      </c>
      <c r="E2109">
        <v>302.127530823999</v>
      </c>
      <c r="F2109">
        <v>214.48</v>
      </c>
      <c r="G2109">
        <v>-23.146455099777</v>
      </c>
      <c r="H2109">
        <v>-9.8659201353569994</v>
      </c>
      <c r="I2109">
        <v>-24.950273005253901</v>
      </c>
      <c r="J2109">
        <v>-3.5873244334732202</v>
      </c>
      <c r="K2109">
        <v>209.25904906207899</v>
      </c>
      <c r="L2109">
        <v>212.19900329893801</v>
      </c>
      <c r="M2109">
        <v>55.115096324800902</v>
      </c>
      <c r="N2109">
        <v>0.91764360697739</v>
      </c>
      <c r="O2109">
        <v>37.075718015665799</v>
      </c>
      <c r="P2109">
        <v>24.697674418604599</v>
      </c>
      <c r="Q2109">
        <v>-4.7976820753079998E-2</v>
      </c>
    </row>
    <row r="2110" spans="1:17" hidden="1" x14ac:dyDescent="0.3">
      <c r="A2110" t="s">
        <v>4410</v>
      </c>
      <c r="B2110" t="s">
        <v>4411</v>
      </c>
      <c r="C2110" t="str">
        <f>IFERROR(VLOOKUP(Table1[[#This Row],[Ticker]],[1]!Table2[[Symbol]:[Industry]],2,FALSE),"-")</f>
        <v>-</v>
      </c>
      <c r="D2110" t="s">
        <v>286</v>
      </c>
      <c r="E2110">
        <v>301.85600466</v>
      </c>
      <c r="F2110">
        <v>1262.8499999999999</v>
      </c>
      <c r="G2110">
        <v>4.1881371908842002</v>
      </c>
      <c r="H2110">
        <v>-25.648568500158898</v>
      </c>
      <c r="I2110">
        <v>-37.883681209284902</v>
      </c>
      <c r="J2110">
        <v>-2.0983065531354401</v>
      </c>
      <c r="K2110">
        <v>1561.3907809141199</v>
      </c>
      <c r="L2110">
        <v>1514.4639563507201</v>
      </c>
      <c r="M2110">
        <v>27.3295119784608</v>
      </c>
      <c r="N2110">
        <v>2.4925478517599</v>
      </c>
      <c r="O2110">
        <v>82.127726966781495</v>
      </c>
      <c r="P2110">
        <v>39.464384318056297</v>
      </c>
      <c r="Q2110">
        <v>0.15403491843094599</v>
      </c>
    </row>
    <row r="2111" spans="1:17" hidden="1" x14ac:dyDescent="0.3">
      <c r="A2111" t="s">
        <v>4412</v>
      </c>
      <c r="B2111" t="s">
        <v>4413</v>
      </c>
      <c r="C2111" t="str">
        <f>IFERROR(VLOOKUP(Table1[[#This Row],[Ticker]],[1]!Table2[[Symbol]:[Industry]],2,FALSE),"-")</f>
        <v>-</v>
      </c>
      <c r="D2111" t="s">
        <v>551</v>
      </c>
      <c r="E2111">
        <v>301.60989000000001</v>
      </c>
      <c r="F2111">
        <v>154.15</v>
      </c>
      <c r="G2111">
        <v>-54.468126370631502</v>
      </c>
      <c r="H2111">
        <v>9.1302725885152896</v>
      </c>
      <c r="I2111">
        <v>-5.72062802876603</v>
      </c>
      <c r="J2111">
        <v>7.3731246076369201</v>
      </c>
      <c r="K2111">
        <v>136.38070075648699</v>
      </c>
      <c r="M2111">
        <v>72.425702318904001</v>
      </c>
      <c r="N2111">
        <v>1.1386363636363599</v>
      </c>
      <c r="O2111">
        <v>53.097632176451398</v>
      </c>
      <c r="P2111">
        <v>54.15</v>
      </c>
    </row>
    <row r="2112" spans="1:17" hidden="1" x14ac:dyDescent="0.3">
      <c r="A2112" t="s">
        <v>4414</v>
      </c>
      <c r="B2112" t="s">
        <v>4415</v>
      </c>
      <c r="C2112" t="str">
        <f>IFERROR(VLOOKUP(Table1[[#This Row],[Ticker]],[1]!Table2[[Symbol]:[Industry]],2,FALSE),"-")</f>
        <v>-</v>
      </c>
      <c r="D2112" t="s">
        <v>201</v>
      </c>
      <c r="E2112">
        <v>301.04455000000002</v>
      </c>
      <c r="F2112">
        <v>779</v>
      </c>
      <c r="G2112">
        <v>-31.002263349069501</v>
      </c>
      <c r="H2112">
        <v>3.0035641285557002</v>
      </c>
      <c r="I2112">
        <v>-16.388693300490399</v>
      </c>
      <c r="J2112">
        <v>-3.23198754677101</v>
      </c>
      <c r="K2112">
        <v>752.37752851560504</v>
      </c>
      <c r="L2112">
        <v>735.74480040133699</v>
      </c>
      <c r="M2112">
        <v>54.251394553269101</v>
      </c>
      <c r="N2112">
        <v>0.92989217094229004</v>
      </c>
      <c r="O2112">
        <v>15.4043645699614</v>
      </c>
      <c r="P2112">
        <v>19.846153846153801</v>
      </c>
      <c r="Q2112">
        <v>2.5375615891878998E-2</v>
      </c>
    </row>
    <row r="2113" spans="1:17" hidden="1" x14ac:dyDescent="0.3">
      <c r="A2113" t="s">
        <v>4416</v>
      </c>
      <c r="B2113" t="s">
        <v>4417</v>
      </c>
      <c r="C2113" t="str">
        <f>IFERROR(VLOOKUP(Table1[[#This Row],[Ticker]],[1]!Table2[[Symbol]:[Industry]],2,FALSE),"-")</f>
        <v>-</v>
      </c>
      <c r="D2113" t="s">
        <v>54</v>
      </c>
      <c r="E2113">
        <v>299.46860900000001</v>
      </c>
      <c r="F2113">
        <v>256.3</v>
      </c>
      <c r="G2113">
        <v>207.791953051668</v>
      </c>
      <c r="H2113">
        <v>14.1557849090993</v>
      </c>
      <c r="I2113">
        <v>37.881930490251698</v>
      </c>
      <c r="J2113">
        <v>17.721243567140601</v>
      </c>
      <c r="K2113">
        <v>205.43646966246999</v>
      </c>
      <c r="L2113">
        <v>166.06297175622601</v>
      </c>
      <c r="M2113">
        <v>81.715311399061306</v>
      </c>
      <c r="N2113">
        <v>1.7520938021424599</v>
      </c>
      <c r="O2113">
        <v>2.7506827936012401</v>
      </c>
      <c r="P2113">
        <v>247.99728445349601</v>
      </c>
      <c r="Q2113">
        <v>0.16339072095796101</v>
      </c>
    </row>
    <row r="2114" spans="1:17" hidden="1" x14ac:dyDescent="0.3">
      <c r="A2114" t="s">
        <v>4418</v>
      </c>
      <c r="B2114" t="s">
        <v>4419</v>
      </c>
      <c r="C2114" t="str">
        <f>IFERROR(VLOOKUP(Table1[[#This Row],[Ticker]],[1]!Table2[[Symbol]:[Industry]],2,FALSE),"-")</f>
        <v>-</v>
      </c>
      <c r="D2114" t="s">
        <v>914</v>
      </c>
      <c r="E2114">
        <v>299.25</v>
      </c>
      <c r="F2114">
        <v>300</v>
      </c>
      <c r="G2114">
        <v>45.531954151960001</v>
      </c>
      <c r="H2114">
        <v>0.478727224607011</v>
      </c>
      <c r="I2114">
        <v>52.458099183987201</v>
      </c>
      <c r="J2114">
        <v>2.7961224227234802</v>
      </c>
      <c r="K2114">
        <v>287.64728530656703</v>
      </c>
      <c r="L2114">
        <v>228.451756780007</v>
      </c>
      <c r="M2114">
        <v>49.186807374265797</v>
      </c>
      <c r="N2114">
        <v>2.61674145982378E-2</v>
      </c>
      <c r="O2114">
        <v>15.4333333333333</v>
      </c>
      <c r="P2114">
        <v>89.873417721518905</v>
      </c>
      <c r="Q2114">
        <v>7.5849855184577E-2</v>
      </c>
    </row>
    <row r="2115" spans="1:17" hidden="1" x14ac:dyDescent="0.3">
      <c r="A2115" t="s">
        <v>4420</v>
      </c>
      <c r="B2115" t="s">
        <v>4421</v>
      </c>
      <c r="C2115" t="str">
        <f>IFERROR(VLOOKUP(Table1[[#This Row],[Ticker]],[1]!Table2[[Symbol]:[Industry]],2,FALSE),"-")</f>
        <v>-</v>
      </c>
      <c r="D2115" t="s">
        <v>3555</v>
      </c>
      <c r="E2115">
        <v>298.81819999999999</v>
      </c>
      <c r="F2115">
        <v>70.81</v>
      </c>
      <c r="G2115">
        <v>181.820837909988</v>
      </c>
      <c r="H2115">
        <v>-6.5307937376081098</v>
      </c>
      <c r="I2115">
        <v>99.282707772203295</v>
      </c>
      <c r="J2115">
        <v>10.627479396808001</v>
      </c>
      <c r="K2115">
        <v>65.412881304213499</v>
      </c>
      <c r="L2115">
        <v>51.569836633724996</v>
      </c>
      <c r="M2115">
        <v>64.808212088374901</v>
      </c>
      <c r="N2115">
        <v>1.3470314011305999</v>
      </c>
      <c r="O2115">
        <v>5.2676175681400901</v>
      </c>
      <c r="P2115">
        <v>231.04254324450599</v>
      </c>
      <c r="Q2115">
        <v>0.15880860491872001</v>
      </c>
    </row>
    <row r="2116" spans="1:17" hidden="1" x14ac:dyDescent="0.3">
      <c r="A2116" t="s">
        <v>4422</v>
      </c>
      <c r="B2116" t="s">
        <v>4423</v>
      </c>
      <c r="C2116" t="str">
        <f>IFERROR(VLOOKUP(Table1[[#This Row],[Ticker]],[1]!Table2[[Symbol]:[Industry]],2,FALSE),"-")</f>
        <v>-</v>
      </c>
      <c r="D2116" t="s">
        <v>726</v>
      </c>
      <c r="E2116">
        <v>298.53358683599998</v>
      </c>
      <c r="F2116">
        <v>11.92</v>
      </c>
      <c r="G2116">
        <v>-19.003857998135899</v>
      </c>
      <c r="H2116">
        <v>-1.8128382139844601</v>
      </c>
      <c r="I2116">
        <v>-9.3624300409650907</v>
      </c>
      <c r="J2116">
        <v>0.38803414856448898</v>
      </c>
      <c r="K2116">
        <v>11.8225054051555</v>
      </c>
      <c r="L2116">
        <v>11.568296486530301</v>
      </c>
      <c r="M2116">
        <v>70.589314799391403</v>
      </c>
      <c r="N2116">
        <v>3.08456368563056</v>
      </c>
      <c r="O2116">
        <v>11.577181208053601</v>
      </c>
      <c r="P2116">
        <v>25.473684210526301</v>
      </c>
    </row>
    <row r="2117" spans="1:17" hidden="1" x14ac:dyDescent="0.3">
      <c r="A2117" t="s">
        <v>4424</v>
      </c>
      <c r="B2117" t="s">
        <v>4425</v>
      </c>
      <c r="C2117" t="str">
        <f>IFERROR(VLOOKUP(Table1[[#This Row],[Ticker]],[1]!Table2[[Symbol]:[Industry]],2,FALSE),"-")</f>
        <v>-</v>
      </c>
      <c r="D2117" t="s">
        <v>297</v>
      </c>
      <c r="E2117">
        <v>298.19902215500002</v>
      </c>
      <c r="F2117">
        <v>132.99</v>
      </c>
      <c r="G2117">
        <v>-36.2692959612748</v>
      </c>
      <c r="H2117">
        <v>4.9703858440336104</v>
      </c>
      <c r="I2117">
        <v>-19.251603714123199</v>
      </c>
      <c r="J2117">
        <v>-0.58472378518017598</v>
      </c>
      <c r="K2117">
        <v>128.39237279224599</v>
      </c>
      <c r="L2117">
        <v>137.784154846842</v>
      </c>
      <c r="M2117">
        <v>42.541483263054602</v>
      </c>
      <c r="N2117">
        <v>1.69494260738479</v>
      </c>
      <c r="O2117">
        <v>46.627565982404597</v>
      </c>
      <c r="P2117">
        <v>46.142857142857103</v>
      </c>
      <c r="Q2117">
        <v>9.9416413082425006E-2</v>
      </c>
    </row>
    <row r="2118" spans="1:17" hidden="1" x14ac:dyDescent="0.3">
      <c r="A2118" t="s">
        <v>4426</v>
      </c>
      <c r="B2118" t="s">
        <v>4427</v>
      </c>
      <c r="C2118" t="str">
        <f>IFERROR(VLOOKUP(Table1[[#This Row],[Ticker]],[1]!Table2[[Symbol]:[Industry]],2,FALSE),"-")</f>
        <v>-</v>
      </c>
      <c r="D2118" t="s">
        <v>1866</v>
      </c>
      <c r="E2118">
        <v>297.52103341499998</v>
      </c>
      <c r="F2118">
        <v>467.45</v>
      </c>
      <c r="G2118">
        <v>34.493481070898902</v>
      </c>
      <c r="H2118">
        <v>11.867856673244001</v>
      </c>
      <c r="I2118">
        <v>18.3860432232565</v>
      </c>
      <c r="J2118">
        <v>0.47171615693268798</v>
      </c>
      <c r="K2118">
        <v>425.95734238940298</v>
      </c>
      <c r="L2118">
        <v>362.695945045293</v>
      </c>
      <c r="M2118">
        <v>53.158103751868097</v>
      </c>
      <c r="N2118">
        <v>0.60887405099841996</v>
      </c>
      <c r="O2118">
        <v>11.6269119691945</v>
      </c>
      <c r="P2118">
        <v>74.6171087037729</v>
      </c>
      <c r="Q2118">
        <v>2.6807640079067E-2</v>
      </c>
    </row>
    <row r="2119" spans="1:17" hidden="1" x14ac:dyDescent="0.3">
      <c r="A2119" t="s">
        <v>4428</v>
      </c>
      <c r="B2119" t="s">
        <v>4429</v>
      </c>
      <c r="C2119" t="str">
        <f>IFERROR(VLOOKUP(Table1[[#This Row],[Ticker]],[1]!Table2[[Symbol]:[Industry]],2,FALSE),"-")</f>
        <v>-</v>
      </c>
      <c r="D2119" t="s">
        <v>532</v>
      </c>
      <c r="E2119">
        <v>297.14999999999998</v>
      </c>
      <c r="F2119">
        <v>2.83</v>
      </c>
      <c r="G2119">
        <v>24.2179372724807</v>
      </c>
      <c r="H2119">
        <v>-0.34434491960306801</v>
      </c>
      <c r="I2119">
        <v>-15.0828499634616</v>
      </c>
      <c r="J2119">
        <v>-6.6022388269901304</v>
      </c>
      <c r="K2119">
        <v>2.72707937856703</v>
      </c>
      <c r="L2119">
        <v>2.5083567399504201</v>
      </c>
      <c r="M2119">
        <v>43.410454115161102</v>
      </c>
      <c r="N2119">
        <v>2.0512784267800699</v>
      </c>
      <c r="O2119">
        <v>32.623336329274402</v>
      </c>
      <c r="P2119">
        <v>63.369941266393099</v>
      </c>
      <c r="Q2119">
        <v>1.0344968749220001E-3</v>
      </c>
    </row>
    <row r="2120" spans="1:17" hidden="1" x14ac:dyDescent="0.3">
      <c r="A2120" t="s">
        <v>4430</v>
      </c>
      <c r="B2120" t="s">
        <v>4431</v>
      </c>
      <c r="C2120" t="str">
        <f>IFERROR(VLOOKUP(Table1[[#This Row],[Ticker]],[1]!Table2[[Symbol]:[Industry]],2,FALSE),"-")</f>
        <v>-</v>
      </c>
      <c r="D2120" t="s">
        <v>1598</v>
      </c>
      <c r="E2120">
        <v>297.06817468999998</v>
      </c>
      <c r="F2120">
        <v>270.55</v>
      </c>
      <c r="G2120">
        <v>-13.879399119608101</v>
      </c>
      <c r="H2120">
        <v>4.0267783020841597</v>
      </c>
      <c r="I2120">
        <v>-1.9503364981537501</v>
      </c>
      <c r="J2120">
        <v>-5.7900139232584102</v>
      </c>
      <c r="K2120">
        <v>268.30504436725698</v>
      </c>
      <c r="L2120">
        <v>259.14763585941898</v>
      </c>
      <c r="M2120">
        <v>48.508662739492998</v>
      </c>
      <c r="N2120">
        <v>2.34585369074343</v>
      </c>
      <c r="O2120">
        <v>35.686564405839903</v>
      </c>
      <c r="P2120">
        <v>33.935643564356397</v>
      </c>
      <c r="Q2120">
        <v>9.0609537630811005E-2</v>
      </c>
    </row>
    <row r="2121" spans="1:17" hidden="1" x14ac:dyDescent="0.3">
      <c r="A2121" t="s">
        <v>4432</v>
      </c>
      <c r="B2121" t="s">
        <v>4433</v>
      </c>
      <c r="C2121" t="str">
        <f>IFERROR(VLOOKUP(Table1[[#This Row],[Ticker]],[1]!Table2[[Symbol]:[Industry]],2,FALSE),"-")</f>
        <v>-</v>
      </c>
      <c r="D2121" t="s">
        <v>396</v>
      </c>
      <c r="E2121">
        <v>296.9588028</v>
      </c>
      <c r="F2121">
        <v>132</v>
      </c>
      <c r="G2121">
        <v>45.6262648585829</v>
      </c>
      <c r="H2121">
        <v>21.592737313576201</v>
      </c>
      <c r="I2121">
        <v>59.106535570244397</v>
      </c>
      <c r="J2121">
        <v>-5.0601987366843399</v>
      </c>
      <c r="K2121">
        <v>117.14974688892001</v>
      </c>
      <c r="M2121">
        <v>49.503330050340601</v>
      </c>
      <c r="N2121">
        <v>0.63347457627118597</v>
      </c>
      <c r="O2121">
        <v>11.363636363636299</v>
      </c>
      <c r="P2121">
        <v>100.821542674577</v>
      </c>
    </row>
    <row r="2122" spans="1:17" hidden="1" x14ac:dyDescent="0.3">
      <c r="A2122" t="s">
        <v>4434</v>
      </c>
      <c r="B2122" t="s">
        <v>4435</v>
      </c>
      <c r="C2122" t="str">
        <f>IFERROR(VLOOKUP(Table1[[#This Row],[Ticker]],[1]!Table2[[Symbol]:[Industry]],2,FALSE),"-")</f>
        <v>-</v>
      </c>
      <c r="D2122" t="s">
        <v>391</v>
      </c>
      <c r="E2122">
        <v>296.87017279499997</v>
      </c>
      <c r="F2122">
        <v>129.85</v>
      </c>
      <c r="G2122">
        <v>15.5605084347727</v>
      </c>
      <c r="H2122">
        <v>-16.357916081932999</v>
      </c>
      <c r="I2122">
        <v>29.0407791464342</v>
      </c>
      <c r="J2122">
        <v>0.77940846462500002</v>
      </c>
      <c r="K2122">
        <v>123.42479146074101</v>
      </c>
      <c r="M2122">
        <v>42.974467258656802</v>
      </c>
      <c r="O2122">
        <v>34.6938775510204</v>
      </c>
      <c r="P2122">
        <v>89.147851420247605</v>
      </c>
    </row>
    <row r="2123" spans="1:17" hidden="1" x14ac:dyDescent="0.3">
      <c r="A2123" t="s">
        <v>4436</v>
      </c>
      <c r="B2123" t="s">
        <v>4437</v>
      </c>
      <c r="C2123" t="str">
        <f>IFERROR(VLOOKUP(Table1[[#This Row],[Ticker]],[1]!Table2[[Symbol]:[Industry]],2,FALSE),"-")</f>
        <v>-</v>
      </c>
      <c r="D2123" t="s">
        <v>626</v>
      </c>
      <c r="E2123">
        <v>295.97341899999998</v>
      </c>
      <c r="F2123">
        <v>167.51</v>
      </c>
      <c r="G2123">
        <v>126.260197583908</v>
      </c>
      <c r="H2123">
        <v>16.788487598657198</v>
      </c>
      <c r="I2123">
        <v>69.367952161234001</v>
      </c>
      <c r="J2123">
        <v>9.2726723723327709</v>
      </c>
      <c r="K2123">
        <v>149.497194650865</v>
      </c>
      <c r="L2123">
        <v>120.717284578776</v>
      </c>
      <c r="M2123">
        <v>66.1938469837268</v>
      </c>
      <c r="N2123">
        <v>2.5707268547261801</v>
      </c>
      <c r="O2123">
        <v>4.9250790997552301</v>
      </c>
      <c r="P2123">
        <v>166.94820717131401</v>
      </c>
      <c r="Q2123">
        <v>0.119985090309468</v>
      </c>
    </row>
    <row r="2124" spans="1:17" hidden="1" x14ac:dyDescent="0.3">
      <c r="A2124" t="s">
        <v>4438</v>
      </c>
      <c r="B2124" t="s">
        <v>4439</v>
      </c>
      <c r="C2124" t="str">
        <f>IFERROR(VLOOKUP(Table1[[#This Row],[Ticker]],[1]!Table2[[Symbol]:[Industry]],2,FALSE),"-")</f>
        <v>-</v>
      </c>
      <c r="D2124" t="s">
        <v>124</v>
      </c>
      <c r="E2124">
        <v>295.80672700999997</v>
      </c>
      <c r="F2124">
        <v>369.35</v>
      </c>
      <c r="G2124">
        <v>-4.8882155832292504</v>
      </c>
      <c r="H2124">
        <v>-3.6526861234247701</v>
      </c>
      <c r="I2124">
        <v>-19.916975692138202</v>
      </c>
      <c r="J2124">
        <v>3.1029248244435799</v>
      </c>
      <c r="K2124">
        <v>359.40182727152597</v>
      </c>
      <c r="L2124">
        <v>355.03688957403102</v>
      </c>
      <c r="M2124">
        <v>63.629673851145299</v>
      </c>
      <c r="N2124">
        <v>0.87725406396417804</v>
      </c>
      <c r="O2124">
        <v>27.250575335048001</v>
      </c>
      <c r="P2124">
        <v>27.362068965517199</v>
      </c>
      <c r="Q2124">
        <v>-1.6487598062567999E-2</v>
      </c>
    </row>
    <row r="2125" spans="1:17" hidden="1" x14ac:dyDescent="0.3">
      <c r="A2125" t="s">
        <v>4440</v>
      </c>
      <c r="B2125" t="s">
        <v>4441</v>
      </c>
      <c r="C2125" t="str">
        <f>IFERROR(VLOOKUP(Table1[[#This Row],[Ticker]],[1]!Table2[[Symbol]:[Industry]],2,FALSE),"-")</f>
        <v>-</v>
      </c>
      <c r="D2125" t="s">
        <v>532</v>
      </c>
      <c r="E2125">
        <v>295.59236471999998</v>
      </c>
      <c r="F2125">
        <v>328.95</v>
      </c>
      <c r="G2125">
        <v>189.40915087627999</v>
      </c>
      <c r="H2125">
        <v>-11.2518378297975</v>
      </c>
      <c r="I2125">
        <v>-37.596952907619801</v>
      </c>
      <c r="J2125">
        <v>-5.1029569332255997</v>
      </c>
      <c r="K2125">
        <v>359.02006777230503</v>
      </c>
      <c r="L2125">
        <v>328.29268064605299</v>
      </c>
      <c r="M2125">
        <v>29.5845692997644</v>
      </c>
      <c r="N2125">
        <v>0.66157973936896397</v>
      </c>
      <c r="O2125">
        <v>60.297917616658999</v>
      </c>
      <c r="P2125">
        <v>215.99423631123901</v>
      </c>
      <c r="Q2125">
        <v>0.26026835012873201</v>
      </c>
    </row>
    <row r="2126" spans="1:17" hidden="1" x14ac:dyDescent="0.3">
      <c r="A2126" t="s">
        <v>4442</v>
      </c>
      <c r="B2126" t="s">
        <v>4443</v>
      </c>
      <c r="C2126" t="str">
        <f>IFERROR(VLOOKUP(Table1[[#This Row],[Ticker]],[1]!Table2[[Symbol]:[Industry]],2,FALSE),"-")</f>
        <v>-</v>
      </c>
      <c r="D2126" t="s">
        <v>130</v>
      </c>
      <c r="E2126">
        <v>295.382565</v>
      </c>
      <c r="F2126">
        <v>288.14999999999998</v>
      </c>
      <c r="G2126">
        <v>132.65917907246299</v>
      </c>
      <c r="H2126">
        <v>9.4912962590766305</v>
      </c>
      <c r="I2126">
        <v>64.327451286554606</v>
      </c>
      <c r="J2126">
        <v>5.2471972688357402</v>
      </c>
      <c r="K2126">
        <v>260.23763813842498</v>
      </c>
      <c r="L2126">
        <v>192.762848598245</v>
      </c>
      <c r="M2126">
        <v>55.290790264352601</v>
      </c>
      <c r="N2126">
        <v>0.62249680490306103</v>
      </c>
      <c r="O2126">
        <v>5.1535658511192102</v>
      </c>
      <c r="P2126">
        <v>209.33977455716499</v>
      </c>
      <c r="Q2126">
        <v>0.15077262376434999</v>
      </c>
    </row>
    <row r="2127" spans="1:17" hidden="1" x14ac:dyDescent="0.3">
      <c r="A2127" t="s">
        <v>4444</v>
      </c>
      <c r="B2127" t="s">
        <v>4445</v>
      </c>
      <c r="C2127" t="str">
        <f>IFERROR(VLOOKUP(Table1[[#This Row],[Ticker]],[1]!Table2[[Symbol]:[Industry]],2,FALSE),"-")</f>
        <v>-</v>
      </c>
      <c r="D2127" t="s">
        <v>136</v>
      </c>
      <c r="E2127">
        <v>294.75676448000002</v>
      </c>
      <c r="F2127">
        <v>281.2</v>
      </c>
      <c r="G2127">
        <v>34.884911693952702</v>
      </c>
      <c r="H2127">
        <v>-7.0012633591971296</v>
      </c>
      <c r="I2127">
        <v>-16.836413490842901</v>
      </c>
      <c r="J2127">
        <v>-2.3551389667422198</v>
      </c>
      <c r="K2127">
        <v>285.85845161566698</v>
      </c>
      <c r="L2127">
        <v>264.11505904225902</v>
      </c>
      <c r="M2127">
        <v>48.337716640961702</v>
      </c>
      <c r="N2127">
        <v>2.0020101154195298</v>
      </c>
      <c r="O2127">
        <v>15.2204836415362</v>
      </c>
      <c r="P2127">
        <v>76.855345911949598</v>
      </c>
      <c r="Q2127">
        <v>5.4885449030021002E-2</v>
      </c>
    </row>
    <row r="2128" spans="1:17" hidden="1" x14ac:dyDescent="0.3">
      <c r="A2128" t="s">
        <v>4446</v>
      </c>
      <c r="B2128" t="s">
        <v>4447</v>
      </c>
      <c r="C2128" t="str">
        <f>IFERROR(VLOOKUP(Table1[[#This Row],[Ticker]],[1]!Table2[[Symbol]:[Industry]],2,FALSE),"-")</f>
        <v>-</v>
      </c>
      <c r="D2128" t="s">
        <v>54</v>
      </c>
      <c r="E2128">
        <v>294.58856550000002</v>
      </c>
      <c r="F2128">
        <v>315.10000000000002</v>
      </c>
      <c r="G2128">
        <v>-41.261500273843403</v>
      </c>
      <c r="H2128">
        <v>2.4636059218486102</v>
      </c>
      <c r="I2128">
        <v>-24.717717949103999</v>
      </c>
      <c r="J2128">
        <v>-6.0076082460958498</v>
      </c>
      <c r="K2128">
        <v>317.44336699149102</v>
      </c>
      <c r="L2128">
        <v>337.43581575803802</v>
      </c>
      <c r="M2128">
        <v>40.659432019316</v>
      </c>
      <c r="N2128">
        <v>1.06302056890261</v>
      </c>
      <c r="O2128">
        <v>33.608378292605501</v>
      </c>
      <c r="P2128">
        <v>23.568627450980401</v>
      </c>
      <c r="Q2128">
        <v>6.8693246139125003E-2</v>
      </c>
    </row>
    <row r="2129" spans="1:17" hidden="1" x14ac:dyDescent="0.3">
      <c r="A2129" t="s">
        <v>4448</v>
      </c>
      <c r="B2129" t="s">
        <v>4449</v>
      </c>
      <c r="C2129" t="str">
        <f>IFERROR(VLOOKUP(Table1[[#This Row],[Ticker]],[1]!Table2[[Symbol]:[Industry]],2,FALSE),"-")</f>
        <v>-</v>
      </c>
      <c r="D2129" t="s">
        <v>551</v>
      </c>
      <c r="E2129">
        <v>294.05158889500001</v>
      </c>
      <c r="F2129">
        <v>366.05</v>
      </c>
      <c r="G2129">
        <v>26.062954598402001</v>
      </c>
      <c r="H2129">
        <v>0.68600014269485199</v>
      </c>
      <c r="I2129">
        <v>18.095902122580501</v>
      </c>
      <c r="J2129">
        <v>9.0575747427912798</v>
      </c>
      <c r="K2129">
        <v>308.56156015118398</v>
      </c>
      <c r="L2129">
        <v>285.13385998590201</v>
      </c>
      <c r="M2129">
        <v>67.439489887875297</v>
      </c>
      <c r="N2129">
        <v>1.8400649189331699</v>
      </c>
      <c r="O2129">
        <v>2.4313618358147799</v>
      </c>
      <c r="P2129">
        <v>58.2918918918919</v>
      </c>
      <c r="Q2129">
        <v>-3.4100067744446003E-2</v>
      </c>
    </row>
    <row r="2130" spans="1:17" hidden="1" x14ac:dyDescent="0.3">
      <c r="A2130" t="s">
        <v>4450</v>
      </c>
      <c r="B2130" t="s">
        <v>4451</v>
      </c>
      <c r="C2130" t="str">
        <f>IFERROR(VLOOKUP(Table1[[#This Row],[Ticker]],[1]!Table2[[Symbol]:[Industry]],2,FALSE),"-")</f>
        <v>-</v>
      </c>
      <c r="D2130" t="s">
        <v>106</v>
      </c>
      <c r="E2130">
        <v>292.835688</v>
      </c>
      <c r="F2130">
        <v>104.95</v>
      </c>
      <c r="G2130">
        <v>-47.675310998868802</v>
      </c>
      <c r="H2130">
        <v>-12.4023886346141</v>
      </c>
      <c r="I2130">
        <v>-53.6767286530823</v>
      </c>
      <c r="J2130">
        <v>-1.9913380302594299</v>
      </c>
      <c r="K2130">
        <v>112.939048507462</v>
      </c>
      <c r="L2130">
        <v>127.59348787427299</v>
      </c>
      <c r="M2130">
        <v>37.771030362432498</v>
      </c>
      <c r="N2130">
        <v>1.20305406320387</v>
      </c>
      <c r="O2130">
        <v>79.323487374940399</v>
      </c>
      <c r="P2130">
        <v>6.98267074413865</v>
      </c>
      <c r="Q2130">
        <v>7.377284916276E-3</v>
      </c>
    </row>
    <row r="2131" spans="1:17" hidden="1" x14ac:dyDescent="0.3">
      <c r="A2131" t="s">
        <v>4452</v>
      </c>
      <c r="B2131" t="s">
        <v>4453</v>
      </c>
      <c r="C2131" t="str">
        <f>IFERROR(VLOOKUP(Table1[[#This Row],[Ticker]],[1]!Table2[[Symbol]:[Industry]],2,FALSE),"-")</f>
        <v>-</v>
      </c>
      <c r="D2131" t="s">
        <v>1459</v>
      </c>
      <c r="E2131">
        <v>292.55992199999997</v>
      </c>
      <c r="F2131">
        <v>165.15</v>
      </c>
      <c r="G2131">
        <v>21.448873456908601</v>
      </c>
      <c r="H2131">
        <v>19.200659717725902</v>
      </c>
      <c r="I2131">
        <v>-13.9751628625532</v>
      </c>
      <c r="J2131">
        <v>-1.33862867065352</v>
      </c>
      <c r="K2131">
        <v>148.25245376391999</v>
      </c>
      <c r="L2131">
        <v>137.10064706932701</v>
      </c>
      <c r="M2131">
        <v>59.2841506949513</v>
      </c>
      <c r="N2131">
        <v>2.9023953470238699</v>
      </c>
      <c r="O2131">
        <v>12.0193763245534</v>
      </c>
      <c r="P2131">
        <v>70.170015455950505</v>
      </c>
      <c r="Q2131">
        <v>5.2992240898483998E-2</v>
      </c>
    </row>
    <row r="2132" spans="1:17" hidden="1" x14ac:dyDescent="0.3">
      <c r="A2132" t="s">
        <v>4454</v>
      </c>
      <c r="B2132" t="s">
        <v>4455</v>
      </c>
      <c r="C2132" t="str">
        <f>IFERROR(VLOOKUP(Table1[[#This Row],[Ticker]],[1]!Table2[[Symbol]:[Industry]],2,FALSE),"-")</f>
        <v>-</v>
      </c>
      <c r="D2132" t="s">
        <v>230</v>
      </c>
      <c r="E2132">
        <v>292.5203904</v>
      </c>
      <c r="F2132">
        <v>231.05</v>
      </c>
      <c r="G2132">
        <v>129.42599489745001</v>
      </c>
      <c r="H2132">
        <v>-6.6881941424393903</v>
      </c>
      <c r="I2132">
        <v>37.2694124163054</v>
      </c>
      <c r="J2132">
        <v>-0.43968697998973799</v>
      </c>
      <c r="K2132">
        <v>213.021819455779</v>
      </c>
      <c r="L2132">
        <v>158.83934226174199</v>
      </c>
      <c r="M2132">
        <v>51.128284404333698</v>
      </c>
      <c r="N2132">
        <v>0.44249601546008199</v>
      </c>
      <c r="O2132">
        <v>14.4773858472192</v>
      </c>
      <c r="P2132">
        <v>197.36164736164699</v>
      </c>
      <c r="Q2132">
        <v>0.17489199589795301</v>
      </c>
    </row>
    <row r="2133" spans="1:17" hidden="1" x14ac:dyDescent="0.3">
      <c r="A2133" t="s">
        <v>4456</v>
      </c>
      <c r="B2133" t="s">
        <v>4457</v>
      </c>
      <c r="C2133" t="str">
        <f>IFERROR(VLOOKUP(Table1[[#This Row],[Ticker]],[1]!Table2[[Symbol]:[Industry]],2,FALSE),"-")</f>
        <v>-</v>
      </c>
      <c r="D2133" t="s">
        <v>775</v>
      </c>
      <c r="E2133">
        <v>292.29123750000002</v>
      </c>
      <c r="F2133">
        <v>12.99</v>
      </c>
      <c r="G2133">
        <v>361.613952448384</v>
      </c>
      <c r="H2133">
        <v>-7.4617709589695398</v>
      </c>
      <c r="I2133">
        <v>-13.104814723297499</v>
      </c>
      <c r="J2133">
        <v>0.47171615693268798</v>
      </c>
      <c r="K2133">
        <v>12.7146354714193</v>
      </c>
      <c r="L2133">
        <v>11.0795998227324</v>
      </c>
      <c r="M2133">
        <v>63.662296922794098</v>
      </c>
      <c r="N2133">
        <v>0</v>
      </c>
      <c r="O2133">
        <v>47.036181678214</v>
      </c>
    </row>
    <row r="2134" spans="1:17" hidden="1" x14ac:dyDescent="0.3">
      <c r="A2134" t="s">
        <v>4458</v>
      </c>
      <c r="B2134" t="s">
        <v>4459</v>
      </c>
      <c r="C2134" t="str">
        <f>IFERROR(VLOOKUP(Table1[[#This Row],[Ticker]],[1]!Table2[[Symbol]:[Industry]],2,FALSE),"-")</f>
        <v>-</v>
      </c>
      <c r="D2134" t="s">
        <v>54</v>
      </c>
      <c r="E2134">
        <v>291.28764802799998</v>
      </c>
      <c r="F2134">
        <v>236.73</v>
      </c>
      <c r="G2134">
        <v>-2.1213630374827299</v>
      </c>
      <c r="H2134">
        <v>-5.5760342641226703</v>
      </c>
      <c r="I2134">
        <v>5.9447201019475999</v>
      </c>
      <c r="J2134">
        <v>-9.5895161431055893</v>
      </c>
      <c r="K2134">
        <v>238.55243545997899</v>
      </c>
      <c r="L2134">
        <v>225.509431763165</v>
      </c>
      <c r="M2134">
        <v>40.0445690570333</v>
      </c>
      <c r="N2134">
        <v>1.02188431911531</v>
      </c>
      <c r="O2134">
        <v>37.287204832509602</v>
      </c>
      <c r="P2134">
        <v>32.994382022471903</v>
      </c>
      <c r="Q2134">
        <v>5.6203895104630003E-2</v>
      </c>
    </row>
    <row r="2135" spans="1:17" hidden="1" x14ac:dyDescent="0.3">
      <c r="A2135" t="s">
        <v>4460</v>
      </c>
      <c r="B2135" t="s">
        <v>4461</v>
      </c>
      <c r="C2135" t="str">
        <f>IFERROR(VLOOKUP(Table1[[#This Row],[Ticker]],[1]!Table2[[Symbol]:[Industry]],2,FALSE),"-")</f>
        <v>-</v>
      </c>
      <c r="D2135" t="s">
        <v>775</v>
      </c>
      <c r="E2135">
        <v>291.01385902999999</v>
      </c>
      <c r="F2135">
        <v>222.35</v>
      </c>
      <c r="G2135">
        <v>57.555701314523297</v>
      </c>
      <c r="H2135">
        <v>-16.057311839827999</v>
      </c>
      <c r="I2135">
        <v>37.743217841152898</v>
      </c>
      <c r="J2135">
        <v>-1.7714951771877301</v>
      </c>
      <c r="K2135">
        <v>204.96838977119799</v>
      </c>
      <c r="L2135">
        <v>167.170688531363</v>
      </c>
      <c r="M2135">
        <v>52.433624771095403</v>
      </c>
      <c r="N2135">
        <v>0.39647864362569202</v>
      </c>
      <c r="O2135">
        <v>16.932763660894899</v>
      </c>
      <c r="P2135">
        <v>98.526785714285694</v>
      </c>
    </row>
    <row r="2136" spans="1:17" hidden="1" x14ac:dyDescent="0.3">
      <c r="A2136" t="s">
        <v>4462</v>
      </c>
      <c r="B2136" t="s">
        <v>4463</v>
      </c>
      <c r="C2136" t="str">
        <f>IFERROR(VLOOKUP(Table1[[#This Row],[Ticker]],[1]!Table2[[Symbol]:[Industry]],2,FALSE),"-")</f>
        <v>-</v>
      </c>
      <c r="D2136" t="s">
        <v>21</v>
      </c>
      <c r="E2136">
        <v>290.83824399999997</v>
      </c>
      <c r="F2136">
        <v>19.66</v>
      </c>
      <c r="G2136">
        <v>-12.9434669378492</v>
      </c>
      <c r="H2136">
        <v>-9.1665842539394795</v>
      </c>
      <c r="I2136">
        <v>-49.583005353346003</v>
      </c>
      <c r="J2136">
        <v>-0.82181618137577594</v>
      </c>
      <c r="K2136">
        <v>20.902477441658402</v>
      </c>
      <c r="L2136">
        <v>22.268929881383201</v>
      </c>
      <c r="M2136">
        <v>27.076018153460499</v>
      </c>
      <c r="N2136">
        <v>0.72447879797424597</v>
      </c>
      <c r="O2136">
        <v>82.095625635808702</v>
      </c>
      <c r="P2136">
        <v>15.307917888563001</v>
      </c>
      <c r="Q2136">
        <v>-0.107007275355522</v>
      </c>
    </row>
    <row r="2137" spans="1:17" hidden="1" x14ac:dyDescent="0.3">
      <c r="A2137" t="s">
        <v>4464</v>
      </c>
      <c r="B2137" t="s">
        <v>4465</v>
      </c>
      <c r="C2137" t="str">
        <f>IFERROR(VLOOKUP(Table1[[#This Row],[Ticker]],[1]!Table2[[Symbol]:[Industry]],2,FALSE),"-")</f>
        <v>-</v>
      </c>
      <c r="D2137" t="s">
        <v>54</v>
      </c>
      <c r="E2137">
        <v>290.65881217999998</v>
      </c>
      <c r="F2137">
        <v>961.4</v>
      </c>
      <c r="G2137">
        <v>59.4803296995483</v>
      </c>
      <c r="H2137">
        <v>11.359687826709701</v>
      </c>
      <c r="I2137">
        <v>53.689078406473399</v>
      </c>
      <c r="J2137">
        <v>11.659720770542799</v>
      </c>
      <c r="K2137">
        <v>826.59950459256504</v>
      </c>
      <c r="L2137">
        <v>689.08552049123102</v>
      </c>
      <c r="M2137">
        <v>79.841322986808393</v>
      </c>
      <c r="N2137">
        <v>0.64558929247790897</v>
      </c>
      <c r="O2137">
        <v>2.8708133971291701</v>
      </c>
      <c r="P2137">
        <v>103.664866009956</v>
      </c>
      <c r="Q2137">
        <v>-7.0378753391400002E-4</v>
      </c>
    </row>
    <row r="2138" spans="1:17" hidden="1" x14ac:dyDescent="0.3">
      <c r="A2138" t="s">
        <v>4466</v>
      </c>
      <c r="B2138" t="s">
        <v>4467</v>
      </c>
      <c r="C2138" t="str">
        <f>IFERROR(VLOOKUP(Table1[[#This Row],[Ticker]],[1]!Table2[[Symbol]:[Industry]],2,FALSE),"-")</f>
        <v>-</v>
      </c>
      <c r="D2138" t="s">
        <v>626</v>
      </c>
      <c r="E2138">
        <v>290.558194159999</v>
      </c>
      <c r="F2138">
        <v>518.79999999999995</v>
      </c>
      <c r="G2138">
        <v>-21.882764546967099</v>
      </c>
      <c r="H2138">
        <v>-1.30748871321489</v>
      </c>
      <c r="I2138">
        <v>-12.0530032702395</v>
      </c>
      <c r="J2138">
        <v>-3.4729515258839903E-2</v>
      </c>
      <c r="K2138">
        <v>529.81497858703199</v>
      </c>
      <c r="L2138">
        <v>516.03210562483298</v>
      </c>
      <c r="M2138">
        <v>42.2944493509263</v>
      </c>
      <c r="N2138">
        <v>3.0719762612583801</v>
      </c>
      <c r="O2138">
        <v>10.408635312258999</v>
      </c>
      <c r="P2138">
        <v>12.537960954446801</v>
      </c>
      <c r="Q2138">
        <v>-8.0286733906019994E-2</v>
      </c>
    </row>
    <row r="2139" spans="1:17" hidden="1" x14ac:dyDescent="0.3">
      <c r="A2139" t="s">
        <v>4468</v>
      </c>
      <c r="B2139" t="s">
        <v>4469</v>
      </c>
      <c r="C2139" t="str">
        <f>IFERROR(VLOOKUP(Table1[[#This Row],[Ticker]],[1]!Table2[[Symbol]:[Industry]],2,FALSE),"-")</f>
        <v>-</v>
      </c>
      <c r="D2139" t="s">
        <v>167</v>
      </c>
      <c r="E2139">
        <v>290.26581888499999</v>
      </c>
      <c r="F2139">
        <v>277.14999999999998</v>
      </c>
      <c r="G2139">
        <v>-8.5987082531796002</v>
      </c>
      <c r="H2139">
        <v>3.9316731487393799</v>
      </c>
      <c r="I2139">
        <v>-11.230159329068499</v>
      </c>
      <c r="J2139">
        <v>6.9922118671328803</v>
      </c>
      <c r="K2139">
        <v>267.773145052112</v>
      </c>
      <c r="L2139">
        <v>261.20213108386997</v>
      </c>
      <c r="M2139">
        <v>55.445849603971702</v>
      </c>
      <c r="N2139">
        <v>3.4925596420517899</v>
      </c>
      <c r="O2139">
        <v>17.770160562872</v>
      </c>
      <c r="P2139">
        <v>20.499999999999901</v>
      </c>
      <c r="Q2139">
        <v>7.6594574951989E-2</v>
      </c>
    </row>
    <row r="2140" spans="1:17" hidden="1" x14ac:dyDescent="0.3">
      <c r="A2140" t="s">
        <v>4470</v>
      </c>
      <c r="B2140" t="s">
        <v>4471</v>
      </c>
      <c r="C2140" t="str">
        <f>IFERROR(VLOOKUP(Table1[[#This Row],[Ticker]],[1]!Table2[[Symbol]:[Industry]],2,FALSE),"-")</f>
        <v>-</v>
      </c>
      <c r="D2140" t="s">
        <v>535</v>
      </c>
      <c r="E2140">
        <v>290.18987765999998</v>
      </c>
      <c r="F2140">
        <v>224.47</v>
      </c>
      <c r="G2140">
        <v>127.34025393155601</v>
      </c>
      <c r="H2140">
        <v>-4.2115124013427199</v>
      </c>
      <c r="I2140">
        <v>40.117028280115399</v>
      </c>
      <c r="J2140">
        <v>-4.9224747144365999</v>
      </c>
      <c r="K2140">
        <v>228.895626819912</v>
      </c>
      <c r="L2140">
        <v>179.19669795669699</v>
      </c>
      <c r="M2140">
        <v>33.278922656500399</v>
      </c>
      <c r="N2140">
        <v>0.43971949454521603</v>
      </c>
      <c r="O2140">
        <v>23.8472847151066</v>
      </c>
      <c r="P2140">
        <v>156.24429223744201</v>
      </c>
      <c r="Q2140">
        <v>0.110454756720637</v>
      </c>
    </row>
    <row r="2141" spans="1:17" hidden="1" x14ac:dyDescent="0.3">
      <c r="A2141" t="s">
        <v>4472</v>
      </c>
      <c r="B2141" t="s">
        <v>4473</v>
      </c>
      <c r="C2141" t="str">
        <f>IFERROR(VLOOKUP(Table1[[#This Row],[Ticker]],[1]!Table2[[Symbol]:[Industry]],2,FALSE),"-")</f>
        <v>-</v>
      </c>
      <c r="D2141" t="s">
        <v>1593</v>
      </c>
      <c r="E2141">
        <v>289.97718400000002</v>
      </c>
      <c r="F2141">
        <v>23.17</v>
      </c>
      <c r="G2141">
        <v>-5.7191490760649701</v>
      </c>
      <c r="H2141">
        <v>7.8038876656140701</v>
      </c>
      <c r="I2141">
        <v>-10.9893453535311</v>
      </c>
      <c r="J2141">
        <v>0.42772143629915699</v>
      </c>
      <c r="K2141">
        <v>21.986283020540998</v>
      </c>
      <c r="L2141">
        <v>22.093230130932401</v>
      </c>
      <c r="M2141">
        <v>58.648283851566198</v>
      </c>
      <c r="N2141">
        <v>0.75103600109923296</v>
      </c>
      <c r="O2141">
        <v>67.889512300388404</v>
      </c>
      <c r="P2141">
        <v>44.092039800995003</v>
      </c>
      <c r="Q2141">
        <v>8.5679432416593995E-2</v>
      </c>
    </row>
    <row r="2142" spans="1:17" hidden="1" x14ac:dyDescent="0.3">
      <c r="A2142" t="s">
        <v>4474</v>
      </c>
      <c r="B2142" t="s">
        <v>4475</v>
      </c>
      <c r="C2142" t="str">
        <f>IFERROR(VLOOKUP(Table1[[#This Row],[Ticker]],[1]!Table2[[Symbol]:[Industry]],2,FALSE),"-")</f>
        <v>-</v>
      </c>
      <c r="D2142" t="s">
        <v>396</v>
      </c>
      <c r="E2142">
        <v>288.6572304</v>
      </c>
      <c r="F2142">
        <v>130.5</v>
      </c>
      <c r="G2142">
        <v>66.748247898374203</v>
      </c>
      <c r="H2142">
        <v>-4.8637638915424199</v>
      </c>
      <c r="I2142">
        <v>27.217765921863698</v>
      </c>
      <c r="J2142">
        <v>1.9458197425900501</v>
      </c>
      <c r="K2142">
        <v>125.942062282728</v>
      </c>
      <c r="L2142">
        <v>106.88057980717799</v>
      </c>
      <c r="M2142">
        <v>45.493071098375097</v>
      </c>
      <c r="N2142">
        <v>0.51429032778943895</v>
      </c>
      <c r="O2142">
        <v>13.409961685823699</v>
      </c>
      <c r="P2142">
        <v>117.49999999999901</v>
      </c>
      <c r="Q2142">
        <v>0.14233290436197801</v>
      </c>
    </row>
    <row r="2143" spans="1:17" hidden="1" x14ac:dyDescent="0.3">
      <c r="A2143" t="s">
        <v>4476</v>
      </c>
      <c r="B2143" t="s">
        <v>4477</v>
      </c>
      <c r="C2143" t="str">
        <f>IFERROR(VLOOKUP(Table1[[#This Row],[Ticker]],[1]!Table2[[Symbol]:[Industry]],2,FALSE),"-")</f>
        <v>-</v>
      </c>
      <c r="D2143" t="s">
        <v>21</v>
      </c>
      <c r="E2143">
        <v>288.19473699999998</v>
      </c>
      <c r="F2143">
        <v>126.2</v>
      </c>
      <c r="G2143">
        <v>-37.555103071643302</v>
      </c>
      <c r="H2143">
        <v>-4.7230698094518502</v>
      </c>
      <c r="I2143">
        <v>-31.07686542203</v>
      </c>
      <c r="J2143">
        <v>-3.5461409859244499</v>
      </c>
      <c r="K2143">
        <v>131.266690506728</v>
      </c>
      <c r="M2143">
        <v>34.148073548237797</v>
      </c>
      <c r="N2143">
        <v>0.38653185182491001</v>
      </c>
      <c r="O2143">
        <v>64.817749603803406</v>
      </c>
      <c r="P2143">
        <v>26.010983524712898</v>
      </c>
    </row>
    <row r="2144" spans="1:17" hidden="1" x14ac:dyDescent="0.3">
      <c r="A2144" t="s">
        <v>4478</v>
      </c>
      <c r="B2144" t="s">
        <v>4479</v>
      </c>
      <c r="C2144" t="str">
        <f>IFERROR(VLOOKUP(Table1[[#This Row],[Ticker]],[1]!Table2[[Symbol]:[Industry]],2,FALSE),"-")</f>
        <v>-</v>
      </c>
      <c r="D2144" t="s">
        <v>223</v>
      </c>
      <c r="E2144">
        <v>288.08891713000003</v>
      </c>
      <c r="F2144">
        <v>27.58</v>
      </c>
      <c r="G2144">
        <v>24.538202236273701</v>
      </c>
      <c r="H2144">
        <v>-2.1954036673885202</v>
      </c>
      <c r="I2144">
        <v>-15.8208641060136</v>
      </c>
      <c r="J2144">
        <v>-10.162430184530701</v>
      </c>
      <c r="K2144">
        <v>27.877123171138699</v>
      </c>
      <c r="L2144">
        <v>26.2682480745048</v>
      </c>
      <c r="M2144">
        <v>38.6645767561578</v>
      </c>
      <c r="N2144">
        <v>1.11364718268009</v>
      </c>
      <c r="O2144">
        <v>37.237128353879598</v>
      </c>
      <c r="P2144">
        <v>58.962536023054703</v>
      </c>
      <c r="Q2144">
        <v>-8.6328278083839995E-3</v>
      </c>
    </row>
    <row r="2145" spans="1:17" hidden="1" x14ac:dyDescent="0.3">
      <c r="A2145" t="s">
        <v>4480</v>
      </c>
      <c r="B2145" t="s">
        <v>4481</v>
      </c>
      <c r="C2145" t="str">
        <f>IFERROR(VLOOKUP(Table1[[#This Row],[Ticker]],[1]!Table2[[Symbol]:[Industry]],2,FALSE),"-")</f>
        <v>-</v>
      </c>
      <c r="D2145" t="s">
        <v>201</v>
      </c>
      <c r="E2145">
        <v>287.85896444999997</v>
      </c>
      <c r="F2145">
        <v>397.9</v>
      </c>
      <c r="G2145">
        <v>-0.18737260141397899</v>
      </c>
      <c r="H2145">
        <v>-12.07808243491</v>
      </c>
      <c r="I2145">
        <v>-23.6689864472804</v>
      </c>
      <c r="J2145">
        <v>3.9143183591855499</v>
      </c>
      <c r="K2145">
        <v>402.08793234240898</v>
      </c>
      <c r="L2145">
        <v>366.13701700233901</v>
      </c>
      <c r="M2145">
        <v>41.966138641583399</v>
      </c>
      <c r="N2145">
        <v>0.92064654672559298</v>
      </c>
      <c r="O2145">
        <v>27.155064086453802</v>
      </c>
      <c r="P2145">
        <v>44.140554247418898</v>
      </c>
      <c r="Q2145">
        <v>3.036692124897E-3</v>
      </c>
    </row>
    <row r="2146" spans="1:17" hidden="1" x14ac:dyDescent="0.3">
      <c r="A2146" t="s">
        <v>4482</v>
      </c>
      <c r="B2146" t="s">
        <v>4483</v>
      </c>
      <c r="C2146" t="str">
        <f>IFERROR(VLOOKUP(Table1[[#This Row],[Ticker]],[1]!Table2[[Symbol]:[Industry]],2,FALSE),"-")</f>
        <v>-</v>
      </c>
      <c r="D2146" t="s">
        <v>696</v>
      </c>
      <c r="E2146">
        <v>287.11420057999999</v>
      </c>
      <c r="F2146">
        <v>291.10000000000002</v>
      </c>
      <c r="G2146">
        <v>16.884604067258699</v>
      </c>
      <c r="H2146">
        <v>-5.9825853592344798</v>
      </c>
      <c r="I2146">
        <v>30.506433426677699</v>
      </c>
      <c r="J2146">
        <v>0.17657726804379101</v>
      </c>
      <c r="K2146">
        <v>289.74215737242503</v>
      </c>
      <c r="L2146">
        <v>256.46110329829298</v>
      </c>
      <c r="M2146">
        <v>49.543786900422099</v>
      </c>
      <c r="N2146">
        <v>1.0697673434793</v>
      </c>
      <c r="O2146">
        <v>27.035383029886599</v>
      </c>
      <c r="P2146">
        <v>92.717643164514996</v>
      </c>
      <c r="Q2146">
        <v>7.9909341635124004E-2</v>
      </c>
    </row>
    <row r="2147" spans="1:17" hidden="1" x14ac:dyDescent="0.3">
      <c r="A2147" t="s">
        <v>4484</v>
      </c>
      <c r="B2147" t="s">
        <v>4485</v>
      </c>
      <c r="C2147" t="str">
        <f>IFERROR(VLOOKUP(Table1[[#This Row],[Ticker]],[1]!Table2[[Symbol]:[Industry]],2,FALSE),"-")</f>
        <v>-</v>
      </c>
      <c r="D2147" t="s">
        <v>726</v>
      </c>
      <c r="E2147">
        <v>286.83496256799998</v>
      </c>
      <c r="F2147">
        <v>263.08</v>
      </c>
      <c r="G2147">
        <v>1.5653359201970301</v>
      </c>
      <c r="H2147">
        <v>1.1185445328070101</v>
      </c>
      <c r="I2147">
        <v>1.0494853721636801</v>
      </c>
      <c r="J2147">
        <v>2.9404240329196001</v>
      </c>
      <c r="K2147">
        <v>254.49334658046001</v>
      </c>
      <c r="L2147">
        <v>235.229260964454</v>
      </c>
      <c r="M2147">
        <v>58.2466499100683</v>
      </c>
      <c r="N2147">
        <v>1.21842762486212</v>
      </c>
      <c r="O2147">
        <v>1.7751254371293801</v>
      </c>
      <c r="P2147">
        <v>32.240876646224898</v>
      </c>
      <c r="Q2147">
        <v>4.1697795445031001E-2</v>
      </c>
    </row>
    <row r="2148" spans="1:17" hidden="1" x14ac:dyDescent="0.3">
      <c r="A2148" t="s">
        <v>4486</v>
      </c>
      <c r="B2148" t="s">
        <v>4487</v>
      </c>
      <c r="C2148" t="str">
        <f>IFERROR(VLOOKUP(Table1[[#This Row],[Ticker]],[1]!Table2[[Symbol]:[Industry]],2,FALSE),"-")</f>
        <v>-</v>
      </c>
      <c r="D2148" t="s">
        <v>201</v>
      </c>
      <c r="E2148">
        <v>286.77315990400001</v>
      </c>
      <c r="F2148">
        <v>134.08000000000001</v>
      </c>
      <c r="G2148">
        <v>132.50670200465399</v>
      </c>
      <c r="H2148">
        <v>-2.63443329383766</v>
      </c>
      <c r="I2148">
        <v>18.0889230457826</v>
      </c>
      <c r="J2148">
        <v>-6.3322054116947504</v>
      </c>
      <c r="K2148">
        <v>144.88034001593499</v>
      </c>
      <c r="L2148">
        <v>113.46519814198101</v>
      </c>
      <c r="M2148">
        <v>27.909733486709001</v>
      </c>
      <c r="N2148">
        <v>1.1499873381980701</v>
      </c>
      <c r="O2148">
        <v>25.298329355608502</v>
      </c>
      <c r="P2148">
        <v>173.07535641547801</v>
      </c>
      <c r="Q2148">
        <v>7.1240467910931998E-2</v>
      </c>
    </row>
    <row r="2149" spans="1:17" hidden="1" x14ac:dyDescent="0.3">
      <c r="A2149" t="s">
        <v>4488</v>
      </c>
      <c r="B2149" t="s">
        <v>4489</v>
      </c>
      <c r="C2149" t="str">
        <f>IFERROR(VLOOKUP(Table1[[#This Row],[Ticker]],[1]!Table2[[Symbol]:[Industry]],2,FALSE),"-")</f>
        <v>-</v>
      </c>
      <c r="D2149" t="s">
        <v>51</v>
      </c>
      <c r="E2149">
        <v>286.76917257399998</v>
      </c>
      <c r="F2149">
        <v>85.31</v>
      </c>
      <c r="G2149">
        <v>-57.619846954765002</v>
      </c>
      <c r="H2149">
        <v>-19.245431228365</v>
      </c>
      <c r="I2149">
        <v>-44.139576243103498</v>
      </c>
      <c r="J2149">
        <v>33.594793080009602</v>
      </c>
      <c r="M2149">
        <v>51.491810217732898</v>
      </c>
      <c r="O2149">
        <v>54.190598991911799</v>
      </c>
      <c r="P2149">
        <v>37.4858984689766</v>
      </c>
    </row>
    <row r="2150" spans="1:17" hidden="1" x14ac:dyDescent="0.3">
      <c r="A2150" t="s">
        <v>4490</v>
      </c>
      <c r="B2150" t="s">
        <v>4491</v>
      </c>
      <c r="C2150" t="str">
        <f>IFERROR(VLOOKUP(Table1[[#This Row],[Ticker]],[1]!Table2[[Symbol]:[Industry]],2,FALSE),"-")</f>
        <v>-</v>
      </c>
      <c r="D2150" t="s">
        <v>4194</v>
      </c>
      <c r="E2150">
        <v>286.23793840000002</v>
      </c>
      <c r="F2150">
        <v>33.56</v>
      </c>
      <c r="G2150">
        <v>37.362154428255401</v>
      </c>
      <c r="H2150">
        <v>4.5933708713066403</v>
      </c>
      <c r="I2150">
        <v>-25.020825221985199</v>
      </c>
      <c r="J2150">
        <v>-1.09836662925059</v>
      </c>
      <c r="K2150">
        <v>32.483243710436199</v>
      </c>
      <c r="L2150">
        <v>29.931740968506201</v>
      </c>
      <c r="M2150">
        <v>45.027695090806603</v>
      </c>
      <c r="N2150">
        <v>0.72694524451188502</v>
      </c>
      <c r="O2150">
        <v>23.957091775923701</v>
      </c>
      <c r="P2150">
        <v>66.965174129353201</v>
      </c>
      <c r="Q2150">
        <v>6.2873439172506998E-2</v>
      </c>
    </row>
    <row r="2151" spans="1:17" hidden="1" x14ac:dyDescent="0.3">
      <c r="A2151" t="s">
        <v>4492</v>
      </c>
      <c r="B2151" t="s">
        <v>4493</v>
      </c>
      <c r="C2151" t="str">
        <f>IFERROR(VLOOKUP(Table1[[#This Row],[Ticker]],[1]!Table2[[Symbol]:[Industry]],2,FALSE),"-")</f>
        <v>-</v>
      </c>
      <c r="D2151" t="s">
        <v>136</v>
      </c>
      <c r="E2151">
        <v>286.14415835199998</v>
      </c>
      <c r="F2151">
        <v>141.31</v>
      </c>
      <c r="G2151">
        <v>184.328005874171</v>
      </c>
      <c r="H2151">
        <v>-6.79075224194602</v>
      </c>
      <c r="I2151">
        <v>93.036687829583499</v>
      </c>
      <c r="J2151">
        <v>6.6733259691212696</v>
      </c>
      <c r="K2151">
        <v>124.679700850655</v>
      </c>
      <c r="L2151">
        <v>87.599786506011299</v>
      </c>
      <c r="M2151">
        <v>59.6213200794814</v>
      </c>
      <c r="N2151">
        <v>7.9792860877479804E-2</v>
      </c>
      <c r="O2151">
        <v>22.0720401953152</v>
      </c>
      <c r="P2151">
        <v>244.238733252131</v>
      </c>
      <c r="Q2151">
        <v>0.12952630204124799</v>
      </c>
    </row>
    <row r="2152" spans="1:17" hidden="1" x14ac:dyDescent="0.3">
      <c r="A2152" t="s">
        <v>4494</v>
      </c>
      <c r="B2152" t="s">
        <v>4495</v>
      </c>
      <c r="C2152" t="str">
        <f>IFERROR(VLOOKUP(Table1[[#This Row],[Ticker]],[1]!Table2[[Symbol]:[Industry]],2,FALSE),"-")</f>
        <v>-</v>
      </c>
      <c r="D2152" t="s">
        <v>297</v>
      </c>
      <c r="E2152">
        <v>285.79725937500001</v>
      </c>
      <c r="F2152">
        <v>55.83</v>
      </c>
      <c r="G2152">
        <v>136.51576282140201</v>
      </c>
      <c r="H2152">
        <v>11.398739415805601</v>
      </c>
      <c r="I2152">
        <v>-6.0482471298172102</v>
      </c>
      <c r="J2152">
        <v>8.2629415729689892</v>
      </c>
      <c r="K2152">
        <v>52.005384139965301</v>
      </c>
      <c r="L2152">
        <v>46.590786407601499</v>
      </c>
      <c r="M2152">
        <v>69.989308326551395</v>
      </c>
      <c r="N2152">
        <v>1.49825423982757</v>
      </c>
      <c r="O2152">
        <v>24.843274225326802</v>
      </c>
      <c r="P2152">
        <v>168.284478616049</v>
      </c>
      <c r="Q2152">
        <v>9.9875077576555005E-2</v>
      </c>
    </row>
    <row r="2153" spans="1:17" hidden="1" x14ac:dyDescent="0.3">
      <c r="A2153" t="s">
        <v>4496</v>
      </c>
      <c r="B2153" t="s">
        <v>4497</v>
      </c>
      <c r="C2153" t="str">
        <f>IFERROR(VLOOKUP(Table1[[#This Row],[Ticker]],[1]!Table2[[Symbol]:[Industry]],2,FALSE),"-")</f>
        <v>-</v>
      </c>
      <c r="D2153" t="s">
        <v>286</v>
      </c>
      <c r="E2153">
        <v>285.48099999999999</v>
      </c>
      <c r="F2153">
        <v>839.65</v>
      </c>
      <c r="G2153">
        <v>125.486364580051</v>
      </c>
      <c r="H2153">
        <v>5.9061739167885197</v>
      </c>
      <c r="I2153">
        <v>29.644250220599002</v>
      </c>
      <c r="J2153">
        <v>-2.5472171148290301</v>
      </c>
      <c r="K2153">
        <v>822.13777019231895</v>
      </c>
      <c r="L2153">
        <v>668.04866793437498</v>
      </c>
      <c r="M2153">
        <v>42.675889439406802</v>
      </c>
      <c r="N2153">
        <v>0.458589300156591</v>
      </c>
      <c r="O2153">
        <v>10.403144167212499</v>
      </c>
      <c r="P2153">
        <v>158.31410552222701</v>
      </c>
      <c r="Q2153">
        <v>0.162258972606212</v>
      </c>
    </row>
    <row r="2154" spans="1:17" hidden="1" x14ac:dyDescent="0.3">
      <c r="A2154" t="s">
        <v>4498</v>
      </c>
      <c r="B2154" t="s">
        <v>4499</v>
      </c>
      <c r="C2154" t="str">
        <f>IFERROR(VLOOKUP(Table1[[#This Row],[Ticker]],[1]!Table2[[Symbol]:[Industry]],2,FALSE),"-")</f>
        <v>-</v>
      </c>
      <c r="D2154" t="s">
        <v>4500</v>
      </c>
      <c r="E2154">
        <v>284.93946</v>
      </c>
      <c r="F2154">
        <v>789</v>
      </c>
      <c r="G2154">
        <v>-26.4562194555776</v>
      </c>
      <c r="H2154">
        <v>14.7389029019545</v>
      </c>
      <c r="I2154">
        <v>-25.763252759496101</v>
      </c>
      <c r="J2154">
        <v>-7.2294332683546596</v>
      </c>
      <c r="K2154">
        <v>751.05294156328398</v>
      </c>
      <c r="L2154">
        <v>823.03303782353896</v>
      </c>
      <c r="M2154">
        <v>50.277826300669403</v>
      </c>
      <c r="N2154">
        <v>2.0884935393581499</v>
      </c>
      <c r="O2154">
        <v>38.757921419518297</v>
      </c>
      <c r="P2154">
        <v>48.308270676691698</v>
      </c>
      <c r="Q2154">
        <v>0.124050753712151</v>
      </c>
    </row>
    <row r="2155" spans="1:17" hidden="1" x14ac:dyDescent="0.3">
      <c r="A2155" t="s">
        <v>4501</v>
      </c>
      <c r="B2155" t="s">
        <v>4502</v>
      </c>
      <c r="C2155" t="str">
        <f>IFERROR(VLOOKUP(Table1[[#This Row],[Ticker]],[1]!Table2[[Symbol]:[Industry]],2,FALSE),"-")</f>
        <v>-</v>
      </c>
      <c r="D2155" t="s">
        <v>584</v>
      </c>
      <c r="E2155">
        <v>284.42803240000001</v>
      </c>
      <c r="F2155">
        <v>293.5</v>
      </c>
      <c r="G2155">
        <v>28.5827707638249</v>
      </c>
      <c r="H2155">
        <v>15.4429930345273</v>
      </c>
      <c r="I2155">
        <v>17.63015186913</v>
      </c>
      <c r="J2155">
        <v>0.42253582906384302</v>
      </c>
      <c r="K2155">
        <v>260.20129262943198</v>
      </c>
      <c r="L2155">
        <v>225.46958520354099</v>
      </c>
      <c r="M2155">
        <v>50.165096619043602</v>
      </c>
      <c r="N2155">
        <v>0.54768435384888603</v>
      </c>
      <c r="O2155">
        <v>15.451448040885801</v>
      </c>
      <c r="P2155">
        <v>91.830065359477103</v>
      </c>
    </row>
    <row r="2156" spans="1:17" hidden="1" x14ac:dyDescent="0.3">
      <c r="A2156" t="s">
        <v>4503</v>
      </c>
      <c r="B2156" t="s">
        <v>4504</v>
      </c>
      <c r="C2156" t="str">
        <f>IFERROR(VLOOKUP(Table1[[#This Row],[Ticker]],[1]!Table2[[Symbol]:[Industry]],2,FALSE),"-")</f>
        <v>-</v>
      </c>
      <c r="D2156" t="s">
        <v>1459</v>
      </c>
      <c r="E2156">
        <v>284.25990300000001</v>
      </c>
      <c r="F2156">
        <v>72.87</v>
      </c>
      <c r="G2156">
        <v>-4.0939104475662296</v>
      </c>
      <c r="H2156">
        <v>-14.2156223844917</v>
      </c>
      <c r="I2156">
        <v>-37.591861355421898</v>
      </c>
      <c r="J2156">
        <v>0.60692437759251605</v>
      </c>
      <c r="K2156">
        <v>73.489087805283205</v>
      </c>
      <c r="L2156">
        <v>73.515074002702207</v>
      </c>
      <c r="M2156">
        <v>28.587520575612</v>
      </c>
      <c r="N2156">
        <v>1.66754245387539</v>
      </c>
      <c r="O2156">
        <v>53.4239055852888</v>
      </c>
      <c r="P2156">
        <v>44.154302670623103</v>
      </c>
    </row>
    <row r="2157" spans="1:17" hidden="1" x14ac:dyDescent="0.3">
      <c r="A2157" t="s">
        <v>4505</v>
      </c>
      <c r="B2157" t="s">
        <v>4506</v>
      </c>
      <c r="C2157" t="str">
        <f>IFERROR(VLOOKUP(Table1[[#This Row],[Ticker]],[1]!Table2[[Symbol]:[Industry]],2,FALSE),"-")</f>
        <v>-</v>
      </c>
      <c r="D2157" t="s">
        <v>124</v>
      </c>
      <c r="E2157">
        <v>284.06131199999999</v>
      </c>
      <c r="F2157">
        <v>129.1</v>
      </c>
      <c r="G2157">
        <v>69.169273928194798</v>
      </c>
      <c r="H2157">
        <v>6.7842607551379901</v>
      </c>
      <c r="I2157">
        <v>43.665069915439503</v>
      </c>
      <c r="J2157">
        <v>-1.3001469609380401</v>
      </c>
      <c r="K2157">
        <v>114.62749223175901</v>
      </c>
      <c r="L2157">
        <v>91.8903738316654</v>
      </c>
      <c r="M2157">
        <v>48.063912607785497</v>
      </c>
      <c r="N2157">
        <v>0.435666969246852</v>
      </c>
      <c r="O2157">
        <v>28.1177381874516</v>
      </c>
      <c r="P2157">
        <v>107.223113964687</v>
      </c>
      <c r="Q2157">
        <v>2.3719217543678998E-2</v>
      </c>
    </row>
    <row r="2158" spans="1:17" hidden="1" x14ac:dyDescent="0.3">
      <c r="A2158" t="s">
        <v>4507</v>
      </c>
      <c r="B2158" t="s">
        <v>4508</v>
      </c>
      <c r="C2158" t="str">
        <f>IFERROR(VLOOKUP(Table1[[#This Row],[Ticker]],[1]!Table2[[Symbol]:[Industry]],2,FALSE),"-")</f>
        <v>-</v>
      </c>
      <c r="D2158" t="s">
        <v>286</v>
      </c>
      <c r="E2158">
        <v>283.93733589599998</v>
      </c>
      <c r="F2158">
        <v>11.92</v>
      </c>
      <c r="G2158">
        <v>7.3474988347038304</v>
      </c>
      <c r="H2158">
        <v>-10.5829797131764</v>
      </c>
      <c r="I2158">
        <v>-18.875565711439801</v>
      </c>
      <c r="J2158">
        <v>-1.0158871488524299</v>
      </c>
      <c r="K2158">
        <v>11.4188644258743</v>
      </c>
      <c r="L2158">
        <v>10.8868990475136</v>
      </c>
      <c r="M2158">
        <v>52.970680255191702</v>
      </c>
      <c r="N2158">
        <v>0.25930195788906202</v>
      </c>
      <c r="O2158">
        <v>24.412751677852299</v>
      </c>
      <c r="P2158">
        <v>41.065088757396403</v>
      </c>
      <c r="Q2158">
        <v>3.5574689921715003E-2</v>
      </c>
    </row>
    <row r="2159" spans="1:17" hidden="1" x14ac:dyDescent="0.3">
      <c r="A2159" t="s">
        <v>4509</v>
      </c>
      <c r="B2159" t="s">
        <v>4510</v>
      </c>
      <c r="C2159" t="str">
        <f>IFERROR(VLOOKUP(Table1[[#This Row],[Ticker]],[1]!Table2[[Symbol]:[Industry]],2,FALSE),"-")</f>
        <v>-</v>
      </c>
      <c r="D2159" t="s">
        <v>46</v>
      </c>
      <c r="E2159">
        <v>283.88</v>
      </c>
      <c r="F2159">
        <v>188</v>
      </c>
      <c r="G2159">
        <v>-41.324314459902297</v>
      </c>
      <c r="H2159">
        <v>-8.2165411369749108</v>
      </c>
      <c r="I2159">
        <v>-29.063688214580498</v>
      </c>
      <c r="J2159">
        <v>-6.70777102255449</v>
      </c>
      <c r="K2159">
        <v>190.54082260512899</v>
      </c>
      <c r="M2159">
        <v>54.104116628662503</v>
      </c>
      <c r="N2159">
        <v>0.33622931610985601</v>
      </c>
      <c r="O2159">
        <v>71.702127659574401</v>
      </c>
      <c r="P2159">
        <v>29.610479145122302</v>
      </c>
    </row>
    <row r="2160" spans="1:17" hidden="1" x14ac:dyDescent="0.3">
      <c r="A2160" t="s">
        <v>4511</v>
      </c>
      <c r="B2160" t="s">
        <v>4512</v>
      </c>
      <c r="C2160" t="str">
        <f>IFERROR(VLOOKUP(Table1[[#This Row],[Ticker]],[1]!Table2[[Symbol]:[Industry]],2,FALSE),"-")</f>
        <v>-</v>
      </c>
      <c r="D2160" t="s">
        <v>46</v>
      </c>
      <c r="E2160">
        <v>283.613</v>
      </c>
      <c r="F2160">
        <v>506</v>
      </c>
      <c r="G2160">
        <v>57.750069391998998</v>
      </c>
      <c r="H2160">
        <v>-7.8927798757136403</v>
      </c>
      <c r="I2160">
        <v>96.549214694560305</v>
      </c>
      <c r="J2160">
        <v>4.2266568683951302</v>
      </c>
      <c r="K2160">
        <v>487.14158390581701</v>
      </c>
      <c r="L2160">
        <v>379.91379304695499</v>
      </c>
      <c r="M2160">
        <v>46.434216987626399</v>
      </c>
      <c r="N2160">
        <v>0.26799789805570101</v>
      </c>
      <c r="O2160">
        <v>19.960474308300299</v>
      </c>
      <c r="P2160">
        <v>143.26923076923001</v>
      </c>
    </row>
    <row r="2161" spans="1:17" hidden="1" x14ac:dyDescent="0.3">
      <c r="A2161" t="s">
        <v>4513</v>
      </c>
      <c r="B2161" t="s">
        <v>4514</v>
      </c>
      <c r="C2161" t="str">
        <f>IFERROR(VLOOKUP(Table1[[#This Row],[Ticker]],[1]!Table2[[Symbol]:[Industry]],2,FALSE),"-")</f>
        <v>-</v>
      </c>
      <c r="D2161" t="s">
        <v>136</v>
      </c>
      <c r="E2161">
        <v>283.50892375799998</v>
      </c>
      <c r="F2161">
        <v>46.23</v>
      </c>
      <c r="G2161">
        <v>69.304745073515406</v>
      </c>
      <c r="H2161">
        <v>-18.031311731518699</v>
      </c>
      <c r="I2161">
        <v>-33.052866671349499</v>
      </c>
      <c r="J2161">
        <v>-5.5685522994431498</v>
      </c>
      <c r="K2161">
        <v>45.327001556038603</v>
      </c>
      <c r="L2161">
        <v>43.589482029465799</v>
      </c>
      <c r="M2161">
        <v>66.7342815466899</v>
      </c>
      <c r="N2161">
        <v>1.5371180222924501</v>
      </c>
      <c r="O2161">
        <v>38.221933809214697</v>
      </c>
      <c r="P2161">
        <v>100.99999999999901</v>
      </c>
      <c r="Q2161">
        <v>6.9215853665989993E-2</v>
      </c>
    </row>
    <row r="2162" spans="1:17" hidden="1" x14ac:dyDescent="0.3">
      <c r="A2162" t="s">
        <v>4515</v>
      </c>
      <c r="B2162" t="s">
        <v>4516</v>
      </c>
      <c r="C2162" t="str">
        <f>IFERROR(VLOOKUP(Table1[[#This Row],[Ticker]],[1]!Table2[[Symbol]:[Industry]],2,FALSE),"-")</f>
        <v>-</v>
      </c>
      <c r="D2162" t="s">
        <v>46</v>
      </c>
      <c r="E2162">
        <v>283.00126458400001</v>
      </c>
      <c r="F2162">
        <v>53.36</v>
      </c>
      <c r="G2162">
        <v>-14.7192573427158</v>
      </c>
      <c r="H2162">
        <v>12.320358693065399</v>
      </c>
      <c r="I2162">
        <v>-18.410937172277102</v>
      </c>
      <c r="J2162">
        <v>-1.25587067703712</v>
      </c>
      <c r="K2162">
        <v>51.1914882589275</v>
      </c>
      <c r="L2162">
        <v>47.262440705820701</v>
      </c>
      <c r="M2162">
        <v>40.260826389090496</v>
      </c>
      <c r="N2162">
        <v>0.38562617320408799</v>
      </c>
      <c r="O2162">
        <v>33.002248875562202</v>
      </c>
      <c r="P2162">
        <v>54.442836468885602</v>
      </c>
      <c r="Q2162">
        <v>1.3132204907381E-2</v>
      </c>
    </row>
    <row r="2163" spans="1:17" hidden="1" x14ac:dyDescent="0.3">
      <c r="A2163" t="s">
        <v>4517</v>
      </c>
      <c r="B2163" t="s">
        <v>4518</v>
      </c>
      <c r="C2163" t="str">
        <f>IFERROR(VLOOKUP(Table1[[#This Row],[Ticker]],[1]!Table2[[Symbol]:[Industry]],2,FALSE),"-")</f>
        <v>-</v>
      </c>
      <c r="D2163" t="s">
        <v>21</v>
      </c>
      <c r="E2163">
        <v>282.88603719999998</v>
      </c>
      <c r="F2163">
        <v>50.35</v>
      </c>
      <c r="G2163">
        <v>-1.0402912460970699</v>
      </c>
      <c r="H2163">
        <v>0.81923875614466002</v>
      </c>
      <c r="I2163">
        <v>9.7000633254829296</v>
      </c>
      <c r="J2163">
        <v>-7.4747124144958796</v>
      </c>
      <c r="K2163">
        <v>52.661945262370601</v>
      </c>
      <c r="L2163">
        <v>45.111165213233598</v>
      </c>
      <c r="M2163">
        <v>31.5843326315509</v>
      </c>
      <c r="N2163">
        <v>0.30383847004286502</v>
      </c>
      <c r="O2163">
        <v>36.444885799404098</v>
      </c>
      <c r="P2163">
        <v>86.481481481481495</v>
      </c>
    </row>
    <row r="2164" spans="1:17" hidden="1" x14ac:dyDescent="0.3">
      <c r="A2164" t="s">
        <v>4519</v>
      </c>
      <c r="B2164" t="s">
        <v>4520</v>
      </c>
      <c r="C2164" t="str">
        <f>IFERROR(VLOOKUP(Table1[[#This Row],[Ticker]],[1]!Table2[[Symbol]:[Industry]],2,FALSE),"-")</f>
        <v>-</v>
      </c>
      <c r="D2164" t="s">
        <v>4521</v>
      </c>
      <c r="E2164">
        <v>282.43060000000003</v>
      </c>
      <c r="F2164">
        <v>500</v>
      </c>
      <c r="G2164">
        <v>119.23595684626</v>
      </c>
      <c r="H2164">
        <v>3.3103402990527302</v>
      </c>
      <c r="I2164">
        <v>32.689032776337903</v>
      </c>
      <c r="J2164">
        <v>-3.00318731797078</v>
      </c>
      <c r="K2164">
        <v>440.59822446452898</v>
      </c>
      <c r="M2164">
        <v>48.257786832260201</v>
      </c>
      <c r="N2164">
        <v>0.24788235664577801</v>
      </c>
      <c r="O2164">
        <v>8.9799999999999809</v>
      </c>
      <c r="P2164">
        <v>201.47723846849499</v>
      </c>
    </row>
    <row r="2165" spans="1:17" hidden="1" x14ac:dyDescent="0.3">
      <c r="A2165" t="s">
        <v>4522</v>
      </c>
      <c r="B2165" t="s">
        <v>4523</v>
      </c>
      <c r="C2165" t="str">
        <f>IFERROR(VLOOKUP(Table1[[#This Row],[Ticker]],[1]!Table2[[Symbol]:[Industry]],2,FALSE),"-")</f>
        <v>-</v>
      </c>
      <c r="D2165" t="s">
        <v>136</v>
      </c>
      <c r="E2165">
        <v>281.92193320500002</v>
      </c>
      <c r="F2165">
        <v>25.19</v>
      </c>
      <c r="G2165">
        <v>7.4755851344927704</v>
      </c>
      <c r="H2165">
        <v>-11.5452136845679</v>
      </c>
      <c r="I2165">
        <v>-24.282529814975899</v>
      </c>
      <c r="J2165">
        <v>-2.62905903686576</v>
      </c>
      <c r="K2165">
        <v>25.2454979456062</v>
      </c>
      <c r="L2165">
        <v>23.567935228970398</v>
      </c>
      <c r="M2165">
        <v>38.741017374302501</v>
      </c>
      <c r="N2165">
        <v>0.22399102077682001</v>
      </c>
      <c r="O2165">
        <v>47.439460103215502</v>
      </c>
      <c r="P2165">
        <v>39.9444444444444</v>
      </c>
      <c r="Q2165">
        <v>3.4946464674846002E-2</v>
      </c>
    </row>
    <row r="2166" spans="1:17" hidden="1" x14ac:dyDescent="0.3">
      <c r="A2166" t="s">
        <v>4524</v>
      </c>
      <c r="B2166" t="s">
        <v>4525</v>
      </c>
      <c r="C2166" t="str">
        <f>IFERROR(VLOOKUP(Table1[[#This Row],[Ticker]],[1]!Table2[[Symbol]:[Industry]],2,FALSE),"-")</f>
        <v>-</v>
      </c>
      <c r="D2166" t="s">
        <v>286</v>
      </c>
      <c r="E2166">
        <v>281.79737999999998</v>
      </c>
      <c r="F2166">
        <v>276</v>
      </c>
      <c r="G2166">
        <v>143.79109011362999</v>
      </c>
      <c r="H2166">
        <v>33.473216662696601</v>
      </c>
      <c r="I2166">
        <v>101.681177494601</v>
      </c>
      <c r="J2166">
        <v>6.2188425937142897</v>
      </c>
      <c r="K2166">
        <v>235.23393557391501</v>
      </c>
      <c r="L2166">
        <v>180.62559823925801</v>
      </c>
      <c r="M2166">
        <v>73.197024890836204</v>
      </c>
      <c r="N2166">
        <v>1.3689839572192499</v>
      </c>
      <c r="O2166">
        <v>3.4782608695652102</v>
      </c>
      <c r="P2166">
        <v>186.90228690228599</v>
      </c>
    </row>
    <row r="2167" spans="1:17" hidden="1" x14ac:dyDescent="0.3">
      <c r="A2167" t="s">
        <v>4526</v>
      </c>
      <c r="B2167" t="s">
        <v>4527</v>
      </c>
      <c r="C2167" t="str">
        <f>IFERROR(VLOOKUP(Table1[[#This Row],[Ticker]],[1]!Table2[[Symbol]:[Industry]],2,FALSE),"-")</f>
        <v>-</v>
      </c>
      <c r="D2167" t="s">
        <v>626</v>
      </c>
      <c r="E2167">
        <v>281.59320000000002</v>
      </c>
      <c r="F2167">
        <v>70</v>
      </c>
      <c r="G2167">
        <v>-4.0759882247701897</v>
      </c>
      <c r="H2167">
        <v>-2.1747856666708398</v>
      </c>
      <c r="I2167">
        <v>-7.5400431956245004</v>
      </c>
      <c r="J2167">
        <v>0.89845868893837399</v>
      </c>
      <c r="K2167">
        <v>69.309675109472394</v>
      </c>
      <c r="L2167">
        <v>66.443695770873703</v>
      </c>
      <c r="M2167">
        <v>50.7008399243024</v>
      </c>
      <c r="N2167">
        <v>0.95397552900976601</v>
      </c>
      <c r="O2167">
        <v>12.857142857142801</v>
      </c>
      <c r="P2167">
        <v>29.629629629629601</v>
      </c>
      <c r="Q2167">
        <v>4.5425951957963E-2</v>
      </c>
    </row>
    <row r="2168" spans="1:17" hidden="1" x14ac:dyDescent="0.3">
      <c r="A2168" t="s">
        <v>4528</v>
      </c>
      <c r="B2168" t="s">
        <v>4529</v>
      </c>
      <c r="C2168" t="str">
        <f>IFERROR(VLOOKUP(Table1[[#This Row],[Ticker]],[1]!Table2[[Symbol]:[Industry]],2,FALSE),"-")</f>
        <v>-</v>
      </c>
      <c r="D2168" t="s">
        <v>95</v>
      </c>
      <c r="E2168">
        <v>281.43988200000001</v>
      </c>
      <c r="F2168">
        <v>127.8</v>
      </c>
      <c r="G2168">
        <v>-9.17580661088925</v>
      </c>
      <c r="H2168">
        <v>-16.826105914302801</v>
      </c>
      <c r="I2168">
        <v>-56.063975624881998</v>
      </c>
      <c r="J2168">
        <v>-8.1973485912687494</v>
      </c>
      <c r="K2168">
        <v>142.51756041875001</v>
      </c>
      <c r="L2168">
        <v>153.16951314039599</v>
      </c>
      <c r="M2168">
        <v>28.3203059181442</v>
      </c>
      <c r="N2168">
        <v>1.7642644797271001</v>
      </c>
      <c r="O2168">
        <v>98.513302034428705</v>
      </c>
      <c r="P2168">
        <v>21.714285714285701</v>
      </c>
      <c r="Q2168">
        <v>-3.8976370008349998E-3</v>
      </c>
    </row>
    <row r="2169" spans="1:17" hidden="1" x14ac:dyDescent="0.3">
      <c r="A2169" t="s">
        <v>4530</v>
      </c>
      <c r="B2169" t="s">
        <v>4531</v>
      </c>
      <c r="C2169" t="str">
        <f>IFERROR(VLOOKUP(Table1[[#This Row],[Ticker]],[1]!Table2[[Symbol]:[Industry]],2,FALSE),"-")</f>
        <v>-</v>
      </c>
      <c r="D2169" t="s">
        <v>46</v>
      </c>
      <c r="E2169">
        <v>280.28217979999999</v>
      </c>
      <c r="F2169">
        <v>116.83</v>
      </c>
      <c r="G2169">
        <v>61.698556789053796</v>
      </c>
      <c r="H2169">
        <v>-7.4534964312488601</v>
      </c>
      <c r="I2169">
        <v>13.1296531319158</v>
      </c>
      <c r="J2169">
        <v>-7.3098432490079004</v>
      </c>
      <c r="K2169">
        <v>115.916611046631</v>
      </c>
      <c r="L2169">
        <v>94.663763355975405</v>
      </c>
      <c r="M2169">
        <v>27.5905394194479</v>
      </c>
      <c r="N2169">
        <v>0.35612411381884002</v>
      </c>
      <c r="O2169">
        <v>27.107763416930499</v>
      </c>
      <c r="P2169">
        <v>97.681895093062593</v>
      </c>
      <c r="Q2169">
        <v>2.4107702407752001E-2</v>
      </c>
    </row>
    <row r="2170" spans="1:17" hidden="1" x14ac:dyDescent="0.3">
      <c r="A2170" t="s">
        <v>4532</v>
      </c>
      <c r="B2170" t="s">
        <v>4533</v>
      </c>
      <c r="C2170" t="str">
        <f>IFERROR(VLOOKUP(Table1[[#This Row],[Ticker]],[1]!Table2[[Symbol]:[Industry]],2,FALSE),"-")</f>
        <v>-</v>
      </c>
      <c r="D2170" t="s">
        <v>136</v>
      </c>
      <c r="E2170">
        <v>279.24578669899898</v>
      </c>
      <c r="F2170">
        <v>1.87</v>
      </c>
      <c r="G2170">
        <v>-54.6620085118821</v>
      </c>
      <c r="H2170">
        <v>1.38002884460887</v>
      </c>
      <c r="I2170">
        <v>-29.993703612186401</v>
      </c>
      <c r="J2170">
        <v>-5.0559220340220898</v>
      </c>
      <c r="K2170">
        <v>1.8934701487525101</v>
      </c>
      <c r="L2170">
        <v>2.10602059208103</v>
      </c>
      <c r="M2170">
        <v>39.861785987768101</v>
      </c>
      <c r="N2170">
        <v>0.35106277973650601</v>
      </c>
      <c r="O2170">
        <v>63.101604278074802</v>
      </c>
      <c r="P2170">
        <v>19.108280254777</v>
      </c>
      <c r="Q2170">
        <v>-0.159088918197305</v>
      </c>
    </row>
    <row r="2171" spans="1:17" hidden="1" x14ac:dyDescent="0.3">
      <c r="A2171" t="s">
        <v>4534</v>
      </c>
      <c r="B2171" t="s">
        <v>4535</v>
      </c>
      <c r="C2171" t="str">
        <f>IFERROR(VLOOKUP(Table1[[#This Row],[Ticker]],[1]!Table2[[Symbol]:[Industry]],2,FALSE),"-")</f>
        <v>-</v>
      </c>
      <c r="D2171" t="s">
        <v>146</v>
      </c>
      <c r="E2171">
        <v>278.596576634999</v>
      </c>
      <c r="F2171">
        <v>246.65</v>
      </c>
      <c r="G2171">
        <v>208.99314585755701</v>
      </c>
      <c r="H2171">
        <v>-8.6355226184563794</v>
      </c>
      <c r="I2171">
        <v>-33.872562876204697</v>
      </c>
      <c r="J2171">
        <v>-1.63375032944939</v>
      </c>
      <c r="K2171">
        <v>262.25070817859603</v>
      </c>
      <c r="L2171">
        <v>232.62538293502601</v>
      </c>
      <c r="M2171">
        <v>33.9972186299252</v>
      </c>
      <c r="N2171">
        <v>1.17345060850817</v>
      </c>
      <c r="O2171">
        <v>46.036894384755698</v>
      </c>
      <c r="P2171">
        <v>282.40310077519302</v>
      </c>
      <c r="Q2171">
        <v>0.20139894265389499</v>
      </c>
    </row>
    <row r="2172" spans="1:17" hidden="1" x14ac:dyDescent="0.3">
      <c r="A2172" t="s">
        <v>4536</v>
      </c>
      <c r="B2172" t="s">
        <v>4537</v>
      </c>
      <c r="C2172" t="str">
        <f>IFERROR(VLOOKUP(Table1[[#This Row],[Ticker]],[1]!Table2[[Symbol]:[Industry]],2,FALSE),"-")</f>
        <v>-</v>
      </c>
      <c r="D2172" t="s">
        <v>196</v>
      </c>
      <c r="E2172">
        <v>278.39914996599998</v>
      </c>
      <c r="F2172">
        <v>106.07</v>
      </c>
      <c r="G2172">
        <v>-19.118013499802</v>
      </c>
      <c r="H2172">
        <v>16.727525918704998</v>
      </c>
      <c r="I2172">
        <v>-37.771007905115702</v>
      </c>
      <c r="J2172">
        <v>10.3836822475749</v>
      </c>
      <c r="K2172">
        <v>90.257126192109993</v>
      </c>
      <c r="L2172">
        <v>101.333973752788</v>
      </c>
      <c r="M2172">
        <v>90.923503410575805</v>
      </c>
      <c r="N2172">
        <v>3.1652007489969201</v>
      </c>
      <c r="O2172">
        <v>75.073064957103796</v>
      </c>
      <c r="P2172">
        <v>44.8054607508532</v>
      </c>
      <c r="Q2172">
        <v>3.5152238560339998E-3</v>
      </c>
    </row>
    <row r="2173" spans="1:17" hidden="1" x14ac:dyDescent="0.3">
      <c r="A2173" t="s">
        <v>4538</v>
      </c>
      <c r="B2173" t="s">
        <v>4539</v>
      </c>
      <c r="C2173" t="str">
        <f>IFERROR(VLOOKUP(Table1[[#This Row],[Ticker]],[1]!Table2[[Symbol]:[Industry]],2,FALSE),"-")</f>
        <v>-</v>
      </c>
      <c r="D2173" t="s">
        <v>43</v>
      </c>
      <c r="E2173">
        <v>278.35491999999999</v>
      </c>
      <c r="F2173">
        <v>233.05</v>
      </c>
      <c r="G2173">
        <v>177.697457978019</v>
      </c>
      <c r="H2173">
        <v>65.697810714876894</v>
      </c>
      <c r="I2173">
        <v>109.165094671075</v>
      </c>
      <c r="J2173">
        <v>61.158198817937603</v>
      </c>
      <c r="K2173">
        <v>143.21827831357899</v>
      </c>
      <c r="L2173">
        <v>118.710544328061</v>
      </c>
      <c r="M2173">
        <v>97.468039362511107</v>
      </c>
      <c r="N2173">
        <v>2.3961291917076601</v>
      </c>
      <c r="O2173">
        <v>4.9774726453550597</v>
      </c>
      <c r="P2173">
        <v>208.471211118464</v>
      </c>
      <c r="Q2173">
        <v>8.4363867546955004E-2</v>
      </c>
    </row>
    <row r="2174" spans="1:17" hidden="1" x14ac:dyDescent="0.3">
      <c r="A2174" t="s">
        <v>4540</v>
      </c>
      <c r="B2174" t="s">
        <v>4541</v>
      </c>
      <c r="C2174" t="str">
        <f>IFERROR(VLOOKUP(Table1[[#This Row],[Ticker]],[1]!Table2[[Symbol]:[Industry]],2,FALSE),"-")</f>
        <v>-</v>
      </c>
      <c r="D2174" t="s">
        <v>297</v>
      </c>
      <c r="E2174">
        <v>278.12454450000001</v>
      </c>
      <c r="F2174">
        <v>392.15</v>
      </c>
      <c r="G2174">
        <v>-16.5233397150601</v>
      </c>
      <c r="H2174">
        <v>-4.0702890431725596</v>
      </c>
      <c r="I2174">
        <v>-14.9200375575489</v>
      </c>
      <c r="J2174">
        <v>0.12824840473830501</v>
      </c>
      <c r="K2174">
        <v>393.76843789330002</v>
      </c>
      <c r="L2174">
        <v>384.47874211826303</v>
      </c>
      <c r="M2174">
        <v>52.2982886256219</v>
      </c>
      <c r="N2174">
        <v>0.79518162148333804</v>
      </c>
      <c r="O2174">
        <v>31.059543542012001</v>
      </c>
      <c r="P2174">
        <v>20.4761904761904</v>
      </c>
      <c r="Q2174">
        <v>7.7396365156155E-2</v>
      </c>
    </row>
    <row r="2175" spans="1:17" hidden="1" x14ac:dyDescent="0.3">
      <c r="A2175" t="s">
        <v>4542</v>
      </c>
      <c r="B2175" t="s">
        <v>4543</v>
      </c>
      <c r="C2175" t="str">
        <f>IFERROR(VLOOKUP(Table1[[#This Row],[Ticker]],[1]!Table2[[Symbol]:[Industry]],2,FALSE),"-")</f>
        <v>-</v>
      </c>
      <c r="D2175" t="s">
        <v>51</v>
      </c>
      <c r="E2175">
        <v>276.80047999999999</v>
      </c>
      <c r="F2175">
        <v>1.6</v>
      </c>
      <c r="G2175">
        <v>-25.489887456862999</v>
      </c>
      <c r="H2175">
        <v>-9.4237906552793298</v>
      </c>
      <c r="I2175">
        <v>-55.133800230543898</v>
      </c>
      <c r="J2175">
        <v>-1.9525262673097199</v>
      </c>
      <c r="K2175">
        <v>1.6267525433083101</v>
      </c>
      <c r="L2175">
        <v>1.86662677831345</v>
      </c>
      <c r="M2175">
        <v>54.395182692193004</v>
      </c>
      <c r="N2175">
        <v>1.39078662254983</v>
      </c>
      <c r="O2175">
        <v>119.99999999999901</v>
      </c>
      <c r="P2175">
        <v>37.812230835486602</v>
      </c>
    </row>
    <row r="2176" spans="1:17" hidden="1" x14ac:dyDescent="0.3">
      <c r="A2176" t="s">
        <v>4544</v>
      </c>
      <c r="B2176" t="s">
        <v>4545</v>
      </c>
      <c r="C2176" t="str">
        <f>IFERROR(VLOOKUP(Table1[[#This Row],[Ticker]],[1]!Table2[[Symbol]:[Industry]],2,FALSE),"-")</f>
        <v>-</v>
      </c>
      <c r="D2176" t="s">
        <v>109</v>
      </c>
      <c r="E2176">
        <v>276.22889459999999</v>
      </c>
      <c r="F2176">
        <v>49.95</v>
      </c>
      <c r="G2176">
        <v>-44.430480171801101</v>
      </c>
      <c r="H2176">
        <v>-27.5654994703082</v>
      </c>
      <c r="I2176">
        <v>-30.9502094601396</v>
      </c>
      <c r="J2176">
        <v>-7.6700462951745898</v>
      </c>
      <c r="O2176">
        <v>28.1281281281281</v>
      </c>
      <c r="P2176">
        <v>9.7802197802197899</v>
      </c>
    </row>
    <row r="2177" spans="1:17" hidden="1" x14ac:dyDescent="0.3">
      <c r="A2177" t="s">
        <v>4546</v>
      </c>
      <c r="B2177" t="s">
        <v>4547</v>
      </c>
      <c r="C2177" t="str">
        <f>IFERROR(VLOOKUP(Table1[[#This Row],[Ticker]],[1]!Table2[[Symbol]:[Industry]],2,FALSE),"-")</f>
        <v>-</v>
      </c>
      <c r="D2177" t="s">
        <v>121</v>
      </c>
      <c r="E2177">
        <v>275.83476452999997</v>
      </c>
      <c r="F2177">
        <v>181.35</v>
      </c>
      <c r="G2177">
        <v>54.764914565040897</v>
      </c>
      <c r="H2177">
        <v>-0.22748746465852501</v>
      </c>
      <c r="I2177">
        <v>-11.2227922513874</v>
      </c>
      <c r="J2177">
        <v>3.3126252478417699</v>
      </c>
      <c r="K2177">
        <v>179.60573895360099</v>
      </c>
      <c r="L2177">
        <v>167.82748655663599</v>
      </c>
      <c r="M2177">
        <v>50.656283378615598</v>
      </c>
      <c r="N2177">
        <v>0.87543578239587005</v>
      </c>
      <c r="O2177">
        <v>98.070030328094802</v>
      </c>
      <c r="P2177">
        <v>92.108050847457605</v>
      </c>
      <c r="Q2177">
        <v>9.9964327973283001E-2</v>
      </c>
    </row>
    <row r="2178" spans="1:17" hidden="1" x14ac:dyDescent="0.3">
      <c r="A2178" t="s">
        <v>4548</v>
      </c>
      <c r="B2178" t="s">
        <v>4549</v>
      </c>
      <c r="C2178" t="str">
        <f>IFERROR(VLOOKUP(Table1[[#This Row],[Ticker]],[1]!Table2[[Symbol]:[Industry]],2,FALSE),"-")</f>
        <v>-</v>
      </c>
      <c r="D2178" t="s">
        <v>4550</v>
      </c>
      <c r="E2178">
        <v>275.10840000000002</v>
      </c>
      <c r="F2178">
        <v>270</v>
      </c>
      <c r="G2178">
        <v>306.975733513254</v>
      </c>
      <c r="H2178">
        <v>-11.578283561217299</v>
      </c>
      <c r="I2178">
        <v>18.602502349873099</v>
      </c>
      <c r="J2178">
        <v>3.3183644581264402</v>
      </c>
      <c r="K2178">
        <v>278.05401864483798</v>
      </c>
      <c r="L2178">
        <v>216.37201370794</v>
      </c>
      <c r="M2178">
        <v>41.629143374645899</v>
      </c>
      <c r="N2178">
        <v>0.70243902439024297</v>
      </c>
      <c r="O2178">
        <v>27.7777777777777</v>
      </c>
      <c r="P2178">
        <v>357.62711864406702</v>
      </c>
    </row>
    <row r="2179" spans="1:17" hidden="1" x14ac:dyDescent="0.3">
      <c r="A2179" t="s">
        <v>4551</v>
      </c>
      <c r="B2179" t="s">
        <v>4552</v>
      </c>
      <c r="C2179" t="str">
        <f>IFERROR(VLOOKUP(Table1[[#This Row],[Ticker]],[1]!Table2[[Symbol]:[Industry]],2,FALSE),"-")</f>
        <v>-</v>
      </c>
      <c r="E2179">
        <v>274.62579749999998</v>
      </c>
      <c r="F2179">
        <v>135.94999999999999</v>
      </c>
      <c r="G2179">
        <v>213.28991456503999</v>
      </c>
      <c r="H2179">
        <v>15.4772272996032</v>
      </c>
      <c r="I2179">
        <v>3.9925151647299999</v>
      </c>
      <c r="J2179">
        <v>8.5820162380357008</v>
      </c>
      <c r="K2179">
        <v>122.22818013428299</v>
      </c>
      <c r="L2179">
        <v>112.72786429975</v>
      </c>
      <c r="M2179">
        <v>85.227844800041595</v>
      </c>
      <c r="N2179">
        <v>0.30532293424742302</v>
      </c>
      <c r="O2179">
        <v>48.3633688856197</v>
      </c>
      <c r="P2179">
        <v>322.20496894409899</v>
      </c>
    </row>
    <row r="2180" spans="1:17" hidden="1" x14ac:dyDescent="0.3">
      <c r="A2180" t="s">
        <v>4553</v>
      </c>
      <c r="B2180" t="s">
        <v>4554</v>
      </c>
      <c r="C2180" t="str">
        <f>IFERROR(VLOOKUP(Table1[[#This Row],[Ticker]],[1]!Table2[[Symbol]:[Industry]],2,FALSE),"-")</f>
        <v>-</v>
      </c>
      <c r="D2180" t="s">
        <v>68</v>
      </c>
      <c r="E2180">
        <v>274.58802671999899</v>
      </c>
      <c r="F2180">
        <v>47.04</v>
      </c>
      <c r="G2180">
        <v>170.76004730840299</v>
      </c>
      <c r="H2180">
        <v>-14.1152814470524</v>
      </c>
      <c r="I2180">
        <v>-9.8563511587672696</v>
      </c>
      <c r="J2180">
        <v>6.5182277848396604</v>
      </c>
      <c r="K2180">
        <v>45.589295957950696</v>
      </c>
      <c r="L2180">
        <v>39.403379551609397</v>
      </c>
      <c r="M2180">
        <v>58.410763204207399</v>
      </c>
      <c r="N2180">
        <v>0.85555870811838097</v>
      </c>
      <c r="O2180">
        <v>25</v>
      </c>
      <c r="P2180">
        <v>206.44951140065101</v>
      </c>
      <c r="Q2180">
        <v>8.3961011548039005E-2</v>
      </c>
    </row>
    <row r="2181" spans="1:17" hidden="1" x14ac:dyDescent="0.3">
      <c r="A2181" t="s">
        <v>4555</v>
      </c>
      <c r="B2181" t="s">
        <v>4556</v>
      </c>
      <c r="C2181" t="str">
        <f>IFERROR(VLOOKUP(Table1[[#This Row],[Ticker]],[1]!Table2[[Symbol]:[Industry]],2,FALSE),"-")</f>
        <v>-</v>
      </c>
      <c r="D2181" t="s">
        <v>46</v>
      </c>
      <c r="E2181">
        <v>273.6144936</v>
      </c>
      <c r="F2181">
        <v>94.29</v>
      </c>
      <c r="G2181">
        <v>112.90986405999</v>
      </c>
      <c r="H2181">
        <v>-12.4200667780005</v>
      </c>
      <c r="I2181">
        <v>17.726321671873801</v>
      </c>
      <c r="J2181">
        <v>0.120652327145456</v>
      </c>
      <c r="K2181">
        <v>90.706442416536504</v>
      </c>
      <c r="L2181">
        <v>74.865799835146305</v>
      </c>
      <c r="M2181">
        <v>57.216369593090597</v>
      </c>
      <c r="N2181">
        <v>0.61900675960475904</v>
      </c>
      <c r="O2181">
        <v>21.327818432495398</v>
      </c>
      <c r="P2181">
        <v>141.08923548964401</v>
      </c>
      <c r="Q2181">
        <v>0.136509590922304</v>
      </c>
    </row>
    <row r="2182" spans="1:17" hidden="1" x14ac:dyDescent="0.3">
      <c r="A2182" t="s">
        <v>4557</v>
      </c>
      <c r="B2182" t="s">
        <v>4558</v>
      </c>
      <c r="C2182" t="str">
        <f>IFERROR(VLOOKUP(Table1[[#This Row],[Ticker]],[1]!Table2[[Symbol]:[Industry]],2,FALSE),"-")</f>
        <v>-</v>
      </c>
      <c r="D2182" t="s">
        <v>2157</v>
      </c>
      <c r="E2182">
        <v>273.07125000000002</v>
      </c>
      <c r="F2182">
        <v>1213.6500000000001</v>
      </c>
      <c r="G2182">
        <v>222.97759678078401</v>
      </c>
      <c r="H2182">
        <v>-5.0194757543596102</v>
      </c>
      <c r="I2182">
        <v>2.38191094041925</v>
      </c>
      <c r="J2182">
        <v>11.226261611478099</v>
      </c>
      <c r="K2182">
        <v>1158.9435477407501</v>
      </c>
      <c r="L2182">
        <v>903.75491314015301</v>
      </c>
      <c r="M2182">
        <v>63.675970234590899</v>
      </c>
      <c r="N2182">
        <v>1.31379681312529</v>
      </c>
      <c r="O2182">
        <v>18.629753223746501</v>
      </c>
      <c r="P2182">
        <v>259.06804733727802</v>
      </c>
      <c r="Q2182">
        <v>0.157647053178262</v>
      </c>
    </row>
    <row r="2183" spans="1:17" hidden="1" x14ac:dyDescent="0.3">
      <c r="A2183" t="s">
        <v>4559</v>
      </c>
      <c r="B2183" t="s">
        <v>4560</v>
      </c>
      <c r="C2183" t="str">
        <f>IFERROR(VLOOKUP(Table1[[#This Row],[Ticker]],[1]!Table2[[Symbol]:[Industry]],2,FALSE),"-")</f>
        <v>-</v>
      </c>
      <c r="D2183" t="s">
        <v>626</v>
      </c>
      <c r="E2183">
        <v>272.47893749999997</v>
      </c>
      <c r="F2183">
        <v>67.5</v>
      </c>
      <c r="G2183">
        <v>-17.431288781162401</v>
      </c>
      <c r="H2183">
        <v>-6.2405372479298302</v>
      </c>
      <c r="I2183">
        <v>-34.360064373320803</v>
      </c>
      <c r="J2183">
        <v>0.45711335319436303</v>
      </c>
      <c r="K2183">
        <v>71.809300300862105</v>
      </c>
      <c r="L2183">
        <v>74.933216241924697</v>
      </c>
      <c r="M2183">
        <v>38.569121718160801</v>
      </c>
      <c r="N2183">
        <v>0.916851386076734</v>
      </c>
      <c r="O2183">
        <v>85.1111111111111</v>
      </c>
      <c r="P2183">
        <v>17.1875</v>
      </c>
      <c r="Q2183">
        <v>0.106720194326621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Row],[Ticker]],[1]!Table2[[Symbol]:[Industry]],2,FALSE),"-")</f>
        <v>-</v>
      </c>
      <c r="D2184" t="s">
        <v>532</v>
      </c>
      <c r="E2184">
        <v>272.14999999999998</v>
      </c>
      <c r="F2184">
        <v>272.14999999999998</v>
      </c>
      <c r="G2184">
        <v>-13.1892521016257</v>
      </c>
      <c r="H2184">
        <v>-3.3380532033399199</v>
      </c>
      <c r="I2184">
        <v>-28.190618155434802</v>
      </c>
      <c r="J2184">
        <v>0.48997432746398401</v>
      </c>
      <c r="K2184">
        <v>286.66928192740102</v>
      </c>
      <c r="L2184">
        <v>285.80150145058099</v>
      </c>
      <c r="M2184">
        <v>43.501127019202002</v>
      </c>
      <c r="N2184">
        <v>1.64989812202246</v>
      </c>
      <c r="O2184">
        <v>37.167003490722003</v>
      </c>
      <c r="P2184">
        <v>32.626705653021403</v>
      </c>
      <c r="Q2184">
        <v>0.10704510621202901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Row],[Ticker]],[1]!Table2[[Symbol]:[Industry]],2,FALSE),"-")</f>
        <v>-</v>
      </c>
      <c r="D2185" t="s">
        <v>106</v>
      </c>
      <c r="E2185">
        <v>271.30562892</v>
      </c>
      <c r="F2185">
        <v>30.12</v>
      </c>
      <c r="G2185">
        <v>66.121248538169496</v>
      </c>
      <c r="H2185">
        <v>4.8508048304878804</v>
      </c>
      <c r="I2185">
        <v>-24.071412417651601</v>
      </c>
      <c r="J2185">
        <v>3.8728498681697698</v>
      </c>
      <c r="K2185">
        <v>28.879649572202901</v>
      </c>
      <c r="L2185">
        <v>25.6728210053227</v>
      </c>
      <c r="M2185">
        <v>48.000539836368702</v>
      </c>
      <c r="N2185">
        <v>0.77438816145447498</v>
      </c>
      <c r="O2185">
        <v>35.458167330677199</v>
      </c>
      <c r="P2185">
        <v>100.66622251832101</v>
      </c>
      <c r="Q2185">
        <v>4.1782557607096003E-2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Row],[Ticker]],[1]!Table2[[Symbol]:[Industry]],2,FALSE),"-")</f>
        <v>-</v>
      </c>
      <c r="D2186" t="s">
        <v>54</v>
      </c>
      <c r="E2186">
        <v>270.354731125</v>
      </c>
      <c r="F2186">
        <v>270.35000000000002</v>
      </c>
      <c r="G2186">
        <v>-44.261699320464501</v>
      </c>
      <c r="H2186">
        <v>-4.0999821301946398</v>
      </c>
      <c r="I2186">
        <v>-40.204720345516698</v>
      </c>
      <c r="J2186">
        <v>0.77061397124242503</v>
      </c>
      <c r="K2186">
        <v>274.32207449610502</v>
      </c>
      <c r="L2186">
        <v>319.38210783310001</v>
      </c>
      <c r="M2186">
        <v>51.978693863146198</v>
      </c>
      <c r="N2186">
        <v>0.67913810824124698</v>
      </c>
      <c r="O2186">
        <v>73.404845570556603</v>
      </c>
      <c r="P2186">
        <v>12.6458333333333</v>
      </c>
      <c r="Q2186">
        <v>-0.170110035202614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Row],[Ticker]],[1]!Table2[[Symbol]:[Industry]],2,FALSE),"-")</f>
        <v>-</v>
      </c>
      <c r="D2187" t="s">
        <v>696</v>
      </c>
      <c r="E2187">
        <v>270.04908910500001</v>
      </c>
      <c r="F2187">
        <v>232.9</v>
      </c>
      <c r="G2187">
        <v>-2.2690094515508901</v>
      </c>
      <c r="H2187">
        <v>-1.1715849966240299</v>
      </c>
      <c r="I2187">
        <v>-12.434834174345699</v>
      </c>
      <c r="J2187">
        <v>1.2790475992193899</v>
      </c>
      <c r="K2187">
        <v>225.51409388026099</v>
      </c>
      <c r="L2187">
        <v>214.123495554811</v>
      </c>
      <c r="M2187">
        <v>60.980799136819797</v>
      </c>
      <c r="N2187">
        <v>0.78395429578194598</v>
      </c>
      <c r="O2187">
        <v>27.6297201891845</v>
      </c>
      <c r="P2187">
        <v>33.773693279724299</v>
      </c>
      <c r="Q2187">
        <v>-4.1752939617034003E-2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Row],[Ticker]],[1]!Table2[[Symbol]:[Industry]],2,FALSE),"-")</f>
        <v>-</v>
      </c>
      <c r="D2188" t="s">
        <v>95</v>
      </c>
      <c r="E2188">
        <v>269.90842800000001</v>
      </c>
      <c r="F2188">
        <v>160.80000000000001</v>
      </c>
      <c r="G2188">
        <v>227.210294102994</v>
      </c>
      <c r="H2188">
        <v>39.287117211761903</v>
      </c>
      <c r="I2188">
        <v>75.627579642899605</v>
      </c>
      <c r="J2188">
        <v>6.2648196052085501</v>
      </c>
      <c r="K2188">
        <v>89.248709610947202</v>
      </c>
      <c r="M2188">
        <v>96.463371339715394</v>
      </c>
      <c r="N2188">
        <v>0.91067538126361602</v>
      </c>
      <c r="O2188">
        <v>0</v>
      </c>
      <c r="P2188">
        <v>253.79537953795301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Row],[Ticker]],[1]!Table2[[Symbol]:[Industry]],2,FALSE),"-")</f>
        <v>-</v>
      </c>
      <c r="D2189" t="s">
        <v>489</v>
      </c>
      <c r="E2189">
        <v>269.58960000000002</v>
      </c>
      <c r="F2189">
        <v>11.2</v>
      </c>
      <c r="G2189">
        <v>119.56876071888701</v>
      </c>
      <c r="H2189">
        <v>-22.4873744703082</v>
      </c>
      <c r="I2189">
        <v>-40.846750207168498</v>
      </c>
      <c r="J2189">
        <v>-5.3134078100094504</v>
      </c>
      <c r="K2189">
        <v>13.359844145729999</v>
      </c>
      <c r="L2189">
        <v>13.2042056754289</v>
      </c>
      <c r="M2189">
        <v>18.067705180665801</v>
      </c>
      <c r="N2189">
        <v>0.85850068986662498</v>
      </c>
      <c r="O2189">
        <v>108.48214285714199</v>
      </c>
      <c r="P2189">
        <v>148.888888888888</v>
      </c>
      <c r="Q2189">
        <v>0.218013591284174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Row],[Ticker]],[1]!Table2[[Symbol]:[Industry]],2,FALSE),"-")</f>
        <v>-</v>
      </c>
      <c r="D2190" t="s">
        <v>1459</v>
      </c>
      <c r="E2190">
        <v>268.35594175799997</v>
      </c>
      <c r="F2190">
        <v>125.01</v>
      </c>
      <c r="G2190">
        <v>-22.1926010925791</v>
      </c>
      <c r="H2190">
        <v>12.5938320262114</v>
      </c>
      <c r="I2190">
        <v>-26.980116135629601</v>
      </c>
      <c r="J2190">
        <v>9.6747104325821809</v>
      </c>
      <c r="K2190">
        <v>110.162377238351</v>
      </c>
      <c r="L2190">
        <v>109.77337442963299</v>
      </c>
      <c r="M2190">
        <v>89.203922789379803</v>
      </c>
      <c r="N2190">
        <v>2.4142024886361599</v>
      </c>
      <c r="O2190">
        <v>19.590432765378701</v>
      </c>
      <c r="P2190">
        <v>42.218430034129597</v>
      </c>
      <c r="Q2190">
        <v>-6.2124561362546002E-2</v>
      </c>
    </row>
    <row r="2191" spans="1:17" hidden="1" x14ac:dyDescent="0.3">
      <c r="A2191" t="s">
        <v>4575</v>
      </c>
      <c r="B2191" t="s">
        <v>4576</v>
      </c>
      <c r="C2191" t="str">
        <f>IFERROR(VLOOKUP(Table1[[#This Row],[Ticker]],[1]!Table2[[Symbol]:[Industry]],2,FALSE),"-")</f>
        <v>-</v>
      </c>
      <c r="D2191" t="s">
        <v>372</v>
      </c>
      <c r="E2191">
        <v>268.11268200000001</v>
      </c>
      <c r="F2191">
        <v>78.06</v>
      </c>
      <c r="G2191">
        <v>25.036798669929201</v>
      </c>
      <c r="H2191">
        <v>2.98929895768363</v>
      </c>
      <c r="I2191">
        <v>-20.083960701450401</v>
      </c>
      <c r="J2191">
        <v>7.62929274712363</v>
      </c>
      <c r="K2191">
        <v>74.333292601038394</v>
      </c>
      <c r="L2191">
        <v>74.769954551196903</v>
      </c>
      <c r="M2191">
        <v>77.310510991259505</v>
      </c>
      <c r="N2191">
        <v>1.55439517359488</v>
      </c>
      <c r="O2191">
        <v>65.898027158595895</v>
      </c>
      <c r="P2191">
        <v>57.115062059711498</v>
      </c>
      <c r="Q2191">
        <v>1.7181338881081001E-2</v>
      </c>
    </row>
    <row r="2192" spans="1:17" hidden="1" x14ac:dyDescent="0.3">
      <c r="A2192" t="s">
        <v>4577</v>
      </c>
      <c r="B2192" t="s">
        <v>4578</v>
      </c>
      <c r="C2192" t="str">
        <f>IFERROR(VLOOKUP(Table1[[#This Row],[Ticker]],[1]!Table2[[Symbol]:[Industry]],2,FALSE),"-")</f>
        <v>-</v>
      </c>
      <c r="D2192" t="s">
        <v>78</v>
      </c>
      <c r="E2192">
        <v>267.05860999999999</v>
      </c>
      <c r="F2192">
        <v>11.9</v>
      </c>
      <c r="G2192">
        <v>55.650749174535498</v>
      </c>
      <c r="H2192">
        <v>-16.1302316131653</v>
      </c>
      <c r="I2192">
        <v>158.584682993597</v>
      </c>
      <c r="J2192">
        <v>-1.5542157717545</v>
      </c>
      <c r="K2192">
        <v>13.040342879613799</v>
      </c>
      <c r="L2192">
        <v>9.8998232602194598</v>
      </c>
      <c r="M2192">
        <v>26.759333226921399</v>
      </c>
      <c r="N2192">
        <v>1.02728208383988</v>
      </c>
      <c r="O2192">
        <v>41.176470588235297</v>
      </c>
      <c r="P2192">
        <v>221.62162162162099</v>
      </c>
      <c r="Q2192">
        <v>4.9019588696591003E-2</v>
      </c>
    </row>
    <row r="2193" spans="1:17" hidden="1" x14ac:dyDescent="0.3">
      <c r="A2193" t="s">
        <v>4579</v>
      </c>
      <c r="B2193" t="s">
        <v>4580</v>
      </c>
      <c r="C2193" t="str">
        <f>IFERROR(VLOOKUP(Table1[[#This Row],[Ticker]],[1]!Table2[[Symbol]:[Industry]],2,FALSE),"-")</f>
        <v>-</v>
      </c>
      <c r="D2193" t="s">
        <v>2178</v>
      </c>
      <c r="E2193">
        <v>265.21686652</v>
      </c>
      <c r="F2193">
        <v>21.88</v>
      </c>
      <c r="G2193">
        <v>-13.217209787290599</v>
      </c>
      <c r="H2193">
        <v>-9.1258522715767398</v>
      </c>
      <c r="I2193">
        <v>-39.8785764368183</v>
      </c>
      <c r="J2193">
        <v>-1.1763907472989401</v>
      </c>
      <c r="K2193">
        <v>22.6502618946969</v>
      </c>
      <c r="L2193">
        <v>23.752314506752899</v>
      </c>
      <c r="M2193">
        <v>38.648070919482997</v>
      </c>
      <c r="N2193">
        <v>0.51823595340183504</v>
      </c>
      <c r="O2193">
        <v>68.190127970749501</v>
      </c>
      <c r="P2193">
        <v>23.267605633802798</v>
      </c>
      <c r="Q2193">
        <v>4.8934065247513002E-2</v>
      </c>
    </row>
    <row r="2194" spans="1:17" hidden="1" x14ac:dyDescent="0.3">
      <c r="A2194" t="s">
        <v>4581</v>
      </c>
      <c r="B2194" t="s">
        <v>4582</v>
      </c>
      <c r="C2194" t="str">
        <f>IFERROR(VLOOKUP(Table1[[#This Row],[Ticker]],[1]!Table2[[Symbol]:[Industry]],2,FALSE),"-")</f>
        <v>-</v>
      </c>
      <c r="D2194" t="s">
        <v>133</v>
      </c>
      <c r="E2194">
        <v>264.926376</v>
      </c>
      <c r="F2194">
        <v>22.88</v>
      </c>
      <c r="G2194">
        <v>19.147398641473998</v>
      </c>
      <c r="H2194">
        <v>-21.092852947718399</v>
      </c>
      <c r="I2194">
        <v>11.5818337780648</v>
      </c>
      <c r="J2194">
        <v>0.47171615693268798</v>
      </c>
      <c r="K2194">
        <v>21.630996599505899</v>
      </c>
      <c r="L2194">
        <v>17.182223900693899</v>
      </c>
      <c r="M2194">
        <v>16.0607894988574</v>
      </c>
      <c r="N2194">
        <v>1.00212791377267</v>
      </c>
      <c r="O2194">
        <v>22.858391608391599</v>
      </c>
      <c r="P2194">
        <v>86.016260162601597</v>
      </c>
      <c r="Q2194">
        <v>6.3780381948368006E-2</v>
      </c>
    </row>
    <row r="2195" spans="1:17" hidden="1" x14ac:dyDescent="0.3">
      <c r="A2195" t="s">
        <v>4583</v>
      </c>
      <c r="B2195" t="s">
        <v>4584</v>
      </c>
      <c r="C2195" t="str">
        <f>IFERROR(VLOOKUP(Table1[[#This Row],[Ticker]],[1]!Table2[[Symbol]:[Industry]],2,FALSE),"-")</f>
        <v>-</v>
      </c>
      <c r="D2195" t="s">
        <v>167</v>
      </c>
      <c r="E2195">
        <v>263.71758</v>
      </c>
      <c r="F2195">
        <v>879</v>
      </c>
      <c r="G2195">
        <v>146.438676018682</v>
      </c>
      <c r="H2195">
        <v>-0.17466329705879299</v>
      </c>
      <c r="I2195">
        <v>-19.713399508677899</v>
      </c>
      <c r="J2195">
        <v>-0.30229514250234202</v>
      </c>
      <c r="K2195">
        <v>903.22937882027304</v>
      </c>
      <c r="L2195">
        <v>766.006186970964</v>
      </c>
      <c r="M2195">
        <v>41.943532012623898</v>
      </c>
      <c r="N2195">
        <v>0.67445134436773302</v>
      </c>
      <c r="O2195">
        <v>56.427758816837297</v>
      </c>
      <c r="P2195">
        <v>205.579697549104</v>
      </c>
      <c r="Q2195">
        <v>0.164494873466217</v>
      </c>
    </row>
    <row r="2196" spans="1:17" hidden="1" x14ac:dyDescent="0.3">
      <c r="A2196" t="s">
        <v>4585</v>
      </c>
      <c r="B2196" t="s">
        <v>4586</v>
      </c>
      <c r="C2196" t="str">
        <f>IFERROR(VLOOKUP(Table1[[#This Row],[Ticker]],[1]!Table2[[Symbol]:[Industry]],2,FALSE),"-")</f>
        <v>-</v>
      </c>
      <c r="D2196" t="s">
        <v>626</v>
      </c>
      <c r="E2196">
        <v>263.63090007</v>
      </c>
      <c r="F2196">
        <v>30.78</v>
      </c>
      <c r="G2196">
        <v>-14.657812707686301</v>
      </c>
      <c r="H2196">
        <v>-7.6426539734138403</v>
      </c>
      <c r="I2196">
        <v>-37.571072392009199</v>
      </c>
      <c r="J2196">
        <v>-4.0310981019791301</v>
      </c>
      <c r="K2196">
        <v>32.036194450246697</v>
      </c>
      <c r="L2196">
        <v>32.454678625515903</v>
      </c>
      <c r="M2196">
        <v>41.696215169056899</v>
      </c>
      <c r="N2196">
        <v>0.78233961736415303</v>
      </c>
      <c r="O2196">
        <v>46.8486029889538</v>
      </c>
      <c r="P2196">
        <v>26.1475409836065</v>
      </c>
      <c r="Q2196">
        <v>-1.2535884113374E-2</v>
      </c>
    </row>
    <row r="2197" spans="1:17" hidden="1" x14ac:dyDescent="0.3">
      <c r="A2197" t="s">
        <v>4587</v>
      </c>
      <c r="B2197" t="s">
        <v>4588</v>
      </c>
      <c r="C2197" t="str">
        <f>IFERROR(VLOOKUP(Table1[[#This Row],[Ticker]],[1]!Table2[[Symbol]:[Industry]],2,FALSE),"-")</f>
        <v>-</v>
      </c>
      <c r="D2197" t="s">
        <v>626</v>
      </c>
      <c r="E2197">
        <v>263.45860275000001</v>
      </c>
      <c r="F2197">
        <v>122.55</v>
      </c>
      <c r="G2197">
        <v>27.082626163787001</v>
      </c>
      <c r="H2197">
        <v>3.69530352251074</v>
      </c>
      <c r="I2197">
        <v>-3.9288681754133701</v>
      </c>
      <c r="J2197">
        <v>3.70713548430603</v>
      </c>
      <c r="K2197">
        <v>115.45773359951799</v>
      </c>
      <c r="L2197">
        <v>106.850741576771</v>
      </c>
      <c r="M2197">
        <v>57.386603472109599</v>
      </c>
      <c r="N2197">
        <v>3.19403383937874</v>
      </c>
      <c r="O2197">
        <v>9.8898408812729297</v>
      </c>
      <c r="P2197">
        <v>60.196078431372499</v>
      </c>
      <c r="Q2197">
        <v>4.0800126050777E-2</v>
      </c>
    </row>
    <row r="2198" spans="1:17" hidden="1" x14ac:dyDescent="0.3">
      <c r="A2198" t="s">
        <v>4589</v>
      </c>
      <c r="B2198" t="s">
        <v>4590</v>
      </c>
      <c r="C2198" t="str">
        <f>IFERROR(VLOOKUP(Table1[[#This Row],[Ticker]],[1]!Table2[[Symbol]:[Industry]],2,FALSE),"-")</f>
        <v>-</v>
      </c>
      <c r="D2198" t="s">
        <v>46</v>
      </c>
      <c r="E2198">
        <v>263.448124696999</v>
      </c>
      <c r="F2198">
        <v>37.67</v>
      </c>
      <c r="G2198">
        <v>175.98519568953799</v>
      </c>
      <c r="H2198">
        <v>7.1504926525888202</v>
      </c>
      <c r="I2198">
        <v>40.650287317518703</v>
      </c>
      <c r="J2198">
        <v>-7.5866291324025497</v>
      </c>
      <c r="K2198">
        <v>33.417861138330601</v>
      </c>
      <c r="L2198">
        <v>26.242614612435499</v>
      </c>
      <c r="M2198">
        <v>51.814911736155899</v>
      </c>
      <c r="N2198">
        <v>1.6641283202289401</v>
      </c>
      <c r="O2198">
        <v>16.564905760552101</v>
      </c>
      <c r="P2198">
        <v>211.322314049586</v>
      </c>
      <c r="Q2198">
        <v>2.9602788125991E-2</v>
      </c>
    </row>
    <row r="2199" spans="1:17" hidden="1" x14ac:dyDescent="0.3">
      <c r="A2199" t="s">
        <v>4591</v>
      </c>
      <c r="B2199" t="s">
        <v>4592</v>
      </c>
      <c r="C2199" t="str">
        <f>IFERROR(VLOOKUP(Table1[[#This Row],[Ticker]],[1]!Table2[[Symbol]:[Industry]],2,FALSE),"-")</f>
        <v>-</v>
      </c>
      <c r="D2199" t="s">
        <v>304</v>
      </c>
      <c r="E2199">
        <v>262.97187839999998</v>
      </c>
      <c r="F2199">
        <v>57.75</v>
      </c>
      <c r="G2199">
        <v>-26.481081274792601</v>
      </c>
      <c r="H2199">
        <v>-6.2756292263049396</v>
      </c>
      <c r="I2199">
        <v>-36.907427205155301</v>
      </c>
      <c r="J2199">
        <v>6.5063560840065104</v>
      </c>
      <c r="K2199">
        <v>55.3446996011659</v>
      </c>
      <c r="L2199">
        <v>58.497803183044503</v>
      </c>
      <c r="M2199">
        <v>65.054640139263995</v>
      </c>
      <c r="N2199">
        <v>0.61520200549279302</v>
      </c>
      <c r="O2199">
        <v>72.640692640692606</v>
      </c>
      <c r="P2199">
        <v>30.067567567567501</v>
      </c>
      <c r="Q2199">
        <v>0.104678286801982</v>
      </c>
    </row>
    <row r="2200" spans="1:17" hidden="1" x14ac:dyDescent="0.3">
      <c r="A2200" t="s">
        <v>4593</v>
      </c>
      <c r="B2200" t="s">
        <v>4594</v>
      </c>
      <c r="C2200" t="str">
        <f>IFERROR(VLOOKUP(Table1[[#This Row],[Ticker]],[1]!Table2[[Symbol]:[Industry]],2,FALSE),"-")</f>
        <v>-</v>
      </c>
      <c r="D2200" t="s">
        <v>4033</v>
      </c>
      <c r="E2200">
        <v>262.27164174000001</v>
      </c>
      <c r="F2200">
        <v>192.2</v>
      </c>
      <c r="G2200">
        <v>-37.891038365277403</v>
      </c>
      <c r="H2200">
        <v>-4.6709972990923596</v>
      </c>
      <c r="I2200">
        <v>-40.576512836505103</v>
      </c>
      <c r="J2200">
        <v>9.9717161569326809</v>
      </c>
      <c r="K2200">
        <v>204.84436500171901</v>
      </c>
      <c r="L2200">
        <v>235.88408774480601</v>
      </c>
      <c r="M2200">
        <v>47.972390844033796</v>
      </c>
      <c r="N2200">
        <v>0.78538550057537304</v>
      </c>
      <c r="O2200">
        <v>79.500520291363102</v>
      </c>
      <c r="P2200">
        <v>15.089820359281401</v>
      </c>
      <c r="Q2200">
        <v>0.101102169525724</v>
      </c>
    </row>
    <row r="2201" spans="1:17" hidden="1" x14ac:dyDescent="0.3">
      <c r="A2201" t="s">
        <v>4595</v>
      </c>
      <c r="B2201" t="s">
        <v>4596</v>
      </c>
      <c r="C2201" t="str">
        <f>IFERROR(VLOOKUP(Table1[[#This Row],[Ticker]],[1]!Table2[[Symbol]:[Industry]],2,FALSE),"-")</f>
        <v>-</v>
      </c>
      <c r="E2201">
        <v>262.15778599999999</v>
      </c>
      <c r="F2201">
        <v>152.35</v>
      </c>
      <c r="G2201">
        <v>29.655300166517598</v>
      </c>
      <c r="H2201">
        <v>1.0643496676227899</v>
      </c>
      <c r="I2201">
        <v>43.940850672022499</v>
      </c>
      <c r="J2201">
        <v>7.7217161569326898</v>
      </c>
      <c r="K2201">
        <v>136.76290366709799</v>
      </c>
      <c r="L2201">
        <v>113.094018042386</v>
      </c>
      <c r="M2201">
        <v>72.725171057161603</v>
      </c>
      <c r="N2201">
        <v>0.62424975356698897</v>
      </c>
      <c r="O2201">
        <v>17.755169018706901</v>
      </c>
      <c r="P2201">
        <v>78.187134502923897</v>
      </c>
      <c r="Q2201">
        <v>0.25343498652171198</v>
      </c>
    </row>
    <row r="2202" spans="1:17" hidden="1" x14ac:dyDescent="0.3">
      <c r="A2202" t="s">
        <v>4597</v>
      </c>
      <c r="B2202" t="s">
        <v>4598</v>
      </c>
      <c r="C2202" t="str">
        <f>IFERROR(VLOOKUP(Table1[[#This Row],[Ticker]],[1]!Table2[[Symbol]:[Industry]],2,FALSE),"-")</f>
        <v>-</v>
      </c>
      <c r="D2202" t="s">
        <v>417</v>
      </c>
      <c r="E2202">
        <v>262.004119764</v>
      </c>
      <c r="F2202">
        <v>66.209999999999994</v>
      </c>
      <c r="G2202">
        <v>30.907778504146499</v>
      </c>
      <c r="H2202">
        <v>2.2479196473388101</v>
      </c>
      <c r="I2202">
        <v>-24.6597172079355</v>
      </c>
      <c r="J2202">
        <v>13.322294512185399</v>
      </c>
      <c r="K2202">
        <v>65.0103966055771</v>
      </c>
      <c r="L2202">
        <v>59.7379637490262</v>
      </c>
      <c r="M2202">
        <v>46.104070729350198</v>
      </c>
      <c r="N2202">
        <v>1.26813868783149</v>
      </c>
      <c r="O2202">
        <v>20.057393143029699</v>
      </c>
      <c r="P2202">
        <v>69.769230769230703</v>
      </c>
      <c r="Q2202">
        <v>8.4612786743177001E-2</v>
      </c>
    </row>
    <row r="2203" spans="1:17" hidden="1" x14ac:dyDescent="0.3">
      <c r="A2203" t="s">
        <v>4599</v>
      </c>
      <c r="B2203" t="s">
        <v>4600</v>
      </c>
      <c r="C2203" t="str">
        <f>IFERROR(VLOOKUP(Table1[[#This Row],[Ticker]],[1]!Table2[[Symbol]:[Industry]],2,FALSE),"-")</f>
        <v>-</v>
      </c>
      <c r="D2203" t="s">
        <v>307</v>
      </c>
      <c r="E2203">
        <v>261.47487412499999</v>
      </c>
      <c r="F2203">
        <v>858.25</v>
      </c>
      <c r="G2203">
        <v>811.90589324191296</v>
      </c>
      <c r="H2203">
        <v>-8.0148394208943099</v>
      </c>
      <c r="I2203">
        <v>738.16477464389095</v>
      </c>
      <c r="J2203">
        <v>-14.013122871516799</v>
      </c>
      <c r="K2203">
        <v>812.97062304464396</v>
      </c>
      <c r="M2203">
        <v>45.404464506143299</v>
      </c>
      <c r="N2203">
        <v>0.62442960757000798</v>
      </c>
      <c r="O2203">
        <v>14.0693271191377</v>
      </c>
      <c r="P2203">
        <v>885.36165327210097</v>
      </c>
    </row>
    <row r="2204" spans="1:17" hidden="1" x14ac:dyDescent="0.3">
      <c r="A2204" t="s">
        <v>4601</v>
      </c>
      <c r="B2204" t="s">
        <v>4602</v>
      </c>
      <c r="C2204" t="str">
        <f>IFERROR(VLOOKUP(Table1[[#This Row],[Ticker]],[1]!Table2[[Symbol]:[Industry]],2,FALSE),"-")</f>
        <v>-</v>
      </c>
      <c r="D2204" t="s">
        <v>4603</v>
      </c>
      <c r="E2204">
        <v>260.91000000000003</v>
      </c>
      <c r="F2204">
        <v>111.5</v>
      </c>
      <c r="G2204">
        <v>57.712435226197897</v>
      </c>
      <c r="H2204">
        <v>-7.5686752833163702</v>
      </c>
      <c r="I2204">
        <v>26.654523456697401</v>
      </c>
      <c r="J2204">
        <v>3.10907879429532</v>
      </c>
      <c r="K2204">
        <v>104.147850154796</v>
      </c>
      <c r="L2204">
        <v>81.048857106996607</v>
      </c>
      <c r="M2204">
        <v>40.823639646038501</v>
      </c>
      <c r="N2204">
        <v>0.88039485766758396</v>
      </c>
      <c r="O2204">
        <v>13.497757847533601</v>
      </c>
      <c r="P2204">
        <v>142.86647789152599</v>
      </c>
      <c r="Q2204">
        <v>2.1238140193222E-2</v>
      </c>
    </row>
    <row r="2205" spans="1:17" hidden="1" x14ac:dyDescent="0.3">
      <c r="A2205" t="s">
        <v>4604</v>
      </c>
      <c r="B2205" t="s">
        <v>4605</v>
      </c>
      <c r="C2205" t="str">
        <f>IFERROR(VLOOKUP(Table1[[#This Row],[Ticker]],[1]!Table2[[Symbol]:[Industry]],2,FALSE),"-")</f>
        <v>-</v>
      </c>
      <c r="D2205" t="s">
        <v>54</v>
      </c>
      <c r="E2205">
        <v>260.585444</v>
      </c>
      <c r="F2205">
        <v>729.4</v>
      </c>
      <c r="G2205">
        <v>156.12809285961399</v>
      </c>
      <c r="H2205">
        <v>9.1296150975010004</v>
      </c>
      <c r="I2205">
        <v>54.188763258353802</v>
      </c>
      <c r="J2205">
        <v>11.345143247976299</v>
      </c>
      <c r="K2205">
        <v>634.77298234319096</v>
      </c>
      <c r="L2205">
        <v>474.99379776258002</v>
      </c>
      <c r="M2205">
        <v>56.7977181952796</v>
      </c>
      <c r="N2205">
        <v>0.34660562430414499</v>
      </c>
      <c r="O2205">
        <v>4.1266794625719596</v>
      </c>
      <c r="P2205">
        <v>197.71428571428501</v>
      </c>
      <c r="Q2205">
        <v>4.0960784385188999E-2</v>
      </c>
    </row>
    <row r="2206" spans="1:17" hidden="1" x14ac:dyDescent="0.3">
      <c r="A2206" t="s">
        <v>4606</v>
      </c>
      <c r="B2206" t="s">
        <v>4607</v>
      </c>
      <c r="C2206" t="str">
        <f>IFERROR(VLOOKUP(Table1[[#This Row],[Ticker]],[1]!Table2[[Symbol]:[Industry]],2,FALSE),"-")</f>
        <v>-</v>
      </c>
      <c r="D2206" t="s">
        <v>433</v>
      </c>
      <c r="E2206">
        <v>260.04705919999998</v>
      </c>
      <c r="F2206">
        <v>262.39999999999998</v>
      </c>
      <c r="G2206">
        <v>38.446361105921397</v>
      </c>
      <c r="H2206">
        <v>-13.935185918119601</v>
      </c>
      <c r="I2206">
        <v>-28.691110364281901</v>
      </c>
      <c r="J2206">
        <v>-4.4107431559063697</v>
      </c>
      <c r="K2206">
        <v>273.70514186673699</v>
      </c>
      <c r="L2206">
        <v>254.530788799889</v>
      </c>
      <c r="M2206">
        <v>31.3155849603428</v>
      </c>
      <c r="N2206">
        <v>0.22115839690607</v>
      </c>
      <c r="O2206">
        <v>57.126524390243901</v>
      </c>
      <c r="P2206">
        <v>78.1398506449422</v>
      </c>
      <c r="Q2206">
        <v>4.0898416113232999E-2</v>
      </c>
    </row>
    <row r="2207" spans="1:17" hidden="1" x14ac:dyDescent="0.3">
      <c r="A2207" t="s">
        <v>4608</v>
      </c>
      <c r="B2207" t="s">
        <v>4609</v>
      </c>
      <c r="C2207" t="str">
        <f>IFERROR(VLOOKUP(Table1[[#This Row],[Ticker]],[1]!Table2[[Symbol]:[Industry]],2,FALSE),"-")</f>
        <v>-</v>
      </c>
      <c r="D2207" t="s">
        <v>68</v>
      </c>
      <c r="E2207">
        <v>259.65150499999999</v>
      </c>
      <c r="F2207">
        <v>821.5</v>
      </c>
      <c r="G2207">
        <v>189.49802345307401</v>
      </c>
      <c r="H2207">
        <v>9.4926933544547101</v>
      </c>
      <c r="I2207">
        <v>160.728518610035</v>
      </c>
      <c r="J2207">
        <v>2.9221688891558202</v>
      </c>
      <c r="K2207">
        <v>689.44942643653303</v>
      </c>
      <c r="L2207">
        <v>483.80130468345499</v>
      </c>
      <c r="M2207">
        <v>89.966951638674104</v>
      </c>
      <c r="N2207">
        <v>1.5013512191387901</v>
      </c>
      <c r="O2207">
        <v>0.15824710894705099</v>
      </c>
      <c r="P2207">
        <v>283.34111059262699</v>
      </c>
      <c r="Q2207">
        <v>6.7338002221648999E-2</v>
      </c>
    </row>
    <row r="2208" spans="1:17" hidden="1" x14ac:dyDescent="0.3">
      <c r="A2208" t="s">
        <v>4610</v>
      </c>
      <c r="B2208" t="s">
        <v>4611</v>
      </c>
      <c r="C2208" t="str">
        <f>IFERROR(VLOOKUP(Table1[[#This Row],[Ticker]],[1]!Table2[[Symbol]:[Industry]],2,FALSE),"-")</f>
        <v>-</v>
      </c>
      <c r="D2208" t="s">
        <v>391</v>
      </c>
      <c r="E2208">
        <v>259.01693999999998</v>
      </c>
      <c r="F2208">
        <v>225.9</v>
      </c>
      <c r="G2208">
        <v>2.1328632829896401</v>
      </c>
      <c r="H2208">
        <v>-4.1407994219938704</v>
      </c>
      <c r="I2208">
        <v>-24.516579429179899</v>
      </c>
      <c r="J2208">
        <v>5.1239417304634403</v>
      </c>
      <c r="K2208">
        <v>223.94671153984399</v>
      </c>
      <c r="L2208">
        <v>209.34527436001301</v>
      </c>
      <c r="M2208">
        <v>51.0178596521394</v>
      </c>
      <c r="N2208">
        <v>0.88255845837812996</v>
      </c>
      <c r="O2208">
        <v>17.308543603364299</v>
      </c>
      <c r="P2208">
        <v>45.741935483870897</v>
      </c>
      <c r="Q2208">
        <v>9.5053009404630004E-2</v>
      </c>
    </row>
    <row r="2209" spans="1:17" hidden="1" x14ac:dyDescent="0.3">
      <c r="A2209" t="s">
        <v>4612</v>
      </c>
      <c r="B2209" t="s">
        <v>4613</v>
      </c>
      <c r="C2209" t="str">
        <f>IFERROR(VLOOKUP(Table1[[#This Row],[Ticker]],[1]!Table2[[Symbol]:[Industry]],2,FALSE),"-")</f>
        <v>-</v>
      </c>
      <c r="D2209" t="s">
        <v>4194</v>
      </c>
      <c r="E2209">
        <v>258.33919320000001</v>
      </c>
      <c r="F2209">
        <v>17.489999999999998</v>
      </c>
      <c r="G2209">
        <v>-59.6761336369483</v>
      </c>
      <c r="H2209">
        <v>-9.4461373569061706</v>
      </c>
      <c r="I2209">
        <v>-22.4830530652664</v>
      </c>
      <c r="J2209">
        <v>-1.96071627549973</v>
      </c>
      <c r="K2209">
        <v>18.411251144712399</v>
      </c>
      <c r="L2209">
        <v>19.170959909096201</v>
      </c>
      <c r="M2209">
        <v>32.667406756047299</v>
      </c>
      <c r="N2209">
        <v>2.4751478138787699</v>
      </c>
      <c r="O2209">
        <v>54.373927958833598</v>
      </c>
      <c r="P2209">
        <v>24.042553191489301</v>
      </c>
      <c r="Q2209">
        <v>0.191228123405668</v>
      </c>
    </row>
    <row r="2210" spans="1:17" hidden="1" x14ac:dyDescent="0.3">
      <c r="A2210" t="s">
        <v>4614</v>
      </c>
      <c r="B2210" t="s">
        <v>4615</v>
      </c>
      <c r="C2210" t="str">
        <f>IFERROR(VLOOKUP(Table1[[#This Row],[Ticker]],[1]!Table2[[Symbol]:[Industry]],2,FALSE),"-")</f>
        <v>-</v>
      </c>
      <c r="D2210" t="s">
        <v>230</v>
      </c>
      <c r="E2210">
        <v>257.87382074999999</v>
      </c>
      <c r="F2210">
        <v>188.37</v>
      </c>
      <c r="G2210">
        <v>-49.384265762827901</v>
      </c>
      <c r="H2210">
        <v>-6.0201900634253303</v>
      </c>
      <c r="I2210">
        <v>-55.278260617388099</v>
      </c>
      <c r="J2210">
        <v>-0.83689889214036595</v>
      </c>
      <c r="K2210">
        <v>201.65384200866299</v>
      </c>
      <c r="L2210">
        <v>222.83915736447</v>
      </c>
      <c r="M2210">
        <v>40.234216153705198</v>
      </c>
      <c r="N2210">
        <v>0.76188054581916298</v>
      </c>
      <c r="O2210">
        <v>137.82980304719399</v>
      </c>
      <c r="P2210">
        <v>3.6994219653179101</v>
      </c>
      <c r="Q2210">
        <v>4.5087861671220003E-2</v>
      </c>
    </row>
    <row r="2211" spans="1:17" hidden="1" x14ac:dyDescent="0.3">
      <c r="A2211" t="s">
        <v>4616</v>
      </c>
      <c r="B2211" t="s">
        <v>4617</v>
      </c>
      <c r="C2211" t="str">
        <f>IFERROR(VLOOKUP(Table1[[#This Row],[Ticker]],[1]!Table2[[Symbol]:[Industry]],2,FALSE),"-")</f>
        <v>-</v>
      </c>
      <c r="D2211" t="s">
        <v>626</v>
      </c>
      <c r="E2211">
        <v>257.62663407999997</v>
      </c>
      <c r="F2211">
        <v>9.44</v>
      </c>
      <c r="G2211">
        <v>41.536018750258997</v>
      </c>
      <c r="H2211">
        <v>-6.8698445898301497</v>
      </c>
      <c r="I2211">
        <v>20.7958944965605</v>
      </c>
      <c r="J2211">
        <v>13.6792633267439</v>
      </c>
      <c r="K2211">
        <v>9.2614801475284594</v>
      </c>
      <c r="L2211">
        <v>7.8681998795685999</v>
      </c>
      <c r="M2211">
        <v>57.464435069991097</v>
      </c>
      <c r="N2211">
        <v>0.823248637966843</v>
      </c>
      <c r="O2211">
        <v>30.296610169491501</v>
      </c>
      <c r="P2211">
        <v>93.047034764826094</v>
      </c>
      <c r="Q2211">
        <v>0.11227873734216701</v>
      </c>
    </row>
    <row r="2212" spans="1:17" hidden="1" x14ac:dyDescent="0.3">
      <c r="A2212" t="s">
        <v>4618</v>
      </c>
      <c r="B2212" t="s">
        <v>4619</v>
      </c>
      <c r="C2212" t="str">
        <f>IFERROR(VLOOKUP(Table1[[#This Row],[Ticker]],[1]!Table2[[Symbol]:[Industry]],2,FALSE),"-")</f>
        <v>-</v>
      </c>
      <c r="D2212" t="s">
        <v>136</v>
      </c>
      <c r="E2212">
        <v>257.613</v>
      </c>
      <c r="F2212">
        <v>299.55</v>
      </c>
      <c r="G2212">
        <v>381.38506888079399</v>
      </c>
      <c r="H2212">
        <v>37.170257484042601</v>
      </c>
      <c r="I2212">
        <v>249.634347301405</v>
      </c>
      <c r="J2212">
        <v>8.66843746840809</v>
      </c>
      <c r="K2212">
        <v>218.79015688409299</v>
      </c>
      <c r="L2212">
        <v>140.78207955364601</v>
      </c>
      <c r="M2212">
        <v>93.1584629164647</v>
      </c>
      <c r="N2212">
        <v>2.4828137030980102</v>
      </c>
      <c r="O2212">
        <v>0</v>
      </c>
      <c r="P2212">
        <v>543.50161117078403</v>
      </c>
      <c r="Q2212">
        <v>0.150717497465547</v>
      </c>
    </row>
    <row r="2213" spans="1:17" hidden="1" x14ac:dyDescent="0.3">
      <c r="A2213" t="s">
        <v>4620</v>
      </c>
      <c r="B2213" t="s">
        <v>4621</v>
      </c>
      <c r="C2213" t="str">
        <f>IFERROR(VLOOKUP(Table1[[#This Row],[Ticker]],[1]!Table2[[Symbol]:[Industry]],2,FALSE),"-")</f>
        <v>-</v>
      </c>
      <c r="D2213" t="s">
        <v>1005</v>
      </c>
      <c r="E2213">
        <v>257.596201044</v>
      </c>
      <c r="F2213">
        <v>77.739999999999995</v>
      </c>
      <c r="G2213">
        <v>48.505004655131003</v>
      </c>
      <c r="H2213">
        <v>-2.75743619870331</v>
      </c>
      <c r="I2213">
        <v>-23.697109145379201</v>
      </c>
      <c r="J2213">
        <v>2.2567273132524099</v>
      </c>
      <c r="K2213">
        <v>74.2354109197681</v>
      </c>
      <c r="L2213">
        <v>66.116950346646803</v>
      </c>
      <c r="M2213">
        <v>51.093223637250397</v>
      </c>
      <c r="N2213">
        <v>0.943566940978674</v>
      </c>
      <c r="O2213">
        <v>31.077952148186199</v>
      </c>
      <c r="P2213">
        <v>78.507462686567095</v>
      </c>
      <c r="Q2213">
        <v>8.7383678356490996E-2</v>
      </c>
    </row>
    <row r="2214" spans="1:17" hidden="1" x14ac:dyDescent="0.3">
      <c r="A2214" t="s">
        <v>4622</v>
      </c>
      <c r="B2214" t="s">
        <v>4623</v>
      </c>
      <c r="C2214" t="str">
        <f>IFERROR(VLOOKUP(Table1[[#This Row],[Ticker]],[1]!Table2[[Symbol]:[Industry]],2,FALSE),"-")</f>
        <v>-</v>
      </c>
      <c r="E2214">
        <v>257.18483600000002</v>
      </c>
      <c r="F2214">
        <v>214.7</v>
      </c>
      <c r="G2214">
        <v>14.109541039483901</v>
      </c>
      <c r="H2214">
        <v>44.567420050239598</v>
      </c>
      <c r="I2214">
        <v>33.9499797972503</v>
      </c>
      <c r="J2214">
        <v>16.1194403691599</v>
      </c>
      <c r="K2214">
        <v>160.92243226751299</v>
      </c>
      <c r="L2214">
        <v>150.346826925362</v>
      </c>
      <c r="M2214">
        <v>96.805366084037502</v>
      </c>
      <c r="N2214">
        <v>1.3921967213114701</v>
      </c>
      <c r="O2214">
        <v>0</v>
      </c>
      <c r="P2214">
        <v>54.794520547945197</v>
      </c>
    </row>
    <row r="2215" spans="1:17" hidden="1" x14ac:dyDescent="0.3">
      <c r="A2215" t="s">
        <v>4624</v>
      </c>
      <c r="B2215" t="s">
        <v>4625</v>
      </c>
      <c r="C2215" t="str">
        <f>IFERROR(VLOOKUP(Table1[[#This Row],[Ticker]],[1]!Table2[[Symbol]:[Industry]],2,FALSE),"-")</f>
        <v>-</v>
      </c>
      <c r="D2215" t="s">
        <v>532</v>
      </c>
      <c r="E2215">
        <v>256.839811005</v>
      </c>
      <c r="F2215">
        <v>204.35</v>
      </c>
      <c r="G2215">
        <v>72.975461440040903</v>
      </c>
      <c r="H2215">
        <v>25.9944737145102</v>
      </c>
      <c r="I2215">
        <v>-33.358473259882899</v>
      </c>
      <c r="J2215">
        <v>5.7163768760459703</v>
      </c>
      <c r="K2215">
        <v>166.84336313445601</v>
      </c>
      <c r="L2215">
        <v>158.30706994111</v>
      </c>
      <c r="M2215">
        <v>80.364417177198405</v>
      </c>
      <c r="N2215">
        <v>1.0269636366842601</v>
      </c>
      <c r="O2215">
        <v>31.636897479813999</v>
      </c>
      <c r="P2215">
        <v>131.08673527083499</v>
      </c>
      <c r="Q2215">
        <v>3.2547141511122001E-2</v>
      </c>
    </row>
    <row r="2216" spans="1:17" hidden="1" x14ac:dyDescent="0.3">
      <c r="A2216" t="s">
        <v>4626</v>
      </c>
      <c r="B2216" t="s">
        <v>4627</v>
      </c>
      <c r="C2216" t="str">
        <f>IFERROR(VLOOKUP(Table1[[#This Row],[Ticker]],[1]!Table2[[Symbol]:[Industry]],2,FALSE),"-")</f>
        <v>-</v>
      </c>
      <c r="D2216" t="s">
        <v>181</v>
      </c>
      <c r="E2216">
        <v>256.69764285000002</v>
      </c>
      <c r="F2216">
        <v>171.05</v>
      </c>
      <c r="G2216">
        <v>48.276905977839903</v>
      </c>
      <c r="H2216">
        <v>11.027916552381599</v>
      </c>
      <c r="I2216">
        <v>0.89052016507298504</v>
      </c>
      <c r="J2216">
        <v>1.7627959691392501</v>
      </c>
      <c r="K2216">
        <v>156.886783335469</v>
      </c>
      <c r="L2216">
        <v>140.376996962747</v>
      </c>
      <c r="M2216">
        <v>73.5165807400668</v>
      </c>
      <c r="N2216">
        <v>1.33075799029971</v>
      </c>
      <c r="O2216">
        <v>5.23238819058753</v>
      </c>
      <c r="P2216">
        <v>83.904956456294997</v>
      </c>
      <c r="Q2216">
        <v>0.119402775280177</v>
      </c>
    </row>
    <row r="2217" spans="1:17" hidden="1" x14ac:dyDescent="0.3">
      <c r="A2217" t="s">
        <v>4628</v>
      </c>
      <c r="B2217" t="s">
        <v>4629</v>
      </c>
      <c r="C2217" t="str">
        <f>IFERROR(VLOOKUP(Table1[[#This Row],[Ticker]],[1]!Table2[[Symbol]:[Industry]],2,FALSE),"-")</f>
        <v>-</v>
      </c>
      <c r="D2217" t="s">
        <v>21</v>
      </c>
      <c r="E2217">
        <v>256.25620859399999</v>
      </c>
      <c r="F2217">
        <v>176.53</v>
      </c>
      <c r="G2217">
        <v>122.751072757131</v>
      </c>
      <c r="H2217">
        <v>-5.5984855814193502</v>
      </c>
      <c r="I2217">
        <v>-7.0807906992735301</v>
      </c>
      <c r="J2217">
        <v>-7.8835124295097696</v>
      </c>
      <c r="K2217">
        <v>180.82202412256399</v>
      </c>
      <c r="L2217">
        <v>163.11386708754901</v>
      </c>
      <c r="M2217">
        <v>35.692627336294599</v>
      </c>
      <c r="N2217">
        <v>0.91441056743805504</v>
      </c>
      <c r="O2217">
        <v>26.125870956777799</v>
      </c>
      <c r="P2217">
        <v>154</v>
      </c>
      <c r="Q2217">
        <v>8.2612472305746004E-2</v>
      </c>
    </row>
    <row r="2218" spans="1:17" hidden="1" x14ac:dyDescent="0.3">
      <c r="A2218" t="s">
        <v>4630</v>
      </c>
      <c r="B2218" t="s">
        <v>4631</v>
      </c>
      <c r="C2218" t="str">
        <f>IFERROR(VLOOKUP(Table1[[#This Row],[Ticker]],[1]!Table2[[Symbol]:[Industry]],2,FALSE),"-")</f>
        <v>-</v>
      </c>
      <c r="D2218" t="s">
        <v>127</v>
      </c>
      <c r="E2218">
        <v>256.03568319999999</v>
      </c>
      <c r="F2218">
        <v>2.2000000000000002</v>
      </c>
      <c r="G2218">
        <v>252.72525939262701</v>
      </c>
      <c r="H2218">
        <v>-16.718143701077398</v>
      </c>
      <c r="I2218">
        <v>-21.818507669355601</v>
      </c>
      <c r="J2218">
        <v>-1.2903983805122401</v>
      </c>
      <c r="K2218">
        <v>2.34669011648259</v>
      </c>
      <c r="L2218">
        <v>2.0388790526914198</v>
      </c>
      <c r="M2218">
        <v>37.382411890092101</v>
      </c>
      <c r="N2218">
        <v>0.500904949020746</v>
      </c>
      <c r="O2218">
        <v>75.454545454545396</v>
      </c>
      <c r="P2218">
        <v>279.31034482758599</v>
      </c>
    </row>
    <row r="2219" spans="1:17" hidden="1" x14ac:dyDescent="0.3">
      <c r="A2219" t="s">
        <v>4632</v>
      </c>
      <c r="B2219" t="s">
        <v>4633</v>
      </c>
      <c r="C2219" t="str">
        <f>IFERROR(VLOOKUP(Table1[[#This Row],[Ticker]],[1]!Table2[[Symbol]:[Industry]],2,FALSE),"-")</f>
        <v>-</v>
      </c>
      <c r="D2219" t="s">
        <v>548</v>
      </c>
      <c r="E2219">
        <v>255.89025000000001</v>
      </c>
      <c r="F2219">
        <v>232.1</v>
      </c>
      <c r="G2219">
        <v>-19.626560089336898</v>
      </c>
      <c r="H2219">
        <v>6.7027142870881997</v>
      </c>
      <c r="I2219">
        <v>-18.195798162267099</v>
      </c>
      <c r="J2219">
        <v>1.08939453818933</v>
      </c>
      <c r="K2219">
        <v>223.32331341770899</v>
      </c>
      <c r="L2219">
        <v>222.70639686959299</v>
      </c>
      <c r="M2219">
        <v>51.834840847909398</v>
      </c>
      <c r="N2219">
        <v>2.83205374197806</v>
      </c>
      <c r="O2219">
        <v>18.483412322274798</v>
      </c>
      <c r="P2219">
        <v>22.157894736842099</v>
      </c>
      <c r="Q2219">
        <v>2.2675149275461999E-2</v>
      </c>
    </row>
    <row r="2220" spans="1:17" hidden="1" x14ac:dyDescent="0.3">
      <c r="A2220" t="s">
        <v>4634</v>
      </c>
      <c r="B2220" t="s">
        <v>4635</v>
      </c>
      <c r="C2220" t="str">
        <f>IFERROR(VLOOKUP(Table1[[#This Row],[Ticker]],[1]!Table2[[Symbol]:[Industry]],2,FALSE),"-")</f>
        <v>-</v>
      </c>
      <c r="D2220" t="s">
        <v>391</v>
      </c>
      <c r="E2220">
        <v>255.81339500000001</v>
      </c>
      <c r="F2220">
        <v>192.2</v>
      </c>
      <c r="G2220">
        <v>-2.0628956066468001</v>
      </c>
      <c r="H2220">
        <v>-4.5075764905102602</v>
      </c>
      <c r="I2220">
        <v>-7.5584116480641699</v>
      </c>
      <c r="J2220">
        <v>3.6357682707321999</v>
      </c>
      <c r="K2220">
        <v>198.886947445402</v>
      </c>
      <c r="L2220">
        <v>204.52474210202101</v>
      </c>
      <c r="M2220">
        <v>44.818717101367703</v>
      </c>
      <c r="N2220">
        <v>0.90087865387928501</v>
      </c>
      <c r="O2220">
        <v>53.173777315296498</v>
      </c>
      <c r="P2220">
        <v>34.877192982456101</v>
      </c>
    </row>
    <row r="2221" spans="1:17" hidden="1" x14ac:dyDescent="0.3">
      <c r="A2221" t="s">
        <v>4636</v>
      </c>
      <c r="B2221" t="s">
        <v>4637</v>
      </c>
      <c r="C2221" t="str">
        <f>IFERROR(VLOOKUP(Table1[[#This Row],[Ticker]],[1]!Table2[[Symbol]:[Industry]],2,FALSE),"-")</f>
        <v>-</v>
      </c>
      <c r="D2221" t="s">
        <v>1598</v>
      </c>
      <c r="E2221">
        <v>255.79806389499899</v>
      </c>
      <c r="F2221">
        <v>551.65</v>
      </c>
      <c r="G2221">
        <v>-3.1734523253393898</v>
      </c>
      <c r="H2221">
        <v>24.688024162949102</v>
      </c>
      <c r="I2221">
        <v>17.4786862827386</v>
      </c>
      <c r="J2221">
        <v>12.478938546339799</v>
      </c>
      <c r="K2221">
        <v>443.74775179949103</v>
      </c>
      <c r="L2221">
        <v>423.42482703712199</v>
      </c>
      <c r="M2221">
        <v>71.247814916410405</v>
      </c>
      <c r="N2221">
        <v>3.1639634778032</v>
      </c>
      <c r="O2221">
        <v>14.656031904287101</v>
      </c>
      <c r="P2221">
        <v>53.2361111111111</v>
      </c>
      <c r="Q2221">
        <v>-0.106625216347845</v>
      </c>
    </row>
    <row r="2222" spans="1:17" hidden="1" x14ac:dyDescent="0.3">
      <c r="A2222" t="s">
        <v>4638</v>
      </c>
      <c r="B2222" t="s">
        <v>4639</v>
      </c>
      <c r="C2222" t="str">
        <f>IFERROR(VLOOKUP(Table1[[#This Row],[Ticker]],[1]!Table2[[Symbol]:[Industry]],2,FALSE),"-")</f>
        <v>-</v>
      </c>
      <c r="D2222" t="s">
        <v>133</v>
      </c>
      <c r="E2222">
        <v>255.53559368399999</v>
      </c>
      <c r="F2222">
        <v>6.09</v>
      </c>
      <c r="G2222">
        <v>79.855592531142605</v>
      </c>
      <c r="H2222">
        <v>36.610369890594001</v>
      </c>
      <c r="I2222">
        <v>37.265555647072802</v>
      </c>
      <c r="J2222">
        <v>13.7370222793816</v>
      </c>
      <c r="K2222">
        <v>4.4461247626928202</v>
      </c>
      <c r="L2222">
        <v>3.8549534611266001</v>
      </c>
      <c r="M2222">
        <v>96.266608142461905</v>
      </c>
      <c r="N2222">
        <v>3.3315320942517501</v>
      </c>
      <c r="O2222">
        <v>0.164203612479463</v>
      </c>
      <c r="P2222">
        <v>138.82352941176401</v>
      </c>
      <c r="Q2222">
        <v>8.3416599799107996E-2</v>
      </c>
    </row>
    <row r="2223" spans="1:17" hidden="1" x14ac:dyDescent="0.3">
      <c r="A2223" t="s">
        <v>4640</v>
      </c>
      <c r="B2223" t="s">
        <v>4641</v>
      </c>
      <c r="C2223" t="str">
        <f>IFERROR(VLOOKUP(Table1[[#This Row],[Ticker]],[1]!Table2[[Symbol]:[Industry]],2,FALSE),"-")</f>
        <v>-</v>
      </c>
      <c r="D2223" t="s">
        <v>532</v>
      </c>
      <c r="E2223">
        <v>255.28541924999999</v>
      </c>
      <c r="F2223">
        <v>309.45</v>
      </c>
      <c r="G2223">
        <v>342.27855092867702</v>
      </c>
      <c r="H2223">
        <v>-7.45725398838053</v>
      </c>
      <c r="I2223">
        <v>67.595915203709694</v>
      </c>
      <c r="J2223">
        <v>-0.87287421204792703</v>
      </c>
      <c r="K2223">
        <v>298.595278835383</v>
      </c>
      <c r="L2223">
        <v>221.099671813035</v>
      </c>
      <c r="M2223">
        <v>41.560975888397998</v>
      </c>
      <c r="N2223">
        <v>0.58652474842252</v>
      </c>
      <c r="O2223">
        <v>17.466472774276902</v>
      </c>
      <c r="P2223">
        <v>415.320566194837</v>
      </c>
      <c r="Q2223">
        <v>0.19005904485224701</v>
      </c>
    </row>
    <row r="2224" spans="1:17" hidden="1" x14ac:dyDescent="0.3">
      <c r="A2224" t="s">
        <v>4642</v>
      </c>
      <c r="B2224" t="s">
        <v>4643</v>
      </c>
      <c r="C2224" t="str">
        <f>IFERROR(VLOOKUP(Table1[[#This Row],[Ticker]],[1]!Table2[[Symbol]:[Industry]],2,FALSE),"-")</f>
        <v>-</v>
      </c>
      <c r="D2224" t="s">
        <v>60</v>
      </c>
      <c r="E2224">
        <v>255.18812991999999</v>
      </c>
      <c r="F2224">
        <v>25.79</v>
      </c>
      <c r="G2224">
        <v>72.411828145287799</v>
      </c>
      <c r="H2224">
        <v>-31.704485043350999</v>
      </c>
      <c r="I2224">
        <v>25.924834872389699</v>
      </c>
      <c r="J2224">
        <v>-7.2124943693830996</v>
      </c>
      <c r="K2224">
        <v>26.729737221765401</v>
      </c>
      <c r="L2224">
        <v>20.964122215296399</v>
      </c>
      <c r="M2224">
        <v>14.7002544071938</v>
      </c>
      <c r="N2224">
        <v>0.407696746021523</v>
      </c>
      <c r="O2224">
        <v>66.770065917022094</v>
      </c>
      <c r="P2224">
        <v>99.304482225656798</v>
      </c>
      <c r="Q2224">
        <v>4.6940146988573003E-2</v>
      </c>
    </row>
    <row r="2225" spans="1:17" hidden="1" x14ac:dyDescent="0.3">
      <c r="A2225" t="s">
        <v>4644</v>
      </c>
      <c r="B2225" t="s">
        <v>4645</v>
      </c>
      <c r="C2225" t="str">
        <f>IFERROR(VLOOKUP(Table1[[#This Row],[Ticker]],[1]!Table2[[Symbol]:[Industry]],2,FALSE),"-")</f>
        <v>-</v>
      </c>
      <c r="D2225" t="s">
        <v>68</v>
      </c>
      <c r="E2225">
        <v>255.0675</v>
      </c>
      <c r="F2225">
        <v>18.75</v>
      </c>
      <c r="G2225">
        <v>-6.49579972067336</v>
      </c>
      <c r="H2225">
        <v>0.35323573484693299</v>
      </c>
      <c r="I2225">
        <v>-32.424952416929202</v>
      </c>
      <c r="J2225">
        <v>6.0903007058251699</v>
      </c>
      <c r="K2225">
        <v>19.173819866719199</v>
      </c>
      <c r="L2225">
        <v>19.460053433330302</v>
      </c>
      <c r="M2225">
        <v>44.124037177003601</v>
      </c>
      <c r="N2225">
        <v>1.30751361693455</v>
      </c>
      <c r="O2225">
        <v>62.399999999999899</v>
      </c>
      <c r="P2225">
        <v>39.925373134328296</v>
      </c>
      <c r="Q2225">
        <v>5.3299575584582003E-2</v>
      </c>
    </row>
    <row r="2226" spans="1:17" hidden="1" x14ac:dyDescent="0.3">
      <c r="A2226" t="s">
        <v>4646</v>
      </c>
      <c r="B2226" t="s">
        <v>4647</v>
      </c>
      <c r="C2226" t="str">
        <f>IFERROR(VLOOKUP(Table1[[#This Row],[Ticker]],[1]!Table2[[Symbol]:[Industry]],2,FALSE),"-")</f>
        <v>-</v>
      </c>
      <c r="D2226" t="s">
        <v>396</v>
      </c>
      <c r="E2226">
        <v>254.79739040000001</v>
      </c>
      <c r="F2226">
        <v>104.3</v>
      </c>
      <c r="G2226">
        <v>-29.768971074985</v>
      </c>
      <c r="H2226">
        <v>-17.575656974320999</v>
      </c>
      <c r="I2226">
        <v>-16.2887003633235</v>
      </c>
      <c r="J2226">
        <v>-5.8999652589965104</v>
      </c>
      <c r="M2226">
        <v>36.684131387574197</v>
      </c>
      <c r="O2226">
        <v>38.2550335570469</v>
      </c>
      <c r="P2226">
        <v>6.7553735926304901</v>
      </c>
    </row>
    <row r="2227" spans="1:17" hidden="1" x14ac:dyDescent="0.3">
      <c r="A2227" t="s">
        <v>4648</v>
      </c>
      <c r="B2227" t="s">
        <v>4649</v>
      </c>
      <c r="C2227" t="str">
        <f>IFERROR(VLOOKUP(Table1[[#This Row],[Ticker]],[1]!Table2[[Symbol]:[Industry]],2,FALSE),"-")</f>
        <v>-</v>
      </c>
      <c r="D2227" t="s">
        <v>297</v>
      </c>
      <c r="E2227">
        <v>254.7345766</v>
      </c>
      <c r="F2227">
        <v>183.05</v>
      </c>
      <c r="G2227">
        <v>-24.208127940551901</v>
      </c>
      <c r="H2227">
        <v>-16.694422928458</v>
      </c>
      <c r="I2227">
        <v>-33.483240125646397</v>
      </c>
      <c r="J2227">
        <v>-12.1964452780448</v>
      </c>
      <c r="K2227">
        <v>220.65082151111301</v>
      </c>
      <c r="L2227">
        <v>217.69026595044099</v>
      </c>
      <c r="M2227">
        <v>5.4607846455002402</v>
      </c>
      <c r="N2227">
        <v>1.0736975857687401</v>
      </c>
      <c r="O2227">
        <v>72.466539196940701</v>
      </c>
      <c r="P2227">
        <v>7.6764705882352997</v>
      </c>
    </row>
    <row r="2228" spans="1:17" hidden="1" x14ac:dyDescent="0.3">
      <c r="A2228" t="s">
        <v>4650</v>
      </c>
      <c r="B2228" t="s">
        <v>4651</v>
      </c>
      <c r="C2228" t="str">
        <f>IFERROR(VLOOKUP(Table1[[#This Row],[Ticker]],[1]!Table2[[Symbol]:[Industry]],2,FALSE),"-")</f>
        <v>-</v>
      </c>
      <c r="D2228" t="s">
        <v>489</v>
      </c>
      <c r="E2228">
        <v>253.96799999999999</v>
      </c>
      <c r="F2228">
        <v>529.1</v>
      </c>
      <c r="G2228">
        <v>10.5940693485514</v>
      </c>
      <c r="H2228">
        <v>0.248656358208143</v>
      </c>
      <c r="I2228">
        <v>-7.4538562568438804</v>
      </c>
      <c r="J2228">
        <v>5.8472102280789402</v>
      </c>
      <c r="K2228">
        <v>515.964650425179</v>
      </c>
      <c r="L2228">
        <v>489.49147676258099</v>
      </c>
      <c r="M2228">
        <v>66.537839831899404</v>
      </c>
      <c r="N2228">
        <v>0.60548703514674096</v>
      </c>
      <c r="O2228">
        <v>13.4568134568134</v>
      </c>
      <c r="P2228">
        <v>38.4353741496598</v>
      </c>
      <c r="Q2228">
        <v>-6.3697809458706997E-2</v>
      </c>
    </row>
    <row r="2229" spans="1:17" hidden="1" x14ac:dyDescent="0.3">
      <c r="A2229" t="s">
        <v>4652</v>
      </c>
      <c r="B2229" t="s">
        <v>4653</v>
      </c>
      <c r="C2229" t="str">
        <f>IFERROR(VLOOKUP(Table1[[#This Row],[Ticker]],[1]!Table2[[Symbol]:[Industry]],2,FALSE),"-")</f>
        <v>-</v>
      </c>
      <c r="D2229" t="s">
        <v>4654</v>
      </c>
      <c r="E2229">
        <v>253.27312499999999</v>
      </c>
      <c r="F2229">
        <v>120.75</v>
      </c>
      <c r="G2229">
        <v>66.060096441237405</v>
      </c>
      <c r="H2229">
        <v>50.286733852016702</v>
      </c>
      <c r="I2229">
        <v>85.301363390405996</v>
      </c>
      <c r="J2229">
        <v>29.3152990446332</v>
      </c>
      <c r="K2229">
        <v>87.916440617582694</v>
      </c>
      <c r="L2229">
        <v>77.781238056893301</v>
      </c>
      <c r="M2229">
        <v>90.565560260027695</v>
      </c>
      <c r="N2229">
        <v>2.11979524653619</v>
      </c>
      <c r="O2229">
        <v>0.53830227743272197</v>
      </c>
      <c r="P2229">
        <v>115.202281233291</v>
      </c>
    </row>
    <row r="2230" spans="1:17" hidden="1" x14ac:dyDescent="0.3">
      <c r="A2230" t="s">
        <v>4655</v>
      </c>
      <c r="B2230" t="s">
        <v>4656</v>
      </c>
      <c r="C2230" t="str">
        <f>IFERROR(VLOOKUP(Table1[[#This Row],[Ticker]],[1]!Table2[[Symbol]:[Industry]],2,FALSE),"-")</f>
        <v>-</v>
      </c>
      <c r="D2230" t="s">
        <v>46</v>
      </c>
      <c r="E2230">
        <v>253.07800817199899</v>
      </c>
      <c r="F2230">
        <v>12.76</v>
      </c>
      <c r="G2230">
        <v>7.0274800100670802</v>
      </c>
      <c r="H2230">
        <v>5.3685993431123702</v>
      </c>
      <c r="I2230">
        <v>-22.286309385219202</v>
      </c>
      <c r="J2230">
        <v>30.966765661883102</v>
      </c>
      <c r="K2230">
        <v>11.737334019953099</v>
      </c>
      <c r="L2230">
        <v>11.8373229636645</v>
      </c>
      <c r="M2230">
        <v>71.820483055550298</v>
      </c>
      <c r="N2230">
        <v>3.2314072510229699</v>
      </c>
      <c r="O2230">
        <v>19.122257053291499</v>
      </c>
      <c r="P2230">
        <v>37.945945945945901</v>
      </c>
    </row>
    <row r="2231" spans="1:17" hidden="1" x14ac:dyDescent="0.3">
      <c r="A2231" t="s">
        <v>4657</v>
      </c>
      <c r="B2231" t="s">
        <v>4658</v>
      </c>
      <c r="C2231" t="str">
        <f>IFERROR(VLOOKUP(Table1[[#This Row],[Ticker]],[1]!Table2[[Symbol]:[Industry]],2,FALSE),"-")</f>
        <v>-</v>
      </c>
      <c r="D2231" t="s">
        <v>54</v>
      </c>
      <c r="E2231">
        <v>252.83289095999999</v>
      </c>
      <c r="F2231">
        <v>182.2</v>
      </c>
      <c r="G2231">
        <v>56.199826282536797</v>
      </c>
      <c r="H2231">
        <v>-6.6957398795974301</v>
      </c>
      <c r="I2231">
        <v>13.863826391685</v>
      </c>
      <c r="J2231">
        <v>9.5918564667836002</v>
      </c>
      <c r="K2231">
        <v>182.116309961968</v>
      </c>
      <c r="L2231">
        <v>154.57114626351699</v>
      </c>
      <c r="M2231">
        <v>49.4026534186793</v>
      </c>
      <c r="N2231">
        <v>0.71512776877780604</v>
      </c>
      <c r="O2231">
        <v>27.8265642151481</v>
      </c>
      <c r="P2231">
        <v>97.079502433747905</v>
      </c>
      <c r="Q2231">
        <v>9.7070174561835004E-2</v>
      </c>
    </row>
    <row r="2232" spans="1:17" hidden="1" x14ac:dyDescent="0.3">
      <c r="A2232" t="s">
        <v>4659</v>
      </c>
      <c r="B2232" t="s">
        <v>4660</v>
      </c>
      <c r="C2232" t="str">
        <f>IFERROR(VLOOKUP(Table1[[#This Row],[Ticker]],[1]!Table2[[Symbol]:[Industry]],2,FALSE),"-")</f>
        <v>-</v>
      </c>
      <c r="D2232" t="s">
        <v>201</v>
      </c>
      <c r="E2232">
        <v>252.21091826799901</v>
      </c>
      <c r="F2232">
        <v>110.42</v>
      </c>
      <c r="G2232">
        <v>22.934210435047699</v>
      </c>
      <c r="H2232">
        <v>-0.71307923478631297</v>
      </c>
      <c r="I2232">
        <v>-18.445577689435499</v>
      </c>
      <c r="J2232">
        <v>11.039230834036401</v>
      </c>
      <c r="K2232">
        <v>105.011623910757</v>
      </c>
      <c r="L2232">
        <v>98.001717451272697</v>
      </c>
      <c r="M2232">
        <v>59.043506310182799</v>
      </c>
      <c r="N2232">
        <v>2.2853177241987699</v>
      </c>
      <c r="O2232">
        <v>27.422568375294301</v>
      </c>
      <c r="P2232">
        <v>58.9920806335493</v>
      </c>
      <c r="Q2232">
        <v>2.8176470103447999E-2</v>
      </c>
    </row>
    <row r="2233" spans="1:17" hidden="1" x14ac:dyDescent="0.3">
      <c r="A2233" t="s">
        <v>4661</v>
      </c>
      <c r="B2233" t="s">
        <v>4662</v>
      </c>
      <c r="C2233" t="str">
        <f>IFERROR(VLOOKUP(Table1[[#This Row],[Ticker]],[1]!Table2[[Symbol]:[Industry]],2,FALSE),"-")</f>
        <v>-</v>
      </c>
      <c r="D2233" t="s">
        <v>297</v>
      </c>
      <c r="E2233">
        <v>251.559924</v>
      </c>
      <c r="F2233">
        <v>186.9</v>
      </c>
      <c r="G2233">
        <v>37.362282986093497</v>
      </c>
      <c r="H2233">
        <v>1.99064750771373</v>
      </c>
      <c r="I2233">
        <v>-1.0208567023080399</v>
      </c>
      <c r="J2233">
        <v>2.5382754698688101</v>
      </c>
      <c r="K2233">
        <v>189.07991873153401</v>
      </c>
      <c r="L2233">
        <v>175.54799994292799</v>
      </c>
      <c r="M2233">
        <v>39.373662844592502</v>
      </c>
      <c r="N2233">
        <v>0.60661479461772005</v>
      </c>
      <c r="O2233">
        <v>15.302300695559101</v>
      </c>
      <c r="P2233">
        <v>63.947368421052602</v>
      </c>
      <c r="Q2233">
        <v>0.18801667120117099</v>
      </c>
    </row>
    <row r="2234" spans="1:17" hidden="1" x14ac:dyDescent="0.3">
      <c r="A2234" t="s">
        <v>4663</v>
      </c>
      <c r="B2234" t="s">
        <v>4664</v>
      </c>
      <c r="C2234" t="str">
        <f>IFERROR(VLOOKUP(Table1[[#This Row],[Ticker]],[1]!Table2[[Symbol]:[Industry]],2,FALSE),"-")</f>
        <v>-</v>
      </c>
      <c r="D2234" t="s">
        <v>51</v>
      </c>
      <c r="E2234">
        <v>250.98955895</v>
      </c>
      <c r="F2234">
        <v>225.55</v>
      </c>
      <c r="G2234">
        <v>-68.197821650335698</v>
      </c>
      <c r="H2234">
        <v>4.5128087805621897</v>
      </c>
      <c r="I2234">
        <v>-32.923513621271198</v>
      </c>
      <c r="J2234">
        <v>7.8358790695004901</v>
      </c>
      <c r="K2234">
        <v>216.16954885409501</v>
      </c>
      <c r="L2234">
        <v>259.44859994460001</v>
      </c>
      <c r="M2234">
        <v>57.591755292420501</v>
      </c>
      <c r="N2234">
        <v>0.86339960200835697</v>
      </c>
      <c r="O2234">
        <v>109.776102859676</v>
      </c>
      <c r="P2234">
        <v>30.2251732101616</v>
      </c>
      <c r="Q2234">
        <v>-0.116023593473614</v>
      </c>
    </row>
    <row r="2235" spans="1:17" hidden="1" x14ac:dyDescent="0.3">
      <c r="A2235" t="s">
        <v>4665</v>
      </c>
      <c r="B2235" t="s">
        <v>4666</v>
      </c>
      <c r="C2235" t="str">
        <f>IFERROR(VLOOKUP(Table1[[#This Row],[Ticker]],[1]!Table2[[Symbol]:[Industry]],2,FALSE),"-")</f>
        <v>-</v>
      </c>
      <c r="D2235" t="s">
        <v>626</v>
      </c>
      <c r="E2235">
        <v>250.73644485</v>
      </c>
      <c r="F2235">
        <v>204.95</v>
      </c>
      <c r="G2235">
        <v>760.64435179447798</v>
      </c>
      <c r="H2235">
        <v>-6.2551469821565702</v>
      </c>
      <c r="I2235">
        <v>173.940003203873</v>
      </c>
      <c r="J2235">
        <v>2.04750405087966</v>
      </c>
      <c r="K2235">
        <v>185.05271980395301</v>
      </c>
      <c r="L2235">
        <v>108.20739915643701</v>
      </c>
      <c r="M2235">
        <v>51.2067819947058</v>
      </c>
      <c r="N2235">
        <v>0.72037422037422005</v>
      </c>
      <c r="O2235">
        <v>6.1234447426201601</v>
      </c>
      <c r="P2235">
        <v>857.71028037383098</v>
      </c>
    </row>
    <row r="2236" spans="1:17" hidden="1" x14ac:dyDescent="0.3">
      <c r="A2236" t="s">
        <v>4667</v>
      </c>
      <c r="B2236" t="s">
        <v>4668</v>
      </c>
      <c r="C2236" t="str">
        <f>IFERROR(VLOOKUP(Table1[[#This Row],[Ticker]],[1]!Table2[[Symbol]:[Industry]],2,FALSE),"-")</f>
        <v>-</v>
      </c>
      <c r="D2236" t="s">
        <v>95</v>
      </c>
      <c r="E2236">
        <v>250.652628832</v>
      </c>
      <c r="F2236">
        <v>7.52</v>
      </c>
      <c r="G2236">
        <v>-41.7120268177583</v>
      </c>
      <c r="H2236">
        <v>-4.4354264183601897</v>
      </c>
      <c r="I2236">
        <v>-47.659778328082602</v>
      </c>
      <c r="J2236">
        <v>-4.5597303839478096</v>
      </c>
      <c r="K2236">
        <v>8.7665186901964507</v>
      </c>
      <c r="L2236">
        <v>9.7591348844034798</v>
      </c>
      <c r="M2236">
        <v>35.358421640710297</v>
      </c>
      <c r="N2236">
        <v>0.68138025220954801</v>
      </c>
      <c r="O2236">
        <v>116.363869376319</v>
      </c>
      <c r="P2236">
        <v>7.4285714285714199</v>
      </c>
      <c r="Q2236">
        <v>6.8404608605350997E-2</v>
      </c>
    </row>
    <row r="2237" spans="1:17" hidden="1" x14ac:dyDescent="0.3">
      <c r="A2237" t="s">
        <v>4669</v>
      </c>
      <c r="B2237" t="s">
        <v>4670</v>
      </c>
      <c r="C2237" t="str">
        <f>IFERROR(VLOOKUP(Table1[[#This Row],[Ticker]],[1]!Table2[[Symbol]:[Industry]],2,FALSE),"-")</f>
        <v>-</v>
      </c>
      <c r="D2237" t="s">
        <v>396</v>
      </c>
      <c r="E2237">
        <v>250.518</v>
      </c>
      <c r="F2237">
        <v>194.2</v>
      </c>
      <c r="G2237">
        <v>43.765791758023298</v>
      </c>
      <c r="H2237">
        <v>8.9323786161115102</v>
      </c>
      <c r="I2237">
        <v>52.878091259608397</v>
      </c>
      <c r="J2237">
        <v>-10.590121734173399</v>
      </c>
      <c r="K2237">
        <v>163.70913833624201</v>
      </c>
      <c r="L2237">
        <v>133.33507633180199</v>
      </c>
      <c r="M2237">
        <v>62.636735362348603</v>
      </c>
      <c r="N2237">
        <v>0.72101871185351696</v>
      </c>
      <c r="O2237">
        <v>7.9814624098867002</v>
      </c>
      <c r="P2237">
        <v>102.291666666666</v>
      </c>
    </row>
    <row r="2238" spans="1:17" hidden="1" x14ac:dyDescent="0.3">
      <c r="A2238" t="s">
        <v>4671</v>
      </c>
      <c r="B2238" t="s">
        <v>4672</v>
      </c>
      <c r="C2238" t="str">
        <f>IFERROR(VLOOKUP(Table1[[#This Row],[Ticker]],[1]!Table2[[Symbol]:[Industry]],2,FALSE),"-")</f>
        <v>-</v>
      </c>
      <c r="D2238" t="s">
        <v>201</v>
      </c>
      <c r="E2238">
        <v>250.47185250000001</v>
      </c>
      <c r="F2238">
        <v>255.05</v>
      </c>
      <c r="G2238">
        <v>34.787897798194898</v>
      </c>
      <c r="H2238">
        <v>-1.63005665034497</v>
      </c>
      <c r="I2238">
        <v>29.341429342605799</v>
      </c>
      <c r="J2238">
        <v>7.8847596351935598</v>
      </c>
      <c r="K2238">
        <v>210.19277799999099</v>
      </c>
      <c r="L2238">
        <v>174.98995196217999</v>
      </c>
      <c r="M2238">
        <v>71.251163493586503</v>
      </c>
      <c r="N2238">
        <v>0.87094628196157298</v>
      </c>
      <c r="O2238">
        <v>1.6859439325622501</v>
      </c>
      <c r="P2238">
        <v>91.766917293233007</v>
      </c>
      <c r="Q2238">
        <v>1.7125144111974001E-2</v>
      </c>
    </row>
    <row r="2239" spans="1:17" hidden="1" x14ac:dyDescent="0.3">
      <c r="A2239" t="s">
        <v>4673</v>
      </c>
      <c r="B2239" t="s">
        <v>4674</v>
      </c>
      <c r="C2239" t="str">
        <f>IFERROR(VLOOKUP(Table1[[#This Row],[Ticker]],[1]!Table2[[Symbol]:[Industry]],2,FALSE),"-")</f>
        <v>-</v>
      </c>
      <c r="D2239" t="s">
        <v>264</v>
      </c>
      <c r="E2239">
        <v>250.1</v>
      </c>
      <c r="F2239">
        <v>305</v>
      </c>
      <c r="G2239">
        <v>21.545074837017602</v>
      </c>
      <c r="H2239">
        <v>10.7543042561751</v>
      </c>
      <c r="I2239">
        <v>-15.7540327252126</v>
      </c>
      <c r="J2239">
        <v>-1.71578384306731</v>
      </c>
      <c r="K2239">
        <v>307.26768825324098</v>
      </c>
      <c r="L2239">
        <v>275.53646606442697</v>
      </c>
      <c r="M2239">
        <v>41.097031790443403</v>
      </c>
      <c r="N2239">
        <v>0.53454545454545399</v>
      </c>
      <c r="O2239">
        <v>27.8032786885245</v>
      </c>
      <c r="P2239">
        <v>62.234042553191401</v>
      </c>
      <c r="Q2239">
        <v>0.17584392180514199</v>
      </c>
    </row>
    <row r="2240" spans="1:17" hidden="1" x14ac:dyDescent="0.3">
      <c r="A2240" t="s">
        <v>4675</v>
      </c>
      <c r="B2240" t="s">
        <v>4676</v>
      </c>
      <c r="C2240" t="str">
        <f>IFERROR(VLOOKUP(Table1[[#This Row],[Ticker]],[1]!Table2[[Symbol]:[Industry]],2,FALSE),"-")</f>
        <v>-</v>
      </c>
      <c r="D2240" t="s">
        <v>551</v>
      </c>
      <c r="E2240">
        <v>248.849761244999</v>
      </c>
      <c r="F2240">
        <v>411.35</v>
      </c>
      <c r="G2240">
        <v>-26.767080096449</v>
      </c>
      <c r="H2240">
        <v>-1.5019038449134201</v>
      </c>
      <c r="I2240">
        <v>-15.582292200775001</v>
      </c>
      <c r="J2240">
        <v>1.98301917953873</v>
      </c>
      <c r="K2240">
        <v>392.53152500589698</v>
      </c>
      <c r="L2240">
        <v>393.05526737755798</v>
      </c>
      <c r="M2240">
        <v>75.150319128166601</v>
      </c>
      <c r="N2240">
        <v>1.04003331181534</v>
      </c>
      <c r="O2240">
        <v>25.9146712045703</v>
      </c>
      <c r="P2240">
        <v>28.546875</v>
      </c>
      <c r="Q2240">
        <v>6.4439477092649994E-2</v>
      </c>
    </row>
    <row r="2241" spans="1:17" hidden="1" x14ac:dyDescent="0.3">
      <c r="A2241" t="s">
        <v>4677</v>
      </c>
      <c r="B2241" t="s">
        <v>4678</v>
      </c>
      <c r="C2241" t="str">
        <f>IFERROR(VLOOKUP(Table1[[#This Row],[Ticker]],[1]!Table2[[Symbol]:[Industry]],2,FALSE),"-")</f>
        <v>-</v>
      </c>
      <c r="D2241" t="s">
        <v>929</v>
      </c>
      <c r="E2241">
        <v>248.53401719999999</v>
      </c>
      <c r="F2241">
        <v>38.85</v>
      </c>
      <c r="G2241">
        <v>29.313790969535301</v>
      </c>
      <c r="H2241">
        <v>30.199142759534499</v>
      </c>
      <c r="I2241">
        <v>-3.1416106474413299</v>
      </c>
      <c r="J2241">
        <v>20.653534338750799</v>
      </c>
      <c r="K2241">
        <v>32.374009923472201</v>
      </c>
      <c r="L2241">
        <v>31.3938974021105</v>
      </c>
      <c r="M2241">
        <v>76.753478404930902</v>
      </c>
      <c r="N2241">
        <v>2.5594432199489101</v>
      </c>
      <c r="O2241">
        <v>4.7361647361647101</v>
      </c>
      <c r="P2241">
        <v>61.875</v>
      </c>
      <c r="Q2241">
        <v>-2.0575929910691002E-2</v>
      </c>
    </row>
    <row r="2242" spans="1:17" hidden="1" x14ac:dyDescent="0.3">
      <c r="A2242" t="s">
        <v>4679</v>
      </c>
      <c r="B2242" t="s">
        <v>4680</v>
      </c>
      <c r="C2242" t="str">
        <f>IFERROR(VLOOKUP(Table1[[#This Row],[Ticker]],[1]!Table2[[Symbol]:[Industry]],2,FALSE),"-")</f>
        <v>-</v>
      </c>
      <c r="D2242" t="s">
        <v>54</v>
      </c>
      <c r="E2242">
        <v>248.15532654499901</v>
      </c>
      <c r="F2242">
        <v>52.45</v>
      </c>
      <c r="G2242">
        <v>24.4370855987294</v>
      </c>
      <c r="H2242">
        <v>-0.32627427384458502</v>
      </c>
      <c r="I2242">
        <v>28.690265027986499</v>
      </c>
      <c r="J2242">
        <v>-1.4150762958975001</v>
      </c>
      <c r="K2242">
        <v>51.542840242778603</v>
      </c>
      <c r="L2242">
        <v>46.194504358733397</v>
      </c>
      <c r="M2242">
        <v>52.404236918682997</v>
      </c>
      <c r="N2242">
        <v>1.1146672874618899</v>
      </c>
      <c r="O2242">
        <v>11.3441372735938</v>
      </c>
      <c r="P2242">
        <v>63.957486714598303</v>
      </c>
      <c r="Q2242">
        <v>-1.9729795494140001E-3</v>
      </c>
    </row>
    <row r="2243" spans="1:17" hidden="1" x14ac:dyDescent="0.3">
      <c r="A2243" t="s">
        <v>4681</v>
      </c>
      <c r="B2243" t="s">
        <v>4682</v>
      </c>
      <c r="C2243" t="str">
        <f>IFERROR(VLOOKUP(Table1[[#This Row],[Ticker]],[1]!Table2[[Symbol]:[Industry]],2,FALSE),"-")</f>
        <v>-</v>
      </c>
      <c r="D2243" t="s">
        <v>926</v>
      </c>
      <c r="E2243">
        <v>248.12905816999901</v>
      </c>
      <c r="F2243">
        <v>30.83</v>
      </c>
      <c r="G2243">
        <v>-15.6458986771325</v>
      </c>
      <c r="H2243">
        <v>-7.0571822232234602</v>
      </c>
      <c r="I2243">
        <v>-14.637871254757099</v>
      </c>
      <c r="J2243">
        <v>1.7426191669661399</v>
      </c>
      <c r="K2243">
        <v>29.948094111869299</v>
      </c>
      <c r="L2243">
        <v>30.510538526075901</v>
      </c>
      <c r="M2243">
        <v>57.245075655092897</v>
      </c>
      <c r="N2243">
        <v>0.831287985126133</v>
      </c>
      <c r="O2243">
        <v>29.030165423288999</v>
      </c>
      <c r="P2243">
        <v>25.325203252032502</v>
      </c>
      <c r="Q2243">
        <v>2.8926240205105001E-2</v>
      </c>
    </row>
    <row r="2244" spans="1:17" hidden="1" x14ac:dyDescent="0.3">
      <c r="A2244" t="s">
        <v>4683</v>
      </c>
      <c r="B2244" t="s">
        <v>4684</v>
      </c>
      <c r="C2244" t="str">
        <f>IFERROR(VLOOKUP(Table1[[#This Row],[Ticker]],[1]!Table2[[Symbol]:[Industry]],2,FALSE),"-")</f>
        <v>-</v>
      </c>
      <c r="D2244" t="s">
        <v>560</v>
      </c>
      <c r="E2244">
        <v>247.88082374999999</v>
      </c>
      <c r="F2244">
        <v>141.30000000000001</v>
      </c>
      <c r="G2244">
        <v>-32.385085434959002</v>
      </c>
      <c r="H2244">
        <v>0.41338888847039101</v>
      </c>
      <c r="I2244">
        <v>-1.2726026140771201</v>
      </c>
      <c r="J2244">
        <v>0.323568008784548</v>
      </c>
      <c r="K2244">
        <v>132.171114780263</v>
      </c>
      <c r="L2244">
        <v>131.46848987313101</v>
      </c>
      <c r="M2244">
        <v>65.201672906794201</v>
      </c>
      <c r="N2244">
        <v>0.93452661328308995</v>
      </c>
      <c r="O2244">
        <v>16.7020523708421</v>
      </c>
      <c r="P2244">
        <v>17.75</v>
      </c>
    </row>
    <row r="2245" spans="1:17" hidden="1" x14ac:dyDescent="0.3">
      <c r="A2245" t="s">
        <v>4685</v>
      </c>
      <c r="B2245" t="s">
        <v>4686</v>
      </c>
      <c r="C2245" t="str">
        <f>IFERROR(VLOOKUP(Table1[[#This Row],[Ticker]],[1]!Table2[[Symbol]:[Industry]],2,FALSE),"-")</f>
        <v>-</v>
      </c>
      <c r="D2245" t="s">
        <v>286</v>
      </c>
      <c r="E2245">
        <v>247.7835</v>
      </c>
      <c r="F2245">
        <v>647.79999999999995</v>
      </c>
      <c r="G2245">
        <v>-3.6599218192899001</v>
      </c>
      <c r="H2245">
        <v>-4.8332391319623804</v>
      </c>
      <c r="I2245">
        <v>-3.9004991467635199</v>
      </c>
      <c r="J2245">
        <v>-4.0282838430673102</v>
      </c>
      <c r="K2245">
        <v>649.09600759566695</v>
      </c>
      <c r="L2245">
        <v>610.57565425212795</v>
      </c>
      <c r="M2245">
        <v>38.076558583981701</v>
      </c>
      <c r="N2245">
        <v>0.49805958175411502</v>
      </c>
      <c r="O2245">
        <v>12.68910157456</v>
      </c>
      <c r="P2245">
        <v>25.045844995656701</v>
      </c>
      <c r="Q2245">
        <v>1.3236062023867999E-2</v>
      </c>
    </row>
    <row r="2246" spans="1:17" hidden="1" x14ac:dyDescent="0.3">
      <c r="A2246" t="s">
        <v>4687</v>
      </c>
      <c r="B2246" t="s">
        <v>4688</v>
      </c>
      <c r="C2246" t="str">
        <f>IFERROR(VLOOKUP(Table1[[#This Row],[Ticker]],[1]!Table2[[Symbol]:[Industry]],2,FALSE),"-")</f>
        <v>-</v>
      </c>
      <c r="D2246" t="s">
        <v>4689</v>
      </c>
      <c r="E2246">
        <v>247.32544477499999</v>
      </c>
      <c r="F2246">
        <v>23.99</v>
      </c>
      <c r="G2246">
        <v>-56.233179276601298</v>
      </c>
      <c r="H2246">
        <v>-8.2407991278424895</v>
      </c>
      <c r="I2246">
        <v>-39.628551323603801</v>
      </c>
      <c r="J2246">
        <v>-3.1697404257003599</v>
      </c>
      <c r="K2246">
        <v>26.0204533171555</v>
      </c>
      <c r="L2246">
        <v>29.0274439743425</v>
      </c>
      <c r="M2246">
        <v>34.207951028778403</v>
      </c>
      <c r="N2246">
        <v>0.92989836276854698</v>
      </c>
      <c r="O2246">
        <v>51.313047102959501</v>
      </c>
      <c r="P2246">
        <v>3.8528138528138398</v>
      </c>
      <c r="Q2246">
        <v>5.8772275741417003E-2</v>
      </c>
    </row>
    <row r="2247" spans="1:17" hidden="1" x14ac:dyDescent="0.3">
      <c r="A2247" t="s">
        <v>4690</v>
      </c>
      <c r="B2247" t="s">
        <v>4691</v>
      </c>
      <c r="C2247" t="str">
        <f>IFERROR(VLOOKUP(Table1[[#This Row],[Ticker]],[1]!Table2[[Symbol]:[Industry]],2,FALSE),"-")</f>
        <v>-</v>
      </c>
      <c r="D2247" t="s">
        <v>626</v>
      </c>
      <c r="E2247">
        <v>247.08227249299901</v>
      </c>
      <c r="F2247">
        <v>190.61</v>
      </c>
      <c r="G2247">
        <v>0.44590423515088401</v>
      </c>
      <c r="H2247">
        <v>5.1963047220641503</v>
      </c>
      <c r="I2247">
        <v>-11.119795996705699</v>
      </c>
      <c r="J2247">
        <v>-0.86435784101181001</v>
      </c>
      <c r="K2247">
        <v>180.06149602460499</v>
      </c>
      <c r="L2247">
        <v>162.954693397151</v>
      </c>
      <c r="M2247">
        <v>56.446650415435101</v>
      </c>
      <c r="N2247">
        <v>0.97620894168392103</v>
      </c>
      <c r="O2247">
        <v>7.5494465138240301</v>
      </c>
      <c r="P2247">
        <v>56.301763017630101</v>
      </c>
      <c r="Q2247">
        <v>-1.7849622468822001E-2</v>
      </c>
    </row>
    <row r="2248" spans="1:17" hidden="1" x14ac:dyDescent="0.3">
      <c r="A2248" t="s">
        <v>4692</v>
      </c>
      <c r="B2248" t="s">
        <v>4693</v>
      </c>
      <c r="C2248" t="str">
        <f>IFERROR(VLOOKUP(Table1[[#This Row],[Ticker]],[1]!Table2[[Symbol]:[Industry]],2,FALSE),"-")</f>
        <v>-</v>
      </c>
      <c r="D2248" t="s">
        <v>201</v>
      </c>
      <c r="E2248">
        <v>246.96</v>
      </c>
      <c r="F2248">
        <v>25.2</v>
      </c>
      <c r="G2248">
        <v>135.91491456503999</v>
      </c>
      <c r="H2248">
        <v>1.3634564984797499</v>
      </c>
      <c r="I2248">
        <v>37.793388869516797</v>
      </c>
      <c r="J2248">
        <v>-7.3700104617723401</v>
      </c>
      <c r="K2248">
        <v>24.8118843846167</v>
      </c>
      <c r="L2248">
        <v>18.845868060245099</v>
      </c>
      <c r="M2248">
        <v>23.8647744928078</v>
      </c>
      <c r="N2248">
        <v>0.18455402403778801</v>
      </c>
      <c r="O2248">
        <v>29.841269841269799</v>
      </c>
      <c r="P2248">
        <v>216.98113207547101</v>
      </c>
      <c r="Q2248">
        <v>7.5818077964896993E-2</v>
      </c>
    </row>
    <row r="2249" spans="1:17" hidden="1" x14ac:dyDescent="0.3">
      <c r="A2249" t="s">
        <v>4694</v>
      </c>
      <c r="B2249" t="s">
        <v>4695</v>
      </c>
      <c r="C2249" t="str">
        <f>IFERROR(VLOOKUP(Table1[[#This Row],[Ticker]],[1]!Table2[[Symbol]:[Industry]],2,FALSE),"-")</f>
        <v>-</v>
      </c>
      <c r="D2249" t="s">
        <v>372</v>
      </c>
      <c r="E2249">
        <v>246.84098130000001</v>
      </c>
      <c r="F2249">
        <v>406.1</v>
      </c>
      <c r="G2249">
        <v>96.118506558460098</v>
      </c>
      <c r="H2249">
        <v>-10.907185791062901</v>
      </c>
      <c r="I2249">
        <v>5.6378753351819801</v>
      </c>
      <c r="J2249">
        <v>-17.2526190480678</v>
      </c>
      <c r="K2249">
        <v>415.27650437486199</v>
      </c>
      <c r="L2249">
        <v>367.71366853348701</v>
      </c>
      <c r="M2249">
        <v>40.047304275319</v>
      </c>
      <c r="N2249">
        <v>2.7478907688424901</v>
      </c>
      <c r="O2249">
        <v>30.0911105639005</v>
      </c>
      <c r="P2249">
        <v>136.517181129877</v>
      </c>
      <c r="Q2249">
        <v>0.148252763059115</v>
      </c>
    </row>
    <row r="2250" spans="1:17" hidden="1" x14ac:dyDescent="0.3">
      <c r="A2250" t="s">
        <v>4696</v>
      </c>
      <c r="B2250" t="s">
        <v>4697</v>
      </c>
      <c r="C2250" t="str">
        <f>IFERROR(VLOOKUP(Table1[[#This Row],[Ticker]],[1]!Table2[[Symbol]:[Industry]],2,FALSE),"-")</f>
        <v>-</v>
      </c>
      <c r="D2250" t="s">
        <v>201</v>
      </c>
      <c r="E2250">
        <v>246.7642468</v>
      </c>
      <c r="F2250">
        <v>2.11</v>
      </c>
      <c r="G2250">
        <v>65.233096383222701</v>
      </c>
      <c r="H2250">
        <v>-5.2911127880652504</v>
      </c>
      <c r="I2250">
        <v>-39.585650960231298</v>
      </c>
      <c r="J2250">
        <v>-4.55111489329561</v>
      </c>
      <c r="K2250">
        <v>2.1547266862848198</v>
      </c>
      <c r="L2250">
        <v>2.0088121704319999</v>
      </c>
      <c r="M2250">
        <v>41.930264654050603</v>
      </c>
      <c r="N2250">
        <v>0.84080557173952397</v>
      </c>
      <c r="O2250">
        <v>40.7582938388625</v>
      </c>
      <c r="P2250">
        <v>99.056603773584897</v>
      </c>
      <c r="Q2250">
        <v>-4.3560150777535001E-2</v>
      </c>
    </row>
    <row r="2251" spans="1:17" hidden="1" x14ac:dyDescent="0.3">
      <c r="A2251" t="s">
        <v>4698</v>
      </c>
      <c r="B2251" t="s">
        <v>4699</v>
      </c>
      <c r="C2251" t="str">
        <f>IFERROR(VLOOKUP(Table1[[#This Row],[Ticker]],[1]!Table2[[Symbol]:[Industry]],2,FALSE),"-")</f>
        <v>-</v>
      </c>
      <c r="D2251" t="s">
        <v>51</v>
      </c>
      <c r="E2251">
        <v>246.34992</v>
      </c>
      <c r="F2251">
        <v>798.8</v>
      </c>
      <c r="G2251">
        <v>-7.0310930679756103</v>
      </c>
      <c r="H2251">
        <v>-9.0150315800678698</v>
      </c>
      <c r="I2251">
        <v>-46.560329551688099</v>
      </c>
      <c r="J2251">
        <v>2.2245534835404999</v>
      </c>
      <c r="K2251">
        <v>848.36224000922402</v>
      </c>
      <c r="L2251">
        <v>888.06502431764704</v>
      </c>
      <c r="M2251">
        <v>37.044021039598597</v>
      </c>
      <c r="N2251">
        <v>0.94597169394130298</v>
      </c>
      <c r="O2251">
        <v>85.265398097145706</v>
      </c>
      <c r="P2251">
        <v>35.996821973781202</v>
      </c>
      <c r="Q2251">
        <v>2.6247874830964E-2</v>
      </c>
    </row>
    <row r="2252" spans="1:17" hidden="1" x14ac:dyDescent="0.3">
      <c r="A2252" t="s">
        <v>4700</v>
      </c>
      <c r="B2252" t="s">
        <v>4701</v>
      </c>
      <c r="C2252" t="str">
        <f>IFERROR(VLOOKUP(Table1[[#This Row],[Ticker]],[1]!Table2[[Symbol]:[Industry]],2,FALSE),"-")</f>
        <v>-</v>
      </c>
      <c r="D2252" t="s">
        <v>926</v>
      </c>
      <c r="E2252">
        <v>246.3458</v>
      </c>
      <c r="F2252">
        <v>179.5</v>
      </c>
      <c r="G2252">
        <v>10.1768193269456</v>
      </c>
      <c r="H2252">
        <v>-25.338438300095401</v>
      </c>
      <c r="I2252">
        <v>23.657090038607201</v>
      </c>
      <c r="J2252">
        <v>-9.1043436934413702</v>
      </c>
      <c r="K2252">
        <v>186.445516830158</v>
      </c>
      <c r="M2252">
        <v>30.870141192469401</v>
      </c>
      <c r="N2252">
        <v>0.28455529449565198</v>
      </c>
      <c r="O2252">
        <v>39.220055710306397</v>
      </c>
      <c r="P2252">
        <v>55.951346655082503</v>
      </c>
    </row>
    <row r="2253" spans="1:17" hidden="1" x14ac:dyDescent="0.3">
      <c r="A2253" t="s">
        <v>4702</v>
      </c>
      <c r="B2253" t="s">
        <v>4703</v>
      </c>
      <c r="C2253" t="str">
        <f>IFERROR(VLOOKUP(Table1[[#This Row],[Ticker]],[1]!Table2[[Symbol]:[Industry]],2,FALSE),"-")</f>
        <v>-</v>
      </c>
      <c r="D2253" t="s">
        <v>384</v>
      </c>
      <c r="E2253">
        <v>245.847943176</v>
      </c>
      <c r="F2253">
        <v>98.18</v>
      </c>
      <c r="G2253">
        <v>18.544256767553801</v>
      </c>
      <c r="H2253">
        <v>-5.3615072750654296</v>
      </c>
      <c r="I2253">
        <v>-3.71205706313041</v>
      </c>
      <c r="J2253">
        <v>0.13611156016669801</v>
      </c>
      <c r="K2253">
        <v>98.322494374383794</v>
      </c>
      <c r="L2253">
        <v>92.214099545111196</v>
      </c>
      <c r="M2253">
        <v>43.7102258662769</v>
      </c>
      <c r="N2253">
        <v>1.3104903822507801</v>
      </c>
      <c r="O2253">
        <v>22.275412507639</v>
      </c>
      <c r="P2253">
        <v>47.639097744360903</v>
      </c>
      <c r="Q2253">
        <v>2.1008430172498E-2</v>
      </c>
    </row>
    <row r="2254" spans="1:17" hidden="1" x14ac:dyDescent="0.3">
      <c r="A2254" t="s">
        <v>4704</v>
      </c>
      <c r="B2254" t="s">
        <v>4705</v>
      </c>
      <c r="C2254" t="str">
        <f>IFERROR(VLOOKUP(Table1[[#This Row],[Ticker]],[1]!Table2[[Symbol]:[Industry]],2,FALSE),"-")</f>
        <v>-</v>
      </c>
      <c r="D2254" t="s">
        <v>133</v>
      </c>
      <c r="E2254">
        <v>245.514927806</v>
      </c>
      <c r="F2254">
        <v>221.11</v>
      </c>
      <c r="G2254">
        <v>-27.875264006387599</v>
      </c>
      <c r="H2254">
        <v>-7.1965157445464696</v>
      </c>
      <c r="I2254">
        <v>-34.9740726738275</v>
      </c>
      <c r="J2254">
        <v>0.190754644200228</v>
      </c>
      <c r="K2254">
        <v>231.54819321285001</v>
      </c>
      <c r="L2254">
        <v>241.267367796521</v>
      </c>
      <c r="M2254">
        <v>36.576835964206502</v>
      </c>
      <c r="N2254">
        <v>0.79383188256941495</v>
      </c>
      <c r="O2254">
        <v>50.445479625525699</v>
      </c>
      <c r="P2254">
        <v>15.5526522079958</v>
      </c>
      <c r="Q2254">
        <v>4.5827515412829997E-3</v>
      </c>
    </row>
    <row r="2255" spans="1:17" hidden="1" x14ac:dyDescent="0.3">
      <c r="A2255" t="s">
        <v>4706</v>
      </c>
      <c r="B2255" t="s">
        <v>4707</v>
      </c>
      <c r="C2255" t="str">
        <f>IFERROR(VLOOKUP(Table1[[#This Row],[Ticker]],[1]!Table2[[Symbol]:[Industry]],2,FALSE),"-")</f>
        <v>-</v>
      </c>
      <c r="D2255" t="s">
        <v>46</v>
      </c>
      <c r="E2255">
        <v>245.31209999999999</v>
      </c>
      <c r="F2255">
        <v>139.6</v>
      </c>
      <c r="G2255">
        <v>24.497165647291901</v>
      </c>
      <c r="H2255">
        <v>46.997161612165897</v>
      </c>
      <c r="I2255">
        <v>37.977436358953497</v>
      </c>
      <c r="J2255">
        <v>-9.4661720418250699</v>
      </c>
      <c r="M2255">
        <v>42.131097651904597</v>
      </c>
      <c r="O2255">
        <v>28.904011461317999</v>
      </c>
      <c r="P2255">
        <v>66.985645933014297</v>
      </c>
    </row>
    <row r="2256" spans="1:17" hidden="1" x14ac:dyDescent="0.3">
      <c r="A2256" t="s">
        <v>4708</v>
      </c>
      <c r="B2256" t="s">
        <v>4709</v>
      </c>
      <c r="C2256" t="str">
        <f>IFERROR(VLOOKUP(Table1[[#This Row],[Ticker]],[1]!Table2[[Symbol]:[Industry]],2,FALSE),"-")</f>
        <v>-</v>
      </c>
      <c r="D2256" t="s">
        <v>133</v>
      </c>
      <c r="E2256">
        <v>245.20500000000001</v>
      </c>
      <c r="F2256">
        <v>272.45</v>
      </c>
      <c r="G2256">
        <v>-13.932614895368401</v>
      </c>
      <c r="H2256">
        <v>-7.7130689147526903</v>
      </c>
      <c r="I2256">
        <v>-25.486226525838099</v>
      </c>
      <c r="J2256">
        <v>3.2777425222810801</v>
      </c>
      <c r="K2256">
        <v>273.985722313324</v>
      </c>
      <c r="L2256">
        <v>267.98777502210203</v>
      </c>
      <c r="M2256">
        <v>55.009571867892099</v>
      </c>
      <c r="N2256">
        <v>0.55277497543059395</v>
      </c>
      <c r="O2256">
        <v>29.565057808772199</v>
      </c>
      <c r="P2256">
        <v>31.048581048580999</v>
      </c>
      <c r="Q2256">
        <v>9.3385444958999999E-5</v>
      </c>
    </row>
    <row r="2257" spans="1:17" hidden="1" x14ac:dyDescent="0.3">
      <c r="A2257" t="s">
        <v>4710</v>
      </c>
      <c r="B2257" t="s">
        <v>4711</v>
      </c>
      <c r="C2257" t="str">
        <f>IFERROR(VLOOKUP(Table1[[#This Row],[Ticker]],[1]!Table2[[Symbol]:[Industry]],2,FALSE),"-")</f>
        <v>-</v>
      </c>
      <c r="D2257" t="s">
        <v>433</v>
      </c>
      <c r="E2257">
        <v>244.75239149999999</v>
      </c>
      <c r="F2257">
        <v>826.95</v>
      </c>
      <c r="G2257">
        <v>359.85609103562899</v>
      </c>
      <c r="H2257">
        <v>6.24383101637072</v>
      </c>
      <c r="I2257">
        <v>38.629130230830803</v>
      </c>
      <c r="J2257">
        <v>-6.5648197023365897</v>
      </c>
      <c r="K2257">
        <v>789.62714091701196</v>
      </c>
      <c r="L2257">
        <v>619.08022121609599</v>
      </c>
      <c r="M2257">
        <v>48.343515362645903</v>
      </c>
      <c r="N2257">
        <v>2.3934048914797001</v>
      </c>
      <c r="O2257">
        <v>11.8568232662192</v>
      </c>
      <c r="P2257">
        <v>397.11451758340797</v>
      </c>
      <c r="Q2257">
        <v>0.16741393812733699</v>
      </c>
    </row>
    <row r="2258" spans="1:17" hidden="1" x14ac:dyDescent="0.3">
      <c r="A2258" t="s">
        <v>4712</v>
      </c>
      <c r="B2258" t="s">
        <v>4713</v>
      </c>
      <c r="C2258" t="str">
        <f>IFERROR(VLOOKUP(Table1[[#This Row],[Ticker]],[1]!Table2[[Symbol]:[Industry]],2,FALSE),"-")</f>
        <v>-</v>
      </c>
      <c r="D2258" t="s">
        <v>170</v>
      </c>
      <c r="E2258">
        <v>244.33515</v>
      </c>
      <c r="F2258">
        <v>312.05</v>
      </c>
      <c r="G2258">
        <v>-34.751654004705898</v>
      </c>
      <c r="H2258">
        <v>12.039898256964401</v>
      </c>
      <c r="I2258">
        <v>-2.3898954399908301</v>
      </c>
      <c r="J2258">
        <v>-2.620591535375</v>
      </c>
      <c r="K2258">
        <v>295.16061513121798</v>
      </c>
      <c r="L2258">
        <v>285.67272975268901</v>
      </c>
      <c r="M2258">
        <v>54.764846317219998</v>
      </c>
      <c r="N2258">
        <v>2.3844390159344702</v>
      </c>
      <c r="O2258">
        <v>11.8410511136035</v>
      </c>
      <c r="P2258">
        <v>45.139534883720899</v>
      </c>
      <c r="Q2258">
        <v>6.4420874926581995E-2</v>
      </c>
    </row>
    <row r="2259" spans="1:17" hidden="1" x14ac:dyDescent="0.3">
      <c r="A2259" t="s">
        <v>4714</v>
      </c>
      <c r="B2259" t="s">
        <v>4715</v>
      </c>
      <c r="C2259" t="str">
        <f>IFERROR(VLOOKUP(Table1[[#This Row],[Ticker]],[1]!Table2[[Symbol]:[Industry]],2,FALSE),"-")</f>
        <v>-</v>
      </c>
      <c r="D2259" t="s">
        <v>1525</v>
      </c>
      <c r="E2259">
        <v>243.858301428</v>
      </c>
      <c r="F2259">
        <v>137.99</v>
      </c>
      <c r="G2259">
        <v>82.460166241243797</v>
      </c>
      <c r="H2259">
        <v>0.66323835772393702</v>
      </c>
      <c r="I2259">
        <v>-4.9901040349648298</v>
      </c>
      <c r="J2259">
        <v>2.2750556745579198</v>
      </c>
      <c r="K2259">
        <v>129.46550818550901</v>
      </c>
      <c r="L2259">
        <v>107.787872926731</v>
      </c>
      <c r="M2259">
        <v>53.077587392949901</v>
      </c>
      <c r="N2259">
        <v>0.48134274349019202</v>
      </c>
      <c r="O2259">
        <v>16.899775346039501</v>
      </c>
      <c r="P2259">
        <v>119.483215679187</v>
      </c>
      <c r="Q2259">
        <v>8.7616879847697005E-2</v>
      </c>
    </row>
    <row r="2260" spans="1:17" hidden="1" x14ac:dyDescent="0.3">
      <c r="A2260" t="s">
        <v>4716</v>
      </c>
      <c r="B2260" t="s">
        <v>4717</v>
      </c>
      <c r="C2260" t="str">
        <f>IFERROR(VLOOKUP(Table1[[#This Row],[Ticker]],[1]!Table2[[Symbol]:[Industry]],2,FALSE),"-")</f>
        <v>-</v>
      </c>
      <c r="D2260" t="s">
        <v>420</v>
      </c>
      <c r="E2260">
        <v>243.6289797</v>
      </c>
      <c r="F2260">
        <v>103</v>
      </c>
      <c r="G2260">
        <v>-19.959826635787199</v>
      </c>
      <c r="H2260">
        <v>-7.9301788983525201</v>
      </c>
      <c r="I2260">
        <v>3.94063982215699</v>
      </c>
      <c r="J2260">
        <v>-1.9092362240196901</v>
      </c>
      <c r="K2260">
        <v>108.387929534924</v>
      </c>
      <c r="L2260">
        <v>97.150639191400103</v>
      </c>
      <c r="M2260">
        <v>37.440799634336699</v>
      </c>
      <c r="N2260">
        <v>0.448844884488448</v>
      </c>
      <c r="O2260">
        <v>49.611650485436897</v>
      </c>
      <c r="P2260">
        <v>52.479644707623898</v>
      </c>
    </row>
    <row r="2261" spans="1:17" hidden="1" x14ac:dyDescent="0.3">
      <c r="A2261" t="s">
        <v>4718</v>
      </c>
      <c r="B2261" t="s">
        <v>4719</v>
      </c>
      <c r="C2261" t="str">
        <f>IFERROR(VLOOKUP(Table1[[#This Row],[Ticker]],[1]!Table2[[Symbol]:[Industry]],2,FALSE),"-")</f>
        <v>-</v>
      </c>
      <c r="D2261" t="s">
        <v>726</v>
      </c>
      <c r="E2261">
        <v>242.86609717499999</v>
      </c>
      <c r="F2261">
        <v>521.34</v>
      </c>
      <c r="G2261">
        <v>-11.861145554229299</v>
      </c>
      <c r="H2261">
        <v>-4.0359599331028102</v>
      </c>
      <c r="I2261">
        <v>-0.80756108840255603</v>
      </c>
      <c r="J2261">
        <v>2.3496868621417102</v>
      </c>
      <c r="K2261">
        <v>518.41150802814605</v>
      </c>
      <c r="L2261">
        <v>487.52695027489801</v>
      </c>
      <c r="M2261">
        <v>76.378610990004603</v>
      </c>
      <c r="N2261">
        <v>1.7284800408184799</v>
      </c>
      <c r="O2261">
        <v>6.3221697932251297</v>
      </c>
      <c r="P2261">
        <v>22.251143158635202</v>
      </c>
      <c r="Q2261">
        <v>-1.6014498322345E-2</v>
      </c>
    </row>
    <row r="2262" spans="1:17" hidden="1" x14ac:dyDescent="0.3">
      <c r="A2262" t="s">
        <v>4720</v>
      </c>
      <c r="B2262" t="s">
        <v>4721</v>
      </c>
      <c r="C2262" t="str">
        <f>IFERROR(VLOOKUP(Table1[[#This Row],[Ticker]],[1]!Table2[[Symbol]:[Industry]],2,FALSE),"-")</f>
        <v>-</v>
      </c>
      <c r="D2262" t="s">
        <v>1598</v>
      </c>
      <c r="E2262">
        <v>242.85284999999999</v>
      </c>
      <c r="F2262">
        <v>26.55</v>
      </c>
      <c r="G2262">
        <v>-78.552520984484104</v>
      </c>
      <c r="H2262">
        <v>-3.56105088645042</v>
      </c>
      <c r="I2262">
        <v>-58.418923889105997</v>
      </c>
      <c r="J2262">
        <v>2.2621923474088699</v>
      </c>
      <c r="K2262">
        <v>27.223822529958198</v>
      </c>
      <c r="L2262">
        <v>35.973728582446597</v>
      </c>
      <c r="M2262">
        <v>52.013757989072701</v>
      </c>
      <c r="N2262">
        <v>3.1326876579368998</v>
      </c>
      <c r="O2262">
        <v>137.91588198367799</v>
      </c>
      <c r="P2262">
        <v>14.193548387096699</v>
      </c>
      <c r="Q2262">
        <v>0.101052099727845</v>
      </c>
    </row>
    <row r="2263" spans="1:17" hidden="1" x14ac:dyDescent="0.3">
      <c r="A2263" t="s">
        <v>4722</v>
      </c>
      <c r="B2263" t="s">
        <v>4723</v>
      </c>
      <c r="C2263" t="str">
        <f>IFERROR(VLOOKUP(Table1[[#This Row],[Ticker]],[1]!Table2[[Symbol]:[Industry]],2,FALSE),"-")</f>
        <v>-</v>
      </c>
      <c r="D2263" t="s">
        <v>51</v>
      </c>
      <c r="E2263">
        <v>242.69124633000001</v>
      </c>
      <c r="F2263">
        <v>124.05</v>
      </c>
      <c r="G2263">
        <v>-1.7360516185339501</v>
      </c>
      <c r="H2263">
        <v>11.2398982569644</v>
      </c>
      <c r="I2263">
        <v>-2.3458861518689802</v>
      </c>
      <c r="J2263">
        <v>0.55171615693268405</v>
      </c>
      <c r="K2263">
        <v>114.442357680188</v>
      </c>
      <c r="L2263">
        <v>109.550739859369</v>
      </c>
      <c r="M2263">
        <v>59.971983382398903</v>
      </c>
      <c r="N2263">
        <v>0.74377004016069503</v>
      </c>
      <c r="O2263">
        <v>3.9903264812575601</v>
      </c>
      <c r="P2263">
        <v>37.8333333333333</v>
      </c>
      <c r="Q2263">
        <v>5.7257550046910001E-2</v>
      </c>
    </row>
    <row r="2264" spans="1:17" hidden="1" x14ac:dyDescent="0.3">
      <c r="A2264" t="s">
        <v>4724</v>
      </c>
      <c r="B2264" t="s">
        <v>4725</v>
      </c>
      <c r="C2264" t="str">
        <f>IFERROR(VLOOKUP(Table1[[#This Row],[Ticker]],[1]!Table2[[Symbol]:[Industry]],2,FALSE),"-")</f>
        <v>-</v>
      </c>
      <c r="D2264" t="s">
        <v>46</v>
      </c>
      <c r="E2264">
        <v>242.47674440999899</v>
      </c>
      <c r="F2264">
        <v>101.82</v>
      </c>
      <c r="G2264">
        <v>35.290908205740401</v>
      </c>
      <c r="H2264">
        <v>40.1988144639448</v>
      </c>
      <c r="I2264">
        <v>-17.3643351746374</v>
      </c>
      <c r="J2264">
        <v>16.832221323408</v>
      </c>
      <c r="K2264">
        <v>84.163922660975601</v>
      </c>
      <c r="L2264">
        <v>85.942228737282207</v>
      </c>
      <c r="M2264">
        <v>80.316891897672406</v>
      </c>
      <c r="N2264">
        <v>3.4473657777011399</v>
      </c>
      <c r="O2264">
        <v>51.149086623453101</v>
      </c>
      <c r="P2264">
        <v>77.541412380121997</v>
      </c>
      <c r="Q2264">
        <v>2.1438689837911001E-2</v>
      </c>
    </row>
    <row r="2265" spans="1:17" hidden="1" x14ac:dyDescent="0.3">
      <c r="A2265" t="s">
        <v>4726</v>
      </c>
      <c r="B2265" t="s">
        <v>4727</v>
      </c>
      <c r="C2265" t="str">
        <f>IFERROR(VLOOKUP(Table1[[#This Row],[Ticker]],[1]!Table2[[Symbol]:[Industry]],2,FALSE),"-")</f>
        <v>-</v>
      </c>
      <c r="D2265" t="s">
        <v>1126</v>
      </c>
      <c r="E2265">
        <v>241.61511683200001</v>
      </c>
      <c r="F2265">
        <v>180.94</v>
      </c>
      <c r="G2265">
        <v>-34.993083410155201</v>
      </c>
      <c r="H2265">
        <v>27.866864375763999</v>
      </c>
      <c r="I2265">
        <v>-32.936449636899603</v>
      </c>
      <c r="J2265">
        <v>33.872584463734398</v>
      </c>
      <c r="K2265">
        <v>149.214530120061</v>
      </c>
      <c r="L2265">
        <v>170.263444618634</v>
      </c>
      <c r="M2265">
        <v>85.988260843548005</v>
      </c>
      <c r="N2265">
        <v>3.0834074514188301</v>
      </c>
      <c r="O2265">
        <v>65.828451420360295</v>
      </c>
      <c r="P2265">
        <v>44.175298804780802</v>
      </c>
      <c r="Q2265">
        <v>0.109195473926454</v>
      </c>
    </row>
    <row r="2266" spans="1:17" hidden="1" x14ac:dyDescent="0.3">
      <c r="A2266" t="s">
        <v>4728</v>
      </c>
      <c r="B2266" t="s">
        <v>4729</v>
      </c>
      <c r="C2266" t="str">
        <f>IFERROR(VLOOKUP(Table1[[#This Row],[Ticker]],[1]!Table2[[Symbol]:[Industry]],2,FALSE),"-")</f>
        <v>-</v>
      </c>
      <c r="D2266" t="s">
        <v>21</v>
      </c>
      <c r="E2266">
        <v>241.57282700799999</v>
      </c>
      <c r="F2266">
        <v>99.92</v>
      </c>
      <c r="G2266">
        <v>-32.604649016599303</v>
      </c>
      <c r="H2266">
        <v>-6.8794936437825198</v>
      </c>
      <c r="I2266">
        <v>-11.2703263417239</v>
      </c>
      <c r="J2266">
        <v>0.95656464178117695</v>
      </c>
      <c r="K2266">
        <v>105.05388473986601</v>
      </c>
      <c r="L2266">
        <v>102.952708590846</v>
      </c>
      <c r="M2266">
        <v>43.455054316484201</v>
      </c>
      <c r="N2266">
        <v>0.79835433288996505</v>
      </c>
      <c r="O2266">
        <v>30.954763811048799</v>
      </c>
      <c r="P2266">
        <v>21.5571776155717</v>
      </c>
      <c r="Q2266">
        <v>8.9071114481456007E-2</v>
      </c>
    </row>
    <row r="2267" spans="1:17" hidden="1" x14ac:dyDescent="0.3">
      <c r="A2267" t="s">
        <v>4730</v>
      </c>
      <c r="B2267" t="s">
        <v>4731</v>
      </c>
      <c r="C2267" t="str">
        <f>IFERROR(VLOOKUP(Table1[[#This Row],[Ticker]],[1]!Table2[[Symbol]:[Industry]],2,FALSE),"-")</f>
        <v>-</v>
      </c>
      <c r="D2267" t="s">
        <v>1525</v>
      </c>
      <c r="E2267">
        <v>240.85650000000001</v>
      </c>
      <c r="F2267">
        <v>30.44</v>
      </c>
      <c r="G2267">
        <v>27.1522883024146</v>
      </c>
      <c r="H2267">
        <v>4.88397462565836</v>
      </c>
      <c r="I2267">
        <v>-11.2987946564079</v>
      </c>
      <c r="J2267">
        <v>0.95983851293658895</v>
      </c>
      <c r="K2267">
        <v>30.055292864196801</v>
      </c>
      <c r="L2267">
        <v>28.575206067428901</v>
      </c>
      <c r="M2267">
        <v>48.045324244802202</v>
      </c>
      <c r="N2267">
        <v>0.93690120306429203</v>
      </c>
      <c r="O2267">
        <v>43.232588699080097</v>
      </c>
      <c r="P2267">
        <v>56.102564102564102</v>
      </c>
      <c r="Q2267">
        <v>6.6835150341892996E-2</v>
      </c>
    </row>
    <row r="2268" spans="1:17" hidden="1" x14ac:dyDescent="0.3">
      <c r="A2268" t="s">
        <v>4732</v>
      </c>
      <c r="B2268" t="s">
        <v>4733</v>
      </c>
      <c r="C2268" t="str">
        <f>IFERROR(VLOOKUP(Table1[[#This Row],[Ticker]],[1]!Table2[[Symbol]:[Industry]],2,FALSE),"-")</f>
        <v>-</v>
      </c>
      <c r="D2268" t="s">
        <v>54</v>
      </c>
      <c r="E2268">
        <v>240.22631999999999</v>
      </c>
      <c r="F2268">
        <v>97</v>
      </c>
      <c r="G2268">
        <v>-21.946466233233</v>
      </c>
      <c r="H2268">
        <v>-1.43474289136087</v>
      </c>
      <c r="I2268">
        <v>-8.4661955215715601</v>
      </c>
      <c r="J2268">
        <v>-1.9177093641654199</v>
      </c>
      <c r="K2268">
        <v>98.919898961133399</v>
      </c>
      <c r="M2268">
        <v>38.9805043472957</v>
      </c>
      <c r="N2268">
        <v>0.48204753054687799</v>
      </c>
      <c r="O2268">
        <v>25.618556701030901</v>
      </c>
      <c r="P2268">
        <v>18.364856619890102</v>
      </c>
    </row>
    <row r="2269" spans="1:17" hidden="1" x14ac:dyDescent="0.3">
      <c r="A2269" t="s">
        <v>4734</v>
      </c>
      <c r="B2269" t="s">
        <v>4735</v>
      </c>
      <c r="C2269" t="str">
        <f>IFERROR(VLOOKUP(Table1[[#This Row],[Ticker]],[1]!Table2[[Symbol]:[Industry]],2,FALSE),"-")</f>
        <v>-</v>
      </c>
      <c r="D2269" t="s">
        <v>136</v>
      </c>
      <c r="E2269">
        <v>240.16811576999899</v>
      </c>
      <c r="F2269">
        <v>138.65</v>
      </c>
      <c r="G2269">
        <v>-28.702981658044099</v>
      </c>
      <c r="H2269">
        <v>-7.3228345106037498</v>
      </c>
      <c r="I2269">
        <v>-28.433058998106699</v>
      </c>
      <c r="J2269">
        <v>0.26044855129887701</v>
      </c>
      <c r="K2269">
        <v>141.58286592142099</v>
      </c>
      <c r="L2269">
        <v>145.45016949980501</v>
      </c>
      <c r="M2269">
        <v>43.712839682092202</v>
      </c>
      <c r="N2269">
        <v>3.4384814547127398</v>
      </c>
      <c r="O2269">
        <v>44.825099170573303</v>
      </c>
      <c r="P2269">
        <v>23.463935886019598</v>
      </c>
      <c r="Q2269">
        <v>0.15403480490278401</v>
      </c>
    </row>
    <row r="2270" spans="1:17" hidden="1" x14ac:dyDescent="0.3">
      <c r="A2270" t="s">
        <v>4736</v>
      </c>
      <c r="B2270" t="s">
        <v>4737</v>
      </c>
      <c r="C2270" t="str">
        <f>IFERROR(VLOOKUP(Table1[[#This Row],[Ticker]],[1]!Table2[[Symbol]:[Industry]],2,FALSE),"-")</f>
        <v>-</v>
      </c>
      <c r="D2270" t="s">
        <v>626</v>
      </c>
      <c r="E2270">
        <v>238.29456570400001</v>
      </c>
      <c r="F2270">
        <v>231.53</v>
      </c>
      <c r="G2270">
        <v>13.842941536603499</v>
      </c>
      <c r="H2270">
        <v>15.1365243436097</v>
      </c>
      <c r="I2270">
        <v>-1.79231472329755</v>
      </c>
      <c r="J2270">
        <v>12.1539591475868</v>
      </c>
      <c r="K2270">
        <v>200.380707549432</v>
      </c>
      <c r="L2270">
        <v>189.525120198434</v>
      </c>
      <c r="M2270">
        <v>70.368582980824399</v>
      </c>
      <c r="N2270">
        <v>1.8493184442677799</v>
      </c>
      <c r="O2270">
        <v>7.3079082624281897</v>
      </c>
      <c r="P2270">
        <v>48.464251362616203</v>
      </c>
      <c r="Q2270">
        <v>0.10521885763397799</v>
      </c>
    </row>
    <row r="2271" spans="1:17" hidden="1" x14ac:dyDescent="0.3">
      <c r="A2271" t="s">
        <v>4738</v>
      </c>
      <c r="B2271" t="s">
        <v>4739</v>
      </c>
      <c r="C2271" t="str">
        <f>IFERROR(VLOOKUP(Table1[[#This Row],[Ticker]],[1]!Table2[[Symbol]:[Industry]],2,FALSE),"-")</f>
        <v>-</v>
      </c>
      <c r="D2271" t="s">
        <v>2915</v>
      </c>
      <c r="E2271">
        <v>237.32775000000001</v>
      </c>
      <c r="F2271">
        <v>95.89</v>
      </c>
      <c r="G2271">
        <v>103.327789686047</v>
      </c>
      <c r="H2271">
        <v>61.145902269929401</v>
      </c>
      <c r="I2271">
        <v>73.742418324247197</v>
      </c>
      <c r="J2271">
        <v>22.010177695394201</v>
      </c>
      <c r="K2271">
        <v>71.313284988180001</v>
      </c>
      <c r="L2271">
        <v>60.128302625450402</v>
      </c>
      <c r="M2271">
        <v>77.267859294482193</v>
      </c>
      <c r="N2271">
        <v>2.3924001937976098</v>
      </c>
      <c r="O2271">
        <v>8.2490353530086402</v>
      </c>
      <c r="P2271">
        <v>166.361111111111</v>
      </c>
      <c r="Q2271">
        <v>0.16875821196247301</v>
      </c>
    </row>
    <row r="2272" spans="1:17" hidden="1" x14ac:dyDescent="0.3">
      <c r="A2272" t="s">
        <v>4740</v>
      </c>
      <c r="B2272" t="s">
        <v>4741</v>
      </c>
      <c r="C2272" t="str">
        <f>IFERROR(VLOOKUP(Table1[[#This Row],[Ticker]],[1]!Table2[[Symbol]:[Industry]],2,FALSE),"-")</f>
        <v>-</v>
      </c>
      <c r="D2272" t="s">
        <v>46</v>
      </c>
      <c r="E2272">
        <v>236.781205</v>
      </c>
      <c r="F2272">
        <v>23</v>
      </c>
      <c r="G2272">
        <v>-49.918418768292398</v>
      </c>
      <c r="H2272">
        <v>39.9274862108063</v>
      </c>
      <c r="I2272">
        <v>-41.229814723297501</v>
      </c>
      <c r="J2272">
        <v>13.216814196148301</v>
      </c>
      <c r="K2272">
        <v>20.218397298228702</v>
      </c>
      <c r="L2272">
        <v>22.697593362876798</v>
      </c>
      <c r="M2272">
        <v>73.266122885710701</v>
      </c>
      <c r="N2272">
        <v>1.2038523274478301</v>
      </c>
      <c r="O2272">
        <v>59.782608695652101</v>
      </c>
      <c r="P2272">
        <v>50.819672131147499</v>
      </c>
      <c r="Q2272">
        <v>0.26158674046629998</v>
      </c>
    </row>
    <row r="2273" spans="1:17" hidden="1" x14ac:dyDescent="0.3">
      <c r="A2273" t="s">
        <v>4742</v>
      </c>
      <c r="B2273" t="s">
        <v>4743</v>
      </c>
      <c r="C2273" t="str">
        <f>IFERROR(VLOOKUP(Table1[[#This Row],[Ticker]],[1]!Table2[[Symbol]:[Industry]],2,FALSE),"-")</f>
        <v>-</v>
      </c>
      <c r="D2273" t="s">
        <v>304</v>
      </c>
      <c r="E2273">
        <v>236.51971609499901</v>
      </c>
      <c r="F2273">
        <v>91.65</v>
      </c>
      <c r="G2273">
        <v>-78.999415653027597</v>
      </c>
      <c r="H2273">
        <v>-3.7941507375650598</v>
      </c>
      <c r="I2273">
        <v>-60.035909106621197</v>
      </c>
      <c r="J2273">
        <v>0.36504949026602801</v>
      </c>
      <c r="K2273">
        <v>99.2851782491785</v>
      </c>
      <c r="L2273">
        <v>137.14245051448299</v>
      </c>
      <c r="M2273">
        <v>37.6291661958549</v>
      </c>
      <c r="N2273">
        <v>0.61992518643294803</v>
      </c>
      <c r="O2273">
        <v>147.626841243862</v>
      </c>
      <c r="P2273">
        <v>2.97752808988764</v>
      </c>
      <c r="Q2273">
        <v>2.1351379008470998E-2</v>
      </c>
    </row>
    <row r="2274" spans="1:17" hidden="1" x14ac:dyDescent="0.3">
      <c r="A2274" t="s">
        <v>4744</v>
      </c>
      <c r="B2274" t="s">
        <v>4745</v>
      </c>
      <c r="C2274" t="str">
        <f>IFERROR(VLOOKUP(Table1[[#This Row],[Ticker]],[1]!Table2[[Symbol]:[Industry]],2,FALSE),"-")</f>
        <v>-</v>
      </c>
      <c r="D2274" t="s">
        <v>1169</v>
      </c>
      <c r="E2274">
        <v>236.47330303999999</v>
      </c>
      <c r="F2274">
        <v>102.4</v>
      </c>
      <c r="G2274">
        <v>-50.167174987197797</v>
      </c>
      <c r="H2274">
        <v>-7.94191992485369</v>
      </c>
      <c r="I2274">
        <v>-15.348251477474101</v>
      </c>
      <c r="J2274">
        <v>-14.4219008643439</v>
      </c>
      <c r="K2274">
        <v>102.666931101773</v>
      </c>
      <c r="L2274">
        <v>107.68754298403</v>
      </c>
      <c r="M2274">
        <v>39.447751860192099</v>
      </c>
      <c r="N2274">
        <v>0.83509513742071795</v>
      </c>
      <c r="O2274">
        <v>60.15625</v>
      </c>
      <c r="P2274">
        <v>39.225016995241297</v>
      </c>
    </row>
    <row r="2275" spans="1:17" hidden="1" x14ac:dyDescent="0.3">
      <c r="A2275" t="s">
        <v>4746</v>
      </c>
      <c r="B2275" t="s">
        <v>4747</v>
      </c>
      <c r="C2275" t="str">
        <f>IFERROR(VLOOKUP(Table1[[#This Row],[Ticker]],[1]!Table2[[Symbol]:[Industry]],2,FALSE),"-")</f>
        <v>-</v>
      </c>
      <c r="D2275" t="s">
        <v>1866</v>
      </c>
      <c r="E2275">
        <v>236.44951350100001</v>
      </c>
      <c r="F2275">
        <v>92.77</v>
      </c>
      <c r="G2275">
        <v>115.634235713866</v>
      </c>
      <c r="H2275">
        <v>36.218782973183501</v>
      </c>
      <c r="I2275">
        <v>62.662521388866097</v>
      </c>
      <c r="J2275">
        <v>19.111716156932602</v>
      </c>
      <c r="K2275">
        <v>65.452630259386694</v>
      </c>
      <c r="L2275">
        <v>52.030520702981697</v>
      </c>
      <c r="M2275">
        <v>89.462814848873194</v>
      </c>
      <c r="N2275">
        <v>1.9232298806441199</v>
      </c>
      <c r="O2275">
        <v>0.70065754015307102</v>
      </c>
      <c r="P2275">
        <v>181.12121212121201</v>
      </c>
      <c r="Q2275">
        <v>8.7732323593478004E-2</v>
      </c>
    </row>
    <row r="2276" spans="1:17" hidden="1" x14ac:dyDescent="0.3">
      <c r="A2276" t="s">
        <v>4748</v>
      </c>
      <c r="B2276" t="s">
        <v>4749</v>
      </c>
      <c r="C2276" t="str">
        <f>IFERROR(VLOOKUP(Table1[[#This Row],[Ticker]],[1]!Table2[[Symbol]:[Industry]],2,FALSE),"-")</f>
        <v>-</v>
      </c>
      <c r="D2276" t="s">
        <v>396</v>
      </c>
      <c r="E2276">
        <v>236.38939001999901</v>
      </c>
      <c r="F2276">
        <v>261.45</v>
      </c>
      <c r="G2276">
        <v>55.229935427349602</v>
      </c>
      <c r="H2276">
        <v>20.654876060477299</v>
      </c>
      <c r="I2276">
        <v>-5.5343559699546301</v>
      </c>
      <c r="J2276">
        <v>21.1165419499644</v>
      </c>
      <c r="K2276">
        <v>200.60967420829201</v>
      </c>
      <c r="L2276">
        <v>191.83468750472699</v>
      </c>
      <c r="M2276">
        <v>83.488231628922193</v>
      </c>
      <c r="N2276">
        <v>2.3851798699948099</v>
      </c>
      <c r="O2276">
        <v>14.362210747752901</v>
      </c>
      <c r="P2276">
        <v>93.6666666666666</v>
      </c>
      <c r="Q2276">
        <v>0.103884610744494</v>
      </c>
    </row>
    <row r="2277" spans="1:17" hidden="1" x14ac:dyDescent="0.3">
      <c r="A2277" t="s">
        <v>4750</v>
      </c>
      <c r="B2277" t="s">
        <v>4751</v>
      </c>
      <c r="C2277" t="str">
        <f>IFERROR(VLOOKUP(Table1[[#This Row],[Ticker]],[1]!Table2[[Symbol]:[Industry]],2,FALSE),"-")</f>
        <v>-</v>
      </c>
      <c r="D2277" t="s">
        <v>2379</v>
      </c>
      <c r="E2277">
        <v>236.25853799999999</v>
      </c>
      <c r="F2277">
        <v>526.20000000000005</v>
      </c>
      <c r="G2277">
        <v>-6.4480991335892002</v>
      </c>
      <c r="H2277">
        <v>6.1200816700426302</v>
      </c>
      <c r="I2277">
        <v>-12.1454900878409</v>
      </c>
      <c r="J2277">
        <v>4.9548385198018803</v>
      </c>
      <c r="K2277">
        <v>472.96218788849399</v>
      </c>
      <c r="L2277">
        <v>461.50006545391398</v>
      </c>
      <c r="M2277">
        <v>86.192185847071698</v>
      </c>
      <c r="N2277">
        <v>0.54223115690225898</v>
      </c>
      <c r="O2277">
        <v>22.576966932725099</v>
      </c>
      <c r="P2277">
        <v>49.914529914529901</v>
      </c>
      <c r="Q2277">
        <v>0.16793476873291299</v>
      </c>
    </row>
    <row r="2278" spans="1:17" hidden="1" x14ac:dyDescent="0.3">
      <c r="A2278" t="s">
        <v>4752</v>
      </c>
      <c r="B2278" t="s">
        <v>4753</v>
      </c>
      <c r="C2278" t="str">
        <f>IFERROR(VLOOKUP(Table1[[#This Row],[Ticker]],[1]!Table2[[Symbol]:[Industry]],2,FALSE),"-")</f>
        <v>-</v>
      </c>
      <c r="D2278" t="s">
        <v>433</v>
      </c>
      <c r="E2278">
        <v>236.0550504</v>
      </c>
      <c r="F2278">
        <v>4.42</v>
      </c>
      <c r="G2278">
        <v>176.154640592438</v>
      </c>
      <c r="H2278">
        <v>-6.5299276617976103</v>
      </c>
      <c r="I2278">
        <v>33.739039097300399</v>
      </c>
      <c r="J2278">
        <v>2.0482927335092498</v>
      </c>
      <c r="K2278">
        <v>4.1854998776880699</v>
      </c>
      <c r="L2278">
        <v>3.2487337358461099</v>
      </c>
      <c r="M2278">
        <v>36.604904116938101</v>
      </c>
      <c r="N2278">
        <v>0.37305733073332698</v>
      </c>
      <c r="O2278">
        <v>11.764705882352899</v>
      </c>
      <c r="P2278">
        <v>211.26760563380199</v>
      </c>
      <c r="Q2278">
        <v>5.9064283358514998E-2</v>
      </c>
    </row>
    <row r="2279" spans="1:17" hidden="1" x14ac:dyDescent="0.3">
      <c r="A2279" t="s">
        <v>4754</v>
      </c>
      <c r="B2279" t="s">
        <v>4755</v>
      </c>
      <c r="C2279" t="str">
        <f>IFERROR(VLOOKUP(Table1[[#This Row],[Ticker]],[1]!Table2[[Symbol]:[Industry]],2,FALSE),"-")</f>
        <v>-</v>
      </c>
      <c r="D2279" t="s">
        <v>230</v>
      </c>
      <c r="E2279">
        <v>235.96844999999999</v>
      </c>
      <c r="F2279">
        <v>196.15</v>
      </c>
      <c r="G2279">
        <v>-31.7349887231602</v>
      </c>
      <c r="H2279">
        <v>6.5983398154060398</v>
      </c>
      <c r="I2279">
        <v>-28.557400930194099</v>
      </c>
      <c r="J2279">
        <v>-3.59863560186127</v>
      </c>
      <c r="K2279">
        <v>186.82494471649201</v>
      </c>
      <c r="L2279">
        <v>203.99034243684301</v>
      </c>
      <c r="M2279">
        <v>55.088736030975198</v>
      </c>
      <c r="N2279">
        <v>0.81754617680271002</v>
      </c>
      <c r="O2279">
        <v>60.0305888350751</v>
      </c>
      <c r="P2279">
        <v>39.5092460881934</v>
      </c>
      <c r="Q2279">
        <v>9.7281605893411005E-2</v>
      </c>
    </row>
    <row r="2280" spans="1:17" hidden="1" x14ac:dyDescent="0.3">
      <c r="A2280" t="s">
        <v>4756</v>
      </c>
      <c r="B2280" t="s">
        <v>4757</v>
      </c>
      <c r="C2280" t="str">
        <f>IFERROR(VLOOKUP(Table1[[#This Row],[Ticker]],[1]!Table2[[Symbol]:[Industry]],2,FALSE),"-")</f>
        <v>-</v>
      </c>
      <c r="D2280" t="s">
        <v>1459</v>
      </c>
      <c r="E2280">
        <v>235.60512499999999</v>
      </c>
      <c r="F2280">
        <v>199.75</v>
      </c>
      <c r="G2280">
        <v>-38.589490721302603</v>
      </c>
      <c r="H2280">
        <v>-3.8683268512606199</v>
      </c>
      <c r="I2280">
        <v>-5.21931647863107</v>
      </c>
      <c r="J2280">
        <v>7.7774156387979696</v>
      </c>
      <c r="K2280">
        <v>196.58713505611999</v>
      </c>
      <c r="L2280">
        <v>195.413660005145</v>
      </c>
      <c r="M2280">
        <v>47.783353711570399</v>
      </c>
      <c r="N2280">
        <v>1.0017321964232699</v>
      </c>
      <c r="O2280">
        <v>48.585732165206501</v>
      </c>
      <c r="P2280">
        <v>24.610106051153998</v>
      </c>
      <c r="Q2280">
        <v>7.7654171734679997E-3</v>
      </c>
    </row>
    <row r="2281" spans="1:17" hidden="1" x14ac:dyDescent="0.3">
      <c r="A2281" t="s">
        <v>4758</v>
      </c>
      <c r="B2281" t="s">
        <v>4759</v>
      </c>
      <c r="C2281" t="str">
        <f>IFERROR(VLOOKUP(Table1[[#This Row],[Ticker]],[1]!Table2[[Symbol]:[Industry]],2,FALSE),"-")</f>
        <v>-</v>
      </c>
      <c r="D2281" t="s">
        <v>726</v>
      </c>
      <c r="E2281">
        <v>235.24006722999999</v>
      </c>
      <c r="F2281">
        <v>21.9</v>
      </c>
      <c r="G2281">
        <v>8.2256255530372098</v>
      </c>
      <c r="H2281">
        <v>3.2542523239501402</v>
      </c>
      <c r="I2281">
        <v>2.1340823510025699</v>
      </c>
      <c r="J2281">
        <v>2.8813547111495699</v>
      </c>
      <c r="K2281">
        <v>20.938089543928601</v>
      </c>
      <c r="L2281">
        <v>19.2123692775364</v>
      </c>
      <c r="M2281">
        <v>52.769297021364501</v>
      </c>
      <c r="N2281">
        <v>1.09128856163541</v>
      </c>
      <c r="O2281">
        <v>6.1643835616438301</v>
      </c>
      <c r="P2281">
        <v>40.754547207404002</v>
      </c>
      <c r="Q2281">
        <v>2.7288076423579999E-3</v>
      </c>
    </row>
    <row r="2282" spans="1:17" hidden="1" x14ac:dyDescent="0.3">
      <c r="A2282" t="s">
        <v>4760</v>
      </c>
      <c r="B2282" t="s">
        <v>4761</v>
      </c>
      <c r="C2282" t="str">
        <f>IFERROR(VLOOKUP(Table1[[#This Row],[Ticker]],[1]!Table2[[Symbol]:[Industry]],2,FALSE),"-")</f>
        <v>-</v>
      </c>
      <c r="D2282" t="s">
        <v>136</v>
      </c>
      <c r="E2282">
        <v>235.11516</v>
      </c>
      <c r="F2282">
        <v>14.88</v>
      </c>
      <c r="G2282">
        <v>-108.157840852915</v>
      </c>
      <c r="H2282">
        <v>-6.7494609843031501</v>
      </c>
      <c r="I2282">
        <v>-58.718849811016803</v>
      </c>
      <c r="J2282">
        <v>-4.27511928610528</v>
      </c>
      <c r="K2282">
        <v>15.826845144121201</v>
      </c>
      <c r="L2282">
        <v>30.530784439763401</v>
      </c>
      <c r="M2282">
        <v>40.075666835708702</v>
      </c>
      <c r="N2282">
        <v>1.0792559189259101</v>
      </c>
      <c r="O2282">
        <v>511.02150537634401</v>
      </c>
      <c r="P2282">
        <v>44.606413994169102</v>
      </c>
      <c r="Q2282">
        <v>-3.1302830103519998E-3</v>
      </c>
    </row>
    <row r="2283" spans="1:17" hidden="1" x14ac:dyDescent="0.3">
      <c r="A2283" t="s">
        <v>4762</v>
      </c>
      <c r="B2283" t="s">
        <v>4763</v>
      </c>
      <c r="C2283" t="str">
        <f>IFERROR(VLOOKUP(Table1[[#This Row],[Ticker]],[1]!Table2[[Symbol]:[Industry]],2,FALSE),"-")</f>
        <v>-</v>
      </c>
      <c r="D2283" t="s">
        <v>201</v>
      </c>
      <c r="E2283">
        <v>234.94715777499999</v>
      </c>
      <c r="F2283">
        <v>185.35</v>
      </c>
      <c r="G2283">
        <v>7.0968474896712799</v>
      </c>
      <c r="H2283">
        <v>-7.8373744703082302</v>
      </c>
      <c r="I2283">
        <v>-10.7014998061704</v>
      </c>
      <c r="J2283">
        <v>6.52213632499992</v>
      </c>
      <c r="K2283">
        <v>186.03392255635501</v>
      </c>
      <c r="L2283">
        <v>170.53684330365601</v>
      </c>
      <c r="M2283">
        <v>51.182902331785101</v>
      </c>
      <c r="N2283">
        <v>0.58857117590030295</v>
      </c>
      <c r="O2283">
        <v>20.070137577555901</v>
      </c>
      <c r="P2283">
        <v>47.103174603174502</v>
      </c>
      <c r="Q2283">
        <v>-1.0692417078488E-2</v>
      </c>
    </row>
    <row r="2284" spans="1:17" hidden="1" x14ac:dyDescent="0.3">
      <c r="A2284" t="s">
        <v>4764</v>
      </c>
      <c r="B2284" t="s">
        <v>4765</v>
      </c>
      <c r="C2284" t="str">
        <f>IFERROR(VLOOKUP(Table1[[#This Row],[Ticker]],[1]!Table2[[Symbol]:[Industry]],2,FALSE),"-")</f>
        <v>-</v>
      </c>
      <c r="D2284" t="s">
        <v>626</v>
      </c>
      <c r="E2284">
        <v>234.39599999999999</v>
      </c>
      <c r="F2284">
        <v>6.8</v>
      </c>
      <c r="G2284">
        <v>1384.5260256761501</v>
      </c>
      <c r="H2284">
        <v>46.396554101120302</v>
      </c>
      <c r="I2284">
        <v>148.433646815163</v>
      </c>
      <c r="J2284">
        <v>8.4005187459294497</v>
      </c>
      <c r="K2284">
        <v>4.8445483173208803</v>
      </c>
      <c r="L2284">
        <v>2.9619245728216299</v>
      </c>
      <c r="M2284">
        <v>99.629953625633703</v>
      </c>
      <c r="N2284">
        <v>0.78676180597428902</v>
      </c>
      <c r="O2284">
        <v>0</v>
      </c>
      <c r="P2284">
        <v>1600</v>
      </c>
      <c r="Q2284">
        <v>0.173572885963338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Row],[Ticker]],[1]!Table2[[Symbol]:[Industry]],2,FALSE),"-")</f>
        <v>-</v>
      </c>
      <c r="D2285" t="s">
        <v>116</v>
      </c>
      <c r="E2285">
        <v>234.174915</v>
      </c>
      <c r="F2285">
        <v>229.5</v>
      </c>
      <c r="G2285">
        <v>29.484278726890601</v>
      </c>
      <c r="H2285">
        <v>-16.917521529131701</v>
      </c>
      <c r="I2285">
        <v>-14.6280929897639</v>
      </c>
      <c r="J2285">
        <v>-10.6075579595907</v>
      </c>
      <c r="K2285">
        <v>259.72725044502198</v>
      </c>
      <c r="L2285">
        <v>227.43051873834099</v>
      </c>
      <c r="M2285">
        <v>30.9944779639928</v>
      </c>
      <c r="N2285">
        <v>0.64674226039771598</v>
      </c>
      <c r="O2285">
        <v>48.758169934640499</v>
      </c>
      <c r="P2285">
        <v>130.537418382722</v>
      </c>
      <c r="Q2285">
        <v>8.5566384115063995E-2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Row],[Ticker]],[1]!Table2[[Symbol]:[Industry]],2,FALSE),"-")</f>
        <v>-</v>
      </c>
      <c r="D2286" t="s">
        <v>223</v>
      </c>
      <c r="E2286">
        <v>233.66416162600001</v>
      </c>
      <c r="F2286">
        <v>222.38</v>
      </c>
      <c r="G2286">
        <v>-20.513060631715501</v>
      </c>
      <c r="H2286">
        <v>4.4770963618470603</v>
      </c>
      <c r="I2286">
        <v>-26.5587940967165</v>
      </c>
      <c r="J2286">
        <v>-2.7265780861376698</v>
      </c>
      <c r="K2286">
        <v>216.45603027849199</v>
      </c>
      <c r="L2286">
        <v>213.28552624045901</v>
      </c>
      <c r="M2286">
        <v>41.473733245113998</v>
      </c>
      <c r="N2286">
        <v>1.07530098100917</v>
      </c>
      <c r="O2286">
        <v>23.662199838114901</v>
      </c>
      <c r="P2286">
        <v>27.146941109205201</v>
      </c>
      <c r="Q2286">
        <v>-0.103558614616275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Row],[Ticker]],[1]!Table2[[Symbol]:[Industry]],2,FALSE),"-")</f>
        <v>-</v>
      </c>
      <c r="E2287">
        <v>233.4</v>
      </c>
      <c r="F2287">
        <v>233.4</v>
      </c>
      <c r="G2287">
        <v>608.07024978694801</v>
      </c>
      <c r="H2287">
        <v>-10.1486647928888</v>
      </c>
      <c r="I2287">
        <v>75.806557190907199</v>
      </c>
      <c r="J2287">
        <v>-0.56544892517621603</v>
      </c>
      <c r="K2287">
        <v>213.13015881431201</v>
      </c>
      <c r="L2287">
        <v>133.10512507742601</v>
      </c>
      <c r="M2287">
        <v>63.096717625593001</v>
      </c>
      <c r="N2287">
        <v>0.197370041882237</v>
      </c>
      <c r="O2287">
        <v>12.425021422450699</v>
      </c>
      <c r="P2287">
        <v>634.65533522190697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Row],[Ticker]],[1]!Table2[[Symbol]:[Industry]],2,FALSE),"-")</f>
        <v>-</v>
      </c>
      <c r="D2288" t="s">
        <v>372</v>
      </c>
      <c r="E2288">
        <v>233.19991400000001</v>
      </c>
      <c r="F2288">
        <v>79.22</v>
      </c>
      <c r="G2288">
        <v>53.870495430644503</v>
      </c>
      <c r="H2288">
        <v>-11.203125964275999</v>
      </c>
      <c r="I2288">
        <v>-16.080932298312799</v>
      </c>
      <c r="J2288">
        <v>1.6717161569326799</v>
      </c>
      <c r="K2288">
        <v>82.502251129099506</v>
      </c>
      <c r="L2288">
        <v>73.499224179984694</v>
      </c>
      <c r="M2288">
        <v>42.246220922821102</v>
      </c>
      <c r="N2288">
        <v>0.51557136389847802</v>
      </c>
      <c r="O2288">
        <v>22.885634940671501</v>
      </c>
      <c r="P2288">
        <v>86.180963572267899</v>
      </c>
      <c r="Q2288">
        <v>2.7304327323856001E-2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Row],[Ticker]],[1]!Table2[[Symbol]:[Industry]],2,FALSE),"-")</f>
        <v>-</v>
      </c>
      <c r="D2289" t="s">
        <v>1459</v>
      </c>
      <c r="E2289">
        <v>232.85975788799999</v>
      </c>
      <c r="F2289">
        <v>75.84</v>
      </c>
      <c r="G2289">
        <v>120.45074518393299</v>
      </c>
      <c r="H2289">
        <v>149.89199325015699</v>
      </c>
      <c r="I2289">
        <v>47.573151378397299</v>
      </c>
      <c r="J2289">
        <v>19.567193543867301</v>
      </c>
      <c r="K2289">
        <v>45.687068258646597</v>
      </c>
      <c r="L2289">
        <v>40.2927428113708</v>
      </c>
      <c r="M2289">
        <v>91.585782025910902</v>
      </c>
      <c r="N2289">
        <v>1.67164628346903</v>
      </c>
      <c r="O2289">
        <v>2.0437763713080099</v>
      </c>
      <c r="P2289">
        <v>214.03726708074501</v>
      </c>
      <c r="Q2289">
        <v>0.10285639613237001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Row],[Ticker]],[1]!Table2[[Symbol]:[Industry]],2,FALSE),"-")</f>
        <v>-</v>
      </c>
      <c r="D2290" t="s">
        <v>307</v>
      </c>
      <c r="E2290">
        <v>232.78081155199999</v>
      </c>
      <c r="F2290">
        <v>134.62</v>
      </c>
      <c r="G2290">
        <v>-17.536887784088201</v>
      </c>
      <c r="H2290">
        <v>-6.1983668796419504</v>
      </c>
      <c r="I2290">
        <v>-35.847999802207099</v>
      </c>
      <c r="J2290">
        <v>5.6136962029802602</v>
      </c>
      <c r="K2290">
        <v>138.84374647108601</v>
      </c>
      <c r="L2290">
        <v>142.45850446638701</v>
      </c>
      <c r="M2290">
        <v>51.4557076707543</v>
      </c>
      <c r="N2290">
        <v>1.80452999284777</v>
      </c>
      <c r="O2290">
        <v>35.863913237260398</v>
      </c>
      <c r="P2290">
        <v>12.5114918512327</v>
      </c>
      <c r="Q2290">
        <v>1.3561149758964001E-2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Row],[Ticker]],[1]!Table2[[Symbol]:[Industry]],2,FALSE),"-")</f>
        <v>-</v>
      </c>
      <c r="D2291" t="s">
        <v>349</v>
      </c>
      <c r="E2291">
        <v>232.14240000000001</v>
      </c>
      <c r="F2291">
        <v>137.19999999999999</v>
      </c>
      <c r="G2291">
        <v>203.818286028015</v>
      </c>
      <c r="H2291">
        <v>-3.8524427237209</v>
      </c>
      <c r="I2291">
        <v>-18.337071673737899</v>
      </c>
      <c r="J2291">
        <v>-0.30293173039125099</v>
      </c>
      <c r="K2291">
        <v>144.08826158960801</v>
      </c>
      <c r="L2291">
        <v>120.660217005699</v>
      </c>
      <c r="M2291">
        <v>37.229580942714797</v>
      </c>
      <c r="N2291">
        <v>0.64939007561958295</v>
      </c>
      <c r="O2291">
        <v>37.0262390670554</v>
      </c>
      <c r="P2291">
        <v>242.99999999999901</v>
      </c>
    </row>
    <row r="2292" spans="1:17" hidden="1" x14ac:dyDescent="0.3">
      <c r="A2292" t="s">
        <v>4780</v>
      </c>
      <c r="B2292" t="s">
        <v>4781</v>
      </c>
      <c r="C2292" t="str">
        <f>IFERROR(VLOOKUP(Table1[[#This Row],[Ticker]],[1]!Table2[[Symbol]:[Industry]],2,FALSE),"-")</f>
        <v>-</v>
      </c>
      <c r="D2292" t="s">
        <v>230</v>
      </c>
      <c r="E2292">
        <v>231.98727825</v>
      </c>
      <c r="F2292">
        <v>219.06</v>
      </c>
      <c r="G2292">
        <v>50.863274224822199</v>
      </c>
      <c r="H2292">
        <v>11.487180237070801</v>
      </c>
      <c r="I2292">
        <v>38.388961210312402</v>
      </c>
      <c r="J2292">
        <v>9.7098392668731801</v>
      </c>
      <c r="K2292">
        <v>204.945276275136</v>
      </c>
      <c r="L2292">
        <v>176.60815544137699</v>
      </c>
      <c r="M2292">
        <v>66.602675945842293</v>
      </c>
      <c r="N2292">
        <v>2.3405586073683202</v>
      </c>
      <c r="O2292">
        <v>19.6019355427736</v>
      </c>
      <c r="P2292">
        <v>98.693877551020407</v>
      </c>
    </row>
    <row r="2293" spans="1:17" hidden="1" x14ac:dyDescent="0.3">
      <c r="A2293" t="s">
        <v>4782</v>
      </c>
      <c r="B2293" t="s">
        <v>4783</v>
      </c>
      <c r="C2293" t="str">
        <f>IFERROR(VLOOKUP(Table1[[#This Row],[Ticker]],[1]!Table2[[Symbol]:[Industry]],2,FALSE),"-")</f>
        <v>-</v>
      </c>
      <c r="D2293" t="s">
        <v>230</v>
      </c>
      <c r="E2293">
        <v>231.316652</v>
      </c>
      <c r="F2293">
        <v>127.45</v>
      </c>
      <c r="G2293">
        <v>22.479242050421</v>
      </c>
      <c r="H2293">
        <v>-4.8197359863432201</v>
      </c>
      <c r="I2293">
        <v>35.959512762082497</v>
      </c>
      <c r="J2293">
        <v>3.7870592563929901</v>
      </c>
      <c r="K2293">
        <v>123.465389169093</v>
      </c>
      <c r="M2293">
        <v>32.968121326307099</v>
      </c>
      <c r="N2293">
        <v>0.27445573891929698</v>
      </c>
      <c r="O2293">
        <v>43.193409180070603</v>
      </c>
      <c r="P2293">
        <v>65.519480519480496</v>
      </c>
    </row>
    <row r="2294" spans="1:17" hidden="1" x14ac:dyDescent="0.3">
      <c r="A2294" t="s">
        <v>4784</v>
      </c>
      <c r="B2294" t="s">
        <v>4785</v>
      </c>
      <c r="C2294" t="str">
        <f>IFERROR(VLOOKUP(Table1[[#This Row],[Ticker]],[1]!Table2[[Symbol]:[Industry]],2,FALSE),"-")</f>
        <v>-</v>
      </c>
      <c r="D2294" t="s">
        <v>532</v>
      </c>
      <c r="E2294">
        <v>231.21042199999999</v>
      </c>
      <c r="F2294">
        <v>52.1</v>
      </c>
      <c r="G2294">
        <v>67.095211962810396</v>
      </c>
      <c r="H2294">
        <v>-1.0808234105779799</v>
      </c>
      <c r="I2294">
        <v>-8.59127410143196</v>
      </c>
      <c r="J2294">
        <v>-4.1840809445165803</v>
      </c>
      <c r="K2294">
        <v>50.617249182763999</v>
      </c>
      <c r="L2294">
        <v>44.857280100693899</v>
      </c>
      <c r="M2294">
        <v>46.4305151619482</v>
      </c>
      <c r="N2294">
        <v>2.0096964207989401</v>
      </c>
      <c r="O2294">
        <v>16.4107485604606</v>
      </c>
      <c r="P2294">
        <v>96.603773584905596</v>
      </c>
      <c r="Q2294">
        <v>4.7435196412547002E-2</v>
      </c>
    </row>
    <row r="2295" spans="1:17" hidden="1" x14ac:dyDescent="0.3">
      <c r="A2295" t="s">
        <v>4786</v>
      </c>
      <c r="B2295" t="s">
        <v>4787</v>
      </c>
      <c r="C2295" t="str">
        <f>IFERROR(VLOOKUP(Table1[[#This Row],[Ticker]],[1]!Table2[[Symbol]:[Industry]],2,FALSE),"-")</f>
        <v>-</v>
      </c>
      <c r="D2295" t="s">
        <v>391</v>
      </c>
      <c r="E2295">
        <v>230.55728747699999</v>
      </c>
      <c r="F2295">
        <v>78.87</v>
      </c>
      <c r="G2295">
        <v>-4.9659643863854299</v>
      </c>
      <c r="H2295">
        <v>9.2378163693864206</v>
      </c>
      <c r="I2295">
        <v>-12.569441874349099</v>
      </c>
      <c r="J2295">
        <v>10.236227931343899</v>
      </c>
      <c r="K2295">
        <v>67.428672659078501</v>
      </c>
      <c r="L2295">
        <v>70.652584121674096</v>
      </c>
      <c r="M2295">
        <v>73.410012316331603</v>
      </c>
      <c r="N2295">
        <v>2.7436665155916402</v>
      </c>
      <c r="O2295">
        <v>29.897299353366201</v>
      </c>
      <c r="P2295">
        <v>33.338968723584102</v>
      </c>
      <c r="Q2295">
        <v>-6.2753134660534005E-2</v>
      </c>
    </row>
    <row r="2296" spans="1:17" hidden="1" x14ac:dyDescent="0.3">
      <c r="A2296" t="s">
        <v>4788</v>
      </c>
      <c r="B2296" t="s">
        <v>4789</v>
      </c>
      <c r="C2296" t="str">
        <f>IFERROR(VLOOKUP(Table1[[#This Row],[Ticker]],[1]!Table2[[Symbol]:[Industry]],2,FALSE),"-")</f>
        <v>-</v>
      </c>
      <c r="D2296" t="s">
        <v>2584</v>
      </c>
      <c r="E2296">
        <v>230.27029903799999</v>
      </c>
      <c r="F2296">
        <v>17.5</v>
      </c>
      <c r="G2296">
        <v>48.875213626699001</v>
      </c>
      <c r="H2296">
        <v>16.9255674909992</v>
      </c>
      <c r="I2296">
        <v>-11.3606286767859</v>
      </c>
      <c r="J2296">
        <v>25.909697936890598</v>
      </c>
      <c r="K2296">
        <v>15.5695963000889</v>
      </c>
      <c r="L2296">
        <v>15.2957307657566</v>
      </c>
      <c r="M2296">
        <v>76.064762732437302</v>
      </c>
      <c r="N2296">
        <v>2.0628099445478201</v>
      </c>
      <c r="O2296">
        <v>12</v>
      </c>
      <c r="P2296">
        <v>79.897959828794995</v>
      </c>
      <c r="Q2296">
        <v>4.2134805261355997E-2</v>
      </c>
    </row>
    <row r="2297" spans="1:17" hidden="1" x14ac:dyDescent="0.3">
      <c r="A2297" t="s">
        <v>4790</v>
      </c>
      <c r="B2297" t="s">
        <v>4791</v>
      </c>
      <c r="C2297" t="str">
        <f>IFERROR(VLOOKUP(Table1[[#This Row],[Ticker]],[1]!Table2[[Symbol]:[Industry]],2,FALSE),"-")</f>
        <v>-</v>
      </c>
      <c r="D2297" t="s">
        <v>201</v>
      </c>
      <c r="E2297">
        <v>229.7064</v>
      </c>
      <c r="F2297">
        <v>621.5</v>
      </c>
      <c r="G2297">
        <v>-2.2726541918347598</v>
      </c>
      <c r="H2297">
        <v>6.5647994427352199</v>
      </c>
      <c r="I2297">
        <v>30.0155076716362</v>
      </c>
      <c r="J2297">
        <v>4.9800494902660102</v>
      </c>
      <c r="K2297">
        <v>543.20947218157403</v>
      </c>
      <c r="L2297">
        <v>474.87294305897001</v>
      </c>
      <c r="M2297">
        <v>59.233010890870602</v>
      </c>
      <c r="N2297">
        <v>1.9027437752751899</v>
      </c>
      <c r="O2297">
        <v>5.8809332260659497</v>
      </c>
      <c r="P2297">
        <v>67.452512461268995</v>
      </c>
      <c r="Q2297">
        <v>8.5953163412120004E-2</v>
      </c>
    </row>
    <row r="2298" spans="1:17" hidden="1" x14ac:dyDescent="0.3">
      <c r="A2298" t="s">
        <v>4792</v>
      </c>
      <c r="B2298" t="s">
        <v>4793</v>
      </c>
      <c r="C2298" t="str">
        <f>IFERROR(VLOOKUP(Table1[[#This Row],[Ticker]],[1]!Table2[[Symbol]:[Industry]],2,FALSE),"-")</f>
        <v>-</v>
      </c>
      <c r="D2298" t="s">
        <v>136</v>
      </c>
      <c r="E2298">
        <v>228.821</v>
      </c>
      <c r="F2298">
        <v>55.81</v>
      </c>
      <c r="G2298">
        <v>58.522708926566601</v>
      </c>
      <c r="H2298">
        <v>21.386499403565601</v>
      </c>
      <c r="I2298">
        <v>16.8369780590074</v>
      </c>
      <c r="J2298">
        <v>2.3235680087845401</v>
      </c>
      <c r="K2298">
        <v>48.3693826954553</v>
      </c>
      <c r="L2298">
        <v>40.381810211152398</v>
      </c>
      <c r="M2298">
        <v>56.363087444087498</v>
      </c>
      <c r="N2298">
        <v>0.16663711162236</v>
      </c>
      <c r="O2298">
        <v>17.022039061100099</v>
      </c>
      <c r="P2298">
        <v>93.448873483535493</v>
      </c>
      <c r="Q2298">
        <v>3.3128989560754003E-2</v>
      </c>
    </row>
    <row r="2299" spans="1:17" hidden="1" x14ac:dyDescent="0.3">
      <c r="A2299" t="s">
        <v>4794</v>
      </c>
      <c r="B2299" t="s">
        <v>4795</v>
      </c>
      <c r="C2299" t="str">
        <f>IFERROR(VLOOKUP(Table1[[#This Row],[Ticker]],[1]!Table2[[Symbol]:[Industry]],2,FALSE),"-")</f>
        <v>-</v>
      </c>
      <c r="D2299" t="s">
        <v>463</v>
      </c>
      <c r="E2299">
        <v>228.6156</v>
      </c>
      <c r="F2299">
        <v>154.47</v>
      </c>
      <c r="G2299">
        <v>-10.74706518749</v>
      </c>
      <c r="H2299">
        <v>7.5927692356472596</v>
      </c>
      <c r="I2299">
        <v>-9.22451882551678</v>
      </c>
      <c r="J2299">
        <v>7.8731317282168201</v>
      </c>
      <c r="K2299">
        <v>139.11869846579</v>
      </c>
      <c r="L2299">
        <v>134.44949515988699</v>
      </c>
      <c r="M2299">
        <v>58.181688062900001</v>
      </c>
      <c r="N2299">
        <v>2.7074282473376798</v>
      </c>
      <c r="O2299">
        <v>11.1542694374312</v>
      </c>
      <c r="P2299">
        <v>43.359628770301597</v>
      </c>
      <c r="Q2299">
        <v>1.1064629958429001E-2</v>
      </c>
    </row>
    <row r="2300" spans="1:17" hidden="1" x14ac:dyDescent="0.3">
      <c r="A2300" t="s">
        <v>4796</v>
      </c>
      <c r="B2300" t="s">
        <v>4797</v>
      </c>
      <c r="C2300" t="str">
        <f>IFERROR(VLOOKUP(Table1[[#This Row],[Ticker]],[1]!Table2[[Symbol]:[Industry]],2,FALSE),"-")</f>
        <v>-</v>
      </c>
      <c r="D2300" t="s">
        <v>46</v>
      </c>
      <c r="E2300">
        <v>227.1286125</v>
      </c>
      <c r="F2300">
        <v>295</v>
      </c>
      <c r="G2300">
        <v>4.0904405894041496</v>
      </c>
      <c r="H2300">
        <v>-4.9627843063738197</v>
      </c>
      <c r="I2300">
        <v>11.578194575096299</v>
      </c>
      <c r="J2300">
        <v>3.75296615693268</v>
      </c>
      <c r="K2300">
        <v>275.59291119283699</v>
      </c>
      <c r="L2300">
        <v>249.63951266997</v>
      </c>
      <c r="M2300">
        <v>51.431432283716902</v>
      </c>
      <c r="N2300">
        <v>0.87513590365476202</v>
      </c>
      <c r="O2300">
        <v>14.915254237288099</v>
      </c>
      <c r="P2300">
        <v>41.418983700862803</v>
      </c>
    </row>
    <row r="2301" spans="1:17" hidden="1" x14ac:dyDescent="0.3">
      <c r="A2301" t="s">
        <v>4798</v>
      </c>
      <c r="B2301" t="s">
        <v>4799</v>
      </c>
      <c r="C2301" t="str">
        <f>IFERROR(VLOOKUP(Table1[[#This Row],[Ticker]],[1]!Table2[[Symbol]:[Industry]],2,FALSE),"-")</f>
        <v>-</v>
      </c>
      <c r="D2301" t="s">
        <v>914</v>
      </c>
      <c r="E2301">
        <v>227.11559679999999</v>
      </c>
      <c r="F2301">
        <v>164</v>
      </c>
      <c r="G2301">
        <v>254.81026340225</v>
      </c>
      <c r="H2301">
        <v>1.11622913329535</v>
      </c>
      <c r="I2301">
        <v>120.18110277314599</v>
      </c>
      <c r="J2301">
        <v>5.7004743268673197</v>
      </c>
      <c r="K2301">
        <v>153.43088665883801</v>
      </c>
      <c r="L2301">
        <v>118.004356638716</v>
      </c>
      <c r="M2301">
        <v>71.684612619861497</v>
      </c>
      <c r="N2301">
        <v>0.74278509236282797</v>
      </c>
      <c r="O2301">
        <v>10.457317073170699</v>
      </c>
      <c r="P2301">
        <v>300</v>
      </c>
      <c r="Q2301">
        <v>0.136923791987484</v>
      </c>
    </row>
    <row r="2302" spans="1:17" hidden="1" x14ac:dyDescent="0.3">
      <c r="A2302" t="s">
        <v>4800</v>
      </c>
      <c r="B2302" t="s">
        <v>4801</v>
      </c>
      <c r="C2302" t="str">
        <f>IFERROR(VLOOKUP(Table1[[#This Row],[Ticker]],[1]!Table2[[Symbol]:[Industry]],2,FALSE),"-")</f>
        <v>-</v>
      </c>
      <c r="D2302" t="s">
        <v>2379</v>
      </c>
      <c r="E2302">
        <v>226.97911647999999</v>
      </c>
      <c r="F2302">
        <v>1933.6</v>
      </c>
      <c r="G2302">
        <v>284.60045417163298</v>
      </c>
      <c r="H2302">
        <v>-19.275118912070202</v>
      </c>
      <c r="I2302">
        <v>77.397648330889595</v>
      </c>
      <c r="J2302">
        <v>4.4653526701808</v>
      </c>
      <c r="K2302">
        <v>1752.19750213935</v>
      </c>
      <c r="L2302">
        <v>1218.2875720111899</v>
      </c>
      <c r="M2302">
        <v>52.611455547873</v>
      </c>
      <c r="N2302">
        <v>0.46580776597347201</v>
      </c>
      <c r="O2302">
        <v>22.5770583367811</v>
      </c>
      <c r="P2302">
        <v>365.87158173713999</v>
      </c>
      <c r="Q2302">
        <v>0.145013323593084</v>
      </c>
    </row>
    <row r="2303" spans="1:17" hidden="1" x14ac:dyDescent="0.3">
      <c r="A2303" t="s">
        <v>4802</v>
      </c>
      <c r="B2303" t="s">
        <v>4803</v>
      </c>
      <c r="C2303" t="str">
        <f>IFERROR(VLOOKUP(Table1[[#This Row],[Ticker]],[1]!Table2[[Symbol]:[Industry]],2,FALSE),"-")</f>
        <v>-</v>
      </c>
      <c r="D2303" t="s">
        <v>775</v>
      </c>
      <c r="E2303">
        <v>226.95468099999999</v>
      </c>
      <c r="F2303">
        <v>99.8</v>
      </c>
      <c r="G2303">
        <v>-54.134994690857397</v>
      </c>
      <c r="H2303">
        <v>1.50454063833248</v>
      </c>
      <c r="I2303">
        <v>-25.599334670689</v>
      </c>
      <c r="J2303">
        <v>7.7709862299253896</v>
      </c>
      <c r="K2303">
        <v>94.442202519738899</v>
      </c>
      <c r="M2303">
        <v>63.2775528054473</v>
      </c>
      <c r="N2303">
        <v>0.993776805987721</v>
      </c>
      <c r="O2303">
        <v>45.2905811623246</v>
      </c>
      <c r="P2303">
        <v>52.250190694126601</v>
      </c>
    </row>
    <row r="2304" spans="1:17" hidden="1" x14ac:dyDescent="0.3">
      <c r="A2304" t="s">
        <v>4804</v>
      </c>
      <c r="B2304" t="s">
        <v>4805</v>
      </c>
      <c r="C2304" t="str">
        <f>IFERROR(VLOOKUP(Table1[[#This Row],[Ticker]],[1]!Table2[[Symbol]:[Industry]],2,FALSE),"-")</f>
        <v>-</v>
      </c>
      <c r="D2304" t="s">
        <v>297</v>
      </c>
      <c r="E2304">
        <v>226.83798801999899</v>
      </c>
      <c r="F2304">
        <v>522.20000000000005</v>
      </c>
      <c r="G2304">
        <v>-11.347305450406401</v>
      </c>
      <c r="H2304">
        <v>7.3940910469331396</v>
      </c>
      <c r="I2304">
        <v>15.247157748129201</v>
      </c>
      <c r="J2304">
        <v>1.4321121965366499</v>
      </c>
      <c r="K2304">
        <v>474.100033814109</v>
      </c>
      <c r="L2304">
        <v>442.08081874872198</v>
      </c>
      <c r="M2304">
        <v>70.363804539799204</v>
      </c>
      <c r="N2304">
        <v>1.327694426524</v>
      </c>
      <c r="O2304">
        <v>2.3458445040214402</v>
      </c>
      <c r="P2304">
        <v>50.057471264367798</v>
      </c>
      <c r="Q2304">
        <v>-9.0554144655762003E-2</v>
      </c>
    </row>
    <row r="2305" spans="1:17" hidden="1" x14ac:dyDescent="0.3">
      <c r="A2305" t="s">
        <v>4806</v>
      </c>
      <c r="B2305" t="s">
        <v>4807</v>
      </c>
      <c r="C2305" t="str">
        <f>IFERROR(VLOOKUP(Table1[[#This Row],[Ticker]],[1]!Table2[[Symbol]:[Industry]],2,FALSE),"-")</f>
        <v>-</v>
      </c>
      <c r="D2305" t="s">
        <v>626</v>
      </c>
      <c r="E2305">
        <v>226.42840000000001</v>
      </c>
      <c r="F2305">
        <v>220</v>
      </c>
      <c r="G2305">
        <v>394.74192878305001</v>
      </c>
      <c r="H2305">
        <v>-19.6629469893922</v>
      </c>
      <c r="I2305">
        <v>-4.4091625493845097</v>
      </c>
      <c r="J2305">
        <v>-4.2483716586545697</v>
      </c>
      <c r="K2305">
        <v>243.20854747961201</v>
      </c>
      <c r="L2305">
        <v>187.869120232521</v>
      </c>
      <c r="M2305">
        <v>40.530820129827198</v>
      </c>
      <c r="N2305">
        <v>0.92753623188405698</v>
      </c>
      <c r="O2305">
        <v>75.454545454545396</v>
      </c>
      <c r="P2305">
        <v>450</v>
      </c>
      <c r="Q2305">
        <v>0.13129363713710401</v>
      </c>
    </row>
    <row r="2306" spans="1:17" hidden="1" x14ac:dyDescent="0.3">
      <c r="A2306" t="s">
        <v>4808</v>
      </c>
      <c r="B2306" t="s">
        <v>4809</v>
      </c>
      <c r="C2306" t="str">
        <f>IFERROR(VLOOKUP(Table1[[#This Row],[Ticker]],[1]!Table2[[Symbol]:[Industry]],2,FALSE),"-")</f>
        <v>-</v>
      </c>
      <c r="D2306" t="s">
        <v>2379</v>
      </c>
      <c r="E2306">
        <v>226.38890699999999</v>
      </c>
      <c r="F2306">
        <v>122.25</v>
      </c>
      <c r="G2306">
        <v>61.202932998220597</v>
      </c>
      <c r="H2306">
        <v>-17.1258224420895</v>
      </c>
      <c r="I2306">
        <v>-11.3569994923362</v>
      </c>
      <c r="J2306">
        <v>-4.9970338430673102</v>
      </c>
      <c r="K2306">
        <v>126.40440449983301</v>
      </c>
      <c r="M2306">
        <v>29.843693397187501</v>
      </c>
      <c r="N2306">
        <v>0.46899661781285201</v>
      </c>
      <c r="O2306">
        <v>56.973415132924302</v>
      </c>
      <c r="P2306">
        <v>97.177419354838705</v>
      </c>
    </row>
    <row r="2307" spans="1:17" hidden="1" x14ac:dyDescent="0.3">
      <c r="A2307" t="s">
        <v>4810</v>
      </c>
      <c r="B2307" t="s">
        <v>4811</v>
      </c>
      <c r="C2307" t="str">
        <f>IFERROR(VLOOKUP(Table1[[#This Row],[Ticker]],[1]!Table2[[Symbol]:[Industry]],2,FALSE),"-")</f>
        <v>-</v>
      </c>
      <c r="D2307" t="s">
        <v>1676</v>
      </c>
      <c r="E2307">
        <v>226.26134300000001</v>
      </c>
      <c r="F2307">
        <v>23.87</v>
      </c>
      <c r="G2307">
        <v>943.81850200898702</v>
      </c>
      <c r="H2307">
        <v>31.437110655549802</v>
      </c>
      <c r="I2307">
        <v>774.25578007224101</v>
      </c>
      <c r="J2307">
        <v>12.749893614966201</v>
      </c>
      <c r="K2307">
        <v>17.094554386334799</v>
      </c>
      <c r="L2307">
        <v>8.7252258981569604</v>
      </c>
      <c r="M2307">
        <v>91.615255747036997</v>
      </c>
      <c r="N2307">
        <v>3.40258636030799</v>
      </c>
      <c r="O2307">
        <v>0</v>
      </c>
      <c r="P2307">
        <v>970.40358744394598</v>
      </c>
      <c r="Q2307">
        <v>0.404056586794317</v>
      </c>
    </row>
    <row r="2308" spans="1:17" hidden="1" x14ac:dyDescent="0.3">
      <c r="A2308" t="s">
        <v>4812</v>
      </c>
      <c r="B2308" t="s">
        <v>4813</v>
      </c>
      <c r="C2308" t="str">
        <f>IFERROR(VLOOKUP(Table1[[#This Row],[Ticker]],[1]!Table2[[Symbol]:[Industry]],2,FALSE),"-")</f>
        <v>-</v>
      </c>
      <c r="D2308" t="s">
        <v>21</v>
      </c>
      <c r="E2308">
        <v>225.88902533000001</v>
      </c>
      <c r="F2308">
        <v>13.87</v>
      </c>
      <c r="G2308">
        <v>-17.3724870097622</v>
      </c>
      <c r="H2308">
        <v>2.5426555597217799</v>
      </c>
      <c r="I2308">
        <v>1.52328445025615</v>
      </c>
      <c r="J2308">
        <v>5.97699519162349</v>
      </c>
      <c r="K2308">
        <v>13.4832904367222</v>
      </c>
      <c r="L2308">
        <v>13.5445856331821</v>
      </c>
      <c r="M2308">
        <v>50.984844188475002</v>
      </c>
      <c r="N2308">
        <v>0.55571262915372599</v>
      </c>
      <c r="O2308">
        <v>30.497476568132601</v>
      </c>
      <c r="P2308">
        <v>40.8121827411167</v>
      </c>
    </row>
    <row r="2309" spans="1:17" hidden="1" x14ac:dyDescent="0.3">
      <c r="A2309" t="s">
        <v>4814</v>
      </c>
      <c r="B2309" t="s">
        <v>4815</v>
      </c>
      <c r="C2309" t="str">
        <f>IFERROR(VLOOKUP(Table1[[#This Row],[Ticker]],[1]!Table2[[Symbol]:[Industry]],2,FALSE),"-")</f>
        <v>-</v>
      </c>
      <c r="D2309" t="s">
        <v>1036</v>
      </c>
      <c r="E2309">
        <v>225.85453742600001</v>
      </c>
      <c r="F2309">
        <v>12.13</v>
      </c>
      <c r="G2309">
        <v>51.797267506217402</v>
      </c>
      <c r="H2309">
        <v>-15.2395358535935</v>
      </c>
      <c r="I2309">
        <v>-6.7013059513677202</v>
      </c>
      <c r="J2309">
        <v>-4.4733387881222599</v>
      </c>
      <c r="K2309">
        <v>11.953772099452801</v>
      </c>
      <c r="L2309">
        <v>10.463455475826599</v>
      </c>
      <c r="M2309">
        <v>40.121404829803701</v>
      </c>
      <c r="N2309">
        <v>0.55711572757016203</v>
      </c>
      <c r="O2309">
        <v>26.957955482275299</v>
      </c>
      <c r="Q2309">
        <v>5.9099498370583002E-2</v>
      </c>
    </row>
    <row r="2310" spans="1:17" hidden="1" x14ac:dyDescent="0.3">
      <c r="A2310" t="s">
        <v>4816</v>
      </c>
      <c r="B2310" t="s">
        <v>4817</v>
      </c>
      <c r="C2310" t="str">
        <f>IFERROR(VLOOKUP(Table1[[#This Row],[Ticker]],[1]!Table2[[Symbol]:[Industry]],2,FALSE),"-")</f>
        <v>-</v>
      </c>
      <c r="D2310" t="s">
        <v>1459</v>
      </c>
      <c r="E2310">
        <v>225.14278150000001</v>
      </c>
      <c r="F2310">
        <v>440.05</v>
      </c>
      <c r="G2310">
        <v>101.00736349185701</v>
      </c>
      <c r="H2310">
        <v>8.2713471691160105</v>
      </c>
      <c r="I2310">
        <v>20.913763013873101</v>
      </c>
      <c r="J2310">
        <v>4.3618763399990499</v>
      </c>
      <c r="K2310">
        <v>407.92548423194398</v>
      </c>
      <c r="L2310">
        <v>364.95265381637</v>
      </c>
      <c r="M2310">
        <v>54.654018757703497</v>
      </c>
      <c r="N2310">
        <v>1.17112471113096</v>
      </c>
      <c r="O2310">
        <v>22.440631746392398</v>
      </c>
      <c r="P2310">
        <v>133.75830013280199</v>
      </c>
      <c r="Q2310">
        <v>5.1889549794992003E-2</v>
      </c>
    </row>
    <row r="2311" spans="1:17" hidden="1" x14ac:dyDescent="0.3">
      <c r="A2311" t="s">
        <v>4818</v>
      </c>
      <c r="B2311" t="s">
        <v>4819</v>
      </c>
      <c r="C2311" t="str">
        <f>IFERROR(VLOOKUP(Table1[[#This Row],[Ticker]],[1]!Table2[[Symbol]:[Industry]],2,FALSE),"-")</f>
        <v>-</v>
      </c>
      <c r="D2311" t="s">
        <v>835</v>
      </c>
      <c r="E2311">
        <v>225.04442</v>
      </c>
      <c r="F2311">
        <v>157.55000000000001</v>
      </c>
      <c r="G2311">
        <v>104.257405407531</v>
      </c>
      <c r="H2311">
        <v>-9.5461979997200004</v>
      </c>
      <c r="I2311">
        <v>74.231689438414705</v>
      </c>
      <c r="J2311">
        <v>-4.3475609515010403</v>
      </c>
      <c r="K2311">
        <v>157.35285555723499</v>
      </c>
      <c r="M2311">
        <v>41.344893622549598</v>
      </c>
      <c r="N2311">
        <v>0.465147097800158</v>
      </c>
      <c r="O2311">
        <v>20.596635988574999</v>
      </c>
      <c r="P2311">
        <v>150.079365079365</v>
      </c>
    </row>
    <row r="2312" spans="1:17" hidden="1" x14ac:dyDescent="0.3">
      <c r="A2312" t="s">
        <v>4820</v>
      </c>
      <c r="B2312" t="s">
        <v>4821</v>
      </c>
      <c r="C2312" t="str">
        <f>IFERROR(VLOOKUP(Table1[[#This Row],[Ticker]],[1]!Table2[[Symbol]:[Industry]],2,FALSE),"-")</f>
        <v>-</v>
      </c>
      <c r="D2312" t="s">
        <v>230</v>
      </c>
      <c r="E2312">
        <v>224.99799999999999</v>
      </c>
      <c r="F2312">
        <v>362.9</v>
      </c>
      <c r="G2312">
        <v>427.460716091758</v>
      </c>
      <c r="H2312">
        <v>39.8809454066621</v>
      </c>
      <c r="I2312">
        <v>78.702796270359897</v>
      </c>
      <c r="J2312">
        <v>6.34734160368036</v>
      </c>
      <c r="K2312">
        <v>292.93161268174799</v>
      </c>
      <c r="L2312">
        <v>226.98299655483899</v>
      </c>
      <c r="M2312">
        <v>70.5208893370976</v>
      </c>
      <c r="N2312">
        <v>0.78411391441151501</v>
      </c>
      <c r="O2312">
        <v>6.2413888123450096</v>
      </c>
      <c r="Q2312">
        <v>0.28859116868621199</v>
      </c>
    </row>
    <row r="2313" spans="1:17" hidden="1" x14ac:dyDescent="0.3">
      <c r="A2313" t="s">
        <v>4822</v>
      </c>
      <c r="B2313" t="s">
        <v>4823</v>
      </c>
      <c r="C2313" t="str">
        <f>IFERROR(VLOOKUP(Table1[[#This Row],[Ticker]],[1]!Table2[[Symbol]:[Industry]],2,FALSE),"-")</f>
        <v>-</v>
      </c>
      <c r="D2313" t="s">
        <v>98</v>
      </c>
      <c r="E2313">
        <v>224.8716498</v>
      </c>
      <c r="F2313">
        <v>169.5</v>
      </c>
      <c r="G2313">
        <v>110.97623201423499</v>
      </c>
      <c r="H2313">
        <v>-10.133469500346401</v>
      </c>
      <c r="I2313">
        <v>-13.8078024210128</v>
      </c>
      <c r="J2313">
        <v>-5.4793405727669802</v>
      </c>
      <c r="K2313">
        <v>176.98949489316701</v>
      </c>
      <c r="L2313">
        <v>148.55406954742</v>
      </c>
      <c r="M2313">
        <v>36.091222865871103</v>
      </c>
      <c r="N2313">
        <v>0.197509034257216</v>
      </c>
      <c r="O2313">
        <v>54.454277286135699</v>
      </c>
      <c r="P2313">
        <v>143.70956146656999</v>
      </c>
      <c r="Q2313">
        <v>0.110618245513684</v>
      </c>
    </row>
    <row r="2314" spans="1:17" hidden="1" x14ac:dyDescent="0.3">
      <c r="A2314" t="s">
        <v>4824</v>
      </c>
      <c r="B2314" t="s">
        <v>4825</v>
      </c>
      <c r="C2314" t="str">
        <f>IFERROR(VLOOKUP(Table1[[#This Row],[Ticker]],[1]!Table2[[Symbol]:[Industry]],2,FALSE),"-")</f>
        <v>-</v>
      </c>
      <c r="D2314" t="s">
        <v>116</v>
      </c>
      <c r="E2314">
        <v>224.47816599999999</v>
      </c>
      <c r="F2314">
        <v>25.19</v>
      </c>
      <c r="G2314">
        <v>228.203646959407</v>
      </c>
      <c r="H2314">
        <v>1.2192815679540101</v>
      </c>
      <c r="I2314">
        <v>-43.615159550883703</v>
      </c>
      <c r="J2314">
        <v>0.20341412550302099</v>
      </c>
      <c r="K2314">
        <v>25.390284765970801</v>
      </c>
      <c r="L2314">
        <v>22.410749905361701</v>
      </c>
      <c r="M2314">
        <v>49.0814295029557</v>
      </c>
      <c r="N2314">
        <v>1.5619525503457199</v>
      </c>
      <c r="O2314">
        <v>58.634378721714903</v>
      </c>
      <c r="P2314">
        <v>265.07246376811497</v>
      </c>
      <c r="Q2314">
        <v>9.3641384002398007E-2</v>
      </c>
    </row>
    <row r="2315" spans="1:17" hidden="1" x14ac:dyDescent="0.3">
      <c r="A2315" t="s">
        <v>4826</v>
      </c>
      <c r="B2315" t="s">
        <v>4827</v>
      </c>
      <c r="C2315" t="str">
        <f>IFERROR(VLOOKUP(Table1[[#This Row],[Ticker]],[1]!Table2[[Symbol]:[Industry]],2,FALSE),"-")</f>
        <v>-</v>
      </c>
      <c r="D2315" t="s">
        <v>51</v>
      </c>
      <c r="E2315">
        <v>224.20693750000001</v>
      </c>
      <c r="F2315">
        <v>138.25</v>
      </c>
      <c r="G2315">
        <v>18.483120231357798</v>
      </c>
      <c r="H2315">
        <v>19.4520726556241</v>
      </c>
      <c r="I2315">
        <v>5.4121162668438796</v>
      </c>
      <c r="J2315">
        <v>-8.2339343029884695</v>
      </c>
      <c r="K2315">
        <v>124.678492279381</v>
      </c>
      <c r="L2315">
        <v>113.567671490252</v>
      </c>
      <c r="M2315">
        <v>55.299826454828498</v>
      </c>
      <c r="N2315">
        <v>4.3265320644887204</v>
      </c>
      <c r="O2315">
        <v>12.9837251356238</v>
      </c>
      <c r="P2315">
        <v>58.816771970132102</v>
      </c>
      <c r="Q2315">
        <v>2.2667761296105999E-2</v>
      </c>
    </row>
    <row r="2316" spans="1:17" hidden="1" x14ac:dyDescent="0.3">
      <c r="A2316" t="s">
        <v>4828</v>
      </c>
      <c r="B2316" t="s">
        <v>4829</v>
      </c>
      <c r="C2316" t="str">
        <f>IFERROR(VLOOKUP(Table1[[#This Row],[Ticker]],[1]!Table2[[Symbol]:[Industry]],2,FALSE),"-")</f>
        <v>-</v>
      </c>
      <c r="D2316" t="s">
        <v>133</v>
      </c>
      <c r="E2316">
        <v>223.48396124999999</v>
      </c>
      <c r="F2316">
        <v>47.79</v>
      </c>
      <c r="G2316">
        <v>47.196732746859098</v>
      </c>
      <c r="H2316">
        <v>3.0681810852473101</v>
      </c>
      <c r="I2316">
        <v>-13.125735225389599</v>
      </c>
      <c r="J2316">
        <v>1.7294437203519999</v>
      </c>
      <c r="K2316">
        <v>43.871693779345797</v>
      </c>
      <c r="L2316">
        <v>39.638426943845303</v>
      </c>
      <c r="M2316">
        <v>64.689068358902603</v>
      </c>
      <c r="N2316">
        <v>2.3686989666168099</v>
      </c>
      <c r="O2316">
        <v>8.0770035572295296</v>
      </c>
      <c r="Q2316">
        <v>3.5949528814272998E-2</v>
      </c>
    </row>
    <row r="2317" spans="1:17" hidden="1" x14ac:dyDescent="0.3">
      <c r="A2317" t="s">
        <v>4830</v>
      </c>
      <c r="B2317" t="s">
        <v>4831</v>
      </c>
      <c r="C2317" t="str">
        <f>IFERROR(VLOOKUP(Table1[[#This Row],[Ticker]],[1]!Table2[[Symbol]:[Industry]],2,FALSE),"-")</f>
        <v>-</v>
      </c>
      <c r="D2317" t="s">
        <v>167</v>
      </c>
      <c r="E2317">
        <v>223.45954</v>
      </c>
      <c r="F2317">
        <v>524.75</v>
      </c>
      <c r="G2317">
        <v>-21.372052853505402</v>
      </c>
      <c r="H2317">
        <v>-9.9699992559387205</v>
      </c>
      <c r="I2317">
        <v>-7.8917821418439198</v>
      </c>
      <c r="J2317">
        <v>-2.4638899036733699</v>
      </c>
      <c r="M2317">
        <v>48.536930532856502</v>
      </c>
      <c r="O2317">
        <v>27.031919961886601</v>
      </c>
      <c r="P2317">
        <v>60.596786534047403</v>
      </c>
    </row>
    <row r="2318" spans="1:17" hidden="1" x14ac:dyDescent="0.3">
      <c r="A2318" t="s">
        <v>4832</v>
      </c>
      <c r="B2318" t="s">
        <v>4833</v>
      </c>
      <c r="C2318" t="str">
        <f>IFERROR(VLOOKUP(Table1[[#This Row],[Ticker]],[1]!Table2[[Symbol]:[Industry]],2,FALSE),"-")</f>
        <v>-</v>
      </c>
      <c r="D2318" t="s">
        <v>51</v>
      </c>
      <c r="E2318">
        <v>223.45519487199999</v>
      </c>
      <c r="F2318">
        <v>158.57</v>
      </c>
      <c r="G2318">
        <v>-20.730612804785501</v>
      </c>
      <c r="H2318">
        <v>-8.9251427106515795</v>
      </c>
      <c r="I2318">
        <v>-11.5875291919275</v>
      </c>
      <c r="J2318">
        <v>-3.4695323130795499</v>
      </c>
      <c r="K2318">
        <v>160.698362535195</v>
      </c>
      <c r="L2318">
        <v>145.98836288710501</v>
      </c>
      <c r="M2318">
        <v>40.864515695830903</v>
      </c>
      <c r="N2318">
        <v>0.29780057970027402</v>
      </c>
      <c r="O2318">
        <v>16.478526833575</v>
      </c>
      <c r="P2318">
        <v>50.445920303605298</v>
      </c>
      <c r="Q2318">
        <v>2.8195605823869999E-2</v>
      </c>
    </row>
    <row r="2319" spans="1:17" hidden="1" x14ac:dyDescent="0.3">
      <c r="A2319" t="s">
        <v>4834</v>
      </c>
      <c r="B2319" t="s">
        <v>4835</v>
      </c>
      <c r="C2319" t="str">
        <f>IFERROR(VLOOKUP(Table1[[#This Row],[Ticker]],[1]!Table2[[Symbol]:[Industry]],2,FALSE),"-")</f>
        <v>-</v>
      </c>
      <c r="D2319" t="s">
        <v>286</v>
      </c>
      <c r="E2319">
        <v>223.43100000000001</v>
      </c>
      <c r="F2319">
        <v>219.05</v>
      </c>
      <c r="G2319">
        <v>28.165885953242899</v>
      </c>
      <c r="H2319">
        <v>-2.2806679935052898</v>
      </c>
      <c r="I2319">
        <v>-3.6345498557313198</v>
      </c>
      <c r="J2319">
        <v>10.6484838337003</v>
      </c>
      <c r="K2319">
        <v>202.334344968209</v>
      </c>
      <c r="L2319">
        <v>177.27811883872101</v>
      </c>
      <c r="M2319">
        <v>63.321230188647</v>
      </c>
      <c r="N2319">
        <v>1.09674632368295</v>
      </c>
      <c r="O2319">
        <v>18.694362017804099</v>
      </c>
      <c r="P2319">
        <v>85.635593220339004</v>
      </c>
      <c r="Q2319">
        <v>0.148937303034753</v>
      </c>
    </row>
    <row r="2320" spans="1:17" hidden="1" x14ac:dyDescent="0.3">
      <c r="A2320" t="s">
        <v>4836</v>
      </c>
      <c r="B2320" t="s">
        <v>4837</v>
      </c>
      <c r="C2320" t="str">
        <f>IFERROR(VLOOKUP(Table1[[#This Row],[Ticker]],[1]!Table2[[Symbol]:[Industry]],2,FALSE),"-")</f>
        <v>-</v>
      </c>
      <c r="D2320" t="s">
        <v>626</v>
      </c>
      <c r="E2320">
        <v>222.561024</v>
      </c>
      <c r="F2320">
        <v>64</v>
      </c>
      <c r="G2320">
        <v>178.17681932694501</v>
      </c>
      <c r="H2320">
        <v>-2.4719874876955199</v>
      </c>
      <c r="I2320">
        <v>191.65709003860701</v>
      </c>
      <c r="J2320">
        <v>-2.4409052022906099</v>
      </c>
      <c r="K2320">
        <v>62.2636064313388</v>
      </c>
      <c r="M2320">
        <v>42.669523150144698</v>
      </c>
      <c r="N2320">
        <v>0.59214027830092497</v>
      </c>
      <c r="O2320">
        <v>17.96875</v>
      </c>
      <c r="P2320">
        <v>204.76190476190399</v>
      </c>
    </row>
    <row r="2321" spans="1:17" hidden="1" x14ac:dyDescent="0.3">
      <c r="A2321" t="s">
        <v>4838</v>
      </c>
      <c r="B2321" t="s">
        <v>4839</v>
      </c>
      <c r="C2321" t="str">
        <f>IFERROR(VLOOKUP(Table1[[#This Row],[Ticker]],[1]!Table2[[Symbol]:[Industry]],2,FALSE),"-")</f>
        <v>-</v>
      </c>
      <c r="D2321" t="s">
        <v>926</v>
      </c>
      <c r="E2321">
        <v>221.98019199999999</v>
      </c>
      <c r="F2321">
        <v>372.4</v>
      </c>
      <c r="G2321">
        <v>114.34851006627299</v>
      </c>
      <c r="H2321">
        <v>42.130718737379297</v>
      </c>
      <c r="I2321">
        <v>42.686491890642699</v>
      </c>
      <c r="J2321">
        <v>4.7535580663315198</v>
      </c>
      <c r="K2321">
        <v>296.959938629178</v>
      </c>
      <c r="L2321">
        <v>223.03746650104799</v>
      </c>
      <c r="M2321">
        <v>44.989776665547801</v>
      </c>
      <c r="N2321">
        <v>0.98543989436178103</v>
      </c>
      <c r="O2321">
        <v>11.479441259725499</v>
      </c>
      <c r="P2321">
        <v>210.58695450139999</v>
      </c>
    </row>
    <row r="2322" spans="1:17" hidden="1" x14ac:dyDescent="0.3">
      <c r="A2322" t="s">
        <v>4840</v>
      </c>
      <c r="B2322" t="s">
        <v>4841</v>
      </c>
      <c r="C2322" t="str">
        <f>IFERROR(VLOOKUP(Table1[[#This Row],[Ticker]],[1]!Table2[[Symbol]:[Industry]],2,FALSE),"-")</f>
        <v>-</v>
      </c>
      <c r="D2322" t="s">
        <v>21</v>
      </c>
      <c r="E2322">
        <v>221.73740000000001</v>
      </c>
      <c r="F2322">
        <v>243.4</v>
      </c>
      <c r="G2322">
        <v>-51.565822066181099</v>
      </c>
      <c r="H2322">
        <v>3.2394977763877901</v>
      </c>
      <c r="I2322">
        <v>-38.085551354519602</v>
      </c>
      <c r="J2322">
        <v>-8.9622461072182507</v>
      </c>
      <c r="K2322">
        <v>252.73887936770899</v>
      </c>
      <c r="M2322">
        <v>29.13490486737</v>
      </c>
      <c r="N2322">
        <v>0.46238636363636298</v>
      </c>
      <c r="O2322">
        <v>38.044371405094402</v>
      </c>
      <c r="P2322">
        <v>32.246672099972798</v>
      </c>
    </row>
    <row r="2323" spans="1:17" hidden="1" x14ac:dyDescent="0.3">
      <c r="A2323" t="s">
        <v>4842</v>
      </c>
      <c r="B2323" t="s">
        <v>4843</v>
      </c>
      <c r="C2323" t="str">
        <f>IFERROR(VLOOKUP(Table1[[#This Row],[Ticker]],[1]!Table2[[Symbol]:[Industry]],2,FALSE),"-")</f>
        <v>-</v>
      </c>
      <c r="D2323" t="s">
        <v>223</v>
      </c>
      <c r="E2323">
        <v>221.53119047999999</v>
      </c>
      <c r="F2323">
        <v>283.35000000000002</v>
      </c>
      <c r="G2323">
        <v>-9.86005968830613</v>
      </c>
      <c r="H2323">
        <v>-0.251458977350488</v>
      </c>
      <c r="I2323">
        <v>-27.681239203249302</v>
      </c>
      <c r="J2323">
        <v>3.3415124368264002</v>
      </c>
      <c r="K2323">
        <v>281.15539798055499</v>
      </c>
      <c r="L2323">
        <v>266.97613277331902</v>
      </c>
      <c r="M2323">
        <v>44.991175676793397</v>
      </c>
      <c r="N2323">
        <v>1.66203908325984</v>
      </c>
      <c r="O2323">
        <v>26.698429504146802</v>
      </c>
      <c r="P2323">
        <v>26.665176575771099</v>
      </c>
      <c r="Q2323">
        <v>1.9760495896494E-2</v>
      </c>
    </row>
    <row r="2324" spans="1:17" hidden="1" x14ac:dyDescent="0.3">
      <c r="A2324" t="s">
        <v>4844</v>
      </c>
      <c r="B2324" t="s">
        <v>4845</v>
      </c>
      <c r="C2324" t="str">
        <f>IFERROR(VLOOKUP(Table1[[#This Row],[Ticker]],[1]!Table2[[Symbol]:[Industry]],2,FALSE),"-")</f>
        <v>-</v>
      </c>
      <c r="D2324" t="s">
        <v>433</v>
      </c>
      <c r="E2324">
        <v>221.09774596</v>
      </c>
      <c r="F2324">
        <v>184.6</v>
      </c>
      <c r="G2324">
        <v>242.61491456504001</v>
      </c>
      <c r="H2324">
        <v>35.9453214427026</v>
      </c>
      <c r="I2324">
        <v>144.500543914715</v>
      </c>
      <c r="J2324">
        <v>0.47171615693268798</v>
      </c>
      <c r="K2324">
        <v>147.523076706312</v>
      </c>
      <c r="L2324">
        <v>106.76365459229299</v>
      </c>
      <c r="M2324">
        <v>93.084311212580303</v>
      </c>
      <c r="N2324">
        <v>0.124752475247524</v>
      </c>
      <c r="O2324">
        <v>0</v>
      </c>
      <c r="P2324">
        <v>269.2</v>
      </c>
    </row>
    <row r="2325" spans="1:17" hidden="1" x14ac:dyDescent="0.3">
      <c r="A2325" t="s">
        <v>4846</v>
      </c>
      <c r="B2325" t="s">
        <v>4847</v>
      </c>
      <c r="C2325" t="str">
        <f>IFERROR(VLOOKUP(Table1[[#This Row],[Ticker]],[1]!Table2[[Symbol]:[Industry]],2,FALSE),"-")</f>
        <v>-</v>
      </c>
      <c r="D2325" t="s">
        <v>384</v>
      </c>
      <c r="E2325">
        <v>220.91300000000001</v>
      </c>
      <c r="F2325">
        <v>385</v>
      </c>
      <c r="G2325">
        <v>570.87868268098202</v>
      </c>
      <c r="H2325">
        <v>20.2804826725488</v>
      </c>
      <c r="I2325">
        <v>89.526764224070803</v>
      </c>
      <c r="J2325">
        <v>-0.81033512511859296</v>
      </c>
      <c r="K2325">
        <v>345.64651621738301</v>
      </c>
      <c r="L2325">
        <v>204.48371416205899</v>
      </c>
      <c r="M2325">
        <v>55.9112795828689</v>
      </c>
      <c r="N2325">
        <v>0.54845070422535203</v>
      </c>
      <c r="O2325">
        <v>9.0909090909090793</v>
      </c>
      <c r="P2325">
        <v>632.63558515699299</v>
      </c>
    </row>
    <row r="2326" spans="1:17" hidden="1" x14ac:dyDescent="0.3">
      <c r="A2326" t="s">
        <v>4848</v>
      </c>
      <c r="B2326" t="s">
        <v>4849</v>
      </c>
      <c r="C2326" t="str">
        <f>IFERROR(VLOOKUP(Table1[[#This Row],[Ticker]],[1]!Table2[[Symbol]:[Industry]],2,FALSE),"-")</f>
        <v>-</v>
      </c>
      <c r="D2326" t="s">
        <v>929</v>
      </c>
      <c r="E2326">
        <v>220.67931369999999</v>
      </c>
      <c r="F2326">
        <v>113.9</v>
      </c>
      <c r="G2326">
        <v>37.772778922905196</v>
      </c>
      <c r="H2326">
        <v>60.003134261658303</v>
      </c>
      <c r="I2326">
        <v>51.2530496345668</v>
      </c>
      <c r="J2326">
        <v>-11.171553867840201</v>
      </c>
      <c r="M2326">
        <v>54.531734835887498</v>
      </c>
      <c r="O2326">
        <v>22.036874451273</v>
      </c>
      <c r="P2326">
        <v>81.658692185007993</v>
      </c>
    </row>
    <row r="2327" spans="1:17" hidden="1" x14ac:dyDescent="0.3">
      <c r="A2327" t="s">
        <v>4850</v>
      </c>
      <c r="B2327" t="s">
        <v>4851</v>
      </c>
      <c r="C2327" t="str">
        <f>IFERROR(VLOOKUP(Table1[[#This Row],[Ticker]],[1]!Table2[[Symbol]:[Industry]],2,FALSE),"-")</f>
        <v>-</v>
      </c>
      <c r="D2327" t="s">
        <v>136</v>
      </c>
      <c r="E2327">
        <v>220.42156143699901</v>
      </c>
      <c r="F2327">
        <v>59.29</v>
      </c>
      <c r="G2327">
        <v>-49.704898712967299</v>
      </c>
      <c r="H2327">
        <v>-8.6763508482609897</v>
      </c>
      <c r="I2327">
        <v>-17.2438608025214</v>
      </c>
      <c r="J2327">
        <v>-3.6023579171413802</v>
      </c>
      <c r="K2327">
        <v>60.485576497672398</v>
      </c>
      <c r="L2327">
        <v>64.2160611447311</v>
      </c>
      <c r="M2327">
        <v>38.4943451472598</v>
      </c>
      <c r="N2327">
        <v>0.77639976047911397</v>
      </c>
      <c r="O2327">
        <v>62.927981109799198</v>
      </c>
      <c r="P2327">
        <v>41.876046901172501</v>
      </c>
      <c r="Q2327">
        <v>8.6033434935799E-2</v>
      </c>
    </row>
    <row r="2328" spans="1:17" hidden="1" x14ac:dyDescent="0.3">
      <c r="A2328" t="s">
        <v>4852</v>
      </c>
      <c r="B2328" t="s">
        <v>4853</v>
      </c>
      <c r="C2328" t="str">
        <f>IFERROR(VLOOKUP(Table1[[#This Row],[Ticker]],[1]!Table2[[Symbol]:[Industry]],2,FALSE),"-")</f>
        <v>-</v>
      </c>
      <c r="D2328" t="s">
        <v>233</v>
      </c>
      <c r="E2328">
        <v>220.372790181</v>
      </c>
      <c r="F2328">
        <v>14.01</v>
      </c>
      <c r="G2328">
        <v>77.9404620102964</v>
      </c>
      <c r="H2328">
        <v>-1.31003819363421</v>
      </c>
      <c r="I2328">
        <v>-28.707224361851701</v>
      </c>
      <c r="J2328">
        <v>-8.3479124902821606</v>
      </c>
      <c r="K2328">
        <v>13.0387067394784</v>
      </c>
      <c r="L2328">
        <v>11.4916154796014</v>
      </c>
      <c r="M2328">
        <v>55.352643929828197</v>
      </c>
      <c r="N2328">
        <v>2.7203364749813002</v>
      </c>
      <c r="O2328">
        <v>38.829407566024202</v>
      </c>
      <c r="P2328">
        <v>107.555555555555</v>
      </c>
      <c r="Q2328">
        <v>8.9409776310679992E-3</v>
      </c>
    </row>
    <row r="2329" spans="1:17" hidden="1" x14ac:dyDescent="0.3">
      <c r="A2329" t="s">
        <v>4854</v>
      </c>
      <c r="B2329" t="s">
        <v>4855</v>
      </c>
      <c r="C2329" t="str">
        <f>IFERROR(VLOOKUP(Table1[[#This Row],[Ticker]],[1]!Table2[[Symbol]:[Industry]],2,FALSE),"-")</f>
        <v>-</v>
      </c>
      <c r="D2329" t="s">
        <v>551</v>
      </c>
      <c r="E2329">
        <v>219.76154819999999</v>
      </c>
      <c r="F2329">
        <v>16.29</v>
      </c>
      <c r="G2329">
        <v>207.91183448290499</v>
      </c>
      <c r="H2329">
        <v>-12.7465537359669</v>
      </c>
      <c r="I2329">
        <v>73.921591706093906</v>
      </c>
      <c r="J2329">
        <v>-2.3353013869269601</v>
      </c>
      <c r="K2329">
        <v>15.5153689240431</v>
      </c>
      <c r="L2329">
        <v>10.496745383173099</v>
      </c>
      <c r="M2329">
        <v>22.164814847393199</v>
      </c>
      <c r="N2329">
        <v>2.7365909116437499</v>
      </c>
      <c r="O2329">
        <v>32.842234499692999</v>
      </c>
      <c r="P2329">
        <v>235.18518518518499</v>
      </c>
      <c r="Q2329">
        <v>9.2067440545369E-2</v>
      </c>
    </row>
    <row r="2330" spans="1:17" hidden="1" x14ac:dyDescent="0.3">
      <c r="A2330" t="s">
        <v>4856</v>
      </c>
      <c r="B2330" t="s">
        <v>4857</v>
      </c>
      <c r="C2330" t="str">
        <f>IFERROR(VLOOKUP(Table1[[#This Row],[Ticker]],[1]!Table2[[Symbol]:[Industry]],2,FALSE),"-")</f>
        <v>-</v>
      </c>
      <c r="D2330" t="s">
        <v>54</v>
      </c>
      <c r="E2330">
        <v>219.468276</v>
      </c>
      <c r="F2330">
        <v>381.2</v>
      </c>
      <c r="G2330">
        <v>64.939488286204295</v>
      </c>
      <c r="H2330">
        <v>6.1205800751463002</v>
      </c>
      <c r="I2330">
        <v>47.874915006432097</v>
      </c>
      <c r="J2330">
        <v>11.444139959545099</v>
      </c>
      <c r="K2330">
        <v>349.91559944493503</v>
      </c>
      <c r="L2330">
        <v>292.48220952108602</v>
      </c>
      <c r="M2330">
        <v>66.509260084701296</v>
      </c>
      <c r="N2330">
        <v>1.1387099180492799</v>
      </c>
      <c r="O2330">
        <v>6.9386149003147901</v>
      </c>
      <c r="P2330">
        <v>135.30864197530801</v>
      </c>
      <c r="Q2330">
        <v>8.4467528118526994E-2</v>
      </c>
    </row>
    <row r="2331" spans="1:17" hidden="1" x14ac:dyDescent="0.3">
      <c r="A2331" t="s">
        <v>4858</v>
      </c>
      <c r="B2331" t="s">
        <v>4859</v>
      </c>
      <c r="C2331" t="str">
        <f>IFERROR(VLOOKUP(Table1[[#This Row],[Ticker]],[1]!Table2[[Symbol]:[Industry]],2,FALSE),"-")</f>
        <v>-</v>
      </c>
      <c r="D2331" t="s">
        <v>21</v>
      </c>
      <c r="E2331">
        <v>219.285532461</v>
      </c>
      <c r="F2331">
        <v>113.91</v>
      </c>
      <c r="G2331">
        <v>71.347147406048705</v>
      </c>
      <c r="H2331">
        <v>-10.105202749095101</v>
      </c>
      <c r="I2331">
        <v>25.979434360951501</v>
      </c>
      <c r="J2331">
        <v>-0.13095280561574199</v>
      </c>
      <c r="K2331">
        <v>112.110433724483</v>
      </c>
      <c r="L2331">
        <v>92.792439461529995</v>
      </c>
      <c r="M2331">
        <v>36.033832761886501</v>
      </c>
      <c r="N2331">
        <v>0.29370262613988402</v>
      </c>
      <c r="O2331">
        <v>29.5759810376613</v>
      </c>
      <c r="P2331">
        <v>114.116541353383</v>
      </c>
      <c r="Q2331">
        <v>3.7477714823554997E-2</v>
      </c>
    </row>
    <row r="2332" spans="1:17" hidden="1" x14ac:dyDescent="0.3">
      <c r="A2332" t="s">
        <v>4860</v>
      </c>
      <c r="B2332" t="s">
        <v>4861</v>
      </c>
      <c r="C2332" t="str">
        <f>IFERROR(VLOOKUP(Table1[[#This Row],[Ticker]],[1]!Table2[[Symbol]:[Industry]],2,FALSE),"-")</f>
        <v>-</v>
      </c>
      <c r="D2332" t="s">
        <v>136</v>
      </c>
      <c r="E2332">
        <v>219.20380177499999</v>
      </c>
      <c r="F2332">
        <v>54.39</v>
      </c>
      <c r="G2332">
        <v>29.483781136059498</v>
      </c>
      <c r="H2332">
        <v>2.06737548321472</v>
      </c>
      <c r="I2332">
        <v>-24.377245392139301</v>
      </c>
      <c r="J2332">
        <v>-0.965367614535941</v>
      </c>
      <c r="K2332">
        <v>52.129398017788198</v>
      </c>
      <c r="L2332">
        <v>48.313148499338702</v>
      </c>
      <c r="M2332">
        <v>42.162223932295298</v>
      </c>
      <c r="N2332">
        <v>0.65290319453859103</v>
      </c>
      <c r="O2332">
        <v>36.973708402279797</v>
      </c>
      <c r="P2332">
        <v>58.340611353711701</v>
      </c>
      <c r="Q2332">
        <v>1.5424412010050001E-3</v>
      </c>
    </row>
    <row r="2333" spans="1:17" hidden="1" x14ac:dyDescent="0.3">
      <c r="A2333" t="s">
        <v>4862</v>
      </c>
      <c r="B2333" t="s">
        <v>4863</v>
      </c>
      <c r="C2333" t="str">
        <f>IFERROR(VLOOKUP(Table1[[#This Row],[Ticker]],[1]!Table2[[Symbol]:[Industry]],2,FALSE),"-")</f>
        <v>-</v>
      </c>
      <c r="D2333" t="s">
        <v>626</v>
      </c>
      <c r="E2333">
        <v>219.11713065000001</v>
      </c>
      <c r="F2333">
        <v>23.31</v>
      </c>
      <c r="G2333">
        <v>-21.348065118931899</v>
      </c>
      <c r="H2333">
        <v>-10.3821113124135</v>
      </c>
      <c r="I2333">
        <v>-30.151078068493199</v>
      </c>
      <c r="J2333">
        <v>1.1059656283914701</v>
      </c>
      <c r="K2333">
        <v>23.749300910952201</v>
      </c>
      <c r="L2333">
        <v>22.708685360870401</v>
      </c>
      <c r="M2333">
        <v>43.1388307169968</v>
      </c>
      <c r="N2333">
        <v>0.71184159714414197</v>
      </c>
      <c r="O2333">
        <v>39.425139425139399</v>
      </c>
      <c r="P2333">
        <v>119.905660377358</v>
      </c>
    </row>
    <row r="2334" spans="1:17" hidden="1" x14ac:dyDescent="0.3">
      <c r="A2334" t="s">
        <v>4864</v>
      </c>
      <c r="B2334" t="s">
        <v>4865</v>
      </c>
      <c r="C2334" t="str">
        <f>IFERROR(VLOOKUP(Table1[[#This Row],[Ticker]],[1]!Table2[[Symbol]:[Industry]],2,FALSE),"-")</f>
        <v>-</v>
      </c>
      <c r="D2334" t="s">
        <v>286</v>
      </c>
      <c r="E2334">
        <v>218.33592396</v>
      </c>
      <c r="F2334">
        <v>185.35</v>
      </c>
      <c r="G2334">
        <v>199.44833584912101</v>
      </c>
      <c r="H2334">
        <v>-3.9461636752681302</v>
      </c>
      <c r="I2334">
        <v>54.405352470556899</v>
      </c>
      <c r="J2334">
        <v>-5.755353748868</v>
      </c>
      <c r="K2334">
        <v>177.94475204793099</v>
      </c>
      <c r="L2334">
        <v>130.77297717862999</v>
      </c>
      <c r="M2334">
        <v>31.435011614326999</v>
      </c>
      <c r="N2334">
        <v>0.28093992643989502</v>
      </c>
      <c r="O2334">
        <v>27.100080927974101</v>
      </c>
      <c r="P2334">
        <v>255.75815738963499</v>
      </c>
      <c r="Q2334">
        <v>0.109327250999758</v>
      </c>
    </row>
    <row r="2335" spans="1:17" hidden="1" x14ac:dyDescent="0.3">
      <c r="A2335" t="s">
        <v>4866</v>
      </c>
      <c r="B2335" t="s">
        <v>4867</v>
      </c>
      <c r="C2335" t="str">
        <f>IFERROR(VLOOKUP(Table1[[#This Row],[Ticker]],[1]!Table2[[Symbol]:[Industry]],2,FALSE),"-")</f>
        <v>-</v>
      </c>
      <c r="D2335" t="s">
        <v>54</v>
      </c>
      <c r="E2335">
        <v>218.19556800000001</v>
      </c>
      <c r="F2335">
        <v>133.15</v>
      </c>
      <c r="G2335">
        <v>-36.2220043355359</v>
      </c>
      <c r="H2335">
        <v>-8.4690774963462392</v>
      </c>
      <c r="I2335">
        <v>-22.741733623874399</v>
      </c>
      <c r="J2335">
        <v>-3.4822737783656499</v>
      </c>
      <c r="K2335">
        <v>138.76499999999999</v>
      </c>
      <c r="M2335">
        <v>36.585897436908603</v>
      </c>
      <c r="O2335">
        <v>47.8032294404806</v>
      </c>
      <c r="P2335">
        <v>30.539215686274499</v>
      </c>
    </row>
    <row r="2336" spans="1:17" hidden="1" x14ac:dyDescent="0.3">
      <c r="A2336" t="s">
        <v>4868</v>
      </c>
      <c r="B2336" t="s">
        <v>4869</v>
      </c>
      <c r="C2336" t="str">
        <f>IFERROR(VLOOKUP(Table1[[#This Row],[Ticker]],[1]!Table2[[Symbol]:[Industry]],2,FALSE),"-")</f>
        <v>-</v>
      </c>
      <c r="D2336" t="s">
        <v>95</v>
      </c>
      <c r="E2336">
        <v>218.01427200000001</v>
      </c>
      <c r="F2336">
        <v>54.46</v>
      </c>
      <c r="G2336">
        <v>85.734602674202705</v>
      </c>
      <c r="H2336">
        <v>36.293720057054898</v>
      </c>
      <c r="I2336">
        <v>19.481916865259901</v>
      </c>
      <c r="J2336">
        <v>1.8343615057698901</v>
      </c>
      <c r="K2336">
        <v>44.798856192035899</v>
      </c>
      <c r="L2336">
        <v>39.440635740010201</v>
      </c>
      <c r="M2336">
        <v>61.791250395914297</v>
      </c>
      <c r="N2336">
        <v>3.92013966308114</v>
      </c>
      <c r="O2336">
        <v>9.0708777084098404</v>
      </c>
      <c r="P2336">
        <v>122.28571428571399</v>
      </c>
      <c r="Q2336">
        <v>0.117956257748375</v>
      </c>
    </row>
    <row r="2337" spans="1:17" hidden="1" x14ac:dyDescent="0.3">
      <c r="A2337" t="s">
        <v>4870</v>
      </c>
      <c r="B2337" t="s">
        <v>4871</v>
      </c>
      <c r="C2337" t="str">
        <f>IFERROR(VLOOKUP(Table1[[#This Row],[Ticker]],[1]!Table2[[Symbol]:[Industry]],2,FALSE),"-")</f>
        <v>-</v>
      </c>
      <c r="D2337" t="s">
        <v>626</v>
      </c>
      <c r="E2337">
        <v>217.98728044999999</v>
      </c>
      <c r="F2337">
        <v>24.41</v>
      </c>
      <c r="G2337">
        <v>62.9335481054135</v>
      </c>
      <c r="H2337">
        <v>18.271108563623802</v>
      </c>
      <c r="I2337">
        <v>-6.1372424183019296</v>
      </c>
      <c r="J2337">
        <v>-5.2548128652722204</v>
      </c>
      <c r="K2337">
        <v>22.340456431911601</v>
      </c>
      <c r="L2337">
        <v>21.298332565988002</v>
      </c>
      <c r="M2337">
        <v>64.911438930563193</v>
      </c>
      <c r="N2337">
        <v>2.5449369887342801</v>
      </c>
      <c r="O2337">
        <v>26.136829168373598</v>
      </c>
      <c r="P2337">
        <v>98.294069861900795</v>
      </c>
      <c r="Q2337">
        <v>3.4584191210812999E-2</v>
      </c>
    </row>
    <row r="2338" spans="1:17" hidden="1" x14ac:dyDescent="0.3">
      <c r="A2338" t="s">
        <v>4872</v>
      </c>
      <c r="B2338" t="s">
        <v>4873</v>
      </c>
      <c r="C2338" t="str">
        <f>IFERROR(VLOOKUP(Table1[[#This Row],[Ticker]],[1]!Table2[[Symbol]:[Industry]],2,FALSE),"-")</f>
        <v>-</v>
      </c>
      <c r="D2338" t="s">
        <v>201</v>
      </c>
      <c r="E2338">
        <v>217.728095</v>
      </c>
      <c r="F2338">
        <v>175.1</v>
      </c>
      <c r="G2338">
        <v>6.6721443976132102</v>
      </c>
      <c r="H2338">
        <v>1.57144905910352</v>
      </c>
      <c r="I2338">
        <v>-24.244119468286101</v>
      </c>
      <c r="J2338">
        <v>-2.8616171764006402</v>
      </c>
      <c r="K2338">
        <v>171.57734055697199</v>
      </c>
      <c r="L2338">
        <v>178.611522204209</v>
      </c>
      <c r="M2338">
        <v>47.204638231511701</v>
      </c>
      <c r="N2338">
        <v>0.94423711893870999</v>
      </c>
      <c r="O2338">
        <v>76.727584237578498</v>
      </c>
      <c r="P2338">
        <v>35.736434108527099</v>
      </c>
      <c r="Q2338">
        <v>0.11920583334910299</v>
      </c>
    </row>
    <row r="2339" spans="1:17" hidden="1" x14ac:dyDescent="0.3">
      <c r="A2339" t="s">
        <v>4874</v>
      </c>
      <c r="B2339" t="s">
        <v>4875</v>
      </c>
      <c r="C2339" t="str">
        <f>IFERROR(VLOOKUP(Table1[[#This Row],[Ticker]],[1]!Table2[[Symbol]:[Industry]],2,FALSE),"-")</f>
        <v>-</v>
      </c>
      <c r="D2339" t="s">
        <v>372</v>
      </c>
      <c r="E2339">
        <v>217.44435999999999</v>
      </c>
      <c r="F2339">
        <v>74.48</v>
      </c>
      <c r="G2339">
        <v>4.4263481622264997</v>
      </c>
      <c r="H2339">
        <v>-6.5442489811352704</v>
      </c>
      <c r="I2339">
        <v>-28.708214156725301</v>
      </c>
      <c r="J2339">
        <v>-0.92257262172397603</v>
      </c>
      <c r="K2339">
        <v>76.028748691856194</v>
      </c>
      <c r="L2339">
        <v>77.284895074301801</v>
      </c>
      <c r="M2339">
        <v>53.289325915386499</v>
      </c>
      <c r="N2339">
        <v>1.07857921924598</v>
      </c>
      <c r="O2339">
        <v>44.871106337271698</v>
      </c>
      <c r="P2339">
        <v>32.526690391458999</v>
      </c>
      <c r="Q2339">
        <v>2.5866549118505999E-2</v>
      </c>
    </row>
    <row r="2340" spans="1:17" hidden="1" x14ac:dyDescent="0.3">
      <c r="A2340" t="s">
        <v>4876</v>
      </c>
      <c r="B2340" t="s">
        <v>4877</v>
      </c>
      <c r="C2340" t="str">
        <f>IFERROR(VLOOKUP(Table1[[#This Row],[Ticker]],[1]!Table2[[Symbol]:[Industry]],2,FALSE),"-")</f>
        <v>-</v>
      </c>
      <c r="D2340" t="s">
        <v>1370</v>
      </c>
      <c r="E2340">
        <v>216.96</v>
      </c>
      <c r="F2340">
        <v>339</v>
      </c>
      <c r="G2340">
        <v>1532.73943732568</v>
      </c>
      <c r="H2340">
        <v>31.7443230357255</v>
      </c>
      <c r="I2340">
        <v>384.91193274254601</v>
      </c>
      <c r="J2340">
        <v>-3.5271330950811199</v>
      </c>
      <c r="K2340">
        <v>267.30313022132998</v>
      </c>
      <c r="L2340">
        <v>154.06173337066099</v>
      </c>
      <c r="M2340">
        <v>70.167487992121295</v>
      </c>
      <c r="N2340">
        <v>1.05066638191604</v>
      </c>
      <c r="O2340">
        <v>3.2448377581120802</v>
      </c>
      <c r="P2340">
        <v>1710.8974358974299</v>
      </c>
      <c r="Q2340">
        <v>0.22131283519644401</v>
      </c>
    </row>
    <row r="2341" spans="1:17" hidden="1" x14ac:dyDescent="0.3">
      <c r="A2341" t="s">
        <v>4878</v>
      </c>
      <c r="B2341" t="s">
        <v>4879</v>
      </c>
      <c r="C2341" t="str">
        <f>IFERROR(VLOOKUP(Table1[[#This Row],[Ticker]],[1]!Table2[[Symbol]:[Industry]],2,FALSE),"-")</f>
        <v>-</v>
      </c>
      <c r="D2341" t="s">
        <v>626</v>
      </c>
      <c r="E2341">
        <v>216.86857499999999</v>
      </c>
      <c r="F2341">
        <v>110.45</v>
      </c>
      <c r="G2341">
        <v>118.043928961497</v>
      </c>
      <c r="H2341">
        <v>59.437743454219998</v>
      </c>
      <c r="I2341">
        <v>63.671753778623</v>
      </c>
      <c r="J2341">
        <v>7.84147473380688</v>
      </c>
      <c r="K2341">
        <v>81.134562818699493</v>
      </c>
      <c r="L2341">
        <v>63.601063665331203</v>
      </c>
      <c r="M2341">
        <v>88.472570814789407</v>
      </c>
      <c r="N2341">
        <v>0.87532649283370001</v>
      </c>
      <c r="O2341">
        <v>0.72430964237211104</v>
      </c>
      <c r="P2341">
        <v>183.20512820512801</v>
      </c>
      <c r="Q2341">
        <v>0.12594866435895899</v>
      </c>
    </row>
    <row r="2342" spans="1:17" hidden="1" x14ac:dyDescent="0.3">
      <c r="A2342" t="s">
        <v>4880</v>
      </c>
      <c r="B2342" t="s">
        <v>4881</v>
      </c>
      <c r="C2342" t="str">
        <f>IFERROR(VLOOKUP(Table1[[#This Row],[Ticker]],[1]!Table2[[Symbol]:[Industry]],2,FALSE),"-")</f>
        <v>-</v>
      </c>
      <c r="D2342" t="s">
        <v>188</v>
      </c>
      <c r="E2342">
        <v>216.48</v>
      </c>
      <c r="F2342">
        <v>27.06</v>
      </c>
      <c r="G2342">
        <v>140.01589978671501</v>
      </c>
      <c r="H2342">
        <v>27.3355072913001</v>
      </c>
      <c r="I2342">
        <v>-15.2386302748346</v>
      </c>
      <c r="J2342">
        <v>-4.1696340540377701</v>
      </c>
      <c r="K2342">
        <v>23.989859726238699</v>
      </c>
      <c r="L2342">
        <v>20.555208343175099</v>
      </c>
      <c r="M2342">
        <v>52.452737090546897</v>
      </c>
      <c r="N2342">
        <v>1.466749773309</v>
      </c>
      <c r="O2342">
        <v>15.668883961566801</v>
      </c>
      <c r="P2342">
        <v>184.84210526315701</v>
      </c>
      <c r="Q2342">
        <v>7.4462215307758997E-2</v>
      </c>
    </row>
    <row r="2343" spans="1:17" hidden="1" x14ac:dyDescent="0.3">
      <c r="A2343" t="s">
        <v>4882</v>
      </c>
      <c r="B2343" t="s">
        <v>4883</v>
      </c>
      <c r="C2343" t="str">
        <f>IFERROR(VLOOKUP(Table1[[#This Row],[Ticker]],[1]!Table2[[Symbol]:[Industry]],2,FALSE),"-")</f>
        <v>-</v>
      </c>
      <c r="D2343" t="s">
        <v>297</v>
      </c>
      <c r="E2343">
        <v>216.376848</v>
      </c>
      <c r="F2343">
        <v>83.88</v>
      </c>
      <c r="G2343">
        <v>-40.862039957186902</v>
      </c>
      <c r="H2343">
        <v>-11.3656249327171</v>
      </c>
      <c r="I2343">
        <v>-37.023182070236302</v>
      </c>
      <c r="J2343">
        <v>-2.0311942039520599</v>
      </c>
      <c r="K2343">
        <v>88.789379256962704</v>
      </c>
      <c r="L2343">
        <v>96.608274686121106</v>
      </c>
      <c r="M2343">
        <v>48.697511169470303</v>
      </c>
      <c r="N2343">
        <v>1.1912074422366501</v>
      </c>
      <c r="O2343">
        <v>60.109680495946598</v>
      </c>
      <c r="P2343">
        <v>14.262362076011399</v>
      </c>
    </row>
    <row r="2344" spans="1:17" hidden="1" x14ac:dyDescent="0.3">
      <c r="A2344" t="s">
        <v>4884</v>
      </c>
      <c r="B2344" t="s">
        <v>4885</v>
      </c>
      <c r="C2344" t="str">
        <f>IFERROR(VLOOKUP(Table1[[#This Row],[Ticker]],[1]!Table2[[Symbol]:[Industry]],2,FALSE),"-")</f>
        <v>-</v>
      </c>
      <c r="E2344">
        <v>215.225661</v>
      </c>
      <c r="F2344">
        <v>71.400000000000006</v>
      </c>
      <c r="G2344">
        <v>171.163038001237</v>
      </c>
      <c r="H2344">
        <v>125.558228135554</v>
      </c>
      <c r="I2344">
        <v>140.89731974841999</v>
      </c>
      <c r="J2344">
        <v>-3.3739094439463</v>
      </c>
      <c r="K2344">
        <v>47.519787681535703</v>
      </c>
      <c r="L2344">
        <v>34.090443161984197</v>
      </c>
      <c r="M2344">
        <v>71.675762285808005</v>
      </c>
      <c r="N2344">
        <v>2.3636449740323702</v>
      </c>
      <c r="O2344">
        <v>8.9495798319327609</v>
      </c>
      <c r="P2344">
        <v>295.56786703601102</v>
      </c>
      <c r="Q2344">
        <v>0.109045699153877</v>
      </c>
    </row>
    <row r="2345" spans="1:17" hidden="1" x14ac:dyDescent="0.3">
      <c r="A2345" t="s">
        <v>4886</v>
      </c>
      <c r="B2345" t="s">
        <v>4887</v>
      </c>
      <c r="C2345" t="str">
        <f>IFERROR(VLOOKUP(Table1[[#This Row],[Ticker]],[1]!Table2[[Symbol]:[Industry]],2,FALSE),"-")</f>
        <v>-</v>
      </c>
      <c r="D2345" t="s">
        <v>433</v>
      </c>
      <c r="E2345">
        <v>215.06278926499999</v>
      </c>
      <c r="F2345">
        <v>119.05</v>
      </c>
      <c r="G2345">
        <v>-0.60624945612310199</v>
      </c>
      <c r="H2345">
        <v>-6.6050215291317702</v>
      </c>
      <c r="I2345">
        <v>12.8740212555384</v>
      </c>
      <c r="J2345">
        <v>-0.99633220230738195</v>
      </c>
      <c r="M2345">
        <v>51.081764761592098</v>
      </c>
      <c r="O2345">
        <v>26.837463250734899</v>
      </c>
      <c r="P2345">
        <v>41.4735591206179</v>
      </c>
    </row>
    <row r="2346" spans="1:17" hidden="1" x14ac:dyDescent="0.3">
      <c r="A2346" t="s">
        <v>4888</v>
      </c>
      <c r="B2346" t="s">
        <v>4889</v>
      </c>
      <c r="C2346" t="str">
        <f>IFERROR(VLOOKUP(Table1[[#This Row],[Ticker]],[1]!Table2[[Symbol]:[Industry]],2,FALSE),"-")</f>
        <v>-</v>
      </c>
      <c r="D2346" t="s">
        <v>1459</v>
      </c>
      <c r="E2346">
        <v>214.64945711999999</v>
      </c>
      <c r="F2346">
        <v>206.4</v>
      </c>
      <c r="G2346">
        <v>51.391867189880799</v>
      </c>
      <c r="H2346">
        <v>18.5361788882262</v>
      </c>
      <c r="I2346">
        <v>-9.4643427172719399</v>
      </c>
      <c r="J2346">
        <v>-6.1261294445035803</v>
      </c>
      <c r="K2346">
        <v>183.30609339025199</v>
      </c>
      <c r="L2346">
        <v>169.91044025019301</v>
      </c>
      <c r="M2346">
        <v>55.786373401290298</v>
      </c>
      <c r="N2346">
        <v>1.82081114392344</v>
      </c>
      <c r="O2346">
        <v>20.5668604651162</v>
      </c>
      <c r="P2346">
        <v>88.751714677640607</v>
      </c>
      <c r="Q2346">
        <v>4.2561941813407E-2</v>
      </c>
    </row>
    <row r="2347" spans="1:17" hidden="1" x14ac:dyDescent="0.3">
      <c r="A2347" t="s">
        <v>4890</v>
      </c>
      <c r="B2347" t="s">
        <v>4891</v>
      </c>
      <c r="C2347" t="str">
        <f>IFERROR(VLOOKUP(Table1[[#This Row],[Ticker]],[1]!Table2[[Symbol]:[Industry]],2,FALSE),"-")</f>
        <v>-</v>
      </c>
      <c r="E2347">
        <v>214.624056</v>
      </c>
      <c r="F2347">
        <v>97.8</v>
      </c>
      <c r="G2347">
        <v>-26.585085434959002</v>
      </c>
      <c r="I2347">
        <v>-13.104814723297499</v>
      </c>
      <c r="M2347">
        <v>50</v>
      </c>
      <c r="O2347">
        <v>0</v>
      </c>
      <c r="P2347">
        <v>4.9919484702093397</v>
      </c>
    </row>
    <row r="2348" spans="1:17" hidden="1" x14ac:dyDescent="0.3">
      <c r="A2348" t="s">
        <v>4892</v>
      </c>
      <c r="B2348" t="s">
        <v>4893</v>
      </c>
      <c r="C2348" t="str">
        <f>IFERROR(VLOOKUP(Table1[[#This Row],[Ticker]],[1]!Table2[[Symbol]:[Industry]],2,FALSE),"-")</f>
        <v>-</v>
      </c>
      <c r="D2348" t="s">
        <v>551</v>
      </c>
      <c r="E2348">
        <v>214.45241999999999</v>
      </c>
      <c r="F2348">
        <v>88.69</v>
      </c>
      <c r="G2348">
        <v>-27.755132236831098</v>
      </c>
      <c r="H2348">
        <v>-2.7373744703082399</v>
      </c>
      <c r="I2348">
        <v>-27.38914834657</v>
      </c>
      <c r="J2348">
        <v>-0.13857155012922301</v>
      </c>
      <c r="K2348">
        <v>82.958241408454796</v>
      </c>
      <c r="L2348">
        <v>90.696441167343494</v>
      </c>
      <c r="M2348">
        <v>76.834986334661295</v>
      </c>
      <c r="N2348">
        <v>1.51824067128753</v>
      </c>
      <c r="O2348">
        <v>34.738978464313902</v>
      </c>
      <c r="P2348">
        <v>30.426470588235201</v>
      </c>
      <c r="Q2348">
        <v>1.9083096425948999E-2</v>
      </c>
    </row>
    <row r="2349" spans="1:17" hidden="1" x14ac:dyDescent="0.3">
      <c r="A2349" t="s">
        <v>4894</v>
      </c>
      <c r="B2349" t="s">
        <v>4895</v>
      </c>
      <c r="C2349" t="str">
        <f>IFERROR(VLOOKUP(Table1[[#This Row],[Ticker]],[1]!Table2[[Symbol]:[Industry]],2,FALSE),"-")</f>
        <v>-</v>
      </c>
      <c r="D2349" t="s">
        <v>438</v>
      </c>
      <c r="E2349">
        <v>214.42140000000001</v>
      </c>
      <c r="F2349">
        <v>85.7</v>
      </c>
      <c r="G2349">
        <v>-67.664494166481902</v>
      </c>
      <c r="H2349">
        <v>-23.904341979333498</v>
      </c>
      <c r="I2349">
        <v>-30.1425688375279</v>
      </c>
      <c r="J2349">
        <v>-15.2805818595162</v>
      </c>
      <c r="K2349">
        <v>102.363847081797</v>
      </c>
      <c r="L2349">
        <v>112.137951153057</v>
      </c>
      <c r="M2349">
        <v>19.237023346111201</v>
      </c>
      <c r="N2349">
        <v>2.9739241248629602</v>
      </c>
      <c r="O2349">
        <v>86.056009334889097</v>
      </c>
      <c r="P2349">
        <v>0.83539239910579399</v>
      </c>
      <c r="Q2349">
        <v>5.6679954931995E-2</v>
      </c>
    </row>
    <row r="2350" spans="1:17" hidden="1" x14ac:dyDescent="0.3">
      <c r="A2350" t="s">
        <v>4896</v>
      </c>
      <c r="B2350" t="s">
        <v>4897</v>
      </c>
      <c r="C2350" t="str">
        <f>IFERROR(VLOOKUP(Table1[[#This Row],[Ticker]],[1]!Table2[[Symbol]:[Industry]],2,FALSE),"-")</f>
        <v>-</v>
      </c>
      <c r="D2350" t="s">
        <v>4550</v>
      </c>
      <c r="E2350">
        <v>214.2996</v>
      </c>
      <c r="F2350">
        <v>166.9</v>
      </c>
      <c r="G2350">
        <v>-17.535755150738201</v>
      </c>
      <c r="H2350">
        <v>-14.606257380889801</v>
      </c>
      <c r="I2350">
        <v>-4.05548443907671</v>
      </c>
      <c r="J2350">
        <v>1.9209915192515199</v>
      </c>
      <c r="K2350">
        <v>164.93255585700001</v>
      </c>
      <c r="M2350">
        <v>24.0570418744548</v>
      </c>
      <c r="O2350">
        <v>32.1150389454763</v>
      </c>
      <c r="P2350">
        <v>58.199052132701397</v>
      </c>
    </row>
    <row r="2351" spans="1:17" hidden="1" x14ac:dyDescent="0.3">
      <c r="A2351" t="s">
        <v>4898</v>
      </c>
      <c r="B2351" t="s">
        <v>4899</v>
      </c>
      <c r="C2351" t="str">
        <f>IFERROR(VLOOKUP(Table1[[#This Row],[Ticker]],[1]!Table2[[Symbol]:[Industry]],2,FALSE),"-")</f>
        <v>-</v>
      </c>
      <c r="D2351" t="s">
        <v>54</v>
      </c>
      <c r="E2351">
        <v>213.95005499999999</v>
      </c>
      <c r="F2351">
        <v>169.95</v>
      </c>
      <c r="G2351">
        <v>131.38394917341901</v>
      </c>
      <c r="H2351">
        <v>-10.493653905159</v>
      </c>
      <c r="I2351">
        <v>21.349299200752998</v>
      </c>
      <c r="J2351">
        <v>1.6224641431237099</v>
      </c>
      <c r="K2351">
        <v>170.57790388123399</v>
      </c>
      <c r="L2351">
        <v>136.776362650441</v>
      </c>
      <c r="M2351">
        <v>38.0313621999926</v>
      </c>
      <c r="N2351">
        <v>0.36839639108962802</v>
      </c>
      <c r="O2351">
        <v>17.681671079729298</v>
      </c>
      <c r="P2351">
        <v>200.636830001768</v>
      </c>
      <c r="Q2351">
        <v>0.109018515309319</v>
      </c>
    </row>
    <row r="2352" spans="1:17" hidden="1" x14ac:dyDescent="0.3">
      <c r="A2352" t="s">
        <v>4900</v>
      </c>
      <c r="B2352" t="s">
        <v>4901</v>
      </c>
      <c r="C2352" t="str">
        <f>IFERROR(VLOOKUP(Table1[[#This Row],[Ticker]],[1]!Table2[[Symbol]:[Industry]],2,FALSE),"-")</f>
        <v>-</v>
      </c>
      <c r="D2352" t="s">
        <v>372</v>
      </c>
      <c r="E2352">
        <v>213.49607639999999</v>
      </c>
      <c r="F2352">
        <v>228</v>
      </c>
      <c r="G2352">
        <v>66.063837251986399</v>
      </c>
      <c r="H2352">
        <v>18.851249868316099</v>
      </c>
      <c r="I2352">
        <v>41.944488234879898</v>
      </c>
      <c r="J2352">
        <v>11.2591557704592</v>
      </c>
      <c r="K2352">
        <v>189.35092921495999</v>
      </c>
      <c r="L2352">
        <v>156.75687673233301</v>
      </c>
      <c r="M2352">
        <v>73.184143193726001</v>
      </c>
      <c r="N2352">
        <v>0.49484242536016598</v>
      </c>
      <c r="O2352">
        <v>2.9473684210526301</v>
      </c>
      <c r="P2352">
        <v>103.38983050847401</v>
      </c>
      <c r="Q2352">
        <v>7.3777433051276001E-2</v>
      </c>
    </row>
    <row r="2353" spans="1:17" hidden="1" x14ac:dyDescent="0.3">
      <c r="A2353" t="s">
        <v>4902</v>
      </c>
      <c r="B2353" t="s">
        <v>4903</v>
      </c>
      <c r="C2353" t="str">
        <f>IFERROR(VLOOKUP(Table1[[#This Row],[Ticker]],[1]!Table2[[Symbol]:[Industry]],2,FALSE),"-")</f>
        <v>-</v>
      </c>
      <c r="D2353" t="s">
        <v>21</v>
      </c>
      <c r="E2353">
        <v>212.49751842000001</v>
      </c>
      <c r="F2353">
        <v>243.8</v>
      </c>
      <c r="G2353">
        <v>221.203787603557</v>
      </c>
      <c r="H2353">
        <v>32.5911595611053</v>
      </c>
      <c r="I2353">
        <v>234.68405831521801</v>
      </c>
      <c r="J2353">
        <v>16.084923704102401</v>
      </c>
      <c r="K2353">
        <v>174.656249172922</v>
      </c>
      <c r="M2353">
        <v>75.220726559067799</v>
      </c>
      <c r="N2353">
        <v>0.54974463738508605</v>
      </c>
      <c r="O2353">
        <v>5.9064807219031801</v>
      </c>
      <c r="P2353">
        <v>293.22580645161202</v>
      </c>
    </row>
    <row r="2354" spans="1:17" hidden="1" x14ac:dyDescent="0.3">
      <c r="A2354" t="s">
        <v>4904</v>
      </c>
      <c r="B2354" t="s">
        <v>4905</v>
      </c>
      <c r="C2354" t="str">
        <f>IFERROR(VLOOKUP(Table1[[#This Row],[Ticker]],[1]!Table2[[Symbol]:[Industry]],2,FALSE),"-")</f>
        <v>-</v>
      </c>
      <c r="D2354" t="s">
        <v>1180</v>
      </c>
      <c r="E2354">
        <v>212.31854589</v>
      </c>
      <c r="F2354">
        <v>491.15</v>
      </c>
      <c r="G2354">
        <v>-41.721154549429897</v>
      </c>
      <c r="H2354">
        <v>-14.1599408419896</v>
      </c>
      <c r="I2354">
        <v>-49.644642877571002</v>
      </c>
      <c r="J2354">
        <v>-10.4122124144958</v>
      </c>
      <c r="K2354">
        <v>561.94943814598696</v>
      </c>
      <c r="L2354">
        <v>604.00383490866898</v>
      </c>
      <c r="M2354">
        <v>26.4026272180297</v>
      </c>
      <c r="N2354">
        <v>1.6595741171574701</v>
      </c>
      <c r="O2354">
        <v>102.565407716583</v>
      </c>
      <c r="P2354">
        <v>3.4</v>
      </c>
    </row>
    <row r="2355" spans="1:17" hidden="1" x14ac:dyDescent="0.3">
      <c r="A2355" t="s">
        <v>4906</v>
      </c>
      <c r="B2355" t="s">
        <v>4907</v>
      </c>
      <c r="C2355" t="str">
        <f>IFERROR(VLOOKUP(Table1[[#This Row],[Ticker]],[1]!Table2[[Symbol]:[Industry]],2,FALSE),"-")</f>
        <v>-</v>
      </c>
      <c r="D2355" t="s">
        <v>626</v>
      </c>
      <c r="E2355">
        <v>211.82138487500001</v>
      </c>
      <c r="F2355">
        <v>199.45</v>
      </c>
      <c r="G2355">
        <v>37.7103367815157</v>
      </c>
      <c r="H2355">
        <v>-3.4873744703082399</v>
      </c>
      <c r="I2355">
        <v>-6.9275010459838802</v>
      </c>
      <c r="J2355">
        <v>0.37080798337063497</v>
      </c>
      <c r="K2355">
        <v>202.826446026626</v>
      </c>
      <c r="L2355">
        <v>192.460797379052</v>
      </c>
      <c r="M2355">
        <v>52.140266511146997</v>
      </c>
      <c r="N2355">
        <v>0.36035574119193597</v>
      </c>
      <c r="O2355">
        <v>45.700676861368699</v>
      </c>
      <c r="P2355">
        <v>94.771807450559507</v>
      </c>
      <c r="Q2355">
        <v>0.111189628286013</v>
      </c>
    </row>
    <row r="2356" spans="1:17" hidden="1" x14ac:dyDescent="0.3">
      <c r="A2356" t="s">
        <v>4908</v>
      </c>
      <c r="B2356" t="s">
        <v>4909</v>
      </c>
      <c r="C2356" t="str">
        <f>IFERROR(VLOOKUP(Table1[[#This Row],[Ticker]],[1]!Table2[[Symbol]:[Industry]],2,FALSE),"-")</f>
        <v>-</v>
      </c>
      <c r="D2356" t="s">
        <v>286</v>
      </c>
      <c r="E2356">
        <v>211.51499999999999</v>
      </c>
      <c r="F2356">
        <v>705.05</v>
      </c>
      <c r="G2356">
        <v>-40.402697770822201</v>
      </c>
      <c r="H2356">
        <v>-2.4667133132834498</v>
      </c>
      <c r="I2356">
        <v>-25.127524980347701</v>
      </c>
      <c r="J2356">
        <v>2.0595729000776202</v>
      </c>
      <c r="K2356">
        <v>715.74527567923997</v>
      </c>
      <c r="L2356">
        <v>757.77888349533998</v>
      </c>
      <c r="M2356">
        <v>38.003553423452203</v>
      </c>
      <c r="N2356">
        <v>0.69898027831632603</v>
      </c>
      <c r="O2356">
        <v>40.982909013545097</v>
      </c>
      <c r="P2356">
        <v>12.3585657370517</v>
      </c>
      <c r="Q2356">
        <v>-1.107447749036E-2</v>
      </c>
    </row>
    <row r="2357" spans="1:17" hidden="1" x14ac:dyDescent="0.3">
      <c r="A2357" t="s">
        <v>4910</v>
      </c>
      <c r="B2357" t="s">
        <v>4911</v>
      </c>
      <c r="C2357" t="str">
        <f>IFERROR(VLOOKUP(Table1[[#This Row],[Ticker]],[1]!Table2[[Symbol]:[Industry]],2,FALSE),"-")</f>
        <v>-</v>
      </c>
      <c r="D2357" t="s">
        <v>926</v>
      </c>
      <c r="E2357">
        <v>211.29816149999999</v>
      </c>
      <c r="F2357">
        <v>177.3</v>
      </c>
      <c r="G2357">
        <v>-39.481179760677499</v>
      </c>
      <c r="H2357">
        <v>-6.3898134946984797</v>
      </c>
      <c r="I2357">
        <v>-76.012764514092495</v>
      </c>
      <c r="J2357">
        <v>-7.2566210796012598</v>
      </c>
      <c r="K2357">
        <v>211.35831675575301</v>
      </c>
      <c r="L2357">
        <v>264.47281099099303</v>
      </c>
      <c r="M2357">
        <v>3.83514975841234</v>
      </c>
      <c r="N2357">
        <v>0.92092522861753601</v>
      </c>
      <c r="O2357">
        <v>174.562887760857</v>
      </c>
      <c r="P2357">
        <v>0</v>
      </c>
      <c r="Q2357">
        <v>2.2574180438551E-2</v>
      </c>
    </row>
    <row r="2358" spans="1:17" hidden="1" x14ac:dyDescent="0.3">
      <c r="A2358" t="s">
        <v>4912</v>
      </c>
      <c r="B2358" t="s">
        <v>4913</v>
      </c>
      <c r="C2358" t="str">
        <f>IFERROR(VLOOKUP(Table1[[#This Row],[Ticker]],[1]!Table2[[Symbol]:[Industry]],2,FALSE),"-")</f>
        <v>-</v>
      </c>
      <c r="D2358" t="s">
        <v>532</v>
      </c>
      <c r="E2358">
        <v>211.167</v>
      </c>
      <c r="F2358">
        <v>177.75</v>
      </c>
      <c r="G2358">
        <v>388.63230586938801</v>
      </c>
      <c r="H2358">
        <v>105.33425424079201</v>
      </c>
      <c r="I2358">
        <v>188.21744328653401</v>
      </c>
      <c r="J2358">
        <v>21.985938131277301</v>
      </c>
      <c r="K2358">
        <v>97.837362368847707</v>
      </c>
      <c r="L2358">
        <v>70.6849605725793</v>
      </c>
      <c r="M2358">
        <v>97.573547736765605</v>
      </c>
      <c r="N2358">
        <v>1.8257366705451801</v>
      </c>
      <c r="O2358">
        <v>0</v>
      </c>
      <c r="P2358">
        <v>473.38709677419303</v>
      </c>
    </row>
    <row r="2359" spans="1:17" hidden="1" x14ac:dyDescent="0.3">
      <c r="A2359" t="s">
        <v>4914</v>
      </c>
      <c r="B2359" t="s">
        <v>4915</v>
      </c>
      <c r="C2359" t="str">
        <f>IFERROR(VLOOKUP(Table1[[#This Row],[Ticker]],[1]!Table2[[Symbol]:[Industry]],2,FALSE),"-")</f>
        <v>-</v>
      </c>
      <c r="D2359" t="s">
        <v>201</v>
      </c>
      <c r="E2359">
        <v>211.12922660000001</v>
      </c>
      <c r="F2359">
        <v>210.5</v>
      </c>
      <c r="G2359">
        <v>39.8180766203768</v>
      </c>
      <c r="H2359">
        <v>-5.2825551931998103</v>
      </c>
      <c r="I2359">
        <v>47.154035676397903</v>
      </c>
      <c r="J2359">
        <v>1.2713163568327299</v>
      </c>
      <c r="K2359">
        <v>201.08994349086001</v>
      </c>
      <c r="L2359">
        <v>170.36858441966001</v>
      </c>
      <c r="M2359">
        <v>72.972679072427695</v>
      </c>
      <c r="N2359">
        <v>0.94239273005563695</v>
      </c>
      <c r="O2359">
        <v>14.9643705463182</v>
      </c>
      <c r="P2359">
        <v>98.584905660377302</v>
      </c>
      <c r="Q2359">
        <v>0.13413256448660599</v>
      </c>
    </row>
    <row r="2360" spans="1:17" hidden="1" x14ac:dyDescent="0.3">
      <c r="A2360" t="s">
        <v>4916</v>
      </c>
      <c r="B2360" t="s">
        <v>4917</v>
      </c>
      <c r="C2360" t="str">
        <f>IFERROR(VLOOKUP(Table1[[#This Row],[Ticker]],[1]!Table2[[Symbol]:[Industry]],2,FALSE),"-")</f>
        <v>-</v>
      </c>
      <c r="D2360" t="s">
        <v>626</v>
      </c>
      <c r="E2360">
        <v>211.06325542100001</v>
      </c>
      <c r="F2360">
        <v>32.81</v>
      </c>
      <c r="G2360">
        <v>14.837328358144299</v>
      </c>
      <c r="H2360">
        <v>23.742133726413002</v>
      </c>
      <c r="I2360">
        <v>19.460841842358999</v>
      </c>
      <c r="J2360">
        <v>-13.517645545194901</v>
      </c>
      <c r="K2360">
        <v>28.028447142388099</v>
      </c>
      <c r="L2360">
        <v>25.1734069073805</v>
      </c>
      <c r="M2360">
        <v>56.079067836816698</v>
      </c>
      <c r="N2360">
        <v>2.9683488072141899</v>
      </c>
      <c r="O2360">
        <v>18.5614142029868</v>
      </c>
      <c r="P2360">
        <v>62.425742574257399</v>
      </c>
      <c r="Q2360">
        <v>5.4731812444007003E-2</v>
      </c>
    </row>
    <row r="2361" spans="1:17" hidden="1" x14ac:dyDescent="0.3">
      <c r="A2361" t="s">
        <v>4918</v>
      </c>
      <c r="B2361" t="s">
        <v>4919</v>
      </c>
      <c r="C2361" t="str">
        <f>IFERROR(VLOOKUP(Table1[[#This Row],[Ticker]],[1]!Table2[[Symbol]:[Industry]],2,FALSE),"-")</f>
        <v>-</v>
      </c>
      <c r="D2361" t="s">
        <v>532</v>
      </c>
      <c r="E2361">
        <v>210.88432</v>
      </c>
      <c r="F2361">
        <v>100.04</v>
      </c>
      <c r="G2361">
        <v>661.13144999811095</v>
      </c>
      <c r="H2361">
        <v>3.0427267550513801</v>
      </c>
      <c r="I2361">
        <v>107.97805820487901</v>
      </c>
      <c r="J2361">
        <v>18.587398923778199</v>
      </c>
      <c r="K2361">
        <v>88.025258456487194</v>
      </c>
      <c r="L2361">
        <v>62.789906845526701</v>
      </c>
      <c r="M2361">
        <v>79.547015819572195</v>
      </c>
      <c r="N2361">
        <v>2.12702753677857</v>
      </c>
      <c r="O2361">
        <v>7.2570971611355297</v>
      </c>
      <c r="P2361">
        <v>809.45454545454504</v>
      </c>
    </row>
    <row r="2362" spans="1:17" hidden="1" x14ac:dyDescent="0.3">
      <c r="A2362" t="s">
        <v>4920</v>
      </c>
      <c r="B2362" t="s">
        <v>3703</v>
      </c>
      <c r="C2362" t="str">
        <f>IFERROR(VLOOKUP(Table1[[#This Row],[Ticker]],[1]!Table2[[Symbol]:[Industry]],2,FALSE),"-")</f>
        <v>-</v>
      </c>
      <c r="D2362" t="s">
        <v>1459</v>
      </c>
      <c r="E2362">
        <v>210.27584999999999</v>
      </c>
      <c r="F2362">
        <v>133.5</v>
      </c>
      <c r="G2362">
        <v>-11.9436084061913</v>
      </c>
      <c r="H2362">
        <v>5.4349214766099703</v>
      </c>
      <c r="I2362">
        <v>-4.5682293574438901</v>
      </c>
      <c r="J2362">
        <v>-7.0308532161402697</v>
      </c>
      <c r="K2362">
        <v>123.171920979776</v>
      </c>
      <c r="L2362">
        <v>115.36180751672801</v>
      </c>
      <c r="M2362">
        <v>53.769816808486603</v>
      </c>
      <c r="N2362">
        <v>2.9088288232633399</v>
      </c>
      <c r="O2362">
        <v>9.3632958801498098</v>
      </c>
      <c r="P2362">
        <v>35.053110773899803</v>
      </c>
      <c r="Q2362">
        <v>7.6065575801069997E-3</v>
      </c>
    </row>
    <row r="2363" spans="1:17" hidden="1" x14ac:dyDescent="0.3">
      <c r="A2363" t="s">
        <v>4921</v>
      </c>
      <c r="B2363" t="s">
        <v>4922</v>
      </c>
      <c r="C2363" t="str">
        <f>IFERROR(VLOOKUP(Table1[[#This Row],[Ticker]],[1]!Table2[[Symbol]:[Industry]],2,FALSE),"-")</f>
        <v>-</v>
      </c>
      <c r="D2363" t="s">
        <v>4521</v>
      </c>
      <c r="E2363">
        <v>210.27384109799999</v>
      </c>
      <c r="F2363">
        <v>128.91</v>
      </c>
      <c r="G2363">
        <v>-26.266019287099098</v>
      </c>
      <c r="H2363">
        <v>0.41309209267777403</v>
      </c>
      <c r="I2363">
        <v>-32.308826005027399</v>
      </c>
      <c r="J2363">
        <v>-0.18143699622044601</v>
      </c>
      <c r="K2363">
        <v>129.37261297660001</v>
      </c>
      <c r="L2363">
        <v>131.752283402644</v>
      </c>
      <c r="M2363">
        <v>42.027131827034303</v>
      </c>
      <c r="N2363">
        <v>0.72082115750057896</v>
      </c>
      <c r="O2363">
        <v>48.747187960592598</v>
      </c>
      <c r="P2363">
        <v>19.916279069767398</v>
      </c>
      <c r="Q2363">
        <v>4.3232627083850004E-3</v>
      </c>
    </row>
    <row r="2364" spans="1:17" hidden="1" x14ac:dyDescent="0.3">
      <c r="A2364" t="s">
        <v>4923</v>
      </c>
      <c r="B2364" t="s">
        <v>4924</v>
      </c>
      <c r="C2364" t="str">
        <f>IFERROR(VLOOKUP(Table1[[#This Row],[Ticker]],[1]!Table2[[Symbol]:[Industry]],2,FALSE),"-")</f>
        <v>-</v>
      </c>
      <c r="D2364" t="s">
        <v>286</v>
      </c>
      <c r="E2364">
        <v>210.23142000000001</v>
      </c>
      <c r="F2364">
        <v>179.31</v>
      </c>
      <c r="G2364">
        <v>-39.982815451863203</v>
      </c>
      <c r="H2364">
        <v>-9.46175945635947</v>
      </c>
      <c r="I2364">
        <v>-20.748389279053399</v>
      </c>
      <c r="J2364">
        <v>2.50231420978387</v>
      </c>
      <c r="K2364">
        <v>193.28990576223299</v>
      </c>
      <c r="L2364">
        <v>192.165903443931</v>
      </c>
      <c r="M2364">
        <v>43.520433947040601</v>
      </c>
      <c r="N2364">
        <v>3.0118668303877398</v>
      </c>
      <c r="O2364">
        <v>34.627181975349899</v>
      </c>
      <c r="P2364">
        <v>31.845588235294102</v>
      </c>
    </row>
    <row r="2365" spans="1:17" hidden="1" x14ac:dyDescent="0.3">
      <c r="A2365" t="s">
        <v>4925</v>
      </c>
      <c r="B2365" t="s">
        <v>4635</v>
      </c>
      <c r="C2365" t="str">
        <f>IFERROR(VLOOKUP(Table1[[#This Row],[Ticker]],[1]!Table2[[Symbol]:[Industry]],2,FALSE),"-")</f>
        <v>-</v>
      </c>
      <c r="D2365" t="s">
        <v>396</v>
      </c>
      <c r="E2365">
        <v>209.77382399999999</v>
      </c>
      <c r="F2365">
        <v>16.64</v>
      </c>
      <c r="G2365">
        <v>118.84264317861</v>
      </c>
      <c r="H2365">
        <v>35.338712486213403</v>
      </c>
      <c r="I2365">
        <v>9.1582271576723198</v>
      </c>
      <c r="J2365">
        <v>-8.0683877091954006</v>
      </c>
      <c r="K2365">
        <v>12.742720124841201</v>
      </c>
      <c r="L2365">
        <v>10.7575723190707</v>
      </c>
      <c r="M2365">
        <v>67.297417131080707</v>
      </c>
      <c r="N2365">
        <v>3.5466062987846398</v>
      </c>
      <c r="O2365">
        <v>10.9375</v>
      </c>
      <c r="P2365">
        <v>149.84984984984899</v>
      </c>
      <c r="Q2365">
        <v>9.3708288771900006E-3</v>
      </c>
    </row>
    <row r="2366" spans="1:17" hidden="1" x14ac:dyDescent="0.3">
      <c r="A2366" t="s">
        <v>4926</v>
      </c>
      <c r="B2366" t="s">
        <v>4927</v>
      </c>
      <c r="C2366" t="str">
        <f>IFERROR(VLOOKUP(Table1[[#This Row],[Ticker]],[1]!Table2[[Symbol]:[Industry]],2,FALSE),"-")</f>
        <v>-</v>
      </c>
      <c r="D2366" t="s">
        <v>136</v>
      </c>
      <c r="E2366">
        <v>209.58840839999999</v>
      </c>
      <c r="F2366">
        <v>120.13</v>
      </c>
      <c r="G2366">
        <v>11.733855267401299</v>
      </c>
      <c r="H2366">
        <v>21.529493235879801</v>
      </c>
      <c r="I2366">
        <v>5.3665856711797497</v>
      </c>
      <c r="J2366">
        <v>-9.5147597488257301</v>
      </c>
      <c r="K2366">
        <v>108.03898290339001</v>
      </c>
      <c r="L2366">
        <v>97.490205822948496</v>
      </c>
      <c r="M2366">
        <v>46.768650265965299</v>
      </c>
      <c r="N2366">
        <v>1.87781293705952</v>
      </c>
      <c r="O2366">
        <v>28.926995754599101</v>
      </c>
      <c r="P2366">
        <v>71.125356125356106</v>
      </c>
      <c r="Q2366">
        <v>6.4820076514908995E-2</v>
      </c>
    </row>
    <row r="2367" spans="1:17" hidden="1" x14ac:dyDescent="0.3">
      <c r="A2367" t="s">
        <v>4928</v>
      </c>
      <c r="B2367" t="s">
        <v>4929</v>
      </c>
      <c r="C2367" t="str">
        <f>IFERROR(VLOOKUP(Table1[[#This Row],[Ticker]],[1]!Table2[[Symbol]:[Industry]],2,FALSE),"-")</f>
        <v>-</v>
      </c>
      <c r="D2367" t="s">
        <v>21</v>
      </c>
      <c r="E2367">
        <v>209.25207754499999</v>
      </c>
      <c r="F2367">
        <v>8.0500000000000007</v>
      </c>
      <c r="G2367">
        <v>-7.3258261756997998</v>
      </c>
      <c r="H2367">
        <v>-1.01135971016065</v>
      </c>
      <c r="I2367">
        <v>-39.251603714123199</v>
      </c>
      <c r="J2367">
        <v>-4.7006976361707498</v>
      </c>
      <c r="K2367">
        <v>7.8946085858798503</v>
      </c>
      <c r="L2367">
        <v>8.3784035687557097</v>
      </c>
      <c r="M2367">
        <v>48.590569859856501</v>
      </c>
      <c r="N2367">
        <v>2.0578935869696799</v>
      </c>
      <c r="O2367">
        <v>58.385093167701797</v>
      </c>
      <c r="P2367">
        <v>43.75</v>
      </c>
      <c r="Q2367">
        <v>-6.6637756847810004E-3</v>
      </c>
    </row>
    <row r="2368" spans="1:17" hidden="1" x14ac:dyDescent="0.3">
      <c r="A2368" t="s">
        <v>4930</v>
      </c>
      <c r="B2368" t="s">
        <v>4931</v>
      </c>
      <c r="C2368" t="str">
        <f>IFERROR(VLOOKUP(Table1[[#This Row],[Ticker]],[1]!Table2[[Symbol]:[Industry]],2,FALSE),"-")</f>
        <v>-</v>
      </c>
      <c r="D2368" t="s">
        <v>4932</v>
      </c>
      <c r="E2368">
        <v>208.627943176</v>
      </c>
      <c r="F2368">
        <v>85.57</v>
      </c>
      <c r="G2368">
        <v>196.01623407493699</v>
      </c>
      <c r="H2368">
        <v>-13.9852647656668</v>
      </c>
      <c r="I2368">
        <v>32.471912054518</v>
      </c>
      <c r="J2368">
        <v>-2.88043221307076</v>
      </c>
      <c r="K2368">
        <v>77.8760184224287</v>
      </c>
      <c r="L2368">
        <v>61.064659452487398</v>
      </c>
      <c r="M2368">
        <v>48.156768742665399</v>
      </c>
      <c r="N2368">
        <v>0.276336003778758</v>
      </c>
      <c r="O2368">
        <v>24.8334696739511</v>
      </c>
      <c r="P2368">
        <v>253.59504132231399</v>
      </c>
    </row>
    <row r="2369" spans="1:17" hidden="1" x14ac:dyDescent="0.3">
      <c r="A2369" t="s">
        <v>4933</v>
      </c>
      <c r="B2369" t="s">
        <v>4934</v>
      </c>
      <c r="C2369" t="str">
        <f>IFERROR(VLOOKUP(Table1[[#This Row],[Ticker]],[1]!Table2[[Symbol]:[Industry]],2,FALSE),"-")</f>
        <v>-</v>
      </c>
      <c r="D2369" t="s">
        <v>696</v>
      </c>
      <c r="E2369">
        <v>208.21875</v>
      </c>
      <c r="F2369">
        <v>111.05</v>
      </c>
      <c r="G2369">
        <v>-32.355132104454199</v>
      </c>
      <c r="H2369">
        <v>5.4273743790013302</v>
      </c>
      <c r="I2369">
        <v>5.1592960328259601</v>
      </c>
      <c r="J2369">
        <v>-3.5763265476936499</v>
      </c>
      <c r="K2369">
        <v>100.717027931549</v>
      </c>
      <c r="L2369">
        <v>94.880665664138405</v>
      </c>
      <c r="M2369">
        <v>53.108048219806903</v>
      </c>
      <c r="N2369">
        <v>0.76607324633157703</v>
      </c>
      <c r="O2369">
        <v>12.5168842863575</v>
      </c>
      <c r="P2369">
        <v>61.880466472303198</v>
      </c>
      <c r="Q2369">
        <v>-7.5535186576141999E-2</v>
      </c>
    </row>
    <row r="2370" spans="1:17" hidden="1" x14ac:dyDescent="0.3">
      <c r="A2370" t="s">
        <v>4935</v>
      </c>
      <c r="B2370" t="s">
        <v>4936</v>
      </c>
      <c r="C2370" t="str">
        <f>IFERROR(VLOOKUP(Table1[[#This Row],[Ticker]],[1]!Table2[[Symbol]:[Industry]],2,FALSE),"-")</f>
        <v>-</v>
      </c>
      <c r="D2370" t="s">
        <v>1036</v>
      </c>
      <c r="E2370">
        <v>208.16510265599999</v>
      </c>
      <c r="F2370">
        <v>5.91</v>
      </c>
      <c r="G2370">
        <v>31.0149145650409</v>
      </c>
      <c r="H2370">
        <v>2.1389600492646998</v>
      </c>
      <c r="I2370">
        <v>-6.6183282368110596</v>
      </c>
      <c r="J2370">
        <v>-3.5898056265285E-2</v>
      </c>
      <c r="K2370">
        <v>6.1055138843002004</v>
      </c>
      <c r="L2370">
        <v>5.9901068937930297</v>
      </c>
      <c r="M2370">
        <v>48.801992081222103</v>
      </c>
      <c r="N2370">
        <v>0.85570637800417604</v>
      </c>
      <c r="O2370">
        <v>56.514382402707199</v>
      </c>
      <c r="Q2370">
        <v>-0.108840228932529</v>
      </c>
    </row>
    <row r="2371" spans="1:17" hidden="1" x14ac:dyDescent="0.3">
      <c r="A2371" t="s">
        <v>4937</v>
      </c>
      <c r="B2371" t="s">
        <v>4938</v>
      </c>
      <c r="C2371" t="str">
        <f>IFERROR(VLOOKUP(Table1[[#This Row],[Ticker]],[1]!Table2[[Symbol]:[Industry]],2,FALSE),"-")</f>
        <v>-</v>
      </c>
      <c r="D2371" t="s">
        <v>294</v>
      </c>
      <c r="E2371">
        <v>208.131</v>
      </c>
      <c r="F2371">
        <v>116.6</v>
      </c>
      <c r="G2371">
        <v>-49.135733060332697</v>
      </c>
      <c r="H2371">
        <v>-15.2011291171483</v>
      </c>
      <c r="I2371">
        <v>-48.164686625274697</v>
      </c>
      <c r="J2371">
        <v>2.5586726786718201</v>
      </c>
      <c r="K2371">
        <v>119.14957122561501</v>
      </c>
      <c r="L2371">
        <v>127.61145609064999</v>
      </c>
      <c r="M2371">
        <v>39.985323986978401</v>
      </c>
      <c r="N2371">
        <v>0.39113127198666903</v>
      </c>
      <c r="O2371">
        <v>62.092624356775303</v>
      </c>
      <c r="P2371">
        <v>29.196675900276901</v>
      </c>
    </row>
    <row r="2372" spans="1:17" hidden="1" x14ac:dyDescent="0.3">
      <c r="A2372" t="s">
        <v>4939</v>
      </c>
      <c r="B2372" t="s">
        <v>4940</v>
      </c>
      <c r="C2372" t="str">
        <f>IFERROR(VLOOKUP(Table1[[#This Row],[Ticker]],[1]!Table2[[Symbol]:[Industry]],2,FALSE),"-")</f>
        <v>-</v>
      </c>
      <c r="D2372" t="s">
        <v>782</v>
      </c>
      <c r="E2372">
        <v>208.11436800000001</v>
      </c>
      <c r="F2372">
        <v>140.77000000000001</v>
      </c>
      <c r="G2372">
        <v>-15.6114945796181</v>
      </c>
      <c r="H2372">
        <v>-1.8872029927432199</v>
      </c>
      <c r="I2372">
        <v>-19.569931002367301</v>
      </c>
      <c r="J2372">
        <v>7.8624567564292898</v>
      </c>
      <c r="K2372">
        <v>137.69110741117501</v>
      </c>
      <c r="L2372">
        <v>137.948508261222</v>
      </c>
      <c r="M2372">
        <v>57.288598004194199</v>
      </c>
      <c r="N2372">
        <v>1.7935060193618599</v>
      </c>
      <c r="O2372">
        <v>30.8872629111316</v>
      </c>
      <c r="P2372">
        <v>24.630367419212</v>
      </c>
      <c r="Q2372">
        <v>6.2063676069476999E-2</v>
      </c>
    </row>
    <row r="2373" spans="1:17" hidden="1" x14ac:dyDescent="0.3">
      <c r="A2373" t="s">
        <v>4941</v>
      </c>
      <c r="B2373" t="s">
        <v>4942</v>
      </c>
      <c r="C2373" t="str">
        <f>IFERROR(VLOOKUP(Table1[[#This Row],[Ticker]],[1]!Table2[[Symbol]:[Industry]],2,FALSE),"-")</f>
        <v>-</v>
      </c>
      <c r="D2373" t="s">
        <v>584</v>
      </c>
      <c r="E2373">
        <v>207.35588218499899</v>
      </c>
      <c r="F2373">
        <v>193.95</v>
      </c>
      <c r="G2373">
        <v>-14.830547837724801</v>
      </c>
      <c r="H2373">
        <v>19.563442226606401</v>
      </c>
      <c r="I2373">
        <v>-1.3502771260633399</v>
      </c>
      <c r="J2373">
        <v>5.54984115693268</v>
      </c>
      <c r="M2373">
        <v>47.6629814416819</v>
      </c>
      <c r="O2373">
        <v>18.3036865171436</v>
      </c>
      <c r="P2373">
        <v>17.332123411978198</v>
      </c>
    </row>
    <row r="2374" spans="1:17" hidden="1" x14ac:dyDescent="0.3">
      <c r="A2374" t="s">
        <v>4943</v>
      </c>
      <c r="B2374" t="s">
        <v>4944</v>
      </c>
      <c r="C2374" t="str">
        <f>IFERROR(VLOOKUP(Table1[[#This Row],[Ticker]],[1]!Table2[[Symbol]:[Industry]],2,FALSE),"-")</f>
        <v>-</v>
      </c>
      <c r="D2374" t="s">
        <v>46</v>
      </c>
      <c r="E2374">
        <v>207.33576239999999</v>
      </c>
      <c r="F2374">
        <v>182.44</v>
      </c>
      <c r="G2374">
        <v>56.863883896363198</v>
      </c>
      <c r="H2374">
        <v>-5.89944796112189</v>
      </c>
      <c r="I2374">
        <v>34.799522528425101</v>
      </c>
      <c r="J2374">
        <v>2.60882412251692</v>
      </c>
      <c r="K2374">
        <v>182.86953560376801</v>
      </c>
      <c r="L2374">
        <v>154.10606760321801</v>
      </c>
      <c r="M2374">
        <v>55.466205294453196</v>
      </c>
      <c r="N2374">
        <v>0.18713819680871399</v>
      </c>
      <c r="O2374">
        <v>22.231966673974998</v>
      </c>
      <c r="P2374">
        <v>102.71111111111099</v>
      </c>
      <c r="Q2374">
        <v>0.104514102085681</v>
      </c>
    </row>
    <row r="2375" spans="1:17" hidden="1" x14ac:dyDescent="0.3">
      <c r="A2375" t="s">
        <v>4945</v>
      </c>
      <c r="B2375" t="s">
        <v>4946</v>
      </c>
      <c r="C2375" t="str">
        <f>IFERROR(VLOOKUP(Table1[[#This Row],[Ticker]],[1]!Table2[[Symbol]:[Industry]],2,FALSE),"-")</f>
        <v>-</v>
      </c>
      <c r="D2375" t="s">
        <v>1036</v>
      </c>
      <c r="E2375">
        <v>207.24481700999999</v>
      </c>
      <c r="F2375">
        <v>6.3</v>
      </c>
      <c r="G2375">
        <v>94.467546143988301</v>
      </c>
      <c r="H2375">
        <v>-2.1683952039605399</v>
      </c>
      <c r="I2375">
        <v>3.5618519433690898</v>
      </c>
      <c r="J2375">
        <v>-7.7034663248191197</v>
      </c>
      <c r="K2375">
        <v>6.3172744030763104</v>
      </c>
      <c r="L2375">
        <v>5.2098186795178796</v>
      </c>
      <c r="M2375">
        <v>19.443958472399501</v>
      </c>
      <c r="N2375">
        <v>0.552152089657022</v>
      </c>
      <c r="O2375">
        <v>36.825396825396801</v>
      </c>
      <c r="Q2375">
        <v>4.1435507366735999E-2</v>
      </c>
    </row>
    <row r="2376" spans="1:17" hidden="1" x14ac:dyDescent="0.3">
      <c r="A2376" t="s">
        <v>4947</v>
      </c>
      <c r="B2376" t="s">
        <v>4948</v>
      </c>
      <c r="C2376" t="str">
        <f>IFERROR(VLOOKUP(Table1[[#This Row],[Ticker]],[1]!Table2[[Symbol]:[Industry]],2,FALSE),"-")</f>
        <v>-</v>
      </c>
      <c r="D2376" t="s">
        <v>1866</v>
      </c>
      <c r="E2376">
        <v>206.87639462999999</v>
      </c>
      <c r="F2376">
        <v>46.71</v>
      </c>
      <c r="G2376">
        <v>73.457741117503403</v>
      </c>
      <c r="H2376">
        <v>16.7174267299918</v>
      </c>
      <c r="I2376">
        <v>-23.191436474981799</v>
      </c>
      <c r="J2376">
        <v>29.3095539947705</v>
      </c>
      <c r="K2376">
        <v>39.962908401242302</v>
      </c>
      <c r="L2376">
        <v>35.771617064885703</v>
      </c>
      <c r="M2376">
        <v>80.537562603220294</v>
      </c>
      <c r="N2376">
        <v>1.43360344701479</v>
      </c>
      <c r="O2376">
        <v>25.454934703489599</v>
      </c>
      <c r="P2376">
        <v>177.21068249258099</v>
      </c>
      <c r="Q2376">
        <v>0.14136026634770699</v>
      </c>
    </row>
    <row r="2377" spans="1:17" hidden="1" x14ac:dyDescent="0.3">
      <c r="A2377" t="s">
        <v>4949</v>
      </c>
      <c r="B2377" t="s">
        <v>4950</v>
      </c>
      <c r="C2377" t="str">
        <f>IFERROR(VLOOKUP(Table1[[#This Row],[Ticker]],[1]!Table2[[Symbol]:[Industry]],2,FALSE),"-")</f>
        <v>-</v>
      </c>
      <c r="D2377" t="s">
        <v>4951</v>
      </c>
      <c r="E2377">
        <v>206.824966875</v>
      </c>
      <c r="F2377">
        <v>193.75</v>
      </c>
      <c r="G2377">
        <v>-59.981441571088297</v>
      </c>
      <c r="H2377">
        <v>17.2086356626873</v>
      </c>
      <c r="I2377">
        <v>-11.9298799974489</v>
      </c>
      <c r="J2377">
        <v>-0.575404261915478</v>
      </c>
      <c r="K2377">
        <v>172.49554241099699</v>
      </c>
      <c r="L2377">
        <v>195.86203441156999</v>
      </c>
      <c r="M2377">
        <v>67.832776883230494</v>
      </c>
      <c r="N2377">
        <v>2.94716167898043</v>
      </c>
      <c r="O2377">
        <v>51.741935483870897</v>
      </c>
      <c r="P2377">
        <v>31.6236413043478</v>
      </c>
      <c r="Q2377">
        <v>6.3485251027800005E-2</v>
      </c>
    </row>
    <row r="2378" spans="1:17" hidden="1" x14ac:dyDescent="0.3">
      <c r="A2378" t="s">
        <v>4952</v>
      </c>
      <c r="B2378" t="s">
        <v>4953</v>
      </c>
      <c r="C2378" t="str">
        <f>IFERROR(VLOOKUP(Table1[[#This Row],[Ticker]],[1]!Table2[[Symbol]:[Industry]],2,FALSE),"-")</f>
        <v>-</v>
      </c>
      <c r="D2378" t="s">
        <v>2469</v>
      </c>
      <c r="E2378">
        <v>206.62362200000001</v>
      </c>
      <c r="F2378">
        <v>153.05000000000001</v>
      </c>
      <c r="G2378">
        <v>800.42884551597899</v>
      </c>
      <c r="H2378">
        <v>55.327097553250802</v>
      </c>
      <c r="I2378">
        <v>-36.998400004252296</v>
      </c>
      <c r="J2378">
        <v>8.6860533846840298</v>
      </c>
      <c r="K2378">
        <v>119.19232651300899</v>
      </c>
      <c r="L2378">
        <v>114.465885848139</v>
      </c>
      <c r="M2378">
        <v>96.464171492418501</v>
      </c>
      <c r="N2378">
        <v>3.0803365760272898</v>
      </c>
      <c r="O2378">
        <v>65.926167918980696</v>
      </c>
      <c r="P2378">
        <v>827.01393095093795</v>
      </c>
    </row>
    <row r="2379" spans="1:17" hidden="1" x14ac:dyDescent="0.3">
      <c r="A2379" t="s">
        <v>4954</v>
      </c>
      <c r="B2379" t="s">
        <v>4955</v>
      </c>
      <c r="C2379" t="str">
        <f>IFERROR(VLOOKUP(Table1[[#This Row],[Ticker]],[1]!Table2[[Symbol]:[Industry]],2,FALSE),"-")</f>
        <v>-</v>
      </c>
      <c r="D2379" t="s">
        <v>532</v>
      </c>
      <c r="E2379">
        <v>205.70211835999999</v>
      </c>
      <c r="F2379">
        <v>48.7</v>
      </c>
      <c r="G2379">
        <v>34.619813605093803</v>
      </c>
      <c r="H2379">
        <v>-0.93484363236694801</v>
      </c>
      <c r="I2379">
        <v>32.181581458086598</v>
      </c>
      <c r="J2379">
        <v>0.38801663820492299</v>
      </c>
      <c r="K2379">
        <v>43.648078905654302</v>
      </c>
      <c r="L2379">
        <v>35.858191875191302</v>
      </c>
      <c r="M2379">
        <v>50.978083121038402</v>
      </c>
      <c r="N2379">
        <v>0.28661342505690701</v>
      </c>
      <c r="O2379">
        <v>13.963039014373701</v>
      </c>
      <c r="P2379">
        <v>97.967479674796706</v>
      </c>
      <c r="Q2379">
        <v>-3.8781105160139999E-3</v>
      </c>
    </row>
    <row r="2380" spans="1:17" hidden="1" x14ac:dyDescent="0.3">
      <c r="A2380" t="s">
        <v>4956</v>
      </c>
      <c r="B2380" t="s">
        <v>4957</v>
      </c>
      <c r="C2380" t="str">
        <f>IFERROR(VLOOKUP(Table1[[#This Row],[Ticker]],[1]!Table2[[Symbol]:[Industry]],2,FALSE),"-")</f>
        <v>-</v>
      </c>
      <c r="D2380" t="s">
        <v>1126</v>
      </c>
      <c r="E2380">
        <v>205.35782175999901</v>
      </c>
      <c r="F2380">
        <v>16.399999999999999</v>
      </c>
      <c r="G2380">
        <v>-31.512621666843099</v>
      </c>
      <c r="H2380">
        <v>8.0280894472175106</v>
      </c>
      <c r="I2380">
        <v>-49.042314723297501</v>
      </c>
      <c r="J2380">
        <v>15.0016306868472</v>
      </c>
      <c r="K2380">
        <v>15.170731246520001</v>
      </c>
      <c r="L2380">
        <v>19.982706750618</v>
      </c>
      <c r="M2380">
        <v>84.465703473026593</v>
      </c>
      <c r="N2380">
        <v>2.0551675648667702</v>
      </c>
      <c r="O2380">
        <v>131.70731707317</v>
      </c>
      <c r="P2380">
        <v>47.0852017937219</v>
      </c>
      <c r="Q2380">
        <v>6.9322846769079996E-3</v>
      </c>
    </row>
    <row r="2381" spans="1:17" hidden="1" x14ac:dyDescent="0.3">
      <c r="A2381" t="s">
        <v>4958</v>
      </c>
      <c r="B2381" t="s">
        <v>4959</v>
      </c>
      <c r="C2381" t="str">
        <f>IFERROR(VLOOKUP(Table1[[#This Row],[Ticker]],[1]!Table2[[Symbol]:[Industry]],2,FALSE),"-")</f>
        <v>-</v>
      </c>
      <c r="D2381" t="s">
        <v>46</v>
      </c>
      <c r="E2381">
        <v>204.71171939999999</v>
      </c>
      <c r="F2381">
        <v>50.98</v>
      </c>
      <c r="G2381">
        <v>27.666049209518899</v>
      </c>
      <c r="H2381">
        <v>-13.3911962417264</v>
      </c>
      <c r="I2381">
        <v>-29.8041611285263</v>
      </c>
      <c r="J2381">
        <v>1.91531277479203</v>
      </c>
      <c r="K2381">
        <v>48.194150580067401</v>
      </c>
      <c r="L2381">
        <v>44.456035054911602</v>
      </c>
      <c r="M2381">
        <v>61.266397774157198</v>
      </c>
      <c r="N2381">
        <v>1.0905033886165401</v>
      </c>
      <c r="O2381">
        <v>27.500980776775201</v>
      </c>
      <c r="P2381">
        <v>58.816199376946997</v>
      </c>
      <c r="Q2381">
        <v>-6.3952915546639996E-3</v>
      </c>
    </row>
    <row r="2382" spans="1:17" hidden="1" x14ac:dyDescent="0.3">
      <c r="A2382" t="s">
        <v>4960</v>
      </c>
      <c r="B2382" t="s">
        <v>4961</v>
      </c>
      <c r="C2382" t="str">
        <f>IFERROR(VLOOKUP(Table1[[#This Row],[Ticker]],[1]!Table2[[Symbol]:[Industry]],2,FALSE),"-")</f>
        <v>-</v>
      </c>
      <c r="D2382" t="s">
        <v>297</v>
      </c>
      <c r="E2382">
        <v>204.604575082</v>
      </c>
      <c r="F2382">
        <v>198.14</v>
      </c>
      <c r="G2382">
        <v>-5.1757717094688704</v>
      </c>
      <c r="H2382">
        <v>-1.59846274489462</v>
      </c>
      <c r="I2382">
        <v>-30.166346745063901</v>
      </c>
      <c r="J2382">
        <v>2.2602076032779301</v>
      </c>
      <c r="K2382">
        <v>192.58610277824999</v>
      </c>
      <c r="L2382">
        <v>186.84020191674</v>
      </c>
      <c r="M2382">
        <v>48.280920116555301</v>
      </c>
      <c r="N2382">
        <v>0.18415477701803901</v>
      </c>
      <c r="O2382">
        <v>46.361158776622503</v>
      </c>
      <c r="P2382">
        <v>47.480461481205701</v>
      </c>
      <c r="Q2382">
        <v>4.4420115937361997E-2</v>
      </c>
    </row>
    <row r="2383" spans="1:17" hidden="1" x14ac:dyDescent="0.3">
      <c r="A2383" t="s">
        <v>4962</v>
      </c>
      <c r="B2383" t="s">
        <v>4963</v>
      </c>
      <c r="C2383" t="str">
        <f>IFERROR(VLOOKUP(Table1[[#This Row],[Ticker]],[1]!Table2[[Symbol]:[Industry]],2,FALSE),"-")</f>
        <v>-</v>
      </c>
      <c r="D2383" t="s">
        <v>133</v>
      </c>
      <c r="E2383">
        <v>204.51642580000001</v>
      </c>
      <c r="F2383">
        <v>483.25</v>
      </c>
      <c r="G2383">
        <v>-33.616636031342203</v>
      </c>
      <c r="H2383">
        <v>2.98188119312218</v>
      </c>
      <c r="I2383">
        <v>-9.8683267933680501</v>
      </c>
      <c r="J2383">
        <v>1.2863171055819</v>
      </c>
      <c r="K2383">
        <v>468.22373000249399</v>
      </c>
      <c r="L2383">
        <v>454.64794672171399</v>
      </c>
      <c r="M2383">
        <v>54.269860857315003</v>
      </c>
      <c r="N2383">
        <v>1.54954469109491</v>
      </c>
      <c r="O2383">
        <v>21.883083290222402</v>
      </c>
      <c r="P2383">
        <v>24.548969072164901</v>
      </c>
      <c r="Q2383">
        <v>8.6111785248114997E-2</v>
      </c>
    </row>
    <row r="2384" spans="1:17" hidden="1" x14ac:dyDescent="0.3">
      <c r="A2384" t="s">
        <v>4964</v>
      </c>
      <c r="B2384" t="s">
        <v>4965</v>
      </c>
      <c r="C2384" t="str">
        <f>IFERROR(VLOOKUP(Table1[[#This Row],[Ticker]],[1]!Table2[[Symbol]:[Industry]],2,FALSE),"-")</f>
        <v>-</v>
      </c>
      <c r="D2384" t="s">
        <v>54</v>
      </c>
      <c r="E2384">
        <v>204.50901607500001</v>
      </c>
      <c r="F2384">
        <v>86.45</v>
      </c>
      <c r="G2384">
        <v>-30.954554461507701</v>
      </c>
      <c r="H2384">
        <v>0.87801014507636799</v>
      </c>
      <c r="I2384">
        <v>-25.0701915053749</v>
      </c>
      <c r="J2384">
        <v>1.6481867451679799</v>
      </c>
      <c r="K2384">
        <v>87.448001222120595</v>
      </c>
      <c r="L2384">
        <v>90.946144382385398</v>
      </c>
      <c r="M2384">
        <v>53.147792752985097</v>
      </c>
      <c r="N2384">
        <v>0.365682452580256</v>
      </c>
      <c r="O2384">
        <v>37.6518218623481</v>
      </c>
      <c r="P2384">
        <v>18.0204778156996</v>
      </c>
      <c r="Q2384">
        <v>-6.6948175752996997E-2</v>
      </c>
    </row>
    <row r="2385" spans="1:17" hidden="1" x14ac:dyDescent="0.3">
      <c r="A2385" t="s">
        <v>4966</v>
      </c>
      <c r="B2385" t="s">
        <v>4967</v>
      </c>
      <c r="C2385" t="str">
        <f>IFERROR(VLOOKUP(Table1[[#This Row],[Ticker]],[1]!Table2[[Symbol]:[Industry]],2,FALSE),"-")</f>
        <v>-</v>
      </c>
      <c r="D2385" t="s">
        <v>307</v>
      </c>
      <c r="E2385">
        <v>204.47222170000001</v>
      </c>
      <c r="F2385">
        <v>37.299999999999997</v>
      </c>
      <c r="G2385">
        <v>64.991699362164695</v>
      </c>
      <c r="H2385">
        <v>3.6772001461492199</v>
      </c>
      <c r="I2385">
        <v>-18.290376492489202</v>
      </c>
      <c r="J2385">
        <v>-3.9961553290110801</v>
      </c>
      <c r="K2385">
        <v>36.229361076250598</v>
      </c>
      <c r="L2385">
        <v>34.237558875754502</v>
      </c>
      <c r="M2385">
        <v>48.811788976380399</v>
      </c>
      <c r="N2385">
        <v>2.29325137536157</v>
      </c>
      <c r="O2385">
        <v>28.016085790884699</v>
      </c>
      <c r="P2385">
        <v>101.621621621621</v>
      </c>
      <c r="Q2385">
        <v>0.10239366901640801</v>
      </c>
    </row>
    <row r="2386" spans="1:17" hidden="1" x14ac:dyDescent="0.3">
      <c r="A2386" t="s">
        <v>4968</v>
      </c>
      <c r="B2386" t="s">
        <v>4969</v>
      </c>
      <c r="C2386" t="str">
        <f>IFERROR(VLOOKUP(Table1[[#This Row],[Ticker]],[1]!Table2[[Symbol]:[Industry]],2,FALSE),"-")</f>
        <v>-</v>
      </c>
      <c r="D2386" t="s">
        <v>433</v>
      </c>
      <c r="E2386">
        <v>204.4134</v>
      </c>
      <c r="F2386">
        <v>3.6</v>
      </c>
      <c r="G2386">
        <v>-89.163048012921607</v>
      </c>
      <c r="H2386">
        <v>1.67929219635842</v>
      </c>
      <c r="I2386">
        <v>-53.004647778389298</v>
      </c>
      <c r="J2386">
        <v>4.3498325004229903</v>
      </c>
      <c r="K2386">
        <v>3.6586500502162802</v>
      </c>
      <c r="L2386">
        <v>5.1110057932735602</v>
      </c>
      <c r="M2386">
        <v>45.251157688564099</v>
      </c>
      <c r="N2386">
        <v>2.7838102077312201</v>
      </c>
      <c r="O2386">
        <v>244.444444444444</v>
      </c>
      <c r="P2386">
        <v>14.285714285714301</v>
      </c>
      <c r="Q2386">
        <v>2.7749320986977001E-2</v>
      </c>
    </row>
    <row r="2387" spans="1:17" hidden="1" x14ac:dyDescent="0.3">
      <c r="A2387" t="s">
        <v>4970</v>
      </c>
      <c r="B2387" t="s">
        <v>4971</v>
      </c>
      <c r="C2387" t="str">
        <f>IFERROR(VLOOKUP(Table1[[#This Row],[Ticker]],[1]!Table2[[Symbol]:[Industry]],2,FALSE),"-")</f>
        <v>-</v>
      </c>
      <c r="D2387" t="s">
        <v>551</v>
      </c>
      <c r="E2387">
        <v>203.77081999999999</v>
      </c>
      <c r="F2387">
        <v>184.91</v>
      </c>
      <c r="G2387">
        <v>38.365851228734002</v>
      </c>
      <c r="H2387">
        <v>-7.5663218387292899</v>
      </c>
      <c r="I2387">
        <v>1.7461169537210699</v>
      </c>
      <c r="J2387">
        <v>0.112600134833238</v>
      </c>
      <c r="K2387">
        <v>186.12595144942199</v>
      </c>
      <c r="L2387">
        <v>168.98307031760299</v>
      </c>
      <c r="M2387">
        <v>55.018555102659299</v>
      </c>
      <c r="N2387">
        <v>0.41769222537321399</v>
      </c>
      <c r="O2387">
        <v>70.353144773132797</v>
      </c>
      <c r="P2387">
        <v>78.484555984555996</v>
      </c>
      <c r="Q2387">
        <v>5.2891764943537999E-2</v>
      </c>
    </row>
    <row r="2388" spans="1:17" hidden="1" x14ac:dyDescent="0.3">
      <c r="A2388" t="s">
        <v>4972</v>
      </c>
      <c r="B2388" t="s">
        <v>4973</v>
      </c>
      <c r="C2388" t="str">
        <f>IFERROR(VLOOKUP(Table1[[#This Row],[Ticker]],[1]!Table2[[Symbol]:[Industry]],2,FALSE),"-")</f>
        <v>-</v>
      </c>
      <c r="D2388" t="s">
        <v>188</v>
      </c>
      <c r="E2388">
        <v>203.67982739999999</v>
      </c>
      <c r="F2388">
        <v>31.08</v>
      </c>
      <c r="G2388">
        <v>-3.4959765240679901</v>
      </c>
      <c r="H2388">
        <v>6.8584199222151199</v>
      </c>
      <c r="I2388">
        <v>-32.167314723297501</v>
      </c>
      <c r="J2388">
        <v>-4.7772340530253201</v>
      </c>
      <c r="K2388">
        <v>30.167480017938001</v>
      </c>
      <c r="L2388">
        <v>28.163146254044801</v>
      </c>
      <c r="M2388">
        <v>39.020747224151101</v>
      </c>
      <c r="N2388">
        <v>0.68612541030474405</v>
      </c>
      <c r="O2388">
        <v>48.005148005148001</v>
      </c>
      <c r="P2388">
        <v>37.218543046357603</v>
      </c>
      <c r="Q2388">
        <v>4.8993694430397E-2</v>
      </c>
    </row>
    <row r="2389" spans="1:17" hidden="1" x14ac:dyDescent="0.3">
      <c r="A2389" t="s">
        <v>4974</v>
      </c>
      <c r="B2389" t="s">
        <v>4975</v>
      </c>
      <c r="C2389" t="str">
        <f>IFERROR(VLOOKUP(Table1[[#This Row],[Ticker]],[1]!Table2[[Symbol]:[Industry]],2,FALSE),"-")</f>
        <v>-</v>
      </c>
      <c r="D2389" t="s">
        <v>626</v>
      </c>
      <c r="E2389">
        <v>203.45284799999999</v>
      </c>
      <c r="F2389">
        <v>196.05</v>
      </c>
      <c r="G2389">
        <v>8.7618251622104193</v>
      </c>
      <c r="H2389">
        <v>18.4630045347239</v>
      </c>
      <c r="I2389">
        <v>-9.4843073237203708</v>
      </c>
      <c r="J2389">
        <v>20.648931346806101</v>
      </c>
      <c r="K2389">
        <v>161.58664416963299</v>
      </c>
      <c r="L2389">
        <v>157.96700926506401</v>
      </c>
      <c r="M2389">
        <v>71.859474361501299</v>
      </c>
      <c r="N2389">
        <v>4.44976555386891</v>
      </c>
      <c r="O2389">
        <v>7.0390206579953896</v>
      </c>
      <c r="P2389">
        <v>52.984783456886397</v>
      </c>
      <c r="Q2389">
        <v>6.2338628476792002E-2</v>
      </c>
    </row>
    <row r="2390" spans="1:17" hidden="1" x14ac:dyDescent="0.3">
      <c r="A2390" t="s">
        <v>4976</v>
      </c>
      <c r="B2390" t="s">
        <v>4977</v>
      </c>
      <c r="C2390" t="str">
        <f>IFERROR(VLOOKUP(Table1[[#This Row],[Ticker]],[1]!Table2[[Symbol]:[Industry]],2,FALSE),"-")</f>
        <v>-</v>
      </c>
      <c r="D2390" t="s">
        <v>133</v>
      </c>
      <c r="E2390">
        <v>203.12484499999999</v>
      </c>
      <c r="F2390">
        <v>558.25</v>
      </c>
      <c r="G2390">
        <v>81.756022980790107</v>
      </c>
      <c r="H2390">
        <v>2.9336929191674002</v>
      </c>
      <c r="I2390">
        <v>17.6328901947352</v>
      </c>
      <c r="J2390">
        <v>4.0533122630948704</v>
      </c>
      <c r="K2390">
        <v>538.82229387312702</v>
      </c>
      <c r="L2390">
        <v>456.62041633372201</v>
      </c>
      <c r="M2390">
        <v>44.574559671284803</v>
      </c>
      <c r="N2390">
        <v>0.18311953478564899</v>
      </c>
      <c r="O2390">
        <v>30.282131661442001</v>
      </c>
      <c r="Q2390">
        <v>7.7103279602481006E-2</v>
      </c>
    </row>
    <row r="2391" spans="1:17" hidden="1" x14ac:dyDescent="0.3">
      <c r="A2391" t="s">
        <v>4978</v>
      </c>
      <c r="B2391" t="s">
        <v>4979</v>
      </c>
      <c r="C2391" t="str">
        <f>IFERROR(VLOOKUP(Table1[[#This Row],[Ticker]],[1]!Table2[[Symbol]:[Industry]],2,FALSE),"-")</f>
        <v>-</v>
      </c>
      <c r="D2391" t="s">
        <v>3167</v>
      </c>
      <c r="E2391">
        <v>203.02507499999999</v>
      </c>
      <c r="F2391">
        <v>275</v>
      </c>
      <c r="G2391">
        <v>174.45487077741001</v>
      </c>
      <c r="H2391">
        <v>10.504751513943701</v>
      </c>
      <c r="I2391">
        <v>-5.4094945744822001</v>
      </c>
      <c r="J2391">
        <v>-3.8616171764006402</v>
      </c>
      <c r="K2391">
        <v>276.92870478728997</v>
      </c>
      <c r="L2391">
        <v>247.50567764073801</v>
      </c>
      <c r="M2391">
        <v>33.023838243912998</v>
      </c>
      <c r="N2391">
        <v>0.27479854727045699</v>
      </c>
      <c r="O2391">
        <v>30.909090909090899</v>
      </c>
      <c r="P2391">
        <v>219.39605110336799</v>
      </c>
    </row>
    <row r="2392" spans="1:17" hidden="1" x14ac:dyDescent="0.3">
      <c r="A2392" t="s">
        <v>4980</v>
      </c>
      <c r="B2392" t="s">
        <v>4981</v>
      </c>
      <c r="C2392" t="str">
        <f>IFERROR(VLOOKUP(Table1[[#This Row],[Ticker]],[1]!Table2[[Symbol]:[Industry]],2,FALSE),"-")</f>
        <v>-</v>
      </c>
      <c r="D2392" t="s">
        <v>304</v>
      </c>
      <c r="E2392">
        <v>202.725736875</v>
      </c>
      <c r="F2392">
        <v>128.25</v>
      </c>
      <c r="G2392">
        <v>56.0951544200123</v>
      </c>
      <c r="H2392">
        <v>-21.691196126359198</v>
      </c>
      <c r="I2392">
        <v>40.377712801834001</v>
      </c>
      <c r="J2392">
        <v>-17.689574165647901</v>
      </c>
      <c r="K2392">
        <v>139.55864381493799</v>
      </c>
      <c r="L2392">
        <v>105.439749445147</v>
      </c>
      <c r="M2392">
        <v>26.772568083816399</v>
      </c>
      <c r="N2392">
        <v>0.277783430088552</v>
      </c>
      <c r="O2392">
        <v>40.428849902534097</v>
      </c>
      <c r="P2392">
        <v>114.824120603015</v>
      </c>
      <c r="Q2392">
        <v>6.5594465034290006E-2</v>
      </c>
    </row>
    <row r="2393" spans="1:17" hidden="1" x14ac:dyDescent="0.3">
      <c r="A2393" t="s">
        <v>4982</v>
      </c>
      <c r="B2393" t="s">
        <v>4983</v>
      </c>
      <c r="C2393" t="str">
        <f>IFERROR(VLOOKUP(Table1[[#This Row],[Ticker]],[1]!Table2[[Symbol]:[Industry]],2,FALSE),"-")</f>
        <v>-</v>
      </c>
      <c r="D2393" t="s">
        <v>136</v>
      </c>
      <c r="E2393">
        <v>202.52926400000001</v>
      </c>
      <c r="F2393">
        <v>112</v>
      </c>
      <c r="G2393">
        <v>31.1613934382803</v>
      </c>
      <c r="H2393">
        <v>4.27591055384634</v>
      </c>
      <c r="I2393">
        <v>-2.2137256143866599</v>
      </c>
      <c r="J2393">
        <v>-4.1051404924628097</v>
      </c>
      <c r="K2393">
        <v>103.750365082869</v>
      </c>
      <c r="L2393">
        <v>94.972638215422293</v>
      </c>
      <c r="M2393">
        <v>57.656842536642998</v>
      </c>
      <c r="N2393">
        <v>1.62604712292409</v>
      </c>
      <c r="O2393">
        <v>11.5625</v>
      </c>
      <c r="P2393">
        <v>78.628389154704905</v>
      </c>
      <c r="Q2393">
        <v>2.3164434068522002E-2</v>
      </c>
    </row>
    <row r="2394" spans="1:17" hidden="1" x14ac:dyDescent="0.3">
      <c r="A2394" t="s">
        <v>4984</v>
      </c>
      <c r="B2394" t="s">
        <v>4985</v>
      </c>
      <c r="C2394" t="str">
        <f>IFERROR(VLOOKUP(Table1[[#This Row],[Ticker]],[1]!Table2[[Symbol]:[Industry]],2,FALSE),"-")</f>
        <v>-</v>
      </c>
      <c r="D2394" t="s">
        <v>396</v>
      </c>
      <c r="E2394">
        <v>202.46204800000001</v>
      </c>
      <c r="F2394">
        <v>213.1</v>
      </c>
      <c r="G2394">
        <v>-59.009375905864403</v>
      </c>
      <c r="H2394">
        <v>2.0358529135548298</v>
      </c>
      <c r="I2394">
        <v>-32.765512178528397</v>
      </c>
      <c r="J2394">
        <v>4.2338520792627801</v>
      </c>
      <c r="K2394">
        <v>209.442636980347</v>
      </c>
      <c r="L2394">
        <v>225.866267663326</v>
      </c>
      <c r="M2394">
        <v>63.190110548258502</v>
      </c>
      <c r="N2394">
        <v>0.92083310454355305</v>
      </c>
      <c r="O2394">
        <v>71.281088690755496</v>
      </c>
      <c r="P2394">
        <v>14.262734584450399</v>
      </c>
      <c r="Q2394">
        <v>0.14663818977811</v>
      </c>
    </row>
    <row r="2395" spans="1:17" hidden="1" x14ac:dyDescent="0.3">
      <c r="A2395" t="s">
        <v>4986</v>
      </c>
      <c r="B2395" t="s">
        <v>4987</v>
      </c>
      <c r="C2395" t="str">
        <f>IFERROR(VLOOKUP(Table1[[#This Row],[Ticker]],[1]!Table2[[Symbol]:[Industry]],2,FALSE),"-")</f>
        <v>-</v>
      </c>
      <c r="D2395" t="s">
        <v>307</v>
      </c>
      <c r="E2395">
        <v>202.29302225000001</v>
      </c>
      <c r="F2395">
        <v>113.65</v>
      </c>
      <c r="G2395">
        <v>-26.585085434959002</v>
      </c>
      <c r="I2395">
        <v>-13.104814723297499</v>
      </c>
      <c r="M2395">
        <v>0</v>
      </c>
      <c r="O2395">
        <v>0</v>
      </c>
      <c r="P2395">
        <v>0</v>
      </c>
    </row>
    <row r="2396" spans="1:17" hidden="1" x14ac:dyDescent="0.3">
      <c r="A2396" t="s">
        <v>4988</v>
      </c>
      <c r="B2396" t="s">
        <v>4989</v>
      </c>
      <c r="C2396" t="str">
        <f>IFERROR(VLOOKUP(Table1[[#This Row],[Ticker]],[1]!Table2[[Symbol]:[Industry]],2,FALSE),"-")</f>
        <v>-</v>
      </c>
      <c r="D2396" t="s">
        <v>297</v>
      </c>
      <c r="E2396">
        <v>202.267162009</v>
      </c>
      <c r="F2396">
        <v>149.05000000000001</v>
      </c>
      <c r="G2396">
        <v>-42.755052560442003</v>
      </c>
      <c r="H2396">
        <v>5.0883831054493296</v>
      </c>
      <c r="I2396">
        <v>-23.341214151900399</v>
      </c>
      <c r="J2396">
        <v>-1.61295350310579</v>
      </c>
      <c r="K2396">
        <v>150.53245686648401</v>
      </c>
      <c r="L2396">
        <v>162.21700896565901</v>
      </c>
      <c r="M2396">
        <v>41.751293681606697</v>
      </c>
      <c r="N2396">
        <v>1.1558237961267199</v>
      </c>
      <c r="O2396">
        <v>42.716683595106197</v>
      </c>
      <c r="P2396">
        <v>17.362204724409398</v>
      </c>
      <c r="Q2396">
        <v>-7.1207435722026993E-2</v>
      </c>
    </row>
    <row r="2397" spans="1:17" hidden="1" x14ac:dyDescent="0.3">
      <c r="A2397" t="s">
        <v>4990</v>
      </c>
      <c r="B2397" t="s">
        <v>4991</v>
      </c>
      <c r="C2397" t="str">
        <f>IFERROR(VLOOKUP(Table1[[#This Row],[Ticker]],[1]!Table2[[Symbol]:[Industry]],2,FALSE),"-")</f>
        <v>-</v>
      </c>
      <c r="D2397" t="s">
        <v>463</v>
      </c>
      <c r="E2397">
        <v>202.21874399999999</v>
      </c>
      <c r="F2397">
        <v>136.5</v>
      </c>
      <c r="G2397">
        <v>154.27911209590499</v>
      </c>
      <c r="H2397">
        <v>2.9389821188390401</v>
      </c>
      <c r="I2397">
        <v>141.79714606101601</v>
      </c>
      <c r="J2397">
        <v>7.5583303301610298</v>
      </c>
      <c r="K2397">
        <v>101.26873408997</v>
      </c>
      <c r="M2397">
        <v>64.937809697182004</v>
      </c>
      <c r="N2397">
        <v>1.1710758377424999</v>
      </c>
      <c r="O2397">
        <v>5.75091575091575</v>
      </c>
      <c r="P2397">
        <v>265.46184738955799</v>
      </c>
    </row>
    <row r="2398" spans="1:17" hidden="1" x14ac:dyDescent="0.3">
      <c r="A2398" t="s">
        <v>4992</v>
      </c>
      <c r="B2398" t="s">
        <v>4993</v>
      </c>
      <c r="C2398" t="str">
        <f>IFERROR(VLOOKUP(Table1[[#This Row],[Ticker]],[1]!Table2[[Symbol]:[Industry]],2,FALSE),"-")</f>
        <v>-</v>
      </c>
      <c r="D2398" t="s">
        <v>929</v>
      </c>
      <c r="E2398">
        <v>201.60988499999999</v>
      </c>
      <c r="F2398">
        <v>101.49</v>
      </c>
      <c r="G2398">
        <v>16.459312028043001</v>
      </c>
      <c r="H2398">
        <v>0.54292855999478695</v>
      </c>
      <c r="I2398">
        <v>0.86486523178385599</v>
      </c>
      <c r="J2398">
        <v>7.3899551506433703</v>
      </c>
      <c r="K2398">
        <v>101.839656546277</v>
      </c>
      <c r="L2398">
        <v>96.452794964931996</v>
      </c>
      <c r="M2398">
        <v>61.709361812386</v>
      </c>
      <c r="N2398">
        <v>0.78305726189567004</v>
      </c>
      <c r="O2398">
        <v>46.221302591388302</v>
      </c>
      <c r="P2398">
        <v>58.578124999999901</v>
      </c>
      <c r="Q2398">
        <v>9.2387462322955999E-2</v>
      </c>
    </row>
    <row r="2399" spans="1:17" hidden="1" x14ac:dyDescent="0.3">
      <c r="A2399" t="s">
        <v>4994</v>
      </c>
      <c r="B2399" t="s">
        <v>4995</v>
      </c>
      <c r="C2399" t="str">
        <f>IFERROR(VLOOKUP(Table1[[#This Row],[Ticker]],[1]!Table2[[Symbol]:[Industry]],2,FALSE),"-")</f>
        <v>-</v>
      </c>
      <c r="D2399" t="s">
        <v>396</v>
      </c>
      <c r="E2399">
        <v>201.42096562500001</v>
      </c>
      <c r="F2399">
        <v>51.05</v>
      </c>
      <c r="G2399">
        <v>-8.0016946649161103</v>
      </c>
      <c r="H2399">
        <v>9.3800367049422402</v>
      </c>
      <c r="I2399">
        <v>-10.174283166566401</v>
      </c>
      <c r="J2399">
        <v>-3.8255911097585602</v>
      </c>
      <c r="K2399">
        <v>46.225080656982598</v>
      </c>
      <c r="L2399">
        <v>42.576730783826399</v>
      </c>
      <c r="M2399">
        <v>52.636002721230902</v>
      </c>
      <c r="N2399">
        <v>1.1804599893666501</v>
      </c>
      <c r="O2399">
        <v>27.177010061436999</v>
      </c>
      <c r="P2399">
        <v>56.699480660413897</v>
      </c>
      <c r="Q2399">
        <v>7.6685186381031001E-2</v>
      </c>
    </row>
    <row r="2400" spans="1:17" hidden="1" x14ac:dyDescent="0.3">
      <c r="A2400" t="s">
        <v>4996</v>
      </c>
      <c r="B2400" t="s">
        <v>4997</v>
      </c>
      <c r="C2400" t="str">
        <f>IFERROR(VLOOKUP(Table1[[#This Row],[Ticker]],[1]!Table2[[Symbol]:[Industry]],2,FALSE),"-")</f>
        <v>-</v>
      </c>
      <c r="E2400">
        <v>201.19200000000001</v>
      </c>
      <c r="F2400">
        <v>199.2</v>
      </c>
      <c r="G2400">
        <v>1042.47966276647</v>
      </c>
      <c r="H2400">
        <v>-4.8187236766574397</v>
      </c>
      <c r="I2400">
        <v>621.40845961298498</v>
      </c>
      <c r="J2400">
        <v>3.3452793753234902</v>
      </c>
      <c r="K2400">
        <v>172.707282796567</v>
      </c>
      <c r="L2400">
        <v>91.787664824778005</v>
      </c>
      <c r="M2400">
        <v>77.294029627507896</v>
      </c>
      <c r="N2400">
        <v>1.0176678445229601</v>
      </c>
      <c r="O2400">
        <v>5.4718875502008002</v>
      </c>
      <c r="P2400">
        <v>1094.2446043165401</v>
      </c>
    </row>
    <row r="2401" spans="1:17" hidden="1" x14ac:dyDescent="0.3">
      <c r="A2401" t="s">
        <v>4998</v>
      </c>
      <c r="B2401" t="s">
        <v>4999</v>
      </c>
      <c r="C2401" t="str">
        <f>IFERROR(VLOOKUP(Table1[[#This Row],[Ticker]],[1]!Table2[[Symbol]:[Industry]],2,FALSE),"-")</f>
        <v>-</v>
      </c>
      <c r="D2401" t="s">
        <v>626</v>
      </c>
      <c r="E2401">
        <v>200.9683182</v>
      </c>
      <c r="F2401">
        <v>9.0500000000000007</v>
      </c>
      <c r="G2401">
        <v>-13.509120304199399</v>
      </c>
      <c r="H2401">
        <v>-3.6921937474166899</v>
      </c>
      <c r="I2401">
        <v>-35.555543086622301</v>
      </c>
      <c r="J2401">
        <v>-1.2712032330455201</v>
      </c>
      <c r="K2401">
        <v>9.2708798019111907</v>
      </c>
      <c r="L2401">
        <v>9.6427138318458994</v>
      </c>
      <c r="M2401">
        <v>44.724450972016001</v>
      </c>
      <c r="N2401">
        <v>0.93130324652849095</v>
      </c>
      <c r="O2401">
        <v>53.591160220994396</v>
      </c>
      <c r="P2401">
        <v>14.5569620253164</v>
      </c>
      <c r="Q2401">
        <v>-7.8429349879350005E-3</v>
      </c>
    </row>
    <row r="2402" spans="1:17" hidden="1" x14ac:dyDescent="0.3">
      <c r="A2402" t="s">
        <v>5000</v>
      </c>
      <c r="B2402" t="s">
        <v>5001</v>
      </c>
      <c r="C2402" t="str">
        <f>IFERROR(VLOOKUP(Table1[[#This Row],[Ticker]],[1]!Table2[[Symbol]:[Industry]],2,FALSE),"-")</f>
        <v>-</v>
      </c>
      <c r="D2402" t="s">
        <v>504</v>
      </c>
      <c r="E2402">
        <v>200.814350652</v>
      </c>
      <c r="F2402">
        <v>4.1399999999999997</v>
      </c>
      <c r="G2402">
        <v>6.9633016618151</v>
      </c>
      <c r="H2402">
        <v>11.960217597680399</v>
      </c>
      <c r="I2402">
        <v>-16.825744955855701</v>
      </c>
      <c r="J2402">
        <v>4.3277572880380797</v>
      </c>
      <c r="K2402">
        <v>3.7854300985583098</v>
      </c>
      <c r="L2402">
        <v>3.5172508991173701</v>
      </c>
      <c r="M2402">
        <v>66.830588890002602</v>
      </c>
      <c r="N2402">
        <v>1.73203708495353</v>
      </c>
      <c r="O2402">
        <v>40.096618357487898</v>
      </c>
      <c r="P2402">
        <v>143.529411764705</v>
      </c>
      <c r="Q2402">
        <v>2.4018938576497999E-2</v>
      </c>
    </row>
    <row r="2403" spans="1:17" hidden="1" x14ac:dyDescent="0.3">
      <c r="A2403" t="s">
        <v>5002</v>
      </c>
      <c r="B2403" t="s">
        <v>5003</v>
      </c>
      <c r="C2403" t="str">
        <f>IFERROR(VLOOKUP(Table1[[#This Row],[Ticker]],[1]!Table2[[Symbol]:[Industry]],2,FALSE),"-")</f>
        <v>-</v>
      </c>
      <c r="D2403" t="s">
        <v>4297</v>
      </c>
      <c r="E2403">
        <v>200.81055599999999</v>
      </c>
      <c r="F2403">
        <v>272.39999999999998</v>
      </c>
      <c r="G2403">
        <v>9.9562679484995495</v>
      </c>
      <c r="H2403">
        <v>35.8813513984176</v>
      </c>
      <c r="I2403">
        <v>47.366466572725997</v>
      </c>
      <c r="J2403">
        <v>15.3815357962112</v>
      </c>
      <c r="K2403">
        <v>200.994769472878</v>
      </c>
      <c r="M2403">
        <v>71.398980055526906</v>
      </c>
      <c r="N2403">
        <v>1.38353413654618</v>
      </c>
      <c r="O2403">
        <v>11.288546255506599</v>
      </c>
      <c r="P2403">
        <v>94.571428571428498</v>
      </c>
    </row>
    <row r="2404" spans="1:17" hidden="1" x14ac:dyDescent="0.3">
      <c r="A2404" t="s">
        <v>5004</v>
      </c>
      <c r="B2404" t="s">
        <v>5005</v>
      </c>
      <c r="C2404" t="str">
        <f>IFERROR(VLOOKUP(Table1[[#This Row],[Ticker]],[1]!Table2[[Symbol]:[Industry]],2,FALSE),"-")</f>
        <v>-</v>
      </c>
      <c r="D2404" t="s">
        <v>1440</v>
      </c>
      <c r="E2404">
        <v>200.48356575</v>
      </c>
      <c r="F2404">
        <v>182.25</v>
      </c>
      <c r="G2404">
        <v>-19.8500927556032</v>
      </c>
      <c r="H2404">
        <v>-4.15404113697491</v>
      </c>
      <c r="I2404">
        <v>-32.176750780135897</v>
      </c>
      <c r="J2404">
        <v>-0.116676461414459</v>
      </c>
      <c r="K2404">
        <v>184.610808755037</v>
      </c>
      <c r="L2404">
        <v>177.689616339585</v>
      </c>
      <c r="M2404">
        <v>43.209071882093099</v>
      </c>
      <c r="N2404">
        <v>0.68441954046794695</v>
      </c>
      <c r="O2404">
        <v>39.368998628257799</v>
      </c>
      <c r="P2404">
        <v>33.029197080291901</v>
      </c>
      <c r="Q2404">
        <v>4.7559791372640001E-3</v>
      </c>
    </row>
    <row r="2405" spans="1:17" hidden="1" x14ac:dyDescent="0.3">
      <c r="A2405" t="s">
        <v>5006</v>
      </c>
      <c r="B2405" t="s">
        <v>5007</v>
      </c>
      <c r="C2405" t="str">
        <f>IFERROR(VLOOKUP(Table1[[#This Row],[Ticker]],[1]!Table2[[Symbol]:[Industry]],2,FALSE),"-")</f>
        <v>-</v>
      </c>
      <c r="D2405" t="s">
        <v>46</v>
      </c>
      <c r="E2405">
        <v>200.29311136800001</v>
      </c>
      <c r="F2405">
        <v>77.94</v>
      </c>
      <c r="G2405">
        <v>214.50900646875999</v>
      </c>
      <c r="H2405">
        <v>-17.735110218843101</v>
      </c>
      <c r="I2405">
        <v>33.951789050287303</v>
      </c>
      <c r="J2405">
        <v>-3.5466258244839799</v>
      </c>
      <c r="K2405">
        <v>90.879049506045007</v>
      </c>
      <c r="L2405">
        <v>72.4058050053698</v>
      </c>
      <c r="M2405">
        <v>18.5328632091766</v>
      </c>
      <c r="N2405">
        <v>0.63008021809400305</v>
      </c>
      <c r="O2405">
        <v>50.141134205799297</v>
      </c>
      <c r="P2405">
        <v>301.75257731958698</v>
      </c>
      <c r="Q2405">
        <v>0.11620995150717101</v>
      </c>
    </row>
    <row r="2406" spans="1:17" hidden="1" x14ac:dyDescent="0.3">
      <c r="A2406" t="s">
        <v>5008</v>
      </c>
      <c r="B2406" t="s">
        <v>5009</v>
      </c>
      <c r="C2406" t="str">
        <f>IFERROR(VLOOKUP(Table1[[#This Row],[Ticker]],[1]!Table2[[Symbol]:[Industry]],2,FALSE),"-")</f>
        <v>-</v>
      </c>
      <c r="D2406" t="s">
        <v>1593</v>
      </c>
      <c r="E2406">
        <v>200.07</v>
      </c>
      <c r="F2406">
        <v>195</v>
      </c>
      <c r="G2406">
        <v>-33.727942577816201</v>
      </c>
      <c r="H2406">
        <v>10.4339738442984</v>
      </c>
      <c r="I2406">
        <v>-20.2476718661547</v>
      </c>
      <c r="J2406">
        <v>1.4767412825608199</v>
      </c>
      <c r="K2406">
        <v>182.94697969592801</v>
      </c>
      <c r="M2406">
        <v>46.043156100983701</v>
      </c>
      <c r="N2406">
        <v>0.64196021257583602</v>
      </c>
      <c r="O2406">
        <v>11.282051282051199</v>
      </c>
      <c r="P2406">
        <v>68.103448275861993</v>
      </c>
    </row>
    <row r="2407" spans="1:17" hidden="1" x14ac:dyDescent="0.3">
      <c r="A2407" t="s">
        <v>5010</v>
      </c>
      <c r="B2407" t="s">
        <v>5011</v>
      </c>
      <c r="C2407" t="str">
        <f>IFERROR(VLOOKUP(Table1[[#This Row],[Ticker]],[1]!Table2[[Symbol]:[Industry]],2,FALSE),"-")</f>
        <v>-</v>
      </c>
      <c r="D2407" t="s">
        <v>136</v>
      </c>
      <c r="E2407">
        <v>199.8888</v>
      </c>
      <c r="F2407">
        <v>225.1</v>
      </c>
      <c r="G2407">
        <v>130.96640197922801</v>
      </c>
      <c r="H2407">
        <v>40.001342486493797</v>
      </c>
      <c r="I2407">
        <v>144.44667269089001</v>
      </c>
      <c r="J2407">
        <v>19.9311756163921</v>
      </c>
      <c r="K2407">
        <v>168.08696088824499</v>
      </c>
      <c r="M2407">
        <v>87.2762498510358</v>
      </c>
      <c r="N2407">
        <v>0.99842240189311704</v>
      </c>
      <c r="O2407">
        <v>8.3518436250555403</v>
      </c>
      <c r="P2407">
        <v>165.76151121605599</v>
      </c>
    </row>
    <row r="2408" spans="1:17" hidden="1" x14ac:dyDescent="0.3">
      <c r="A2408" t="s">
        <v>5012</v>
      </c>
      <c r="B2408" t="s">
        <v>5013</v>
      </c>
      <c r="C2408" t="str">
        <f>IFERROR(VLOOKUP(Table1[[#This Row],[Ticker]],[1]!Table2[[Symbol]:[Industry]],2,FALSE),"-")</f>
        <v>-</v>
      </c>
      <c r="D2408" t="s">
        <v>121</v>
      </c>
      <c r="E2408">
        <v>199.60910356299999</v>
      </c>
      <c r="F2408">
        <v>106.87</v>
      </c>
      <c r="G2408">
        <v>7.50525333542988</v>
      </c>
      <c r="H2408">
        <v>36.719446353874602</v>
      </c>
      <c r="I2408">
        <v>7.6522474235951004</v>
      </c>
      <c r="J2408">
        <v>4.6379800525344299</v>
      </c>
      <c r="K2408">
        <v>90.068049192539206</v>
      </c>
      <c r="L2408">
        <v>81.6692339168834</v>
      </c>
      <c r="M2408">
        <v>71.5147407740738</v>
      </c>
      <c r="N2408">
        <v>1.5929407022620301</v>
      </c>
      <c r="O2408">
        <v>5.5487976045662801</v>
      </c>
      <c r="P2408">
        <v>60.224887556221802</v>
      </c>
      <c r="Q2408">
        <v>5.1531199519274998E-2</v>
      </c>
    </row>
    <row r="2409" spans="1:17" hidden="1" x14ac:dyDescent="0.3">
      <c r="A2409" t="s">
        <v>5014</v>
      </c>
      <c r="B2409" t="s">
        <v>5015</v>
      </c>
      <c r="C2409" t="str">
        <f>IFERROR(VLOOKUP(Table1[[#This Row],[Ticker]],[1]!Table2[[Symbol]:[Industry]],2,FALSE),"-")</f>
        <v>-</v>
      </c>
      <c r="D2409" t="s">
        <v>223</v>
      </c>
      <c r="E2409">
        <v>199.18810359</v>
      </c>
      <c r="F2409">
        <v>398.65</v>
      </c>
      <c r="G2409">
        <v>9.8687909983799607</v>
      </c>
      <c r="H2409">
        <v>-4.5756799595683804</v>
      </c>
      <c r="I2409">
        <v>8.3422530604038805</v>
      </c>
      <c r="J2409">
        <v>-8.2703592518093796</v>
      </c>
      <c r="K2409">
        <v>394.92216906586299</v>
      </c>
      <c r="L2409">
        <v>351.92402530132802</v>
      </c>
      <c r="M2409">
        <v>30.324926088359099</v>
      </c>
      <c r="N2409">
        <v>0.85808253858371497</v>
      </c>
      <c r="O2409">
        <v>16.5684184121409</v>
      </c>
      <c r="P2409">
        <v>37.441820375797199</v>
      </c>
      <c r="Q2409">
        <v>-4.9437049469509997E-2</v>
      </c>
    </row>
    <row r="2410" spans="1:17" hidden="1" x14ac:dyDescent="0.3">
      <c r="A2410" t="s">
        <v>5016</v>
      </c>
      <c r="B2410" t="s">
        <v>5017</v>
      </c>
      <c r="C2410" t="str">
        <f>IFERROR(VLOOKUP(Table1[[#This Row],[Ticker]],[1]!Table2[[Symbol]:[Industry]],2,FALSE),"-")</f>
        <v>-</v>
      </c>
      <c r="D2410" t="s">
        <v>46</v>
      </c>
      <c r="E2410">
        <v>198.57875949999999</v>
      </c>
      <c r="F2410">
        <v>112.85</v>
      </c>
      <c r="G2410">
        <v>-25.555542015084399</v>
      </c>
      <c r="H2410">
        <v>7.70999395074438</v>
      </c>
      <c r="I2410">
        <v>-12.0752713034229</v>
      </c>
      <c r="J2410">
        <v>10.6690845779853</v>
      </c>
      <c r="O2410">
        <v>9.0828533451484201</v>
      </c>
      <c r="P2410">
        <v>6.0620300751879501</v>
      </c>
    </row>
    <row r="2411" spans="1:17" hidden="1" x14ac:dyDescent="0.3">
      <c r="A2411" t="s">
        <v>5018</v>
      </c>
      <c r="B2411" t="s">
        <v>5019</v>
      </c>
      <c r="C2411" t="str">
        <f>IFERROR(VLOOKUP(Table1[[#This Row],[Ticker]],[1]!Table2[[Symbol]:[Industry]],2,FALSE),"-")</f>
        <v>-</v>
      </c>
      <c r="D2411" t="s">
        <v>1676</v>
      </c>
      <c r="E2411">
        <v>197.65862999999999</v>
      </c>
      <c r="F2411">
        <v>312.85000000000002</v>
      </c>
      <c r="G2411">
        <v>176.417335872547</v>
      </c>
      <c r="H2411">
        <v>-7.3526439313860799</v>
      </c>
      <c r="I2411">
        <v>88.408872877346496</v>
      </c>
      <c r="J2411">
        <v>-5.5194081034223403</v>
      </c>
      <c r="K2411">
        <v>301.51828245553497</v>
      </c>
      <c r="L2411">
        <v>229.71685419772399</v>
      </c>
      <c r="M2411">
        <v>42.7664125885291</v>
      </c>
      <c r="N2411">
        <v>0.64514867737675696</v>
      </c>
      <c r="O2411">
        <v>8.6942624260827692</v>
      </c>
      <c r="P2411">
        <v>238.58225108225099</v>
      </c>
      <c r="Q2411">
        <v>0.11909307623349</v>
      </c>
    </row>
    <row r="2412" spans="1:17" hidden="1" x14ac:dyDescent="0.3">
      <c r="A2412" t="s">
        <v>5020</v>
      </c>
      <c r="B2412" t="s">
        <v>5021</v>
      </c>
      <c r="C2412" t="str">
        <f>IFERROR(VLOOKUP(Table1[[#This Row],[Ticker]],[1]!Table2[[Symbol]:[Industry]],2,FALSE),"-")</f>
        <v>-</v>
      </c>
      <c r="D2412" t="s">
        <v>40</v>
      </c>
      <c r="E2412">
        <v>197.24749524999999</v>
      </c>
      <c r="F2412">
        <v>89.15</v>
      </c>
      <c r="G2412">
        <v>-50.777262305707303</v>
      </c>
      <c r="H2412">
        <v>-14.54619799972</v>
      </c>
      <c r="I2412">
        <v>-37.296991594045799</v>
      </c>
      <c r="J2412">
        <v>-2.8166935465713498</v>
      </c>
      <c r="K2412">
        <v>97.087570447189705</v>
      </c>
      <c r="M2412">
        <v>28.135552526364499</v>
      </c>
      <c r="N2412">
        <v>0.445327486982734</v>
      </c>
      <c r="O2412">
        <v>38.474481211441301</v>
      </c>
      <c r="P2412">
        <v>11.2983770287141</v>
      </c>
    </row>
    <row r="2413" spans="1:17" hidden="1" x14ac:dyDescent="0.3">
      <c r="A2413" t="s">
        <v>5022</v>
      </c>
      <c r="B2413" t="s">
        <v>5023</v>
      </c>
      <c r="C2413" t="str">
        <f>IFERROR(VLOOKUP(Table1[[#This Row],[Ticker]],[1]!Table2[[Symbol]:[Industry]],2,FALSE),"-")</f>
        <v>-</v>
      </c>
      <c r="D2413" t="s">
        <v>1525</v>
      </c>
      <c r="E2413">
        <v>197.166</v>
      </c>
      <c r="F2413">
        <v>96.65</v>
      </c>
      <c r="G2413">
        <v>-33.473332063089998</v>
      </c>
      <c r="H2413">
        <v>-7.2043556023837096</v>
      </c>
      <c r="I2413">
        <v>-19.993061351428501</v>
      </c>
      <c r="J2413">
        <v>-4.2452649751427796</v>
      </c>
      <c r="O2413">
        <v>8.6394205897568401</v>
      </c>
      <c r="P2413">
        <v>2.8738690792974899</v>
      </c>
    </row>
    <row r="2414" spans="1:17" hidden="1" x14ac:dyDescent="0.3">
      <c r="A2414" t="s">
        <v>5024</v>
      </c>
      <c r="B2414" t="s">
        <v>5025</v>
      </c>
      <c r="C2414" t="str">
        <f>IFERROR(VLOOKUP(Table1[[#This Row],[Ticker]],[1]!Table2[[Symbol]:[Industry]],2,FALSE),"-")</f>
        <v>-</v>
      </c>
      <c r="D2414" t="s">
        <v>46</v>
      </c>
      <c r="E2414">
        <v>197.02073559999999</v>
      </c>
      <c r="F2414">
        <v>124</v>
      </c>
      <c r="G2414">
        <v>121.911908553016</v>
      </c>
      <c r="H2414">
        <v>-5.9066438838139499</v>
      </c>
      <c r="I2414">
        <v>64.545615076129295</v>
      </c>
      <c r="J2414">
        <v>-4.0114143314358097</v>
      </c>
      <c r="K2414">
        <v>120.261208006156</v>
      </c>
      <c r="L2414">
        <v>97.302714896927398</v>
      </c>
      <c r="M2414">
        <v>39.6534559137949</v>
      </c>
      <c r="N2414">
        <v>0.56904764366607197</v>
      </c>
      <c r="O2414">
        <v>18.951612903225801</v>
      </c>
      <c r="P2414">
        <v>152.54582484725</v>
      </c>
      <c r="Q2414">
        <v>4.5590963623020002E-2</v>
      </c>
    </row>
    <row r="2415" spans="1:17" hidden="1" x14ac:dyDescent="0.3">
      <c r="A2415" t="s">
        <v>5026</v>
      </c>
      <c r="B2415" t="s">
        <v>5027</v>
      </c>
      <c r="C2415" t="str">
        <f>IFERROR(VLOOKUP(Table1[[#This Row],[Ticker]],[1]!Table2[[Symbol]:[Industry]],2,FALSE),"-")</f>
        <v>-</v>
      </c>
      <c r="D2415" t="s">
        <v>1598</v>
      </c>
      <c r="E2415">
        <v>196.96842000000001</v>
      </c>
      <c r="F2415">
        <v>279</v>
      </c>
      <c r="G2415">
        <v>-52.638623733395299</v>
      </c>
      <c r="H2415">
        <v>-2.4873744703082399</v>
      </c>
      <c r="I2415">
        <v>-40.163638252709298</v>
      </c>
      <c r="J2415">
        <v>-2.9884914555240498</v>
      </c>
      <c r="K2415">
        <v>292.28725216423697</v>
      </c>
      <c r="L2415">
        <v>333.23819803413801</v>
      </c>
      <c r="M2415">
        <v>38.665730696066497</v>
      </c>
      <c r="N2415">
        <v>0.280522430437251</v>
      </c>
      <c r="O2415">
        <v>85.304659498207897</v>
      </c>
      <c r="P2415">
        <v>8.9418196017180698</v>
      </c>
    </row>
    <row r="2416" spans="1:17" hidden="1" x14ac:dyDescent="0.3">
      <c r="A2416" t="s">
        <v>5028</v>
      </c>
      <c r="B2416" t="s">
        <v>5029</v>
      </c>
      <c r="C2416" t="str">
        <f>IFERROR(VLOOKUP(Table1[[#This Row],[Ticker]],[1]!Table2[[Symbol]:[Industry]],2,FALSE),"-")</f>
        <v>-</v>
      </c>
      <c r="D2416" t="s">
        <v>68</v>
      </c>
      <c r="E2416">
        <v>196.88322968399899</v>
      </c>
      <c r="F2416">
        <v>70.94</v>
      </c>
      <c r="G2416">
        <v>82.061973388570294</v>
      </c>
      <c r="H2416">
        <v>34.041519521272299</v>
      </c>
      <c r="I2416">
        <v>31.523115959678901</v>
      </c>
      <c r="J2416">
        <v>-2.34767910321442</v>
      </c>
      <c r="K2416">
        <v>59.6496717432804</v>
      </c>
      <c r="L2416">
        <v>51.091183905787098</v>
      </c>
      <c r="M2416">
        <v>66.336152921161101</v>
      </c>
      <c r="N2416">
        <v>0.60787528797680501</v>
      </c>
      <c r="O2416">
        <v>4.94784324781505</v>
      </c>
      <c r="P2416">
        <v>127.736757624398</v>
      </c>
      <c r="Q2416">
        <v>0.103333670407772</v>
      </c>
    </row>
    <row r="2417" spans="1:17" hidden="1" x14ac:dyDescent="0.3">
      <c r="A2417" t="s">
        <v>5030</v>
      </c>
      <c r="B2417" t="s">
        <v>5031</v>
      </c>
      <c r="C2417" t="str">
        <f>IFERROR(VLOOKUP(Table1[[#This Row],[Ticker]],[1]!Table2[[Symbol]:[Industry]],2,FALSE),"-")</f>
        <v>-</v>
      </c>
      <c r="D2417" t="s">
        <v>54</v>
      </c>
      <c r="E2417">
        <v>196.87689420000001</v>
      </c>
      <c r="F2417">
        <v>93.57</v>
      </c>
      <c r="G2417">
        <v>-6.3151625557816997</v>
      </c>
      <c r="H2417">
        <v>5.7797527605495604</v>
      </c>
      <c r="I2417">
        <v>-22.3482676815904</v>
      </c>
      <c r="J2417">
        <v>2.4565317751539402</v>
      </c>
      <c r="K2417">
        <v>89.898041221321293</v>
      </c>
      <c r="L2417">
        <v>88.702182650794398</v>
      </c>
      <c r="M2417">
        <v>61.860463934967797</v>
      </c>
      <c r="N2417">
        <v>1.35694924674439</v>
      </c>
      <c r="O2417">
        <v>22.902639734957699</v>
      </c>
      <c r="P2417">
        <v>36.898317483540602</v>
      </c>
      <c r="Q2417">
        <v>4.5510604003126003E-2</v>
      </c>
    </row>
    <row r="2418" spans="1:17" hidden="1" x14ac:dyDescent="0.3">
      <c r="A2418" t="s">
        <v>5032</v>
      </c>
      <c r="B2418" t="s">
        <v>5033</v>
      </c>
      <c r="C2418" t="str">
        <f>IFERROR(VLOOKUP(Table1[[#This Row],[Ticker]],[1]!Table2[[Symbol]:[Industry]],2,FALSE),"-")</f>
        <v>-</v>
      </c>
      <c r="D2418" t="s">
        <v>106</v>
      </c>
      <c r="E2418">
        <v>196.81962075000001</v>
      </c>
      <c r="F2418">
        <v>285.55</v>
      </c>
      <c r="G2418">
        <v>86.511929490414005</v>
      </c>
      <c r="H2418">
        <v>13.1037995513403</v>
      </c>
      <c r="I2418">
        <v>28.5019296357403</v>
      </c>
      <c r="J2418">
        <v>-1.6780635787501299</v>
      </c>
      <c r="K2418">
        <v>247.804698399611</v>
      </c>
      <c r="L2418">
        <v>205.74582338606101</v>
      </c>
      <c r="M2418">
        <v>58.7762659334281</v>
      </c>
      <c r="N2418">
        <v>0.55758233090120202</v>
      </c>
      <c r="O2418">
        <v>4.7102083698126398</v>
      </c>
      <c r="P2418">
        <v>117.810831426392</v>
      </c>
      <c r="Q2418">
        <v>3.1570370597061997E-2</v>
      </c>
    </row>
    <row r="2419" spans="1:17" hidden="1" x14ac:dyDescent="0.3">
      <c r="A2419" t="s">
        <v>5034</v>
      </c>
      <c r="B2419" t="s">
        <v>5035</v>
      </c>
      <c r="C2419" t="str">
        <f>IFERROR(VLOOKUP(Table1[[#This Row],[Ticker]],[1]!Table2[[Symbol]:[Industry]],2,FALSE),"-")</f>
        <v>-</v>
      </c>
      <c r="D2419" t="s">
        <v>297</v>
      </c>
      <c r="E2419">
        <v>196.39902000000001</v>
      </c>
      <c r="F2419">
        <v>82</v>
      </c>
      <c r="G2419">
        <v>-48.489847339720903</v>
      </c>
      <c r="H2419">
        <v>-8.8092135507680105</v>
      </c>
      <c r="I2419">
        <v>-22.994924613407399</v>
      </c>
      <c r="J2419">
        <v>-8.8215503984373598</v>
      </c>
      <c r="K2419">
        <v>87.596790456612396</v>
      </c>
      <c r="L2419">
        <v>88.552256619126098</v>
      </c>
      <c r="M2419">
        <v>31.327972802233099</v>
      </c>
      <c r="N2419">
        <v>0.74717868338557902</v>
      </c>
      <c r="O2419">
        <v>43.841463414634099</v>
      </c>
      <c r="P2419">
        <v>22.296793437733001</v>
      </c>
    </row>
    <row r="2420" spans="1:17" hidden="1" x14ac:dyDescent="0.3">
      <c r="A2420" t="s">
        <v>5036</v>
      </c>
      <c r="B2420" t="s">
        <v>5037</v>
      </c>
      <c r="C2420" t="str">
        <f>IFERROR(VLOOKUP(Table1[[#This Row],[Ticker]],[1]!Table2[[Symbol]:[Industry]],2,FALSE),"-")</f>
        <v>-</v>
      </c>
      <c r="D2420" t="s">
        <v>626</v>
      </c>
      <c r="E2420">
        <v>196.39641334999999</v>
      </c>
      <c r="F2420">
        <v>85.57</v>
      </c>
      <c r="G2420">
        <v>-40.150742000615601</v>
      </c>
      <c r="H2420">
        <v>-3.55587070245311</v>
      </c>
      <c r="I2420">
        <v>-25.833014621308699</v>
      </c>
      <c r="J2420">
        <v>0.99743044264696701</v>
      </c>
      <c r="K2420">
        <v>88.556760273310005</v>
      </c>
      <c r="L2420">
        <v>93.175851668156199</v>
      </c>
      <c r="M2420">
        <v>41.090188856189599</v>
      </c>
      <c r="N2420">
        <v>1.12097878179213</v>
      </c>
      <c r="O2420">
        <v>43.157648708659501</v>
      </c>
      <c r="P2420">
        <v>8.9369828134945699</v>
      </c>
      <c r="Q2420">
        <v>0.139361893228197</v>
      </c>
    </row>
    <row r="2421" spans="1:17" hidden="1" x14ac:dyDescent="0.3">
      <c r="A2421" t="s">
        <v>5038</v>
      </c>
      <c r="B2421" t="s">
        <v>5039</v>
      </c>
      <c r="C2421" t="str">
        <f>IFERROR(VLOOKUP(Table1[[#This Row],[Ticker]],[1]!Table2[[Symbol]:[Industry]],2,FALSE),"-")</f>
        <v>-</v>
      </c>
      <c r="D2421" t="s">
        <v>201</v>
      </c>
      <c r="E2421">
        <v>195.984219</v>
      </c>
      <c r="F2421">
        <v>108.1</v>
      </c>
      <c r="G2421">
        <v>-39.4076660801203</v>
      </c>
      <c r="H2421">
        <v>0.55000870726185003</v>
      </c>
      <c r="I2421">
        <v>-24.498257346248302</v>
      </c>
      <c r="J2421">
        <v>0.69898888420541505</v>
      </c>
      <c r="K2421">
        <v>109.698228517529</v>
      </c>
      <c r="L2421">
        <v>110.13040430176</v>
      </c>
      <c r="M2421">
        <v>38.853756911535001</v>
      </c>
      <c r="N2421">
        <v>0.96875</v>
      </c>
      <c r="O2421">
        <v>54.301572617946299</v>
      </c>
      <c r="P2421">
        <v>20.5128205128205</v>
      </c>
      <c r="Q2421">
        <v>5.3611219536102997E-2</v>
      </c>
    </row>
    <row r="2422" spans="1:17" hidden="1" x14ac:dyDescent="0.3">
      <c r="A2422" t="s">
        <v>5040</v>
      </c>
      <c r="B2422" t="s">
        <v>5041</v>
      </c>
      <c r="C2422" t="str">
        <f>IFERROR(VLOOKUP(Table1[[#This Row],[Ticker]],[1]!Table2[[Symbol]:[Industry]],2,FALSE),"-")</f>
        <v>-</v>
      </c>
      <c r="D2422" t="s">
        <v>136</v>
      </c>
      <c r="E2422">
        <v>195.53280000000001</v>
      </c>
      <c r="F2422">
        <v>640</v>
      </c>
      <c r="G2422">
        <v>32.046715283841202</v>
      </c>
      <c r="H2422">
        <v>-4.9873744703082403</v>
      </c>
      <c r="I2422">
        <v>29.117407498924599</v>
      </c>
      <c r="J2422">
        <v>4.6351097154558598</v>
      </c>
      <c r="K2422">
        <v>690.12330541245205</v>
      </c>
      <c r="L2422">
        <v>588.90387281550295</v>
      </c>
      <c r="M2422">
        <v>37.103487440105702</v>
      </c>
      <c r="N2422">
        <v>0.32032828282828202</v>
      </c>
      <c r="O2422">
        <v>53.015624999999901</v>
      </c>
      <c r="P2422">
        <v>85.614849187934993</v>
      </c>
    </row>
    <row r="2423" spans="1:17" hidden="1" x14ac:dyDescent="0.3">
      <c r="A2423" t="s">
        <v>5042</v>
      </c>
      <c r="B2423" t="s">
        <v>5043</v>
      </c>
      <c r="C2423" t="str">
        <f>IFERROR(VLOOKUP(Table1[[#This Row],[Ticker]],[1]!Table2[[Symbol]:[Industry]],2,FALSE),"-")</f>
        <v>-</v>
      </c>
      <c r="D2423" t="s">
        <v>396</v>
      </c>
      <c r="E2423">
        <v>195.37022200000001</v>
      </c>
      <c r="F2423">
        <v>485</v>
      </c>
      <c r="G2423">
        <v>-15.727942577816201</v>
      </c>
      <c r="H2423">
        <v>-3.46696630704293</v>
      </c>
      <c r="I2423">
        <v>-40.002094096272103</v>
      </c>
      <c r="J2423">
        <v>0.492330463261273</v>
      </c>
      <c r="K2423">
        <v>494.57367432805802</v>
      </c>
      <c r="L2423">
        <v>497.47789525906097</v>
      </c>
      <c r="M2423">
        <v>45.278839339180003</v>
      </c>
      <c r="N2423">
        <v>0.70907582439829897</v>
      </c>
      <c r="O2423">
        <v>42.886597938144298</v>
      </c>
      <c r="P2423">
        <v>25.810635538261899</v>
      </c>
    </row>
    <row r="2424" spans="1:17" hidden="1" x14ac:dyDescent="0.3">
      <c r="A2424" t="s">
        <v>5044</v>
      </c>
      <c r="B2424" t="s">
        <v>5045</v>
      </c>
      <c r="C2424" t="str">
        <f>IFERROR(VLOOKUP(Table1[[#This Row],[Ticker]],[1]!Table2[[Symbol]:[Industry]],2,FALSE),"-")</f>
        <v>-</v>
      </c>
      <c r="E2424">
        <v>195.30420000000001</v>
      </c>
      <c r="F2424">
        <v>63.7</v>
      </c>
      <c r="G2424">
        <v>93.070086978833999</v>
      </c>
      <c r="H2424">
        <v>-17.613956748789199</v>
      </c>
      <c r="I2424">
        <v>-18.594428966620999</v>
      </c>
      <c r="J2424">
        <v>-11.0134323579188</v>
      </c>
      <c r="K2424">
        <v>76.989602416754494</v>
      </c>
      <c r="L2424">
        <v>66.737022076401104</v>
      </c>
      <c r="M2424">
        <v>18.1939431403679</v>
      </c>
      <c r="N2424">
        <v>3.6204453952676401</v>
      </c>
      <c r="O2424">
        <v>53.532182103610602</v>
      </c>
      <c r="P2424">
        <v>119.655172413793</v>
      </c>
      <c r="Q2424">
        <v>0.22895990490745899</v>
      </c>
    </row>
    <row r="2425" spans="1:17" hidden="1" x14ac:dyDescent="0.3">
      <c r="A2425" t="s">
        <v>5046</v>
      </c>
      <c r="B2425" t="s">
        <v>5047</v>
      </c>
      <c r="C2425" t="str">
        <f>IFERROR(VLOOKUP(Table1[[#This Row],[Ticker]],[1]!Table2[[Symbol]:[Industry]],2,FALSE),"-")</f>
        <v>-</v>
      </c>
      <c r="D2425" t="s">
        <v>54</v>
      </c>
      <c r="E2425">
        <v>195.058621542</v>
      </c>
      <c r="F2425">
        <v>90.47</v>
      </c>
      <c r="G2425">
        <v>-2.3131074129810498</v>
      </c>
      <c r="H2425">
        <v>19.6221589982515</v>
      </c>
      <c r="I2425">
        <v>8.4946476422938293</v>
      </c>
      <c r="J2425">
        <v>-5.2694111917103097</v>
      </c>
      <c r="K2425">
        <v>82.418072448112596</v>
      </c>
      <c r="L2425">
        <v>76.305403345110804</v>
      </c>
      <c r="M2425">
        <v>44.608499807126002</v>
      </c>
      <c r="N2425">
        <v>3.5833500825558899</v>
      </c>
      <c r="O2425">
        <v>34.3539294793854</v>
      </c>
      <c r="P2425">
        <v>49.908864954432403</v>
      </c>
      <c r="Q2425">
        <v>-3.2499511151362001E-2</v>
      </c>
    </row>
    <row r="2426" spans="1:17" hidden="1" x14ac:dyDescent="0.3">
      <c r="A2426" t="s">
        <v>5048</v>
      </c>
      <c r="B2426" t="s">
        <v>5049</v>
      </c>
      <c r="C2426" t="str">
        <f>IFERROR(VLOOKUP(Table1[[#This Row],[Ticker]],[1]!Table2[[Symbol]:[Industry]],2,FALSE),"-")</f>
        <v>-</v>
      </c>
      <c r="D2426" t="s">
        <v>417</v>
      </c>
      <c r="E2426">
        <v>194.898406725</v>
      </c>
      <c r="F2426">
        <v>97.81</v>
      </c>
      <c r="G2426">
        <v>82.053993063334403</v>
      </c>
      <c r="H2426">
        <v>-11.7601017430355</v>
      </c>
      <c r="I2426">
        <v>28.689908384849701</v>
      </c>
      <c r="J2426">
        <v>-7.1208764356599001</v>
      </c>
      <c r="K2426">
        <v>96.244584013047003</v>
      </c>
      <c r="L2426">
        <v>76.091583398649803</v>
      </c>
      <c r="M2426">
        <v>27.802186138042799</v>
      </c>
      <c r="N2426">
        <v>0.22154048344253999</v>
      </c>
      <c r="O2426">
        <v>36.949187199672799</v>
      </c>
      <c r="P2426">
        <v>108.639078498293</v>
      </c>
      <c r="Q2426">
        <v>0.152522179634098</v>
      </c>
    </row>
    <row r="2427" spans="1:17" hidden="1" x14ac:dyDescent="0.3">
      <c r="A2427" t="s">
        <v>5050</v>
      </c>
      <c r="B2427" t="s">
        <v>5051</v>
      </c>
      <c r="C2427" t="str">
        <f>IFERROR(VLOOKUP(Table1[[#This Row],[Ticker]],[1]!Table2[[Symbol]:[Industry]],2,FALSE),"-")</f>
        <v>-</v>
      </c>
      <c r="D2427" t="s">
        <v>1525</v>
      </c>
      <c r="E2427">
        <v>194.7</v>
      </c>
      <c r="F2427">
        <v>129.80000000000001</v>
      </c>
      <c r="G2427">
        <v>202.188977381657</v>
      </c>
      <c r="H2427">
        <v>2.4863416639416598</v>
      </c>
      <c r="I2427">
        <v>109.613098797635</v>
      </c>
      <c r="J2427">
        <v>0.47171615693268798</v>
      </c>
      <c r="K2427">
        <v>116.862240602697</v>
      </c>
      <c r="L2427">
        <v>81.892625839884602</v>
      </c>
      <c r="M2427">
        <v>100</v>
      </c>
      <c r="N2427">
        <v>2.6326614561908599</v>
      </c>
      <c r="O2427">
        <v>0</v>
      </c>
      <c r="P2427">
        <v>228.77406281661601</v>
      </c>
    </row>
    <row r="2428" spans="1:17" hidden="1" x14ac:dyDescent="0.3">
      <c r="A2428" t="s">
        <v>5052</v>
      </c>
      <c r="B2428" t="s">
        <v>5053</v>
      </c>
      <c r="C2428" t="str">
        <f>IFERROR(VLOOKUP(Table1[[#This Row],[Ticker]],[1]!Table2[[Symbol]:[Industry]],2,FALSE),"-")</f>
        <v>-</v>
      </c>
      <c r="D2428" t="s">
        <v>307</v>
      </c>
      <c r="E2428">
        <v>194.52105660000001</v>
      </c>
      <c r="F2428">
        <v>139.1</v>
      </c>
      <c r="G2428">
        <v>72.100816579038906</v>
      </c>
      <c r="H2428">
        <v>5.8916388421428101</v>
      </c>
      <c r="I2428">
        <v>35.856418945582199</v>
      </c>
      <c r="J2428">
        <v>-2.8464815377931201</v>
      </c>
      <c r="K2428">
        <v>131.26221891727101</v>
      </c>
      <c r="L2428">
        <v>100.96363015953099</v>
      </c>
      <c r="M2428">
        <v>40.844066866233597</v>
      </c>
      <c r="N2428">
        <v>0.78882615005854695</v>
      </c>
      <c r="O2428">
        <v>15.995686556434199</v>
      </c>
      <c r="P2428">
        <v>126.178861788617</v>
      </c>
      <c r="Q2428">
        <v>0.15733506090558699</v>
      </c>
    </row>
    <row r="2429" spans="1:17" hidden="1" x14ac:dyDescent="0.3">
      <c r="A2429" t="s">
        <v>5054</v>
      </c>
      <c r="B2429" t="s">
        <v>5055</v>
      </c>
      <c r="C2429" t="str">
        <f>IFERROR(VLOOKUP(Table1[[#This Row],[Ticker]],[1]!Table2[[Symbol]:[Industry]],2,FALSE),"-")</f>
        <v>-</v>
      </c>
      <c r="D2429" t="s">
        <v>264</v>
      </c>
      <c r="E2429">
        <v>194.40784572000001</v>
      </c>
      <c r="F2429">
        <v>83.6</v>
      </c>
      <c r="G2429">
        <v>350.58386433673002</v>
      </c>
      <c r="H2429">
        <v>9.5131785505683002</v>
      </c>
      <c r="I2429">
        <v>-0.29952528867335398</v>
      </c>
      <c r="J2429">
        <v>14.0902294809158</v>
      </c>
      <c r="K2429">
        <v>71.283429721512206</v>
      </c>
      <c r="L2429">
        <v>59.071274256703703</v>
      </c>
      <c r="M2429">
        <v>82.336254420844995</v>
      </c>
      <c r="N2429">
        <v>1.4246756872517301</v>
      </c>
      <c r="O2429">
        <v>10.633971291866001</v>
      </c>
      <c r="P2429">
        <v>388.60315604909403</v>
      </c>
      <c r="Q2429">
        <v>0.12970097813126699</v>
      </c>
    </row>
    <row r="2430" spans="1:17" hidden="1" x14ac:dyDescent="0.3">
      <c r="A2430" t="s">
        <v>5056</v>
      </c>
      <c r="B2430" t="s">
        <v>5057</v>
      </c>
      <c r="C2430" t="str">
        <f>IFERROR(VLOOKUP(Table1[[#This Row],[Ticker]],[1]!Table2[[Symbol]:[Industry]],2,FALSE),"-")</f>
        <v>-</v>
      </c>
      <c r="D2430" t="s">
        <v>535</v>
      </c>
      <c r="E2430">
        <v>194.277074</v>
      </c>
      <c r="F2430">
        <v>90.5</v>
      </c>
      <c r="G2430">
        <v>-67.162892394906507</v>
      </c>
      <c r="H2430">
        <v>-44.390600276759798</v>
      </c>
      <c r="I2430">
        <v>-53.682621683245003</v>
      </c>
      <c r="J2430">
        <v>-16.148654213437599</v>
      </c>
      <c r="M2430">
        <v>18.606032072878001</v>
      </c>
      <c r="O2430">
        <v>79.834254143646405</v>
      </c>
      <c r="P2430">
        <v>3.9035591274397299</v>
      </c>
    </row>
    <row r="2431" spans="1:17" hidden="1" x14ac:dyDescent="0.3">
      <c r="A2431" t="s">
        <v>5058</v>
      </c>
      <c r="B2431" t="s">
        <v>5059</v>
      </c>
      <c r="C2431" t="str">
        <f>IFERROR(VLOOKUP(Table1[[#This Row],[Ticker]],[1]!Table2[[Symbol]:[Industry]],2,FALSE),"-")</f>
        <v>-</v>
      </c>
      <c r="D2431" t="s">
        <v>54</v>
      </c>
      <c r="E2431">
        <v>194.070899895</v>
      </c>
      <c r="F2431">
        <v>159.15</v>
      </c>
      <c r="G2431">
        <v>-11.964991808743701</v>
      </c>
      <c r="H2431">
        <v>-5.7743529785256804</v>
      </c>
      <c r="I2431">
        <v>-20.575744955855601</v>
      </c>
      <c r="J2431">
        <v>-6.8010111157945801</v>
      </c>
      <c r="K2431">
        <v>155.776449532009</v>
      </c>
      <c r="L2431">
        <v>152.502126184475</v>
      </c>
      <c r="M2431">
        <v>56.232434733181201</v>
      </c>
      <c r="N2431">
        <v>1.0984255923302</v>
      </c>
      <c r="O2431">
        <v>27.929626138862599</v>
      </c>
      <c r="P2431">
        <v>34.701650444350399</v>
      </c>
      <c r="Q2431">
        <v>0.119935510577559</v>
      </c>
    </row>
    <row r="2432" spans="1:17" hidden="1" x14ac:dyDescent="0.3">
      <c r="A2432" t="s">
        <v>5060</v>
      </c>
      <c r="B2432" t="s">
        <v>5061</v>
      </c>
      <c r="C2432" t="str">
        <f>IFERROR(VLOOKUP(Table1[[#This Row],[Ticker]],[1]!Table2[[Symbol]:[Industry]],2,FALSE),"-")</f>
        <v>-</v>
      </c>
      <c r="D2432" t="s">
        <v>1421</v>
      </c>
      <c r="E2432">
        <v>192.97072600000001</v>
      </c>
      <c r="F2432">
        <v>128.63</v>
      </c>
      <c r="G2432">
        <v>-13.154750337957299</v>
      </c>
      <c r="H2432">
        <v>-10.259024065609401</v>
      </c>
      <c r="I2432">
        <v>-31.7706383085014</v>
      </c>
      <c r="J2432">
        <v>-3.4387316042613398</v>
      </c>
      <c r="K2432">
        <v>139.74687876500201</v>
      </c>
      <c r="L2432">
        <v>138.80758102408299</v>
      </c>
      <c r="M2432">
        <v>39.657012174212497</v>
      </c>
      <c r="N2432">
        <v>1.50399445185956</v>
      </c>
      <c r="O2432">
        <v>52.996968047889297</v>
      </c>
      <c r="P2432">
        <v>35.399999999999899</v>
      </c>
      <c r="Q2432">
        <v>7.8721147863857005E-2</v>
      </c>
    </row>
    <row r="2433" spans="1:17" hidden="1" x14ac:dyDescent="0.3">
      <c r="A2433" t="s">
        <v>5062</v>
      </c>
      <c r="B2433" t="s">
        <v>5063</v>
      </c>
      <c r="C2433" t="str">
        <f>IFERROR(VLOOKUP(Table1[[#This Row],[Ticker]],[1]!Table2[[Symbol]:[Industry]],2,FALSE),"-")</f>
        <v>-</v>
      </c>
      <c r="D2433" t="s">
        <v>2157</v>
      </c>
      <c r="E2433">
        <v>192.69839999999999</v>
      </c>
      <c r="F2433">
        <v>236.15</v>
      </c>
      <c r="G2433">
        <v>-8.2392207733049396</v>
      </c>
      <c r="H2433">
        <v>-3.3721481328596798</v>
      </c>
      <c r="I2433">
        <v>-10.095000110429501</v>
      </c>
      <c r="J2433">
        <v>-3.9528870176704798</v>
      </c>
      <c r="K2433">
        <v>241.99215742796301</v>
      </c>
      <c r="M2433">
        <v>38.485489425205799</v>
      </c>
      <c r="N2433">
        <v>0.29526198329152897</v>
      </c>
      <c r="O2433">
        <v>36.777471945797103</v>
      </c>
      <c r="P2433">
        <v>80.267175572518994</v>
      </c>
    </row>
    <row r="2434" spans="1:17" hidden="1" x14ac:dyDescent="0.3">
      <c r="A2434" t="s">
        <v>5064</v>
      </c>
      <c r="B2434" t="s">
        <v>5065</v>
      </c>
      <c r="C2434" t="str">
        <f>IFERROR(VLOOKUP(Table1[[#This Row],[Ticker]],[1]!Table2[[Symbol]:[Industry]],2,FALSE),"-")</f>
        <v>-</v>
      </c>
      <c r="D2434" t="s">
        <v>532</v>
      </c>
      <c r="E2434">
        <v>192.51303877000001</v>
      </c>
      <c r="F2434">
        <v>274.3</v>
      </c>
      <c r="G2434">
        <v>164.60387422533799</v>
      </c>
      <c r="H2434">
        <v>54.898989166055301</v>
      </c>
      <c r="I2434">
        <v>82.404807514763704</v>
      </c>
      <c r="J2434">
        <v>-6.5908572367931901</v>
      </c>
      <c r="K2434">
        <v>221.54258800963299</v>
      </c>
      <c r="L2434">
        <v>170.59569959354499</v>
      </c>
      <c r="M2434">
        <v>56.663569181526299</v>
      </c>
      <c r="N2434">
        <v>1.5778991566429299</v>
      </c>
      <c r="O2434">
        <v>22.019686474662699</v>
      </c>
      <c r="P2434">
        <v>201.42857142857099</v>
      </c>
      <c r="Q2434">
        <v>0.10690868090214101</v>
      </c>
    </row>
    <row r="2435" spans="1:17" hidden="1" x14ac:dyDescent="0.3">
      <c r="A2435" t="s">
        <v>5066</v>
      </c>
      <c r="B2435" t="s">
        <v>5067</v>
      </c>
      <c r="C2435" t="str">
        <f>IFERROR(VLOOKUP(Table1[[#This Row],[Ticker]],[1]!Table2[[Symbol]:[Industry]],2,FALSE),"-")</f>
        <v>-</v>
      </c>
      <c r="D2435" t="s">
        <v>3368</v>
      </c>
      <c r="E2435">
        <v>192.18912</v>
      </c>
      <c r="F2435">
        <v>187.1</v>
      </c>
      <c r="G2435">
        <v>-5.8364568450913703</v>
      </c>
      <c r="H2435">
        <v>2.7092547431748999</v>
      </c>
      <c r="I2435">
        <v>-18.681398119714402</v>
      </c>
      <c r="J2435">
        <v>4.7311816357745604</v>
      </c>
      <c r="K2435">
        <v>178.564698630143</v>
      </c>
      <c r="L2435">
        <v>178.86141539017399</v>
      </c>
      <c r="M2435">
        <v>64.422880417744693</v>
      </c>
      <c r="N2435">
        <v>0.95855102751654397</v>
      </c>
      <c r="O2435">
        <v>43.719935863174697</v>
      </c>
      <c r="P2435">
        <v>29.9305555555555</v>
      </c>
    </row>
    <row r="2436" spans="1:17" hidden="1" x14ac:dyDescent="0.3">
      <c r="A2436" t="s">
        <v>5068</v>
      </c>
      <c r="B2436" t="s">
        <v>5069</v>
      </c>
      <c r="C2436" t="str">
        <f>IFERROR(VLOOKUP(Table1[[#This Row],[Ticker]],[1]!Table2[[Symbol]:[Industry]],2,FALSE),"-")</f>
        <v>-</v>
      </c>
      <c r="D2436" t="s">
        <v>1459</v>
      </c>
      <c r="E2436">
        <v>191.49695625000001</v>
      </c>
      <c r="F2436">
        <v>108.25</v>
      </c>
      <c r="G2436">
        <v>-5.9050408418710001</v>
      </c>
      <c r="H2436">
        <v>-6.0725778363671497</v>
      </c>
      <c r="I2436">
        <v>-27.633042121639399</v>
      </c>
      <c r="J2436">
        <v>5.1941764063852203</v>
      </c>
      <c r="K2436">
        <v>107.3370474905</v>
      </c>
      <c r="L2436">
        <v>104.801016568148</v>
      </c>
      <c r="M2436">
        <v>50.307790871677597</v>
      </c>
      <c r="N2436">
        <v>0.96861073082131299</v>
      </c>
      <c r="O2436">
        <v>28.2217090069284</v>
      </c>
      <c r="P2436">
        <v>30.657815328907599</v>
      </c>
      <c r="Q2436">
        <v>-3.3523804841508999E-2</v>
      </c>
    </row>
    <row r="2437" spans="1:17" hidden="1" x14ac:dyDescent="0.3">
      <c r="A2437" t="s">
        <v>5070</v>
      </c>
      <c r="B2437" t="s">
        <v>5071</v>
      </c>
      <c r="C2437" t="str">
        <f>IFERROR(VLOOKUP(Table1[[#This Row],[Ticker]],[1]!Table2[[Symbol]:[Industry]],2,FALSE),"-")</f>
        <v>-</v>
      </c>
      <c r="D2437" t="s">
        <v>51</v>
      </c>
      <c r="E2437">
        <v>191.32345827</v>
      </c>
      <c r="F2437">
        <v>1.51</v>
      </c>
      <c r="G2437">
        <v>-42.195947393462802</v>
      </c>
      <c r="H2437">
        <v>-1.8294797334661299</v>
      </c>
      <c r="I2437">
        <v>-55.907845026327799</v>
      </c>
      <c r="J2437">
        <v>3.85009453531107</v>
      </c>
      <c r="K2437">
        <v>1.5187930913786301</v>
      </c>
      <c r="L2437">
        <v>1.6851432160397</v>
      </c>
      <c r="M2437">
        <v>45.600215417320598</v>
      </c>
      <c r="N2437">
        <v>0.92093621123515801</v>
      </c>
      <c r="O2437">
        <v>96.688741721854299</v>
      </c>
      <c r="P2437">
        <v>16.1538461538461</v>
      </c>
      <c r="Q2437">
        <v>2.4407207831676998E-2</v>
      </c>
    </row>
    <row r="2438" spans="1:17" hidden="1" x14ac:dyDescent="0.3">
      <c r="A2438" t="s">
        <v>5072</v>
      </c>
      <c r="B2438" t="s">
        <v>5073</v>
      </c>
      <c r="C2438" t="str">
        <f>IFERROR(VLOOKUP(Table1[[#This Row],[Ticker]],[1]!Table2[[Symbol]:[Industry]],2,FALSE),"-")</f>
        <v>-</v>
      </c>
      <c r="D2438" t="s">
        <v>297</v>
      </c>
      <c r="E2438">
        <v>191.27369999999999</v>
      </c>
      <c r="F2438">
        <v>131.55000000000001</v>
      </c>
      <c r="G2438">
        <v>-60.145691495565103</v>
      </c>
      <c r="H2438">
        <v>-8.4057418172470104</v>
      </c>
      <c r="I2438">
        <v>6.5404785918456998</v>
      </c>
      <c r="J2438">
        <v>2.1628926275209301</v>
      </c>
      <c r="K2438">
        <v>133.76256611702701</v>
      </c>
      <c r="L2438">
        <v>126.75825307635699</v>
      </c>
      <c r="M2438">
        <v>39.745917399626798</v>
      </c>
      <c r="N2438">
        <v>0.54818819670139396</v>
      </c>
      <c r="O2438">
        <v>58.874952489547603</v>
      </c>
      <c r="P2438">
        <v>54.673721340387999</v>
      </c>
    </row>
    <row r="2439" spans="1:17" hidden="1" x14ac:dyDescent="0.3">
      <c r="A2439" t="s">
        <v>5074</v>
      </c>
      <c r="B2439" t="s">
        <v>5075</v>
      </c>
      <c r="C2439" t="str">
        <f>IFERROR(VLOOKUP(Table1[[#This Row],[Ticker]],[1]!Table2[[Symbol]:[Industry]],2,FALSE),"-")</f>
        <v>-</v>
      </c>
      <c r="D2439" t="s">
        <v>304</v>
      </c>
      <c r="E2439">
        <v>191.15007</v>
      </c>
      <c r="F2439">
        <v>378.5</v>
      </c>
      <c r="G2439">
        <v>-70.451752101625701</v>
      </c>
      <c r="H2439">
        <v>7.0386194134837901</v>
      </c>
      <c r="I2439">
        <v>-40.049420011851801</v>
      </c>
      <c r="J2439">
        <v>-8.6041914338263794</v>
      </c>
      <c r="K2439">
        <v>362.98952462162998</v>
      </c>
      <c r="L2439">
        <v>392.53116932034601</v>
      </c>
      <c r="M2439">
        <v>53.543975552020498</v>
      </c>
      <c r="N2439">
        <v>1.6676507919797801</v>
      </c>
      <c r="O2439">
        <v>88.903566710700105</v>
      </c>
      <c r="P2439">
        <v>30.517241379310299</v>
      </c>
      <c r="Q2439">
        <v>6.9506047103556998E-2</v>
      </c>
    </row>
    <row r="2440" spans="1:17" hidden="1" x14ac:dyDescent="0.3">
      <c r="A2440" t="s">
        <v>5076</v>
      </c>
      <c r="B2440" t="s">
        <v>5077</v>
      </c>
      <c r="C2440" t="str">
        <f>IFERROR(VLOOKUP(Table1[[#This Row],[Ticker]],[1]!Table2[[Symbol]:[Industry]],2,FALSE),"-")</f>
        <v>-</v>
      </c>
      <c r="D2440" t="s">
        <v>51</v>
      </c>
      <c r="E2440">
        <v>191.14873360000001</v>
      </c>
      <c r="F2440">
        <v>15.92</v>
      </c>
      <c r="G2440">
        <v>-85.712171442661202</v>
      </c>
      <c r="H2440">
        <v>-15.502558852086899</v>
      </c>
      <c r="I2440">
        <v>-53.922658589468497</v>
      </c>
      <c r="J2440">
        <v>-6.0005870500643903</v>
      </c>
      <c r="K2440">
        <v>18.5936240628814</v>
      </c>
      <c r="L2440">
        <v>22.7873072929962</v>
      </c>
      <c r="M2440">
        <v>33.523464758728203</v>
      </c>
      <c r="N2440">
        <v>0.99594356888032098</v>
      </c>
      <c r="O2440">
        <v>192.085427135678</v>
      </c>
      <c r="P2440">
        <v>0.75949367088608</v>
      </c>
    </row>
    <row r="2441" spans="1:17" hidden="1" x14ac:dyDescent="0.3">
      <c r="A2441" t="s">
        <v>5078</v>
      </c>
      <c r="B2441" t="s">
        <v>5079</v>
      </c>
      <c r="C2441" t="str">
        <f>IFERROR(VLOOKUP(Table1[[#This Row],[Ticker]],[1]!Table2[[Symbol]:[Industry]],2,FALSE),"-")</f>
        <v>-</v>
      </c>
      <c r="D2441" t="s">
        <v>1005</v>
      </c>
      <c r="E2441">
        <v>191.143711</v>
      </c>
      <c r="F2441">
        <v>110</v>
      </c>
      <c r="G2441">
        <v>11.778505084455899</v>
      </c>
      <c r="H2441">
        <v>-7.4745867465230704</v>
      </c>
      <c r="I2441">
        <v>-4.1723528496592097</v>
      </c>
      <c r="J2441">
        <v>-1.33445124394836</v>
      </c>
      <c r="K2441">
        <v>106.978749630202</v>
      </c>
      <c r="L2441">
        <v>93.761045392147494</v>
      </c>
      <c r="M2441">
        <v>45.202338292082601</v>
      </c>
      <c r="N2441">
        <v>0.50701137971990795</v>
      </c>
      <c r="O2441">
        <v>13.636363636363599</v>
      </c>
      <c r="P2441">
        <v>54.7116736990154</v>
      </c>
      <c r="Q2441">
        <v>5.2758624747446997E-2</v>
      </c>
    </row>
    <row r="2442" spans="1:17" hidden="1" x14ac:dyDescent="0.3">
      <c r="A2442" t="s">
        <v>5080</v>
      </c>
      <c r="B2442" t="s">
        <v>5081</v>
      </c>
      <c r="C2442" t="str">
        <f>IFERROR(VLOOKUP(Table1[[#This Row],[Ticker]],[1]!Table2[[Symbol]:[Industry]],2,FALSE),"-")</f>
        <v>-</v>
      </c>
      <c r="D2442" t="s">
        <v>626</v>
      </c>
      <c r="E2442">
        <v>190.498242</v>
      </c>
      <c r="F2442">
        <v>146.4</v>
      </c>
      <c r="G2442">
        <v>91.922377251608097</v>
      </c>
      <c r="H2442">
        <v>7.5290458909396998</v>
      </c>
      <c r="I2442">
        <v>85.403659852973604</v>
      </c>
      <c r="J2442">
        <v>3.7074634604765899</v>
      </c>
      <c r="K2442">
        <v>121.05506223714001</v>
      </c>
      <c r="L2442">
        <v>94.620613583514</v>
      </c>
      <c r="M2442">
        <v>98.617606858555305</v>
      </c>
      <c r="N2442">
        <v>1.5325323055996301</v>
      </c>
      <c r="O2442">
        <v>0.68306010928962302</v>
      </c>
      <c r="P2442">
        <v>279.27461139896297</v>
      </c>
    </row>
    <row r="2443" spans="1:17" hidden="1" x14ac:dyDescent="0.3">
      <c r="A2443" t="s">
        <v>5082</v>
      </c>
      <c r="B2443" t="s">
        <v>5083</v>
      </c>
      <c r="C2443" t="str">
        <f>IFERROR(VLOOKUP(Table1[[#This Row],[Ticker]],[1]!Table2[[Symbol]:[Industry]],2,FALSE),"-")</f>
        <v>-</v>
      </c>
      <c r="D2443" t="s">
        <v>297</v>
      </c>
      <c r="E2443">
        <v>190.17990007999899</v>
      </c>
      <c r="F2443">
        <v>144.80000000000001</v>
      </c>
      <c r="G2443">
        <v>-58.683561402133698</v>
      </c>
      <c r="H2443">
        <v>-9.2822462651800297</v>
      </c>
      <c r="I2443">
        <v>-42.280652336405801</v>
      </c>
      <c r="J2443">
        <v>-2.59495050973397</v>
      </c>
      <c r="K2443">
        <v>151.85844284263999</v>
      </c>
      <c r="L2443">
        <v>168.51128454299899</v>
      </c>
      <c r="M2443">
        <v>38.347571723222103</v>
      </c>
      <c r="N2443">
        <v>0.71865246035492503</v>
      </c>
      <c r="O2443">
        <v>83.701657458563503</v>
      </c>
      <c r="P2443">
        <v>3.4285714285714399</v>
      </c>
      <c r="Q2443">
        <v>-3.0484704697844998E-2</v>
      </c>
    </row>
    <row r="2444" spans="1:17" hidden="1" x14ac:dyDescent="0.3">
      <c r="A2444" t="s">
        <v>5084</v>
      </c>
      <c r="B2444" t="s">
        <v>5085</v>
      </c>
      <c r="C2444" t="str">
        <f>IFERROR(VLOOKUP(Table1[[#This Row],[Ticker]],[1]!Table2[[Symbol]:[Industry]],2,FALSE),"-")</f>
        <v>-</v>
      </c>
      <c r="D2444" t="s">
        <v>433</v>
      </c>
      <c r="E2444">
        <v>190.1190588</v>
      </c>
      <c r="F2444">
        <v>146.85</v>
      </c>
      <c r="G2444">
        <v>61.0346922576434</v>
      </c>
      <c r="H2444">
        <v>25.883666253673599</v>
      </c>
      <c r="I2444">
        <v>48.945505294358497</v>
      </c>
      <c r="J2444">
        <v>8.5067504295906993</v>
      </c>
      <c r="K2444">
        <v>133.38184028829201</v>
      </c>
      <c r="L2444">
        <v>107.149385441812</v>
      </c>
      <c r="M2444">
        <v>50.748955656262297</v>
      </c>
      <c r="N2444">
        <v>1.11344923222035</v>
      </c>
      <c r="O2444">
        <v>56.622403813414998</v>
      </c>
      <c r="P2444">
        <v>97.7777777777777</v>
      </c>
      <c r="Q2444">
        <v>0.10993866599442199</v>
      </c>
    </row>
    <row r="2445" spans="1:17" hidden="1" x14ac:dyDescent="0.3">
      <c r="A2445" t="s">
        <v>5086</v>
      </c>
      <c r="B2445" t="s">
        <v>5087</v>
      </c>
      <c r="C2445" t="str">
        <f>IFERROR(VLOOKUP(Table1[[#This Row],[Ticker]],[1]!Table2[[Symbol]:[Industry]],2,FALSE),"-")</f>
        <v>-</v>
      </c>
      <c r="D2445" t="s">
        <v>54</v>
      </c>
      <c r="E2445">
        <v>190.09498641600001</v>
      </c>
      <c r="F2445">
        <v>120.28</v>
      </c>
      <c r="G2445">
        <v>-1.0318495268171</v>
      </c>
      <c r="H2445">
        <v>-4.6845436605649899</v>
      </c>
      <c r="I2445">
        <v>-17.7580053693538</v>
      </c>
      <c r="J2445">
        <v>3.10556762498104</v>
      </c>
      <c r="K2445">
        <v>115.659233092965</v>
      </c>
      <c r="L2445">
        <v>107.550598850635</v>
      </c>
      <c r="M2445">
        <v>59.7365248020647</v>
      </c>
      <c r="N2445">
        <v>0.505057012714488</v>
      </c>
      <c r="O2445">
        <v>10.118057864981701</v>
      </c>
      <c r="P2445">
        <v>48.128078817733901</v>
      </c>
      <c r="Q2445">
        <v>-6.6312111333729998E-3</v>
      </c>
    </row>
    <row r="2446" spans="1:17" hidden="1" x14ac:dyDescent="0.3">
      <c r="A2446" t="s">
        <v>5088</v>
      </c>
      <c r="B2446" t="s">
        <v>5089</v>
      </c>
      <c r="C2446" t="str">
        <f>IFERROR(VLOOKUP(Table1[[#This Row],[Ticker]],[1]!Table2[[Symbol]:[Industry]],2,FALSE),"-")</f>
        <v>-</v>
      </c>
      <c r="D2446" t="s">
        <v>379</v>
      </c>
      <c r="E2446">
        <v>189.95760000000001</v>
      </c>
      <c r="F2446">
        <v>113.07</v>
      </c>
      <c r="G2446">
        <v>67.360026057322202</v>
      </c>
      <c r="H2446">
        <v>17.668094713478499</v>
      </c>
      <c r="I2446">
        <v>22.065537936594801</v>
      </c>
      <c r="J2446">
        <v>-1.16464747943094</v>
      </c>
      <c r="K2446">
        <v>97.506792039405894</v>
      </c>
      <c r="L2446">
        <v>84.317635906470798</v>
      </c>
      <c r="M2446">
        <v>66.212525141190994</v>
      </c>
      <c r="N2446">
        <v>1.20448662654671</v>
      </c>
      <c r="O2446">
        <v>5.2445387812859403</v>
      </c>
      <c r="P2446">
        <v>107.277726856095</v>
      </c>
      <c r="Q2446">
        <v>0.13190379913979899</v>
      </c>
    </row>
    <row r="2447" spans="1:17" hidden="1" x14ac:dyDescent="0.3">
      <c r="A2447" t="s">
        <v>5090</v>
      </c>
      <c r="B2447" t="s">
        <v>5091</v>
      </c>
      <c r="C2447" t="str">
        <f>IFERROR(VLOOKUP(Table1[[#This Row],[Ticker]],[1]!Table2[[Symbol]:[Industry]],2,FALSE),"-")</f>
        <v>-</v>
      </c>
      <c r="D2447" t="s">
        <v>289</v>
      </c>
      <c r="E2447">
        <v>189.83906279999999</v>
      </c>
      <c r="F2447">
        <v>38.58</v>
      </c>
      <c r="G2447">
        <v>15.776538181276999</v>
      </c>
      <c r="H2447">
        <v>-2.41035264745845</v>
      </c>
      <c r="I2447">
        <v>-14.181737800220599</v>
      </c>
      <c r="J2447">
        <v>-2.6354178226845102</v>
      </c>
      <c r="K2447">
        <v>39.180536836347102</v>
      </c>
      <c r="L2447">
        <v>35.159148659823103</v>
      </c>
      <c r="M2447">
        <v>40.290404144201801</v>
      </c>
      <c r="N2447">
        <v>2.2762732684160598</v>
      </c>
      <c r="O2447">
        <v>21.565578019699299</v>
      </c>
      <c r="P2447">
        <v>81.552941176470497</v>
      </c>
      <c r="Q2447">
        <v>8.5916721431952003E-2</v>
      </c>
    </row>
    <row r="2448" spans="1:17" hidden="1" x14ac:dyDescent="0.3">
      <c r="A2448" t="s">
        <v>5092</v>
      </c>
      <c r="B2448" t="s">
        <v>5093</v>
      </c>
      <c r="C2448" t="str">
        <f>IFERROR(VLOOKUP(Table1[[#This Row],[Ticker]],[1]!Table2[[Symbol]:[Industry]],2,FALSE),"-")</f>
        <v>-</v>
      </c>
      <c r="D2448" t="s">
        <v>926</v>
      </c>
      <c r="E2448">
        <v>189.67574999999999</v>
      </c>
      <c r="F2448">
        <v>152.35</v>
      </c>
      <c r="G2448">
        <v>43.452700739746398</v>
      </c>
      <c r="H2448">
        <v>21.1885148577549</v>
      </c>
      <c r="I2448">
        <v>16.334437613151</v>
      </c>
      <c r="J2448">
        <v>18.994443429659899</v>
      </c>
      <c r="K2448">
        <v>129.385201539778</v>
      </c>
      <c r="L2448">
        <v>117.05830285526601</v>
      </c>
      <c r="M2448">
        <v>71.666492023506194</v>
      </c>
      <c r="N2448">
        <v>2.9057328884777198</v>
      </c>
      <c r="O2448">
        <v>7.6468657696094402</v>
      </c>
      <c r="P2448">
        <v>77.895843063988707</v>
      </c>
      <c r="Q2448">
        <v>-5.2463330120730003E-3</v>
      </c>
    </row>
    <row r="2449" spans="1:17" hidden="1" x14ac:dyDescent="0.3">
      <c r="A2449" t="s">
        <v>5094</v>
      </c>
      <c r="B2449" t="s">
        <v>5095</v>
      </c>
      <c r="C2449" t="str">
        <f>IFERROR(VLOOKUP(Table1[[#This Row],[Ticker]],[1]!Table2[[Symbol]:[Industry]],2,FALSE),"-")</f>
        <v>-</v>
      </c>
      <c r="D2449" t="s">
        <v>372</v>
      </c>
      <c r="E2449">
        <v>189.54036300000001</v>
      </c>
      <c r="F2449">
        <v>270.95</v>
      </c>
      <c r="G2449">
        <v>-31.0118931951001</v>
      </c>
      <c r="H2449">
        <v>2.9406410938940799</v>
      </c>
      <c r="I2449">
        <v>-17.5316224834386</v>
      </c>
      <c r="J2449">
        <v>1.5724624255894</v>
      </c>
      <c r="K2449">
        <v>270.40308230648202</v>
      </c>
      <c r="M2449">
        <v>51.218675931246899</v>
      </c>
      <c r="N2449">
        <v>0.6</v>
      </c>
      <c r="O2449">
        <v>16.626683890016601</v>
      </c>
      <c r="P2449">
        <v>34.800995024875597</v>
      </c>
    </row>
    <row r="2450" spans="1:17" hidden="1" x14ac:dyDescent="0.3">
      <c r="A2450" t="s">
        <v>5096</v>
      </c>
      <c r="B2450" t="s">
        <v>5097</v>
      </c>
      <c r="C2450" t="str">
        <f>IFERROR(VLOOKUP(Table1[[#This Row],[Ticker]],[1]!Table2[[Symbol]:[Industry]],2,FALSE),"-")</f>
        <v>-</v>
      </c>
      <c r="D2450" t="s">
        <v>1701</v>
      </c>
      <c r="E2450">
        <v>189.48327178</v>
      </c>
      <c r="F2450">
        <v>35.86</v>
      </c>
      <c r="G2450">
        <v>-34.828090224472497</v>
      </c>
      <c r="H2450">
        <v>-13.365423250796001</v>
      </c>
      <c r="I2450">
        <v>-26.1714813899642</v>
      </c>
      <c r="J2450">
        <v>-3.3703891062252</v>
      </c>
      <c r="K2450">
        <v>38.879538093447302</v>
      </c>
      <c r="L2450">
        <v>38.910875140597497</v>
      </c>
      <c r="M2450">
        <v>15.901354685581399</v>
      </c>
      <c r="N2450">
        <v>0.52209759068265305</v>
      </c>
      <c r="O2450">
        <v>67.428890128276606</v>
      </c>
      <c r="P2450">
        <v>5.4705882352941098</v>
      </c>
    </row>
    <row r="2451" spans="1:17" hidden="1" x14ac:dyDescent="0.3">
      <c r="A2451" t="s">
        <v>5098</v>
      </c>
      <c r="B2451" t="s">
        <v>5099</v>
      </c>
      <c r="C2451" t="str">
        <f>IFERROR(VLOOKUP(Table1[[#This Row],[Ticker]],[1]!Table2[[Symbol]:[Industry]],2,FALSE),"-")</f>
        <v>-</v>
      </c>
      <c r="D2451" t="s">
        <v>5100</v>
      </c>
      <c r="E2451">
        <v>189.19130000000001</v>
      </c>
      <c r="F2451">
        <v>102.1</v>
      </c>
      <c r="G2451">
        <v>-29.3469901968638</v>
      </c>
      <c r="H2451">
        <v>15.216794575951001</v>
      </c>
      <c r="I2451">
        <v>-6.4729609373967696</v>
      </c>
      <c r="J2451">
        <v>0.42321955169505798</v>
      </c>
      <c r="K2451">
        <v>98.4092995978922</v>
      </c>
      <c r="M2451">
        <v>47.097247096358302</v>
      </c>
      <c r="N2451">
        <v>0.92186801252156103</v>
      </c>
      <c r="O2451">
        <v>26.248775710088101</v>
      </c>
      <c r="P2451">
        <v>30.897435897435798</v>
      </c>
    </row>
    <row r="2452" spans="1:17" hidden="1" x14ac:dyDescent="0.3">
      <c r="A2452" t="s">
        <v>5101</v>
      </c>
      <c r="B2452" t="s">
        <v>5102</v>
      </c>
      <c r="C2452" t="str">
        <f>IFERROR(VLOOKUP(Table1[[#This Row],[Ticker]],[1]!Table2[[Symbol]:[Industry]],2,FALSE),"-")</f>
        <v>-</v>
      </c>
      <c r="D2452" t="s">
        <v>136</v>
      </c>
      <c r="E2452">
        <v>189.12759600000001</v>
      </c>
      <c r="F2452">
        <v>3.99</v>
      </c>
      <c r="G2452">
        <v>28.516955381367399</v>
      </c>
      <c r="H2452">
        <v>-9.8044476410399408</v>
      </c>
      <c r="I2452">
        <v>-27.298363110394298</v>
      </c>
      <c r="J2452">
        <v>7.5139696780594498</v>
      </c>
      <c r="K2452">
        <v>4.3118706136361498</v>
      </c>
      <c r="L2452">
        <v>4.2660058555657896</v>
      </c>
      <c r="M2452">
        <v>68.5743267078157</v>
      </c>
      <c r="N2452">
        <v>1.38703119486473</v>
      </c>
      <c r="O2452">
        <v>45.363408521303199</v>
      </c>
      <c r="P2452">
        <v>69.787234042553195</v>
      </c>
      <c r="Q2452">
        <v>-3.98135966006E-4</v>
      </c>
    </row>
    <row r="2453" spans="1:17" hidden="1" x14ac:dyDescent="0.3">
      <c r="A2453" t="s">
        <v>5103</v>
      </c>
      <c r="B2453" t="s">
        <v>5104</v>
      </c>
      <c r="C2453" t="str">
        <f>IFERROR(VLOOKUP(Table1[[#This Row],[Ticker]],[1]!Table2[[Symbol]:[Industry]],2,FALSE),"-")</f>
        <v>-</v>
      </c>
      <c r="D2453" t="s">
        <v>626</v>
      </c>
      <c r="E2453">
        <v>188.91265815200001</v>
      </c>
      <c r="F2453">
        <v>119.12</v>
      </c>
      <c r="G2453">
        <v>4.2441292822292898</v>
      </c>
      <c r="H2453">
        <v>-11.3915363641608</v>
      </c>
      <c r="I2453">
        <v>-3.11404833363919</v>
      </c>
      <c r="J2453">
        <v>-1.74959531847714</v>
      </c>
      <c r="K2453">
        <v>121.675914909315</v>
      </c>
      <c r="L2453">
        <v>115.476956182327</v>
      </c>
      <c r="M2453">
        <v>41.671934890830798</v>
      </c>
      <c r="N2453">
        <v>0.167701521568207</v>
      </c>
      <c r="O2453">
        <v>35.988918737407602</v>
      </c>
      <c r="P2453">
        <v>39.321637426900502</v>
      </c>
      <c r="Q2453">
        <v>7.0628509233857995E-2</v>
      </c>
    </row>
    <row r="2454" spans="1:17" hidden="1" x14ac:dyDescent="0.3">
      <c r="A2454" t="s">
        <v>5105</v>
      </c>
      <c r="B2454" t="s">
        <v>5106</v>
      </c>
      <c r="C2454" t="str">
        <f>IFERROR(VLOOKUP(Table1[[#This Row],[Ticker]],[1]!Table2[[Symbol]:[Industry]],2,FALSE),"-")</f>
        <v>-</v>
      </c>
      <c r="D2454" t="s">
        <v>136</v>
      </c>
      <c r="E2454">
        <v>188.84925000000001</v>
      </c>
      <c r="F2454">
        <v>3.75</v>
      </c>
      <c r="G2454">
        <v>-7.5374663873400198</v>
      </c>
      <c r="H2454">
        <v>16.3437943608605</v>
      </c>
      <c r="I2454">
        <v>-16.205589917095999</v>
      </c>
      <c r="J2454">
        <v>0.47171615693268798</v>
      </c>
      <c r="K2454">
        <v>3.4960387427383002</v>
      </c>
      <c r="L2454">
        <v>3.6880941709745199</v>
      </c>
      <c r="M2454">
        <v>55.888326250446298</v>
      </c>
      <c r="N2454">
        <v>1.0600130735156801</v>
      </c>
      <c r="O2454">
        <v>29.8666666666666</v>
      </c>
      <c r="P2454">
        <v>34.408602150537597</v>
      </c>
      <c r="Q2454">
        <v>0.132881130713491</v>
      </c>
    </row>
    <row r="2455" spans="1:17" hidden="1" x14ac:dyDescent="0.3">
      <c r="A2455" t="s">
        <v>5107</v>
      </c>
      <c r="B2455" t="s">
        <v>5108</v>
      </c>
      <c r="C2455" t="str">
        <f>IFERROR(VLOOKUP(Table1[[#This Row],[Ticker]],[1]!Table2[[Symbol]:[Industry]],2,FALSE),"-")</f>
        <v>-</v>
      </c>
      <c r="D2455" t="s">
        <v>626</v>
      </c>
      <c r="E2455">
        <v>188.67347457</v>
      </c>
      <c r="F2455">
        <v>100.33</v>
      </c>
      <c r="G2455">
        <v>50.676398663980798</v>
      </c>
      <c r="H2455">
        <v>21.7039379141649</v>
      </c>
      <c r="I2455">
        <v>4.5153494033144002</v>
      </c>
      <c r="J2455">
        <v>28.280537937933701</v>
      </c>
      <c r="K2455">
        <v>81.981976809120795</v>
      </c>
      <c r="L2455">
        <v>73.8686866314669</v>
      </c>
      <c r="M2455">
        <v>67.417051857297395</v>
      </c>
      <c r="N2455">
        <v>2.2102598372818298</v>
      </c>
      <c r="O2455">
        <v>8.4421409349147698</v>
      </c>
      <c r="P2455">
        <v>81.264679313459794</v>
      </c>
      <c r="Q2455">
        <v>3.1678415431713E-2</v>
      </c>
    </row>
    <row r="2456" spans="1:17" hidden="1" x14ac:dyDescent="0.3">
      <c r="A2456" t="s">
        <v>5109</v>
      </c>
      <c r="B2456" t="s">
        <v>5110</v>
      </c>
      <c r="C2456" t="str">
        <f>IFERROR(VLOOKUP(Table1[[#This Row],[Ticker]],[1]!Table2[[Symbol]:[Industry]],2,FALSE),"-")</f>
        <v>-</v>
      </c>
      <c r="D2456" t="s">
        <v>307</v>
      </c>
      <c r="E2456">
        <v>188.648355452</v>
      </c>
      <c r="F2456">
        <v>41.98</v>
      </c>
      <c r="G2456">
        <v>224.418259046646</v>
      </c>
      <c r="H2456">
        <v>1.39329494516593</v>
      </c>
      <c r="I2456">
        <v>143.49665226936699</v>
      </c>
      <c r="J2456">
        <v>-6.4398248124217998</v>
      </c>
      <c r="K2456">
        <v>38.927916113170198</v>
      </c>
      <c r="L2456">
        <v>24.783538951717599</v>
      </c>
      <c r="M2456">
        <v>29.931119589745599</v>
      </c>
      <c r="N2456">
        <v>0.23172014347948999</v>
      </c>
      <c r="O2456">
        <v>22.201048118151501</v>
      </c>
      <c r="P2456">
        <v>319.79999999999899</v>
      </c>
      <c r="Q2456">
        <v>7.7075325182606E-2</v>
      </c>
    </row>
    <row r="2457" spans="1:17" hidden="1" x14ac:dyDescent="0.3">
      <c r="A2457" t="s">
        <v>5111</v>
      </c>
      <c r="B2457" t="s">
        <v>5112</v>
      </c>
      <c r="C2457" t="str">
        <f>IFERROR(VLOOKUP(Table1[[#This Row],[Ticker]],[1]!Table2[[Symbol]:[Industry]],2,FALSE),"-")</f>
        <v>-</v>
      </c>
      <c r="D2457" t="s">
        <v>626</v>
      </c>
      <c r="E2457">
        <v>188.6027124</v>
      </c>
      <c r="F2457">
        <v>56.92</v>
      </c>
      <c r="G2457">
        <v>-76.324599783744901</v>
      </c>
      <c r="H2457">
        <v>-9.2487106006939097</v>
      </c>
      <c r="I2457">
        <v>-51.201606457935902</v>
      </c>
      <c r="J2457">
        <v>-3.2282838430673002</v>
      </c>
      <c r="K2457">
        <v>62.473282402555597</v>
      </c>
      <c r="L2457">
        <v>93.059851349302704</v>
      </c>
      <c r="M2457">
        <v>30.1206983504912</v>
      </c>
      <c r="N2457">
        <v>1.8981881560542899</v>
      </c>
      <c r="O2457">
        <v>133.046380885453</v>
      </c>
      <c r="P2457">
        <v>9.6090891584825702</v>
      </c>
      <c r="Q2457">
        <v>0.175373823691019</v>
      </c>
    </row>
    <row r="2458" spans="1:17" hidden="1" x14ac:dyDescent="0.3">
      <c r="A2458" t="s">
        <v>5113</v>
      </c>
      <c r="B2458" t="s">
        <v>5114</v>
      </c>
      <c r="C2458" t="str">
        <f>IFERROR(VLOOKUP(Table1[[#This Row],[Ticker]],[1]!Table2[[Symbol]:[Industry]],2,FALSE),"-")</f>
        <v>-</v>
      </c>
      <c r="D2458" t="s">
        <v>1459</v>
      </c>
      <c r="E2458">
        <v>188.42070075999999</v>
      </c>
      <c r="F2458">
        <v>21.04</v>
      </c>
      <c r="G2458">
        <v>49.481860171735399</v>
      </c>
      <c r="H2458">
        <v>-21.094724567019998</v>
      </c>
      <c r="I2458">
        <v>-9.2035801553963204</v>
      </c>
      <c r="J2458">
        <v>0.47171615693268798</v>
      </c>
      <c r="K2458">
        <v>20.275014083885001</v>
      </c>
      <c r="L2458">
        <v>17.648461141161</v>
      </c>
      <c r="M2458">
        <v>15.2656817795369</v>
      </c>
      <c r="N2458">
        <v>0.40695328891231902</v>
      </c>
      <c r="O2458">
        <v>22.861216730037999</v>
      </c>
      <c r="P2458">
        <v>88.699551569506696</v>
      </c>
      <c r="Q2458">
        <v>-3.1172287081340001E-2</v>
      </c>
    </row>
    <row r="2459" spans="1:17" hidden="1" x14ac:dyDescent="0.3">
      <c r="A2459" t="s">
        <v>5115</v>
      </c>
      <c r="B2459" t="s">
        <v>5116</v>
      </c>
      <c r="C2459" t="str">
        <f>IFERROR(VLOOKUP(Table1[[#This Row],[Ticker]],[1]!Table2[[Symbol]:[Industry]],2,FALSE),"-")</f>
        <v>-</v>
      </c>
      <c r="D2459" t="s">
        <v>433</v>
      </c>
      <c r="E2459">
        <v>188.41320049999999</v>
      </c>
      <c r="F2459">
        <v>82.25</v>
      </c>
      <c r="G2459">
        <v>6.5486147916514703</v>
      </c>
      <c r="H2459">
        <v>-20.1700667780005</v>
      </c>
      <c r="I2459">
        <v>-16.453815898385599</v>
      </c>
      <c r="J2459">
        <v>-4.5010888158722802</v>
      </c>
      <c r="K2459">
        <v>90.145713719032301</v>
      </c>
      <c r="L2459">
        <v>86.469753463745306</v>
      </c>
      <c r="M2459">
        <v>27.466401464617601</v>
      </c>
      <c r="N2459">
        <v>0.54039596706471704</v>
      </c>
      <c r="O2459">
        <v>63.428571428571402</v>
      </c>
      <c r="P2459">
        <v>52.173913043478201</v>
      </c>
      <c r="Q2459">
        <v>3.2000814035613001E-2</v>
      </c>
    </row>
    <row r="2460" spans="1:17" hidden="1" x14ac:dyDescent="0.3">
      <c r="A2460" t="s">
        <v>5117</v>
      </c>
      <c r="B2460" t="s">
        <v>5118</v>
      </c>
      <c r="C2460" t="str">
        <f>IFERROR(VLOOKUP(Table1[[#This Row],[Ticker]],[1]!Table2[[Symbol]:[Industry]],2,FALSE),"-")</f>
        <v>-</v>
      </c>
      <c r="D2460" t="s">
        <v>54</v>
      </c>
      <c r="E2460">
        <v>188.08750000000001</v>
      </c>
      <c r="F2460">
        <v>183.5</v>
      </c>
      <c r="G2460">
        <v>-23.726341040340198</v>
      </c>
      <c r="H2460">
        <v>0.25005569728952498</v>
      </c>
      <c r="I2460">
        <v>-10.188381745170799</v>
      </c>
      <c r="J2460">
        <v>3.61249013337688</v>
      </c>
      <c r="K2460">
        <v>181.00494041240401</v>
      </c>
      <c r="L2460">
        <v>181.307863597341</v>
      </c>
      <c r="M2460">
        <v>66.190297135948299</v>
      </c>
      <c r="N2460">
        <v>0.94253081306013498</v>
      </c>
      <c r="O2460">
        <v>25.340599455040799</v>
      </c>
      <c r="P2460">
        <v>23.485868102287998</v>
      </c>
      <c r="Q2460">
        <v>-4.2321377646345998E-2</v>
      </c>
    </row>
    <row r="2461" spans="1:17" hidden="1" x14ac:dyDescent="0.3">
      <c r="A2461" t="s">
        <v>5119</v>
      </c>
      <c r="B2461" t="s">
        <v>5120</v>
      </c>
      <c r="C2461" t="str">
        <f>IFERROR(VLOOKUP(Table1[[#This Row],[Ticker]],[1]!Table2[[Symbol]:[Industry]],2,FALSE),"-")</f>
        <v>-</v>
      </c>
      <c r="D2461" t="s">
        <v>68</v>
      </c>
      <c r="E2461">
        <v>187.87360914999999</v>
      </c>
      <c r="F2461">
        <v>33.01</v>
      </c>
      <c r="G2461">
        <v>-66.621416043496694</v>
      </c>
      <c r="H2461">
        <v>-9.7119211927629205</v>
      </c>
      <c r="I2461">
        <v>-58.133957104646399</v>
      </c>
      <c r="J2461">
        <v>-1.5606844321689399</v>
      </c>
      <c r="K2461">
        <v>35.775690077462301</v>
      </c>
      <c r="L2461">
        <v>43.414253604944598</v>
      </c>
      <c r="M2461">
        <v>32.5339117193626</v>
      </c>
      <c r="N2461">
        <v>0.41294349976540201</v>
      </c>
      <c r="O2461">
        <v>105.998182368979</v>
      </c>
      <c r="P2461">
        <v>10.033333333333299</v>
      </c>
      <c r="Q2461">
        <v>-7.5762202200720004E-3</v>
      </c>
    </row>
    <row r="2462" spans="1:17" hidden="1" x14ac:dyDescent="0.3">
      <c r="A2462" t="s">
        <v>5121</v>
      </c>
      <c r="B2462" t="s">
        <v>5122</v>
      </c>
      <c r="C2462" t="str">
        <f>IFERROR(VLOOKUP(Table1[[#This Row],[Ticker]],[1]!Table2[[Symbol]:[Industry]],2,FALSE),"-")</f>
        <v>-</v>
      </c>
      <c r="D2462" t="s">
        <v>1180</v>
      </c>
      <c r="E2462">
        <v>187.60801676400001</v>
      </c>
      <c r="F2462">
        <v>19.559999999999999</v>
      </c>
      <c r="G2462">
        <v>-22.542532243469701</v>
      </c>
      <c r="H2462">
        <v>-2.5381358916280199</v>
      </c>
      <c r="I2462">
        <v>-36.549041729168401</v>
      </c>
      <c r="J2462">
        <v>3.8855817031511801</v>
      </c>
      <c r="K2462">
        <v>19.680986839098399</v>
      </c>
      <c r="L2462">
        <v>21.1485546707273</v>
      </c>
      <c r="M2462">
        <v>54.767874422234797</v>
      </c>
      <c r="N2462">
        <v>1.4985448812022399</v>
      </c>
      <c r="O2462">
        <v>50.306748466257602</v>
      </c>
      <c r="P2462">
        <v>15.058823529411701</v>
      </c>
      <c r="Q2462">
        <v>1.2588898509399999E-3</v>
      </c>
    </row>
    <row r="2463" spans="1:17" hidden="1" x14ac:dyDescent="0.3">
      <c r="A2463" t="s">
        <v>5123</v>
      </c>
      <c r="B2463" t="s">
        <v>5124</v>
      </c>
      <c r="C2463" t="str">
        <f>IFERROR(VLOOKUP(Table1[[#This Row],[Ticker]],[1]!Table2[[Symbol]:[Industry]],2,FALSE),"-")</f>
        <v>-</v>
      </c>
      <c r="D2463" t="s">
        <v>68</v>
      </c>
      <c r="E2463">
        <v>187.54417187499999</v>
      </c>
      <c r="F2463">
        <v>152.05000000000001</v>
      </c>
      <c r="G2463">
        <v>33.991533004158001</v>
      </c>
      <c r="H2463">
        <v>-1.80400317190278</v>
      </c>
      <c r="I2463">
        <v>-3.9127141846978999</v>
      </c>
      <c r="J2463">
        <v>-2.7197732047694498</v>
      </c>
      <c r="K2463">
        <v>149.28415926651999</v>
      </c>
      <c r="L2463">
        <v>135.07647034617401</v>
      </c>
      <c r="M2463">
        <v>50.885850041482698</v>
      </c>
      <c r="N2463">
        <v>0.71470333967173805</v>
      </c>
      <c r="O2463">
        <v>8.8457744163104195</v>
      </c>
      <c r="P2463">
        <v>78.441497476821894</v>
      </c>
      <c r="Q2463">
        <v>3.5650766475269997E-2</v>
      </c>
    </row>
    <row r="2464" spans="1:17" hidden="1" x14ac:dyDescent="0.3">
      <c r="A2464" t="s">
        <v>5125</v>
      </c>
      <c r="B2464" t="s">
        <v>5126</v>
      </c>
      <c r="C2464" t="str">
        <f>IFERROR(VLOOKUP(Table1[[#This Row],[Ticker]],[1]!Table2[[Symbol]:[Industry]],2,FALSE),"-")</f>
        <v>-</v>
      </c>
      <c r="D2464" t="s">
        <v>167</v>
      </c>
      <c r="E2464">
        <v>187.54166749999999</v>
      </c>
      <c r="F2464">
        <v>204.55</v>
      </c>
      <c r="G2464">
        <v>34.604827882613797</v>
      </c>
      <c r="H2464">
        <v>-4.4826796346274902</v>
      </c>
      <c r="I2464">
        <v>5.2005641083970602</v>
      </c>
      <c r="J2464">
        <v>-1.06130271099183</v>
      </c>
      <c r="K2464">
        <v>215.36876074145599</v>
      </c>
      <c r="L2464">
        <v>191.62348295167601</v>
      </c>
      <c r="M2464">
        <v>32.1140807823665</v>
      </c>
      <c r="N2464">
        <v>0.356593613048583</v>
      </c>
      <c r="O2464">
        <v>43.730139330237101</v>
      </c>
      <c r="P2464">
        <v>67.663934426229503</v>
      </c>
      <c r="Q2464">
        <v>9.8118563553300994E-2</v>
      </c>
    </row>
    <row r="2465" spans="1:17" hidden="1" x14ac:dyDescent="0.3">
      <c r="A2465" t="s">
        <v>5127</v>
      </c>
      <c r="B2465" t="s">
        <v>5128</v>
      </c>
      <c r="C2465" t="str">
        <f>IFERROR(VLOOKUP(Table1[[#This Row],[Ticker]],[1]!Table2[[Symbol]:[Industry]],2,FALSE),"-")</f>
        <v>-</v>
      </c>
      <c r="D2465" t="s">
        <v>127</v>
      </c>
      <c r="E2465">
        <v>186.890218041</v>
      </c>
      <c r="F2465">
        <v>32.21</v>
      </c>
      <c r="G2465">
        <v>74.727414565040903</v>
      </c>
      <c r="H2465">
        <v>-12.036670244956101</v>
      </c>
      <c r="I2465">
        <v>48.348819361915403</v>
      </c>
      <c r="J2465">
        <v>-2.1957588354892601</v>
      </c>
      <c r="K2465">
        <v>31.056328357161899</v>
      </c>
      <c r="L2465">
        <v>24.312328548993602</v>
      </c>
      <c r="M2465">
        <v>39.309428404087001</v>
      </c>
      <c r="N2465">
        <v>0.63573650654577396</v>
      </c>
      <c r="O2465">
        <v>27.351754113629301</v>
      </c>
      <c r="P2465">
        <v>119.86348122866799</v>
      </c>
      <c r="Q2465">
        <v>8.9031333095747997E-2</v>
      </c>
    </row>
    <row r="2466" spans="1:17" hidden="1" x14ac:dyDescent="0.3">
      <c r="A2466" t="s">
        <v>5129</v>
      </c>
      <c r="B2466" t="s">
        <v>5130</v>
      </c>
      <c r="C2466" t="str">
        <f>IFERROR(VLOOKUP(Table1[[#This Row],[Ticker]],[1]!Table2[[Symbol]:[Industry]],2,FALSE),"-")</f>
        <v>-</v>
      </c>
      <c r="D2466" t="s">
        <v>297</v>
      </c>
      <c r="E2466">
        <v>186.7832775</v>
      </c>
      <c r="F2466">
        <v>20.61</v>
      </c>
      <c r="G2466">
        <v>-51.8578127076863</v>
      </c>
      <c r="H2466">
        <v>-12.491724187576599</v>
      </c>
      <c r="I2466">
        <v>-29.256157278220201</v>
      </c>
      <c r="J2466">
        <v>-1.23849761978939</v>
      </c>
      <c r="K2466">
        <v>21.2635612394138</v>
      </c>
      <c r="L2466">
        <v>21.271809189173901</v>
      </c>
      <c r="M2466">
        <v>35.320838188896303</v>
      </c>
      <c r="N2466">
        <v>0.78795131459468704</v>
      </c>
      <c r="O2466">
        <v>40.223192624939301</v>
      </c>
      <c r="P2466">
        <v>16.704416761041902</v>
      </c>
      <c r="Q2466">
        <v>2.2644125434804999E-2</v>
      </c>
    </row>
    <row r="2467" spans="1:17" hidden="1" x14ac:dyDescent="0.3">
      <c r="A2467" t="s">
        <v>5131</v>
      </c>
      <c r="B2467" t="s">
        <v>5132</v>
      </c>
      <c r="C2467" t="str">
        <f>IFERROR(VLOOKUP(Table1[[#This Row],[Ticker]],[1]!Table2[[Symbol]:[Industry]],2,FALSE),"-")</f>
        <v>-</v>
      </c>
      <c r="D2467" t="s">
        <v>121</v>
      </c>
      <c r="E2467">
        <v>186.70284280799899</v>
      </c>
      <c r="F2467">
        <v>87.48</v>
      </c>
      <c r="G2467">
        <v>-7.48365589105165</v>
      </c>
      <c r="H2467">
        <v>-20.950354788958599</v>
      </c>
      <c r="I2467">
        <v>-50.774925161487701</v>
      </c>
      <c r="J2467">
        <v>-4.3214552153588297</v>
      </c>
      <c r="K2467">
        <v>89.234102806268893</v>
      </c>
      <c r="L2467">
        <v>90.772481295851804</v>
      </c>
      <c r="M2467">
        <v>35.417005659879699</v>
      </c>
      <c r="N2467">
        <v>0.52111336988106005</v>
      </c>
      <c r="O2467">
        <v>82.670324645633201</v>
      </c>
      <c r="P2467">
        <v>30.372578241430698</v>
      </c>
      <c r="Q2467">
        <v>4.3589408434090003E-2</v>
      </c>
    </row>
    <row r="2468" spans="1:17" hidden="1" x14ac:dyDescent="0.3">
      <c r="A2468" t="s">
        <v>5133</v>
      </c>
      <c r="B2468" t="s">
        <v>5134</v>
      </c>
      <c r="C2468" t="str">
        <f>IFERROR(VLOOKUP(Table1[[#This Row],[Ticker]],[1]!Table2[[Symbol]:[Industry]],2,FALSE),"-")</f>
        <v>-</v>
      </c>
      <c r="D2468" t="s">
        <v>417</v>
      </c>
      <c r="E2468">
        <v>186.55041574000001</v>
      </c>
      <c r="F2468">
        <v>10.66</v>
      </c>
      <c r="G2468">
        <v>115.687641837768</v>
      </c>
      <c r="H2468">
        <v>8.5330336929570603</v>
      </c>
      <c r="I2468">
        <v>-17.926243294726099</v>
      </c>
      <c r="J2468">
        <v>14.9980319464063</v>
      </c>
      <c r="K2468">
        <v>9.2761714556564101</v>
      </c>
      <c r="L2468">
        <v>8.3981550701504393</v>
      </c>
      <c r="M2468">
        <v>70.049098706255805</v>
      </c>
      <c r="N2468">
        <v>1.6894465510107799</v>
      </c>
      <c r="O2468">
        <v>51.969981238273903</v>
      </c>
      <c r="P2468">
        <v>145.057471264367</v>
      </c>
      <c r="Q2468">
        <v>0.13500106120413499</v>
      </c>
    </row>
    <row r="2469" spans="1:17" hidden="1" x14ac:dyDescent="0.3">
      <c r="A2469" t="s">
        <v>5135</v>
      </c>
      <c r="B2469" t="s">
        <v>5136</v>
      </c>
      <c r="C2469" t="str">
        <f>IFERROR(VLOOKUP(Table1[[#This Row],[Ticker]],[1]!Table2[[Symbol]:[Industry]],2,FALSE),"-")</f>
        <v>-</v>
      </c>
      <c r="D2469" t="s">
        <v>1299</v>
      </c>
      <c r="E2469">
        <v>186.4931</v>
      </c>
      <c r="F2469">
        <v>430.7</v>
      </c>
      <c r="G2469">
        <v>304.11491456504001</v>
      </c>
      <c r="H2469">
        <v>22.079789708796199</v>
      </c>
      <c r="I2469">
        <v>8.0825797617896704</v>
      </c>
      <c r="J2469">
        <v>-1.89140972046552</v>
      </c>
      <c r="K2469">
        <v>373.771546398483</v>
      </c>
      <c r="L2469">
        <v>315.329952859667</v>
      </c>
      <c r="M2469">
        <v>60.231275893622701</v>
      </c>
      <c r="N2469">
        <v>1.2399393059770401</v>
      </c>
      <c r="O2469">
        <v>25.679127002553901</v>
      </c>
      <c r="P2469">
        <v>496.53739612188298</v>
      </c>
    </row>
    <row r="2470" spans="1:17" hidden="1" x14ac:dyDescent="0.3">
      <c r="A2470" t="s">
        <v>5137</v>
      </c>
      <c r="B2470" t="s">
        <v>5138</v>
      </c>
      <c r="C2470" t="str">
        <f>IFERROR(VLOOKUP(Table1[[#This Row],[Ticker]],[1]!Table2[[Symbol]:[Industry]],2,FALSE),"-")</f>
        <v>-</v>
      </c>
      <c r="D2470" t="s">
        <v>463</v>
      </c>
      <c r="E2470">
        <v>186.412025712</v>
      </c>
      <c r="F2470">
        <v>64.28</v>
      </c>
      <c r="G2470">
        <v>-27.003365837747602</v>
      </c>
      <c r="H2470">
        <v>0.58978891613349205</v>
      </c>
      <c r="I2470">
        <v>-22.823915846893001</v>
      </c>
      <c r="J2470">
        <v>2.1512230906768899</v>
      </c>
      <c r="K2470">
        <v>62.406165385372901</v>
      </c>
      <c r="L2470">
        <v>63.484053572428103</v>
      </c>
      <c r="M2470">
        <v>50.615606575725998</v>
      </c>
      <c r="N2470">
        <v>1.6258327152950001</v>
      </c>
      <c r="O2470">
        <v>25.4667081518357</v>
      </c>
      <c r="P2470">
        <v>22.906309751434001</v>
      </c>
      <c r="Q2470">
        <v>-4.4988415078719996E-3</v>
      </c>
    </row>
    <row r="2471" spans="1:17" hidden="1" x14ac:dyDescent="0.3">
      <c r="A2471" t="s">
        <v>5139</v>
      </c>
      <c r="B2471" t="s">
        <v>5140</v>
      </c>
      <c r="C2471" t="str">
        <f>IFERROR(VLOOKUP(Table1[[#This Row],[Ticker]],[1]!Table2[[Symbol]:[Industry]],2,FALSE),"-")</f>
        <v>-</v>
      </c>
      <c r="D2471" t="s">
        <v>391</v>
      </c>
      <c r="E2471">
        <v>186.39786000000001</v>
      </c>
      <c r="F2471">
        <v>74.8</v>
      </c>
      <c r="G2471">
        <v>60.179709848368702</v>
      </c>
      <c r="H2471">
        <v>63.326579018063804</v>
      </c>
      <c r="I2471">
        <v>-7.75270204724122</v>
      </c>
      <c r="J2471">
        <v>13.5565694479715</v>
      </c>
      <c r="K2471">
        <v>54.678269366421297</v>
      </c>
      <c r="L2471">
        <v>49.031904986727397</v>
      </c>
      <c r="M2471">
        <v>83.1001223284551</v>
      </c>
      <c r="N2471">
        <v>1.9049761343062399</v>
      </c>
      <c r="O2471">
        <v>3.8770053475935802</v>
      </c>
      <c r="P2471">
        <v>116.184971098265</v>
      </c>
      <c r="Q2471">
        <v>0.17324944645884</v>
      </c>
    </row>
    <row r="2472" spans="1:17" hidden="1" x14ac:dyDescent="0.3">
      <c r="A2472" t="s">
        <v>5141</v>
      </c>
      <c r="B2472" t="s">
        <v>5142</v>
      </c>
      <c r="C2472" t="str">
        <f>IFERROR(VLOOKUP(Table1[[#This Row],[Ticker]],[1]!Table2[[Symbol]:[Industry]],2,FALSE),"-")</f>
        <v>-</v>
      </c>
      <c r="D2472" t="s">
        <v>230</v>
      </c>
      <c r="E2472">
        <v>185.91086250000001</v>
      </c>
      <c r="F2472">
        <v>137.5</v>
      </c>
      <c r="G2472">
        <v>-40.933182752488698</v>
      </c>
      <c r="H2472">
        <v>-6.0799799812953399</v>
      </c>
      <c r="I2472">
        <v>-29.135349074442502</v>
      </c>
      <c r="J2472">
        <v>-2.5117868265702898</v>
      </c>
      <c r="K2472">
        <v>139.993023522339</v>
      </c>
      <c r="L2472">
        <v>148.05256789984301</v>
      </c>
      <c r="M2472">
        <v>46.480360335731397</v>
      </c>
      <c r="N2472">
        <v>0.826576367656365</v>
      </c>
      <c r="O2472">
        <v>49.090909090909001</v>
      </c>
      <c r="P2472">
        <v>16.5254237288135</v>
      </c>
      <c r="Q2472">
        <v>0.113089209567986</v>
      </c>
    </row>
    <row r="2473" spans="1:17" hidden="1" x14ac:dyDescent="0.3">
      <c r="A2473" t="s">
        <v>5143</v>
      </c>
      <c r="B2473" t="s">
        <v>5144</v>
      </c>
      <c r="C2473" t="str">
        <f>IFERROR(VLOOKUP(Table1[[#This Row],[Ticker]],[1]!Table2[[Symbol]:[Industry]],2,FALSE),"-")</f>
        <v>-</v>
      </c>
      <c r="D2473" t="s">
        <v>297</v>
      </c>
      <c r="E2473">
        <v>185.80583274</v>
      </c>
      <c r="F2473">
        <v>19.22</v>
      </c>
      <c r="G2473">
        <v>194.283028087578</v>
      </c>
      <c r="H2473">
        <v>-10.625776029762401</v>
      </c>
      <c r="I2473">
        <v>30.6498599214294</v>
      </c>
      <c r="J2473">
        <v>8.5565785422537797</v>
      </c>
      <c r="K2473">
        <v>16.749943758381701</v>
      </c>
      <c r="L2473">
        <v>12.4288098573629</v>
      </c>
      <c r="M2473">
        <v>64.043601580957599</v>
      </c>
      <c r="N2473">
        <v>0.60487595967682095</v>
      </c>
      <c r="O2473">
        <v>17.637877211238301</v>
      </c>
      <c r="P2473">
        <v>255.92592592592499</v>
      </c>
    </row>
    <row r="2474" spans="1:17" hidden="1" x14ac:dyDescent="0.3">
      <c r="A2474" t="s">
        <v>5145</v>
      </c>
      <c r="B2474" t="s">
        <v>5146</v>
      </c>
      <c r="C2474" t="str">
        <f>IFERROR(VLOOKUP(Table1[[#This Row],[Ticker]],[1]!Table2[[Symbol]:[Industry]],2,FALSE),"-")</f>
        <v>-</v>
      </c>
      <c r="D2474" t="s">
        <v>68</v>
      </c>
      <c r="E2474">
        <v>185.62992</v>
      </c>
      <c r="F2474">
        <v>80.8</v>
      </c>
      <c r="G2474">
        <v>180.405796024007</v>
      </c>
      <c r="H2474">
        <v>-2.4873744703082399</v>
      </c>
      <c r="I2474">
        <v>-8.1152097336925593</v>
      </c>
      <c r="J2474">
        <v>0.47171615693268798</v>
      </c>
      <c r="K2474">
        <v>80.672022880963993</v>
      </c>
      <c r="L2474">
        <v>72.395254071247194</v>
      </c>
      <c r="M2474">
        <v>99.999999971025503</v>
      </c>
      <c r="O2474">
        <v>0</v>
      </c>
      <c r="P2474">
        <v>229.79591836734599</v>
      </c>
    </row>
    <row r="2475" spans="1:17" hidden="1" x14ac:dyDescent="0.3">
      <c r="A2475" t="s">
        <v>5147</v>
      </c>
      <c r="B2475" t="s">
        <v>5148</v>
      </c>
      <c r="C2475" t="str">
        <f>IFERROR(VLOOKUP(Table1[[#This Row],[Ticker]],[1]!Table2[[Symbol]:[Industry]],2,FALSE),"-")</f>
        <v>-</v>
      </c>
      <c r="D2475" t="s">
        <v>167</v>
      </c>
      <c r="E2475">
        <v>185.572358608</v>
      </c>
      <c r="F2475">
        <v>80.36</v>
      </c>
      <c r="G2475">
        <v>89.088559224192807</v>
      </c>
      <c r="H2475">
        <v>-19.6423552745111</v>
      </c>
      <c r="I2475">
        <v>42.300329349415598</v>
      </c>
      <c r="J2475">
        <v>-1.00611635538258</v>
      </c>
      <c r="K2475">
        <v>79.823019852517703</v>
      </c>
      <c r="L2475">
        <v>63.595433483575299</v>
      </c>
      <c r="M2475">
        <v>35.027661445424599</v>
      </c>
      <c r="N2475">
        <v>0.38183464325753003</v>
      </c>
      <c r="O2475">
        <v>23.170731707317</v>
      </c>
      <c r="P2475">
        <v>129.6</v>
      </c>
      <c r="Q2475">
        <v>0.13596517545478401</v>
      </c>
    </row>
    <row r="2476" spans="1:17" hidden="1" x14ac:dyDescent="0.3">
      <c r="A2476" t="s">
        <v>5149</v>
      </c>
      <c r="B2476" t="s">
        <v>5150</v>
      </c>
      <c r="C2476" t="str">
        <f>IFERROR(VLOOKUP(Table1[[#This Row],[Ticker]],[1]!Table2[[Symbol]:[Industry]],2,FALSE),"-")</f>
        <v>-</v>
      </c>
      <c r="D2476" t="s">
        <v>433</v>
      </c>
      <c r="E2476">
        <v>185.32</v>
      </c>
      <c r="F2476">
        <v>2.2599999999999998</v>
      </c>
      <c r="G2476">
        <v>80.448433811943403</v>
      </c>
      <c r="H2476">
        <v>7.7167071623448198</v>
      </c>
      <c r="I2476">
        <v>72.223577505784505</v>
      </c>
      <c r="J2476">
        <v>-14.822401490126101</v>
      </c>
      <c r="K2476">
        <v>1.96586254277787</v>
      </c>
      <c r="L2476">
        <v>1.49403466635858</v>
      </c>
      <c r="M2476">
        <v>49.614844225805101</v>
      </c>
      <c r="N2476">
        <v>2.7650443350715999</v>
      </c>
      <c r="O2476">
        <v>13.2743362831858</v>
      </c>
      <c r="P2476">
        <v>129.80720636406099</v>
      </c>
      <c r="Q2476">
        <v>-2.4362562880409998E-3</v>
      </c>
    </row>
    <row r="2477" spans="1:17" hidden="1" x14ac:dyDescent="0.3">
      <c r="A2477" t="s">
        <v>5151</v>
      </c>
      <c r="B2477" t="s">
        <v>5152</v>
      </c>
      <c r="C2477" t="str">
        <f>IFERROR(VLOOKUP(Table1[[#This Row],[Ticker]],[1]!Table2[[Symbol]:[Industry]],2,FALSE),"-")</f>
        <v>-</v>
      </c>
      <c r="D2477" t="s">
        <v>433</v>
      </c>
      <c r="E2477">
        <v>184.75360474499999</v>
      </c>
      <c r="F2477">
        <v>184.05</v>
      </c>
      <c r="G2477">
        <v>574.82497554065003</v>
      </c>
      <c r="H2477">
        <v>13.3931286743458</v>
      </c>
      <c r="I2477">
        <v>93.925556480301907</v>
      </c>
      <c r="J2477">
        <v>-0.60210934642301595</v>
      </c>
      <c r="K2477">
        <v>165.45643051202799</v>
      </c>
      <c r="L2477">
        <v>125.457548870373</v>
      </c>
      <c r="M2477">
        <v>59.537738996128901</v>
      </c>
      <c r="N2477">
        <v>1.1641764553756</v>
      </c>
      <c r="O2477">
        <v>5.8951371909807104</v>
      </c>
      <c r="P2477">
        <v>603.01757066462903</v>
      </c>
    </row>
    <row r="2478" spans="1:17" hidden="1" x14ac:dyDescent="0.3">
      <c r="A2478" t="s">
        <v>5153</v>
      </c>
      <c r="B2478" t="s">
        <v>5154</v>
      </c>
      <c r="C2478" t="str">
        <f>IFERROR(VLOOKUP(Table1[[#This Row],[Ticker]],[1]!Table2[[Symbol]:[Industry]],2,FALSE),"-")</f>
        <v>-</v>
      </c>
      <c r="D2478" t="s">
        <v>391</v>
      </c>
      <c r="E2478">
        <v>184.28543999999999</v>
      </c>
      <c r="F2478">
        <v>12.24</v>
      </c>
      <c r="G2478">
        <v>-4.7940406588396796</v>
      </c>
      <c r="H2478">
        <v>-18.254113131215298</v>
      </c>
      <c r="I2478">
        <v>-43.756372796951901</v>
      </c>
      <c r="J2478">
        <v>-5.0972911069898297</v>
      </c>
      <c r="K2478">
        <v>11.6418887492012</v>
      </c>
      <c r="L2478">
        <v>11.2070117991491</v>
      </c>
      <c r="M2478">
        <v>50.995855442687102</v>
      </c>
      <c r="N2478">
        <v>0.64129708084335801</v>
      </c>
      <c r="O2478">
        <v>49.101307189542403</v>
      </c>
      <c r="P2478">
        <v>73.617021276595693</v>
      </c>
      <c r="Q2478">
        <v>9.1871483172430001E-3</v>
      </c>
    </row>
    <row r="2479" spans="1:17" hidden="1" x14ac:dyDescent="0.3">
      <c r="A2479" t="s">
        <v>5155</v>
      </c>
      <c r="B2479" t="s">
        <v>5156</v>
      </c>
      <c r="C2479" t="str">
        <f>IFERROR(VLOOKUP(Table1[[#This Row],[Ticker]],[1]!Table2[[Symbol]:[Industry]],2,FALSE),"-")</f>
        <v>-</v>
      </c>
      <c r="D2479" t="s">
        <v>124</v>
      </c>
      <c r="E2479">
        <v>184.2636</v>
      </c>
      <c r="F2479">
        <v>258</v>
      </c>
      <c r="G2479">
        <v>115.554755015533</v>
      </c>
      <c r="H2479">
        <v>-0.23401336445708201</v>
      </c>
      <c r="I2479">
        <v>-18.112178493547901</v>
      </c>
      <c r="J2479">
        <v>-9.2121774707642494</v>
      </c>
      <c r="K2479">
        <v>276.77635141216001</v>
      </c>
      <c r="L2479">
        <v>238.54113362095899</v>
      </c>
      <c r="M2479">
        <v>33.380705605676098</v>
      </c>
      <c r="N2479">
        <v>0.80750688705234097</v>
      </c>
      <c r="O2479">
        <v>61.996124031007703</v>
      </c>
      <c r="P2479">
        <v>154.18719211822599</v>
      </c>
    </row>
    <row r="2480" spans="1:17" hidden="1" x14ac:dyDescent="0.3">
      <c r="A2480" t="s">
        <v>5157</v>
      </c>
      <c r="B2480" t="s">
        <v>5158</v>
      </c>
      <c r="C2480" t="str">
        <f>IFERROR(VLOOKUP(Table1[[#This Row],[Ticker]],[1]!Table2[[Symbol]:[Industry]],2,FALSE),"-")</f>
        <v>-</v>
      </c>
      <c r="D2480" t="s">
        <v>68</v>
      </c>
      <c r="E2480">
        <v>184.13704319999999</v>
      </c>
      <c r="F2480">
        <v>132</v>
      </c>
      <c r="G2480">
        <v>-51.733937150297798</v>
      </c>
      <c r="H2480">
        <v>-5.3741250254525799</v>
      </c>
      <c r="I2480">
        <v>-24.840020340148101</v>
      </c>
      <c r="J2480">
        <v>-0.88166730171393604</v>
      </c>
      <c r="K2480">
        <v>129.968760332003</v>
      </c>
      <c r="L2480">
        <v>137.828449409385</v>
      </c>
      <c r="M2480">
        <v>50.972967641474902</v>
      </c>
      <c r="N2480">
        <v>1.1176332120372401</v>
      </c>
      <c r="O2480">
        <v>51.515151515151501</v>
      </c>
      <c r="P2480">
        <v>18.491921005385901</v>
      </c>
      <c r="Q2480">
        <v>1.3037648879751E-2</v>
      </c>
    </row>
    <row r="2481" spans="1:17" hidden="1" x14ac:dyDescent="0.3">
      <c r="A2481" t="s">
        <v>5159</v>
      </c>
      <c r="B2481" t="s">
        <v>5160</v>
      </c>
      <c r="C2481" t="str">
        <f>IFERROR(VLOOKUP(Table1[[#This Row],[Ticker]],[1]!Table2[[Symbol]:[Industry]],2,FALSE),"-")</f>
        <v>-</v>
      </c>
      <c r="D2481" t="s">
        <v>1332</v>
      </c>
      <c r="E2481">
        <v>183.70820789999999</v>
      </c>
      <c r="F2481">
        <v>123.4</v>
      </c>
      <c r="G2481">
        <v>-18.765076697519099</v>
      </c>
      <c r="H2481">
        <v>-3.0765592967812001</v>
      </c>
      <c r="I2481">
        <v>-9.0137139219479003</v>
      </c>
      <c r="J2481">
        <v>0.45548107291613199</v>
      </c>
      <c r="K2481">
        <v>122.14158788143899</v>
      </c>
      <c r="L2481">
        <v>119.33668359730601</v>
      </c>
      <c r="M2481">
        <v>62.4894939835931</v>
      </c>
      <c r="N2481">
        <v>6.7942840427581502E-2</v>
      </c>
      <c r="O2481">
        <v>2.1880064829821602</v>
      </c>
      <c r="P2481">
        <v>10.722296994167801</v>
      </c>
    </row>
    <row r="2482" spans="1:17" hidden="1" x14ac:dyDescent="0.3">
      <c r="A2482" t="s">
        <v>5161</v>
      </c>
      <c r="B2482" t="s">
        <v>5162</v>
      </c>
      <c r="C2482" t="str">
        <f>IFERROR(VLOOKUP(Table1[[#This Row],[Ticker]],[1]!Table2[[Symbol]:[Industry]],2,FALSE),"-")</f>
        <v>-</v>
      </c>
      <c r="D2482" t="s">
        <v>307</v>
      </c>
      <c r="E2482">
        <v>183.69120000000001</v>
      </c>
      <c r="F2482">
        <v>154</v>
      </c>
      <c r="G2482">
        <v>48.414914565040903</v>
      </c>
      <c r="H2482">
        <v>16.2771942942605</v>
      </c>
      <c r="I2482">
        <v>-12.220438699714199</v>
      </c>
      <c r="J2482">
        <v>0.79990782086442402</v>
      </c>
      <c r="K2482">
        <v>137.42898915537</v>
      </c>
      <c r="L2482">
        <v>122.471560835208</v>
      </c>
      <c r="M2482">
        <v>71.143667879124393</v>
      </c>
      <c r="N2482">
        <v>1.6418181091669899</v>
      </c>
      <c r="O2482">
        <v>6.4285714285714199</v>
      </c>
      <c r="P2482">
        <v>99.6111471160077</v>
      </c>
      <c r="Q2482">
        <v>0.10745321250258</v>
      </c>
    </row>
    <row r="2483" spans="1:17" hidden="1" x14ac:dyDescent="0.3">
      <c r="A2483" t="s">
        <v>5163</v>
      </c>
      <c r="B2483" t="s">
        <v>5164</v>
      </c>
      <c r="C2483" t="str">
        <f>IFERROR(VLOOKUP(Table1[[#This Row],[Ticker]],[1]!Table2[[Symbol]:[Industry]],2,FALSE),"-")</f>
        <v>-</v>
      </c>
      <c r="D2483" t="s">
        <v>54</v>
      </c>
      <c r="E2483">
        <v>183.648841</v>
      </c>
      <c r="F2483">
        <v>46.07</v>
      </c>
      <c r="G2483">
        <v>-12.8097161162863</v>
      </c>
      <c r="H2483">
        <v>0.21532823239446799</v>
      </c>
      <c r="I2483">
        <v>-40.335899859926798</v>
      </c>
      <c r="J2483">
        <v>12.423811965315901</v>
      </c>
      <c r="K2483">
        <v>46.646269445652202</v>
      </c>
      <c r="L2483">
        <v>51.2523680415174</v>
      </c>
      <c r="M2483">
        <v>67.701325442732596</v>
      </c>
      <c r="N2483">
        <v>1.1119040632327899</v>
      </c>
      <c r="O2483">
        <v>60.408074668981897</v>
      </c>
      <c r="P2483">
        <v>16.780735107731299</v>
      </c>
      <c r="Q2483">
        <v>0.13716777018082399</v>
      </c>
    </row>
    <row r="2484" spans="1:17" hidden="1" x14ac:dyDescent="0.3">
      <c r="A2484" t="s">
        <v>5165</v>
      </c>
      <c r="B2484" t="s">
        <v>5166</v>
      </c>
      <c r="C2484" t="str">
        <f>IFERROR(VLOOKUP(Table1[[#This Row],[Ticker]],[1]!Table2[[Symbol]:[Industry]],2,FALSE),"-")</f>
        <v>-</v>
      </c>
      <c r="D2484" t="s">
        <v>626</v>
      </c>
      <c r="E2484">
        <v>183.50725</v>
      </c>
      <c r="F2484">
        <v>73.55</v>
      </c>
      <c r="G2484">
        <v>-40.258794355146797</v>
      </c>
      <c r="H2484">
        <v>6.4384954237916103</v>
      </c>
      <c r="I2484">
        <v>-24.8094965960466</v>
      </c>
      <c r="J2484">
        <v>6.9805918965776597</v>
      </c>
      <c r="K2484">
        <v>69.412062859068698</v>
      </c>
      <c r="L2484">
        <v>75.0803770282496</v>
      </c>
      <c r="M2484">
        <v>54.378594359856301</v>
      </c>
      <c r="N2484">
        <v>0.93743890518084005</v>
      </c>
      <c r="O2484">
        <v>44.119646498980202</v>
      </c>
      <c r="P2484">
        <v>42.815533980582501</v>
      </c>
    </row>
    <row r="2485" spans="1:17" hidden="1" x14ac:dyDescent="0.3">
      <c r="A2485" t="s">
        <v>5167</v>
      </c>
      <c r="B2485" t="s">
        <v>5168</v>
      </c>
      <c r="C2485" t="str">
        <f>IFERROR(VLOOKUP(Table1[[#This Row],[Ticker]],[1]!Table2[[Symbol]:[Industry]],2,FALSE),"-")</f>
        <v>-</v>
      </c>
      <c r="D2485" t="s">
        <v>926</v>
      </c>
      <c r="E2485">
        <v>182.9</v>
      </c>
      <c r="F2485">
        <v>590</v>
      </c>
      <c r="G2485">
        <v>79.528451682944805</v>
      </c>
      <c r="H2485">
        <v>-11.7181437010774</v>
      </c>
      <c r="I2485">
        <v>25.735048790056901</v>
      </c>
      <c r="J2485">
        <v>0.47171615693268798</v>
      </c>
      <c r="K2485">
        <v>603.96700992990498</v>
      </c>
      <c r="L2485">
        <v>501.79531567670801</v>
      </c>
      <c r="M2485">
        <v>43.863001721019003</v>
      </c>
      <c r="N2485">
        <v>0.298786777652774</v>
      </c>
      <c r="O2485">
        <v>24.4745762711864</v>
      </c>
      <c r="P2485">
        <v>117.55162241887901</v>
      </c>
      <c r="Q2485">
        <v>7.3449606644925003E-2</v>
      </c>
    </row>
    <row r="2486" spans="1:17" hidden="1" x14ac:dyDescent="0.3">
      <c r="A2486" t="s">
        <v>5169</v>
      </c>
      <c r="B2486" t="s">
        <v>5170</v>
      </c>
      <c r="C2486" t="str">
        <f>IFERROR(VLOOKUP(Table1[[#This Row],[Ticker]],[1]!Table2[[Symbol]:[Industry]],2,FALSE),"-")</f>
        <v>-</v>
      </c>
      <c r="D2486" t="s">
        <v>5171</v>
      </c>
      <c r="E2486">
        <v>182.80439999999999</v>
      </c>
      <c r="F2486">
        <v>175.1</v>
      </c>
      <c r="G2486">
        <v>-38.262260718691699</v>
      </c>
      <c r="H2486">
        <v>30.845958863025</v>
      </c>
      <c r="I2486">
        <v>-16.577802595403401</v>
      </c>
      <c r="J2486">
        <v>0.47171615693268798</v>
      </c>
      <c r="K2486">
        <v>168.13299542079</v>
      </c>
      <c r="L2486">
        <v>169.78428104172801</v>
      </c>
      <c r="M2486">
        <v>35.936199808087402</v>
      </c>
      <c r="N2486">
        <v>0.62695416199634202</v>
      </c>
      <c r="O2486">
        <v>48.486579097658399</v>
      </c>
      <c r="P2486">
        <v>52.260869565217298</v>
      </c>
    </row>
    <row r="2487" spans="1:17" hidden="1" x14ac:dyDescent="0.3">
      <c r="A2487" t="s">
        <v>5172</v>
      </c>
      <c r="B2487" t="s">
        <v>5173</v>
      </c>
      <c r="C2487" t="str">
        <f>IFERROR(VLOOKUP(Table1[[#This Row],[Ticker]],[1]!Table2[[Symbol]:[Industry]],2,FALSE),"-")</f>
        <v>-</v>
      </c>
      <c r="D2487" t="s">
        <v>78</v>
      </c>
      <c r="E2487">
        <v>181.90050334200001</v>
      </c>
      <c r="F2487">
        <v>233.99</v>
      </c>
      <c r="G2487">
        <v>-15.4259405418474</v>
      </c>
      <c r="H2487">
        <v>0.27612999879664302</v>
      </c>
      <c r="I2487">
        <v>-18.943848928528901</v>
      </c>
      <c r="J2487">
        <v>1.3149364959157399</v>
      </c>
      <c r="K2487">
        <v>230.62537069917801</v>
      </c>
      <c r="L2487">
        <v>224.25941836165299</v>
      </c>
      <c r="M2487">
        <v>44.463616079136997</v>
      </c>
      <c r="N2487">
        <v>0.64344445548489604</v>
      </c>
      <c r="O2487">
        <v>18.893969827770398</v>
      </c>
      <c r="P2487">
        <v>26.140161725067301</v>
      </c>
      <c r="Q2487">
        <v>-6.8796450902851997E-2</v>
      </c>
    </row>
    <row r="2488" spans="1:17" hidden="1" x14ac:dyDescent="0.3">
      <c r="A2488" t="s">
        <v>5174</v>
      </c>
      <c r="B2488" t="s">
        <v>5175</v>
      </c>
      <c r="C2488" t="str">
        <f>IFERROR(VLOOKUP(Table1[[#This Row],[Ticker]],[1]!Table2[[Symbol]:[Industry]],2,FALSE),"-")</f>
        <v>-</v>
      </c>
      <c r="D2488" t="s">
        <v>286</v>
      </c>
      <c r="E2488">
        <v>181.853061</v>
      </c>
      <c r="F2488">
        <v>390</v>
      </c>
      <c r="G2488">
        <v>22.071289636510301</v>
      </c>
      <c r="H2488">
        <v>-4.7430135680526</v>
      </c>
      <c r="I2488">
        <v>-43.023952189604799</v>
      </c>
      <c r="J2488">
        <v>4.1951204122518302</v>
      </c>
      <c r="K2488">
        <v>385.21399960399901</v>
      </c>
      <c r="L2488">
        <v>387.88271415688502</v>
      </c>
      <c r="M2488">
        <v>52.155378405952398</v>
      </c>
      <c r="N2488">
        <v>1.2609709799919699</v>
      </c>
      <c r="O2488">
        <v>56.256410256410199</v>
      </c>
      <c r="P2488">
        <v>51.162790697674403</v>
      </c>
      <c r="Q2488">
        <v>0.120106906631207</v>
      </c>
    </row>
    <row r="2489" spans="1:17" hidden="1" x14ac:dyDescent="0.3">
      <c r="A2489" t="s">
        <v>5176</v>
      </c>
      <c r="B2489" t="s">
        <v>5177</v>
      </c>
      <c r="C2489" t="str">
        <f>IFERROR(VLOOKUP(Table1[[#This Row],[Ticker]],[1]!Table2[[Symbol]:[Industry]],2,FALSE),"-")</f>
        <v>-</v>
      </c>
      <c r="D2489" t="s">
        <v>286</v>
      </c>
      <c r="E2489">
        <v>181.77600000000001</v>
      </c>
      <c r="F2489">
        <v>86.56</v>
      </c>
      <c r="G2489">
        <v>-73.333778144894396</v>
      </c>
      <c r="H2489">
        <v>-6.6970908914997098</v>
      </c>
      <c r="I2489">
        <v>-46.314691266507403</v>
      </c>
      <c r="J2489">
        <v>3.4372171021122702</v>
      </c>
      <c r="K2489">
        <v>97.625652025402104</v>
      </c>
      <c r="L2489">
        <v>117.780656724645</v>
      </c>
      <c r="M2489">
        <v>44.579924655856402</v>
      </c>
      <c r="N2489">
        <v>0.39986036522309598</v>
      </c>
      <c r="O2489">
        <v>97.4930683918668</v>
      </c>
      <c r="P2489">
        <v>11.1025542292388</v>
      </c>
      <c r="Q2489">
        <v>0.148638996555856</v>
      </c>
    </row>
    <row r="2490" spans="1:17" hidden="1" x14ac:dyDescent="0.3">
      <c r="A2490" t="s">
        <v>5178</v>
      </c>
      <c r="B2490" t="s">
        <v>5179</v>
      </c>
      <c r="C2490" t="str">
        <f>IFERROR(VLOOKUP(Table1[[#This Row],[Ticker]],[1]!Table2[[Symbol]:[Industry]],2,FALSE),"-")</f>
        <v>-</v>
      </c>
      <c r="D2490" t="s">
        <v>2584</v>
      </c>
      <c r="E2490">
        <v>181.73610600000001</v>
      </c>
      <c r="F2490">
        <v>16.68</v>
      </c>
      <c r="G2490">
        <v>1.47633491053036</v>
      </c>
      <c r="H2490">
        <v>-10.344517327450999</v>
      </c>
      <c r="I2490">
        <v>-29.704814723297499</v>
      </c>
      <c r="J2490">
        <v>-1.91477976856207</v>
      </c>
      <c r="K2490">
        <v>18.1553183387399</v>
      </c>
      <c r="L2490">
        <v>17.896896576819401</v>
      </c>
      <c r="M2490">
        <v>39.939978540292103</v>
      </c>
      <c r="N2490">
        <v>0.38667967335077802</v>
      </c>
      <c r="O2490">
        <v>90.197841726618705</v>
      </c>
      <c r="P2490">
        <v>56.914393226716797</v>
      </c>
      <c r="Q2490">
        <v>0.106402118342314</v>
      </c>
    </row>
    <row r="2491" spans="1:17" hidden="1" x14ac:dyDescent="0.3">
      <c r="A2491" t="s">
        <v>5180</v>
      </c>
      <c r="B2491" t="s">
        <v>5181</v>
      </c>
      <c r="C2491" t="str">
        <f>IFERROR(VLOOKUP(Table1[[#This Row],[Ticker]],[1]!Table2[[Symbol]:[Industry]],2,FALSE),"-")</f>
        <v>-</v>
      </c>
      <c r="D2491" t="s">
        <v>294</v>
      </c>
      <c r="E2491">
        <v>181.7194336</v>
      </c>
      <c r="F2491">
        <v>118</v>
      </c>
      <c r="G2491">
        <v>-37.863280923680797</v>
      </c>
      <c r="H2491">
        <v>-4.9463908637508602</v>
      </c>
      <c r="I2491">
        <v>-40.265308550458002</v>
      </c>
      <c r="J2491">
        <v>-1.18117640505078</v>
      </c>
      <c r="K2491">
        <v>123.88996253895201</v>
      </c>
      <c r="L2491">
        <v>132.57848333718101</v>
      </c>
      <c r="M2491">
        <v>33.533135323549701</v>
      </c>
      <c r="N2491">
        <v>0.97314049586776796</v>
      </c>
      <c r="O2491">
        <v>40.593220338983002</v>
      </c>
      <c r="P2491">
        <v>6.3063063063062996</v>
      </c>
    </row>
    <row r="2492" spans="1:17" hidden="1" x14ac:dyDescent="0.3">
      <c r="A2492" t="s">
        <v>5182</v>
      </c>
      <c r="B2492" t="s">
        <v>5183</v>
      </c>
      <c r="C2492" t="str">
        <f>IFERROR(VLOOKUP(Table1[[#This Row],[Ticker]],[1]!Table2[[Symbol]:[Industry]],2,FALSE),"-")</f>
        <v>-</v>
      </c>
      <c r="D2492" t="s">
        <v>170</v>
      </c>
      <c r="E2492">
        <v>181.22065692999999</v>
      </c>
      <c r="F2492">
        <v>158.63</v>
      </c>
      <c r="G2492">
        <v>30.629978985258902</v>
      </c>
      <c r="H2492">
        <v>-5.2037592091648701</v>
      </c>
      <c r="I2492">
        <v>-17.573348297522099</v>
      </c>
      <c r="J2492">
        <v>-4.6405858843751799</v>
      </c>
      <c r="K2492">
        <v>160.45645888343799</v>
      </c>
      <c r="L2492">
        <v>144.12633959881401</v>
      </c>
      <c r="M2492">
        <v>40.285371072020297</v>
      </c>
      <c r="N2492">
        <v>0.51773790235724904</v>
      </c>
      <c r="O2492">
        <v>32.761772678560099</v>
      </c>
      <c r="Q2492">
        <v>7.8209208676428998E-2</v>
      </c>
    </row>
    <row r="2493" spans="1:17" hidden="1" x14ac:dyDescent="0.3">
      <c r="A2493" t="s">
        <v>5184</v>
      </c>
      <c r="B2493" t="s">
        <v>5185</v>
      </c>
      <c r="C2493" t="str">
        <f>IFERROR(VLOOKUP(Table1[[#This Row],[Ticker]],[1]!Table2[[Symbol]:[Industry]],2,FALSE),"-")</f>
        <v>-</v>
      </c>
      <c r="D2493" t="s">
        <v>1209</v>
      </c>
      <c r="E2493">
        <v>181.045384275</v>
      </c>
      <c r="F2493">
        <v>138.25</v>
      </c>
      <c r="G2493">
        <v>84.001357824751494</v>
      </c>
      <c r="H2493">
        <v>-1.5614485443823101</v>
      </c>
      <c r="I2493">
        <v>11.9517207809991</v>
      </c>
      <c r="J2493">
        <v>-8.6949505097339692</v>
      </c>
      <c r="K2493">
        <v>140.552062343822</v>
      </c>
      <c r="L2493">
        <v>119.98327491850701</v>
      </c>
      <c r="M2493">
        <v>32.800311199057802</v>
      </c>
      <c r="N2493">
        <v>0.31348940581492202</v>
      </c>
      <c r="O2493">
        <v>37.432188065099403</v>
      </c>
      <c r="P2493">
        <v>134.28232502965599</v>
      </c>
      <c r="Q2493">
        <v>7.6670405372957995E-2</v>
      </c>
    </row>
    <row r="2494" spans="1:17" hidden="1" x14ac:dyDescent="0.3">
      <c r="A2494" t="s">
        <v>5186</v>
      </c>
      <c r="B2494" t="s">
        <v>5187</v>
      </c>
      <c r="C2494" t="str">
        <f>IFERROR(VLOOKUP(Table1[[#This Row],[Ticker]],[1]!Table2[[Symbol]:[Industry]],2,FALSE),"-")</f>
        <v>-</v>
      </c>
      <c r="D2494" t="s">
        <v>297</v>
      </c>
      <c r="E2494">
        <v>180.90065416499999</v>
      </c>
      <c r="F2494">
        <v>188.65</v>
      </c>
      <c r="G2494">
        <v>104.94412418703401</v>
      </c>
      <c r="H2494">
        <v>-24.8788130379147</v>
      </c>
      <c r="I2494">
        <v>15.2285186100357</v>
      </c>
      <c r="J2494">
        <v>-4.9696078149830498</v>
      </c>
      <c r="K2494">
        <v>199.516260097957</v>
      </c>
      <c r="L2494">
        <v>162.55627638817501</v>
      </c>
      <c r="M2494">
        <v>38.093782366112301</v>
      </c>
      <c r="N2494">
        <v>0.31550923135047099</v>
      </c>
      <c r="O2494">
        <v>39.8621786376888</v>
      </c>
      <c r="P2494">
        <v>168.579157175398</v>
      </c>
      <c r="Q2494">
        <v>0.104162210868518</v>
      </c>
    </row>
    <row r="2495" spans="1:17" hidden="1" x14ac:dyDescent="0.3">
      <c r="A2495" t="s">
        <v>5188</v>
      </c>
      <c r="B2495" t="s">
        <v>5189</v>
      </c>
      <c r="C2495" t="str">
        <f>IFERROR(VLOOKUP(Table1[[#This Row],[Ticker]],[1]!Table2[[Symbol]:[Industry]],2,FALSE),"-")</f>
        <v>-</v>
      </c>
      <c r="D2495" t="s">
        <v>51</v>
      </c>
      <c r="E2495">
        <v>180.86692375999999</v>
      </c>
      <c r="F2495">
        <v>154.4</v>
      </c>
      <c r="G2495">
        <v>-70.4396308895045</v>
      </c>
      <c r="H2495">
        <v>37.478172471982901</v>
      </c>
      <c r="I2495">
        <v>-39.581005199487997</v>
      </c>
      <c r="J2495">
        <v>0.41021554192654203</v>
      </c>
      <c r="K2495">
        <v>181.75986046484201</v>
      </c>
      <c r="L2495">
        <v>158.12428160047</v>
      </c>
      <c r="M2495">
        <v>64.947672228645601</v>
      </c>
      <c r="N2495">
        <v>0.73255813953488302</v>
      </c>
      <c r="O2495">
        <v>81.347150259067305</v>
      </c>
      <c r="P2495">
        <v>39.602169981916802</v>
      </c>
    </row>
    <row r="2496" spans="1:17" hidden="1" x14ac:dyDescent="0.3">
      <c r="A2496" t="s">
        <v>5190</v>
      </c>
      <c r="B2496" t="s">
        <v>5191</v>
      </c>
      <c r="C2496" t="str">
        <f>IFERROR(VLOOKUP(Table1[[#This Row],[Ticker]],[1]!Table2[[Symbol]:[Industry]],2,FALSE),"-")</f>
        <v>-</v>
      </c>
      <c r="D2496" t="s">
        <v>54</v>
      </c>
      <c r="E2496">
        <v>180.36288596</v>
      </c>
      <c r="F2496">
        <v>113.95</v>
      </c>
      <c r="G2496">
        <v>-20.6835984461114</v>
      </c>
      <c r="H2496">
        <v>2.56950345723215</v>
      </c>
      <c r="I2496">
        <v>-6.0592534269142702</v>
      </c>
      <c r="J2496">
        <v>-0.376353132132628</v>
      </c>
      <c r="K2496">
        <v>107.30709604396399</v>
      </c>
      <c r="L2496">
        <v>106.188633653975</v>
      </c>
      <c r="M2496">
        <v>63.126373451992798</v>
      </c>
      <c r="N2496">
        <v>1.4681339876744599</v>
      </c>
      <c r="O2496">
        <v>16.2351908731899</v>
      </c>
      <c r="P2496">
        <v>25.495594713656299</v>
      </c>
      <c r="Q2496">
        <v>-9.2763348357352005E-2</v>
      </c>
    </row>
    <row r="2497" spans="1:17" hidden="1" x14ac:dyDescent="0.3">
      <c r="A2497" t="s">
        <v>5192</v>
      </c>
      <c r="B2497" t="s">
        <v>5193</v>
      </c>
      <c r="C2497" t="str">
        <f>IFERROR(VLOOKUP(Table1[[#This Row],[Ticker]],[1]!Table2[[Symbol]:[Industry]],2,FALSE),"-")</f>
        <v>-</v>
      </c>
      <c r="D2497" t="s">
        <v>21</v>
      </c>
      <c r="E2497">
        <v>180.35448613</v>
      </c>
      <c r="F2497">
        <v>0.91</v>
      </c>
      <c r="G2497">
        <v>150.85393895528401</v>
      </c>
      <c r="H2497">
        <v>-14.9873744703082</v>
      </c>
      <c r="I2497">
        <v>-31.854814723297501</v>
      </c>
      <c r="J2497">
        <v>-6.6711409859244402</v>
      </c>
      <c r="K2497">
        <v>0.95872123680180699</v>
      </c>
      <c r="L2497">
        <v>0.87922485637702197</v>
      </c>
      <c r="M2497">
        <v>45.396139439603502</v>
      </c>
      <c r="N2497">
        <v>0.84914254406212897</v>
      </c>
      <c r="O2497">
        <v>87.912087912087898</v>
      </c>
      <c r="P2497">
        <v>285.59322033898297</v>
      </c>
    </row>
    <row r="2498" spans="1:17" hidden="1" x14ac:dyDescent="0.3">
      <c r="A2498" t="s">
        <v>5194</v>
      </c>
      <c r="B2498" t="s">
        <v>5195</v>
      </c>
      <c r="C2498" t="str">
        <f>IFERROR(VLOOKUP(Table1[[#This Row],[Ticker]],[1]!Table2[[Symbol]:[Industry]],2,FALSE),"-")</f>
        <v>-</v>
      </c>
      <c r="D2498" t="s">
        <v>133</v>
      </c>
      <c r="E2498">
        <v>180.0444373</v>
      </c>
      <c r="F2498">
        <v>21.19</v>
      </c>
      <c r="G2498">
        <v>-7.5401416147343499</v>
      </c>
      <c r="H2498">
        <v>-4.8790712212107703</v>
      </c>
      <c r="I2498">
        <v>-28.682503966325399</v>
      </c>
      <c r="J2498">
        <v>8.6217161569326795</v>
      </c>
      <c r="K2498">
        <v>20.863760053283599</v>
      </c>
      <c r="L2498">
        <v>20.337630807618002</v>
      </c>
      <c r="M2498">
        <v>56.9775382377914</v>
      </c>
      <c r="N2498">
        <v>0.58946887474422305</v>
      </c>
      <c r="O2498">
        <v>43.699858423784697</v>
      </c>
      <c r="P2498">
        <v>53.5507246376811</v>
      </c>
      <c r="Q2498">
        <v>3.2524323668071002E-2</v>
      </c>
    </row>
    <row r="2499" spans="1:17" hidden="1" x14ac:dyDescent="0.3">
      <c r="A2499" t="s">
        <v>5196</v>
      </c>
      <c r="B2499" t="s">
        <v>5197</v>
      </c>
      <c r="C2499" t="str">
        <f>IFERROR(VLOOKUP(Table1[[#This Row],[Ticker]],[1]!Table2[[Symbol]:[Industry]],2,FALSE),"-")</f>
        <v>-</v>
      </c>
      <c r="D2499" t="s">
        <v>391</v>
      </c>
      <c r="E2499">
        <v>179.54159040899901</v>
      </c>
      <c r="F2499">
        <v>111.33</v>
      </c>
      <c r="G2499">
        <v>-43.811851234215503</v>
      </c>
      <c r="H2499">
        <v>-9.4332036494375195</v>
      </c>
      <c r="I2499">
        <v>-23.683127976309599</v>
      </c>
      <c r="J2499">
        <v>-1.2395607188900399</v>
      </c>
      <c r="K2499">
        <v>111.38397395794</v>
      </c>
      <c r="L2499">
        <v>114.94035148184101</v>
      </c>
      <c r="M2499">
        <v>41.4725412960548</v>
      </c>
      <c r="N2499">
        <v>1.00207878147621</v>
      </c>
      <c r="O2499">
        <v>42.639001167699597</v>
      </c>
      <c r="P2499">
        <v>26.296086216676098</v>
      </c>
      <c r="Q2499">
        <v>5.2443044782253E-2</v>
      </c>
    </row>
    <row r="2500" spans="1:17" hidden="1" x14ac:dyDescent="0.3">
      <c r="A2500" t="s">
        <v>5198</v>
      </c>
      <c r="B2500" t="s">
        <v>5199</v>
      </c>
      <c r="C2500" t="str">
        <f>IFERROR(VLOOKUP(Table1[[#This Row],[Ticker]],[1]!Table2[[Symbol]:[Industry]],2,FALSE),"-")</f>
        <v>-</v>
      </c>
      <c r="D2500" t="s">
        <v>1005</v>
      </c>
      <c r="E2500">
        <v>179.28749999999999</v>
      </c>
      <c r="F2500">
        <v>341.5</v>
      </c>
      <c r="G2500">
        <v>133.11073205553501</v>
      </c>
      <c r="H2500">
        <v>-15.438708850214001</v>
      </c>
      <c r="I2500">
        <v>24.4304249061829</v>
      </c>
      <c r="J2500">
        <v>1.4582087961799099</v>
      </c>
      <c r="K2500">
        <v>321.54748483378899</v>
      </c>
      <c r="L2500">
        <v>263.11559824769103</v>
      </c>
      <c r="M2500">
        <v>53.820929092477598</v>
      </c>
      <c r="N2500">
        <v>1.0242633950425999</v>
      </c>
      <c r="O2500">
        <v>14.143484626647099</v>
      </c>
      <c r="P2500">
        <v>196.698523023457</v>
      </c>
      <c r="Q2500">
        <v>7.5462807583191002E-2</v>
      </c>
    </row>
    <row r="2501" spans="1:17" hidden="1" x14ac:dyDescent="0.3">
      <c r="A2501" t="s">
        <v>5200</v>
      </c>
      <c r="B2501" t="s">
        <v>5201</v>
      </c>
      <c r="C2501" t="str">
        <f>IFERROR(VLOOKUP(Table1[[#This Row],[Ticker]],[1]!Table2[[Symbol]:[Industry]],2,FALSE),"-")</f>
        <v>-</v>
      </c>
      <c r="D2501" t="s">
        <v>201</v>
      </c>
      <c r="E2501">
        <v>179.102508</v>
      </c>
      <c r="F2501">
        <v>291.85000000000002</v>
      </c>
      <c r="G2501">
        <v>46.107222257348603</v>
      </c>
      <c r="H2501">
        <v>30.0870936147981</v>
      </c>
      <c r="I2501">
        <v>20.740633568378598</v>
      </c>
      <c r="J2501">
        <v>-6.36141781435916</v>
      </c>
      <c r="K2501">
        <v>252.868719154296</v>
      </c>
      <c r="L2501">
        <v>223.948983982214</v>
      </c>
      <c r="M2501">
        <v>58.137784361404499</v>
      </c>
      <c r="N2501">
        <v>4.7507516619093204</v>
      </c>
      <c r="O2501">
        <v>15.9499743018673</v>
      </c>
      <c r="P2501">
        <v>99.897260273972606</v>
      </c>
      <c r="Q2501">
        <v>7.5878607716052995E-2</v>
      </c>
    </row>
    <row r="2502" spans="1:17" hidden="1" x14ac:dyDescent="0.3">
      <c r="A2502" t="s">
        <v>5202</v>
      </c>
      <c r="B2502" t="s">
        <v>5203</v>
      </c>
      <c r="C2502" t="str">
        <f>IFERROR(VLOOKUP(Table1[[#This Row],[Ticker]],[1]!Table2[[Symbol]:[Industry]],2,FALSE),"-")</f>
        <v>-</v>
      </c>
      <c r="D2502" t="s">
        <v>1525</v>
      </c>
      <c r="E2502">
        <v>178.9392</v>
      </c>
      <c r="F2502">
        <v>101.67</v>
      </c>
      <c r="G2502">
        <v>32.274289565040903</v>
      </c>
      <c r="H2502">
        <v>-0.30842710188719702</v>
      </c>
      <c r="I2502">
        <v>-17.640025990903101</v>
      </c>
      <c r="J2502">
        <v>0.67817842595301303</v>
      </c>
      <c r="K2502">
        <v>92.524015039639806</v>
      </c>
      <c r="L2502">
        <v>90.904297954315098</v>
      </c>
      <c r="M2502">
        <v>74.525755562230799</v>
      </c>
      <c r="N2502">
        <v>3.7961249909562702</v>
      </c>
      <c r="O2502">
        <v>55.798170551785198</v>
      </c>
      <c r="P2502">
        <v>109.758613575407</v>
      </c>
      <c r="Q2502">
        <v>5.1185770525423002E-2</v>
      </c>
    </row>
    <row r="2503" spans="1:17" hidden="1" x14ac:dyDescent="0.3">
      <c r="A2503" t="s">
        <v>5204</v>
      </c>
      <c r="B2503" t="s">
        <v>5205</v>
      </c>
      <c r="C2503" t="str">
        <f>IFERROR(VLOOKUP(Table1[[#This Row],[Ticker]],[1]!Table2[[Symbol]:[Industry]],2,FALSE),"-")</f>
        <v>-</v>
      </c>
      <c r="D2503" t="s">
        <v>297</v>
      </c>
      <c r="E2503">
        <v>178.32</v>
      </c>
      <c r="F2503">
        <v>14860</v>
      </c>
      <c r="G2503">
        <v>-0.51131616013777403</v>
      </c>
      <c r="H2503">
        <v>-10.9635010633931</v>
      </c>
      <c r="I2503">
        <v>-11.5250650497062</v>
      </c>
      <c r="J2503">
        <v>1.88387831909485</v>
      </c>
      <c r="K2503">
        <v>14326.5488110269</v>
      </c>
      <c r="L2503">
        <v>13501.4385959758</v>
      </c>
      <c r="M2503">
        <v>48.080337657633002</v>
      </c>
      <c r="N2503">
        <v>0.30092592592592499</v>
      </c>
      <c r="O2503">
        <v>17.429340511440099</v>
      </c>
      <c r="P2503">
        <v>46.9642874803437</v>
      </c>
      <c r="Q2503">
        <v>-1.9470104015794999E-2</v>
      </c>
    </row>
    <row r="2504" spans="1:17" hidden="1" x14ac:dyDescent="0.3">
      <c r="A2504" t="s">
        <v>5206</v>
      </c>
      <c r="B2504" t="s">
        <v>5207</v>
      </c>
      <c r="C2504" t="str">
        <f>IFERROR(VLOOKUP(Table1[[#This Row],[Ticker]],[1]!Table2[[Symbol]:[Industry]],2,FALSE),"-")</f>
        <v>-</v>
      </c>
      <c r="D2504" t="s">
        <v>46</v>
      </c>
      <c r="E2504">
        <v>178.21649836</v>
      </c>
      <c r="F2504">
        <v>571.70000000000005</v>
      </c>
      <c r="G2504">
        <v>-67.530027848009098</v>
      </c>
      <c r="H2504">
        <v>-7.18259687558007</v>
      </c>
      <c r="I2504">
        <v>-83.019943248083194</v>
      </c>
      <c r="J2504">
        <v>1.16797377225035</v>
      </c>
      <c r="K2504">
        <v>772.47986887484296</v>
      </c>
      <c r="L2504">
        <v>1241.5768768462599</v>
      </c>
      <c r="M2504">
        <v>41.900288617635603</v>
      </c>
      <c r="N2504">
        <v>0.40304674194158802</v>
      </c>
      <c r="O2504">
        <v>314.88368025187998</v>
      </c>
      <c r="Q2504">
        <v>1.8205788962253999E-2</v>
      </c>
    </row>
    <row r="2505" spans="1:17" hidden="1" x14ac:dyDescent="0.3">
      <c r="A2505" t="s">
        <v>5208</v>
      </c>
      <c r="B2505" t="s">
        <v>5209</v>
      </c>
      <c r="C2505" t="str">
        <f>IFERROR(VLOOKUP(Table1[[#This Row],[Ticker]],[1]!Table2[[Symbol]:[Industry]],2,FALSE),"-")</f>
        <v>-</v>
      </c>
      <c r="D2505" t="s">
        <v>1459</v>
      </c>
      <c r="E2505">
        <v>177.87945569999999</v>
      </c>
      <c r="F2505">
        <v>1929</v>
      </c>
      <c r="G2505">
        <v>-51.277648386354699</v>
      </c>
      <c r="H2505">
        <v>-4.1411212403340798</v>
      </c>
      <c r="I2505">
        <v>-24.0548655034655</v>
      </c>
      <c r="J2505">
        <v>-3.8520646374363401</v>
      </c>
      <c r="K2505">
        <v>1971.4032886078001</v>
      </c>
      <c r="L2505">
        <v>2130.2058817850898</v>
      </c>
      <c r="M2505">
        <v>52.682770266668498</v>
      </c>
      <c r="N2505">
        <v>0.78214876033057801</v>
      </c>
      <c r="O2505">
        <v>38.413685847589399</v>
      </c>
      <c r="P2505">
        <v>4.2702702702702702</v>
      </c>
      <c r="Q2505">
        <v>2.4588920797371999E-2</v>
      </c>
    </row>
    <row r="2506" spans="1:17" hidden="1" x14ac:dyDescent="0.3">
      <c r="A2506" t="s">
        <v>5210</v>
      </c>
      <c r="B2506" t="s">
        <v>5211</v>
      </c>
      <c r="C2506" t="str">
        <f>IFERROR(VLOOKUP(Table1[[#This Row],[Ticker]],[1]!Table2[[Symbol]:[Industry]],2,FALSE),"-")</f>
        <v>-</v>
      </c>
      <c r="D2506" t="s">
        <v>626</v>
      </c>
      <c r="E2506">
        <v>177.869671977</v>
      </c>
      <c r="F2506">
        <v>235.79</v>
      </c>
      <c r="G2506">
        <v>1.7709298072837101</v>
      </c>
      <c r="H2506">
        <v>-5.14514096361264</v>
      </c>
      <c r="I2506">
        <v>-23.586971139394699</v>
      </c>
      <c r="J2506">
        <v>2.1224174911783198</v>
      </c>
      <c r="K2506">
        <v>231.474295680327</v>
      </c>
      <c r="L2506">
        <v>227.99704661885599</v>
      </c>
      <c r="M2506">
        <v>48.716961062899898</v>
      </c>
      <c r="N2506">
        <v>0.80534625731849796</v>
      </c>
      <c r="O2506">
        <v>48.013062470842598</v>
      </c>
      <c r="P2506">
        <v>35.472565354783001</v>
      </c>
      <c r="Q2506">
        <v>-3.9930845673185E-2</v>
      </c>
    </row>
    <row r="2507" spans="1:17" hidden="1" x14ac:dyDescent="0.3">
      <c r="A2507" t="s">
        <v>5212</v>
      </c>
      <c r="B2507" t="s">
        <v>5213</v>
      </c>
      <c r="C2507" t="str">
        <f>IFERROR(VLOOKUP(Table1[[#This Row],[Ticker]],[1]!Table2[[Symbol]:[Industry]],2,FALSE),"-")</f>
        <v>-</v>
      </c>
      <c r="D2507" t="s">
        <v>433</v>
      </c>
      <c r="E2507">
        <v>177.743510988</v>
      </c>
      <c r="F2507">
        <v>21.72</v>
      </c>
      <c r="G2507">
        <v>51.5937496757874</v>
      </c>
      <c r="H2507">
        <v>-5.8221899438520399</v>
      </c>
      <c r="I2507">
        <v>-10.019859811100099</v>
      </c>
      <c r="J2507">
        <v>-8.7558412543407993</v>
      </c>
      <c r="K2507">
        <v>21.760285011949499</v>
      </c>
      <c r="L2507">
        <v>19.3261124412161</v>
      </c>
      <c r="M2507">
        <v>43.065725291364302</v>
      </c>
      <c r="N2507">
        <v>0.77599122920239105</v>
      </c>
      <c r="O2507">
        <v>31.2154696132596</v>
      </c>
      <c r="P2507">
        <v>111.90243902439001</v>
      </c>
      <c r="Q2507">
        <v>2.9181491777229999E-2</v>
      </c>
    </row>
    <row r="2508" spans="1:17" hidden="1" x14ac:dyDescent="0.3">
      <c r="A2508" t="s">
        <v>5214</v>
      </c>
      <c r="B2508" t="s">
        <v>5215</v>
      </c>
      <c r="C2508" t="str">
        <f>IFERROR(VLOOKUP(Table1[[#This Row],[Ticker]],[1]!Table2[[Symbol]:[Industry]],2,FALSE),"-")</f>
        <v>-</v>
      </c>
      <c r="D2508" t="s">
        <v>54</v>
      </c>
      <c r="E2508">
        <v>177.64642079999999</v>
      </c>
      <c r="F2508">
        <v>155.19999999999999</v>
      </c>
      <c r="G2508">
        <v>-9.6735976760136904</v>
      </c>
      <c r="H2508">
        <v>-8.1671861242223098</v>
      </c>
      <c r="I2508">
        <v>-31.205078575540298</v>
      </c>
      <c r="J2508">
        <v>-2.2006190996722301</v>
      </c>
      <c r="K2508">
        <v>162.807398189634</v>
      </c>
      <c r="L2508">
        <v>164.78897916562201</v>
      </c>
      <c r="M2508">
        <v>31.098882141707598</v>
      </c>
      <c r="N2508">
        <v>0.95046826904651405</v>
      </c>
      <c r="O2508">
        <v>40.979381443298898</v>
      </c>
      <c r="P2508">
        <v>24.5086241476133</v>
      </c>
      <c r="Q2508">
        <v>-0.100079722113658</v>
      </c>
    </row>
    <row r="2509" spans="1:17" hidden="1" x14ac:dyDescent="0.3">
      <c r="A2509" t="s">
        <v>5216</v>
      </c>
      <c r="B2509" t="s">
        <v>5217</v>
      </c>
      <c r="C2509" t="str">
        <f>IFERROR(VLOOKUP(Table1[[#This Row],[Ticker]],[1]!Table2[[Symbol]:[Industry]],2,FALSE),"-")</f>
        <v>-</v>
      </c>
      <c r="D2509" t="s">
        <v>297</v>
      </c>
      <c r="E2509">
        <v>177.56083194999999</v>
      </c>
      <c r="F2509">
        <v>199.93</v>
      </c>
      <c r="G2509">
        <v>-25.431531172373699</v>
      </c>
      <c r="H2509">
        <v>-2.9824960663472599</v>
      </c>
      <c r="I2509">
        <v>-31.749779118007599</v>
      </c>
      <c r="J2509">
        <v>4.2220957500088998</v>
      </c>
      <c r="K2509">
        <v>196.528429791695</v>
      </c>
      <c r="L2509">
        <v>197.96836116160199</v>
      </c>
      <c r="M2509">
        <v>51.099082962160203</v>
      </c>
      <c r="N2509">
        <v>1.15072949773357</v>
      </c>
      <c r="O2509">
        <v>31.771119891962101</v>
      </c>
      <c r="P2509">
        <v>22.920381186596899</v>
      </c>
      <c r="Q2509">
        <v>-7.1910857976977993E-2</v>
      </c>
    </row>
    <row r="2510" spans="1:17" hidden="1" x14ac:dyDescent="0.3">
      <c r="A2510" t="s">
        <v>5218</v>
      </c>
      <c r="B2510" t="s">
        <v>5219</v>
      </c>
      <c r="C2510" t="str">
        <f>IFERROR(VLOOKUP(Table1[[#This Row],[Ticker]],[1]!Table2[[Symbol]:[Industry]],2,FALSE),"-")</f>
        <v>-</v>
      </c>
      <c r="D2510" t="s">
        <v>201</v>
      </c>
      <c r="E2510">
        <v>177.37540665</v>
      </c>
      <c r="F2510">
        <v>13.26</v>
      </c>
      <c r="G2510">
        <v>68.414914565040903</v>
      </c>
      <c r="H2510">
        <v>-7.3886180694304002</v>
      </c>
      <c r="I2510">
        <v>43.818262199779298</v>
      </c>
      <c r="J2510">
        <v>0.47171615693268798</v>
      </c>
      <c r="K2510">
        <v>12.701846511910601</v>
      </c>
      <c r="L2510">
        <v>10.244382508967799</v>
      </c>
      <c r="M2510">
        <v>47.875561021381301</v>
      </c>
      <c r="N2510">
        <v>0.45856852669117398</v>
      </c>
      <c r="O2510">
        <v>19.3061840120663</v>
      </c>
      <c r="P2510">
        <v>115.60975609755999</v>
      </c>
      <c r="Q2510">
        <v>-3.5070281933953E-2</v>
      </c>
    </row>
    <row r="2511" spans="1:17" hidden="1" x14ac:dyDescent="0.3">
      <c r="A2511" t="s">
        <v>5220</v>
      </c>
      <c r="B2511" t="s">
        <v>5221</v>
      </c>
      <c r="C2511" t="str">
        <f>IFERROR(VLOOKUP(Table1[[#This Row],[Ticker]],[1]!Table2[[Symbol]:[Industry]],2,FALSE),"-")</f>
        <v>-</v>
      </c>
      <c r="D2511" t="s">
        <v>2469</v>
      </c>
      <c r="E2511">
        <v>176.64400000000001</v>
      </c>
      <c r="F2511">
        <v>82.16</v>
      </c>
      <c r="G2511">
        <v>100.06319042710901</v>
      </c>
      <c r="H2511">
        <v>-15.900735639410501</v>
      </c>
      <c r="I2511">
        <v>-38.819100437583202</v>
      </c>
      <c r="J2511">
        <v>-4.9229006313884804</v>
      </c>
      <c r="K2511">
        <v>93.688710205874102</v>
      </c>
      <c r="L2511">
        <v>94.043594135313995</v>
      </c>
      <c r="M2511">
        <v>37.780629638140098</v>
      </c>
      <c r="N2511">
        <v>2.1790201473923099</v>
      </c>
      <c r="O2511">
        <v>68.658714703018504</v>
      </c>
      <c r="P2511">
        <v>176.16806722689</v>
      </c>
      <c r="Q2511">
        <v>5.1472724572249003E-2</v>
      </c>
    </row>
    <row r="2512" spans="1:17" hidden="1" x14ac:dyDescent="0.3">
      <c r="A2512" t="s">
        <v>5222</v>
      </c>
      <c r="B2512" t="s">
        <v>5223</v>
      </c>
      <c r="C2512" t="str">
        <f>IFERROR(VLOOKUP(Table1[[#This Row],[Ticker]],[1]!Table2[[Symbol]:[Industry]],2,FALSE),"-")</f>
        <v>-</v>
      </c>
      <c r="D2512" t="s">
        <v>136</v>
      </c>
      <c r="E2512">
        <v>176.39825540000001</v>
      </c>
      <c r="F2512">
        <v>13.15</v>
      </c>
      <c r="G2512">
        <v>92.581581231707503</v>
      </c>
      <c r="H2512">
        <v>21.6405325064359</v>
      </c>
      <c r="I2512">
        <v>20.397723347768402</v>
      </c>
      <c r="J2512">
        <v>13.0376212535934</v>
      </c>
      <c r="K2512">
        <v>11.251412365281199</v>
      </c>
      <c r="L2512">
        <v>9.42347282339286</v>
      </c>
      <c r="M2512">
        <v>64.812662392784702</v>
      </c>
      <c r="N2512">
        <v>0.69543880798235203</v>
      </c>
      <c r="O2512">
        <v>27.452471482889699</v>
      </c>
      <c r="P2512">
        <v>157.84313725490199</v>
      </c>
      <c r="Q2512">
        <v>7.6866674633706999E-2</v>
      </c>
    </row>
    <row r="2513" spans="1:17" hidden="1" x14ac:dyDescent="0.3">
      <c r="A2513" t="s">
        <v>5224</v>
      </c>
      <c r="B2513" t="s">
        <v>5225</v>
      </c>
      <c r="C2513" t="str">
        <f>IFERROR(VLOOKUP(Table1[[#This Row],[Ticker]],[1]!Table2[[Symbol]:[Industry]],2,FALSE),"-")</f>
        <v>-</v>
      </c>
      <c r="D2513" t="s">
        <v>133</v>
      </c>
      <c r="E2513">
        <v>176.24806649999999</v>
      </c>
      <c r="F2513">
        <v>513.04999999999995</v>
      </c>
      <c r="G2513">
        <v>142.59119997952101</v>
      </c>
      <c r="H2513">
        <v>27.836394942695101</v>
      </c>
      <c r="I2513">
        <v>58.541220740068098</v>
      </c>
      <c r="J2513">
        <v>15.6246409156255</v>
      </c>
      <c r="K2513">
        <v>399.28922025153599</v>
      </c>
      <c r="L2513">
        <v>323.34252420790801</v>
      </c>
      <c r="M2513">
        <v>82.519940144066197</v>
      </c>
      <c r="N2513">
        <v>1.54198013220552</v>
      </c>
      <c r="O2513">
        <v>1.8321800994055299</v>
      </c>
      <c r="P2513">
        <v>175.53705692803399</v>
      </c>
      <c r="Q2513">
        <v>0.13941649802412301</v>
      </c>
    </row>
    <row r="2514" spans="1:17" hidden="1" x14ac:dyDescent="0.3">
      <c r="A2514" t="s">
        <v>5226</v>
      </c>
      <c r="B2514" t="s">
        <v>5227</v>
      </c>
      <c r="C2514" t="str">
        <f>IFERROR(VLOOKUP(Table1[[#This Row],[Ticker]],[1]!Table2[[Symbol]:[Industry]],2,FALSE),"-")</f>
        <v>-</v>
      </c>
      <c r="D2514" t="s">
        <v>626</v>
      </c>
      <c r="E2514">
        <v>176.24250000000001</v>
      </c>
      <c r="F2514">
        <v>261.10000000000002</v>
      </c>
      <c r="G2514">
        <v>15.2785385802541</v>
      </c>
      <c r="H2514">
        <v>0.43000202032207802</v>
      </c>
      <c r="I2514">
        <v>34.284403453388798</v>
      </c>
      <c r="J2514">
        <v>9.2985569585539398</v>
      </c>
      <c r="K2514">
        <v>207.664202521302</v>
      </c>
      <c r="L2514">
        <v>186.98613692819299</v>
      </c>
      <c r="M2514">
        <v>84.368812751468496</v>
      </c>
      <c r="N2514">
        <v>1.8083491506790501</v>
      </c>
      <c r="O2514">
        <v>1.4170815779394701</v>
      </c>
      <c r="P2514">
        <v>76.359338061465706</v>
      </c>
      <c r="Q2514">
        <v>4.2708835510110003E-3</v>
      </c>
    </row>
    <row r="2515" spans="1:17" hidden="1" x14ac:dyDescent="0.3">
      <c r="A2515" t="s">
        <v>5228</v>
      </c>
      <c r="B2515" t="s">
        <v>5229</v>
      </c>
      <c r="C2515" t="str">
        <f>IFERROR(VLOOKUP(Table1[[#This Row],[Ticker]],[1]!Table2[[Symbol]:[Industry]],2,FALSE),"-")</f>
        <v>-</v>
      </c>
      <c r="D2515" t="s">
        <v>1005</v>
      </c>
      <c r="E2515">
        <v>176.14244295</v>
      </c>
      <c r="F2515">
        <v>174.75</v>
      </c>
      <c r="G2515">
        <v>100.362966513092</v>
      </c>
      <c r="H2515">
        <v>-11.0514770344108</v>
      </c>
      <c r="I2515">
        <v>38.785667675659397</v>
      </c>
      <c r="J2515">
        <v>8.6306485196867104</v>
      </c>
      <c r="K2515">
        <v>161.92341541732301</v>
      </c>
      <c r="L2515">
        <v>128.09636197395301</v>
      </c>
      <c r="M2515">
        <v>57.298559530269202</v>
      </c>
      <c r="N2515">
        <v>0.28146018164118602</v>
      </c>
      <c r="O2515">
        <v>12.3891273247496</v>
      </c>
      <c r="P2515">
        <v>135.82995951417001</v>
      </c>
      <c r="Q2515">
        <v>2.9406408622527001E-2</v>
      </c>
    </row>
    <row r="2516" spans="1:17" hidden="1" x14ac:dyDescent="0.3">
      <c r="A2516" t="s">
        <v>5230</v>
      </c>
      <c r="B2516" t="s">
        <v>5231</v>
      </c>
      <c r="C2516" t="str">
        <f>IFERROR(VLOOKUP(Table1[[#This Row],[Ticker]],[1]!Table2[[Symbol]:[Industry]],2,FALSE),"-")</f>
        <v>-</v>
      </c>
      <c r="D2516" t="s">
        <v>349</v>
      </c>
      <c r="E2516">
        <v>175.93511040000001</v>
      </c>
      <c r="F2516">
        <v>75.599999999999994</v>
      </c>
      <c r="G2516">
        <v>-50.066866811477297</v>
      </c>
      <c r="H2516">
        <v>5.84595886302509</v>
      </c>
      <c r="I2516">
        <v>-41.001810431452</v>
      </c>
      <c r="J2516">
        <v>-0.79410662787743802</v>
      </c>
      <c r="K2516">
        <v>76.384452363152207</v>
      </c>
      <c r="L2516">
        <v>90.300165367338707</v>
      </c>
      <c r="M2516">
        <v>45.032075664540997</v>
      </c>
      <c r="N2516">
        <v>1.04265323817781</v>
      </c>
      <c r="O2516">
        <v>102.380952380952</v>
      </c>
      <c r="P2516">
        <v>19.999999999999901</v>
      </c>
    </row>
    <row r="2517" spans="1:17" hidden="1" x14ac:dyDescent="0.3">
      <c r="A2517" t="s">
        <v>5232</v>
      </c>
      <c r="B2517" t="s">
        <v>5233</v>
      </c>
      <c r="C2517" t="str">
        <f>IFERROR(VLOOKUP(Table1[[#This Row],[Ticker]],[1]!Table2[[Symbol]:[Industry]],2,FALSE),"-")</f>
        <v>-</v>
      </c>
      <c r="D2517" t="s">
        <v>1126</v>
      </c>
      <c r="E2517">
        <v>175.513442</v>
      </c>
      <c r="F2517">
        <v>103</v>
      </c>
      <c r="G2517">
        <v>103.325628850755</v>
      </c>
      <c r="H2517">
        <v>-3.2892612627610598</v>
      </c>
      <c r="I2517">
        <v>2.8861762676934299</v>
      </c>
      <c r="J2517">
        <v>-3.9373747521582101</v>
      </c>
      <c r="K2517">
        <v>109.79268607441701</v>
      </c>
      <c r="L2517">
        <v>89.584564492242393</v>
      </c>
      <c r="M2517">
        <v>29.678439976861299</v>
      </c>
      <c r="N2517">
        <v>0.46765828358939199</v>
      </c>
      <c r="O2517">
        <v>26.213592233009699</v>
      </c>
      <c r="P2517">
        <v>167.532467532467</v>
      </c>
    </row>
    <row r="2518" spans="1:17" hidden="1" x14ac:dyDescent="0.3">
      <c r="A2518" t="s">
        <v>5234</v>
      </c>
      <c r="B2518" t="s">
        <v>5235</v>
      </c>
      <c r="C2518" t="str">
        <f>IFERROR(VLOOKUP(Table1[[#This Row],[Ticker]],[1]!Table2[[Symbol]:[Industry]],2,FALSE),"-")</f>
        <v>-</v>
      </c>
      <c r="D2518" t="s">
        <v>181</v>
      </c>
      <c r="E2518">
        <v>175.45195335599999</v>
      </c>
      <c r="F2518">
        <v>22.38</v>
      </c>
      <c r="G2518">
        <v>-11.798971872146501</v>
      </c>
      <c r="H2518">
        <v>-0.44655814377763398</v>
      </c>
      <c r="I2518">
        <v>-45.796544046605803</v>
      </c>
      <c r="J2518">
        <v>2.1436547018942802</v>
      </c>
      <c r="K2518">
        <v>21.204097413004099</v>
      </c>
      <c r="L2518">
        <v>21.681461388911099</v>
      </c>
      <c r="M2518">
        <v>57.133129192554001</v>
      </c>
      <c r="N2518">
        <v>3.1782709280857402</v>
      </c>
      <c r="O2518">
        <v>76.496872207327897</v>
      </c>
      <c r="P2518">
        <v>43.922829581993497</v>
      </c>
      <c r="Q2518">
        <v>-1.4544432400266E-2</v>
      </c>
    </row>
    <row r="2519" spans="1:17" hidden="1" x14ac:dyDescent="0.3">
      <c r="A2519" t="s">
        <v>5236</v>
      </c>
      <c r="B2519" t="s">
        <v>5237</v>
      </c>
      <c r="C2519" t="str">
        <f>IFERROR(VLOOKUP(Table1[[#This Row],[Ticker]],[1]!Table2[[Symbol]:[Industry]],2,FALSE),"-")</f>
        <v>-</v>
      </c>
      <c r="D2519" t="s">
        <v>286</v>
      </c>
      <c r="E2519">
        <v>175.39373735000001</v>
      </c>
      <c r="F2519">
        <v>33.020000000000003</v>
      </c>
      <c r="G2519">
        <v>121.872401397245</v>
      </c>
      <c r="H2519">
        <v>16.3486043656705</v>
      </c>
      <c r="I2519">
        <v>38.293626358774901</v>
      </c>
      <c r="J2519">
        <v>8.6605408197457798</v>
      </c>
      <c r="K2519">
        <v>29.0737090523657</v>
      </c>
      <c r="L2519">
        <v>22.0657177283835</v>
      </c>
      <c r="M2519">
        <v>60.863513723953297</v>
      </c>
      <c r="N2519">
        <v>0.55426202093925503</v>
      </c>
      <c r="O2519">
        <v>9.5699576014536394</v>
      </c>
      <c r="P2519">
        <v>201.552511415525</v>
      </c>
      <c r="Q2519">
        <v>9.2733341357226995E-2</v>
      </c>
    </row>
    <row r="2520" spans="1:17" hidden="1" x14ac:dyDescent="0.3">
      <c r="A2520" t="s">
        <v>5238</v>
      </c>
      <c r="B2520" t="s">
        <v>5239</v>
      </c>
      <c r="C2520" t="str">
        <f>IFERROR(VLOOKUP(Table1[[#This Row],[Ticker]],[1]!Table2[[Symbol]:[Industry]],2,FALSE),"-")</f>
        <v>-</v>
      </c>
      <c r="E2520">
        <v>175.36955624999999</v>
      </c>
      <c r="F2520">
        <v>963.9</v>
      </c>
      <c r="G2520">
        <v>159.14190433827301</v>
      </c>
      <c r="H2520">
        <v>-3.93980729529008</v>
      </c>
      <c r="I2520">
        <v>35.107686237723399</v>
      </c>
      <c r="J2520">
        <v>20.712222486046599</v>
      </c>
      <c r="K2520">
        <v>912.16787230920795</v>
      </c>
      <c r="L2520">
        <v>666.47378038549698</v>
      </c>
      <c r="M2520">
        <v>71.884781683030297</v>
      </c>
      <c r="N2520">
        <v>1.2227900759400301</v>
      </c>
      <c r="O2520">
        <v>0</v>
      </c>
      <c r="P2520">
        <v>185.72698977323199</v>
      </c>
    </row>
    <row r="2521" spans="1:17" hidden="1" x14ac:dyDescent="0.3">
      <c r="A2521" t="s">
        <v>5240</v>
      </c>
      <c r="B2521" t="s">
        <v>5241</v>
      </c>
      <c r="C2521" t="str">
        <f>IFERROR(VLOOKUP(Table1[[#This Row],[Ticker]],[1]!Table2[[Symbol]:[Industry]],2,FALSE),"-")</f>
        <v>-</v>
      </c>
      <c r="D2521" t="s">
        <v>391</v>
      </c>
      <c r="E2521">
        <v>175.26781800000001</v>
      </c>
      <c r="F2521">
        <v>25.08</v>
      </c>
      <c r="G2521">
        <v>-77.363352688997196</v>
      </c>
      <c r="H2521">
        <v>-9.8635212592990698</v>
      </c>
      <c r="I2521">
        <v>-51.486977981082703</v>
      </c>
      <c r="J2521">
        <v>3.0316511427108201</v>
      </c>
      <c r="K2521">
        <v>26.630657805938601</v>
      </c>
      <c r="L2521">
        <v>33.846294429364399</v>
      </c>
      <c r="M2521">
        <v>42.788120524365901</v>
      </c>
      <c r="N2521">
        <v>0.93731237511129994</v>
      </c>
      <c r="O2521">
        <v>133.25358851674599</v>
      </c>
      <c r="P2521">
        <v>16.434540389972099</v>
      </c>
      <c r="Q2521">
        <v>0.107307893190181</v>
      </c>
    </row>
    <row r="2522" spans="1:17" hidden="1" x14ac:dyDescent="0.3">
      <c r="A2522" t="s">
        <v>5242</v>
      </c>
      <c r="B2522" t="s">
        <v>5243</v>
      </c>
      <c r="C2522" t="str">
        <f>IFERROR(VLOOKUP(Table1[[#This Row],[Ticker]],[1]!Table2[[Symbol]:[Industry]],2,FALSE),"-")</f>
        <v>-</v>
      </c>
      <c r="D2522" t="s">
        <v>21</v>
      </c>
      <c r="E2522">
        <v>175.04976600000001</v>
      </c>
      <c r="F2522">
        <v>197.85</v>
      </c>
      <c r="G2522">
        <v>44.7878032614462</v>
      </c>
      <c r="H2522">
        <v>23.563580943704402</v>
      </c>
      <c r="I2522">
        <v>58.268073973107803</v>
      </c>
      <c r="J2522">
        <v>-8.1047662162785902E-2</v>
      </c>
      <c r="K2522">
        <v>166.535834799779</v>
      </c>
      <c r="M2522">
        <v>52.827223575118502</v>
      </c>
      <c r="N2522">
        <v>0.325564562825709</v>
      </c>
      <c r="O2522">
        <v>17.5132676269901</v>
      </c>
      <c r="P2522">
        <v>102.923076923076</v>
      </c>
    </row>
    <row r="2523" spans="1:17" hidden="1" x14ac:dyDescent="0.3">
      <c r="A2523" t="s">
        <v>5244</v>
      </c>
      <c r="B2523" t="s">
        <v>5245</v>
      </c>
      <c r="C2523" t="str">
        <f>IFERROR(VLOOKUP(Table1[[#This Row],[Ticker]],[1]!Table2[[Symbol]:[Industry]],2,FALSE),"-")</f>
        <v>-</v>
      </c>
      <c r="D2523" t="s">
        <v>136</v>
      </c>
      <c r="E2523">
        <v>174.67500000000001</v>
      </c>
      <c r="F2523">
        <v>127.5</v>
      </c>
      <c r="G2523">
        <v>0.91491456504092294</v>
      </c>
      <c r="H2523">
        <v>-28.9546109375447</v>
      </c>
      <c r="I2523">
        <v>-14.763125560165999</v>
      </c>
      <c r="J2523">
        <v>-2.5346724187907199</v>
      </c>
      <c r="K2523">
        <v>146.89079889110101</v>
      </c>
      <c r="L2523">
        <v>133.39854158532501</v>
      </c>
      <c r="M2523">
        <v>13.0556265659494</v>
      </c>
      <c r="N2523">
        <v>1.02458814851241</v>
      </c>
      <c r="O2523">
        <v>41.176470588235297</v>
      </c>
      <c r="P2523">
        <v>37.987012987012903</v>
      </c>
      <c r="Q2523">
        <v>5.6384824892102003E-2</v>
      </c>
    </row>
    <row r="2524" spans="1:17" hidden="1" x14ac:dyDescent="0.3">
      <c r="A2524" t="s">
        <v>5246</v>
      </c>
      <c r="B2524" t="s">
        <v>5247</v>
      </c>
      <c r="C2524" t="str">
        <f>IFERROR(VLOOKUP(Table1[[#This Row],[Ticker]],[1]!Table2[[Symbol]:[Industry]],2,FALSE),"-")</f>
        <v>-</v>
      </c>
      <c r="D2524" t="s">
        <v>133</v>
      </c>
      <c r="E2524">
        <v>174.2375088</v>
      </c>
      <c r="F2524">
        <v>106.02</v>
      </c>
      <c r="G2524">
        <v>26.291626893808001</v>
      </c>
      <c r="H2524">
        <v>-2.56312900021851E-2</v>
      </c>
      <c r="I2524">
        <v>-33.089720383674901</v>
      </c>
      <c r="J2524">
        <v>3.1383828235993501</v>
      </c>
      <c r="K2524">
        <v>104.62650941174</v>
      </c>
      <c r="L2524">
        <v>99.5892017554078</v>
      </c>
      <c r="M2524">
        <v>60.5589626233904</v>
      </c>
      <c r="N2524">
        <v>1.4545190343904399</v>
      </c>
      <c r="O2524">
        <v>36.247877758913397</v>
      </c>
      <c r="P2524">
        <v>65.915492957746395</v>
      </c>
      <c r="Q2524">
        <v>-1.0157562702026999E-2</v>
      </c>
    </row>
    <row r="2525" spans="1:17" hidden="1" x14ac:dyDescent="0.3">
      <c r="A2525" t="s">
        <v>5248</v>
      </c>
      <c r="B2525" t="s">
        <v>5249</v>
      </c>
      <c r="C2525" t="str">
        <f>IFERROR(VLOOKUP(Table1[[#This Row],[Ticker]],[1]!Table2[[Symbol]:[Industry]],2,FALSE),"-")</f>
        <v>-</v>
      </c>
      <c r="D2525" t="s">
        <v>5250</v>
      </c>
      <c r="E2525">
        <v>174.17160000000001</v>
      </c>
      <c r="F2525">
        <v>180</v>
      </c>
      <c r="G2525">
        <v>-4.9634638133374498</v>
      </c>
      <c r="H2525">
        <v>12.1623070583541</v>
      </c>
      <c r="I2525">
        <v>-1.68420190992709</v>
      </c>
      <c r="J2525">
        <v>-6.7447786884281298</v>
      </c>
      <c r="K2525">
        <v>164.94963870090999</v>
      </c>
      <c r="L2525">
        <v>156.394738900091</v>
      </c>
      <c r="M2525">
        <v>44.813115928908502</v>
      </c>
      <c r="N2525">
        <v>0.56926095487246497</v>
      </c>
      <c r="O2525">
        <v>13.7777777777777</v>
      </c>
      <c r="P2525">
        <v>57.825515124945198</v>
      </c>
    </row>
    <row r="2526" spans="1:17" hidden="1" x14ac:dyDescent="0.3">
      <c r="A2526" t="s">
        <v>5251</v>
      </c>
      <c r="B2526" t="s">
        <v>5252</v>
      </c>
      <c r="C2526" t="str">
        <f>IFERROR(VLOOKUP(Table1[[#This Row],[Ticker]],[1]!Table2[[Symbol]:[Industry]],2,FALSE),"-")</f>
        <v>-</v>
      </c>
      <c r="D2526" t="s">
        <v>1180</v>
      </c>
      <c r="E2526">
        <v>173.97000111</v>
      </c>
      <c r="F2526">
        <v>8.7899999999999991</v>
      </c>
      <c r="G2526">
        <v>60.436191160785498</v>
      </c>
      <c r="H2526">
        <v>-6.4521321795593298</v>
      </c>
      <c r="I2526">
        <v>-43.892216298100699</v>
      </c>
      <c r="J2526">
        <v>-1.3300856448691101</v>
      </c>
      <c r="K2526">
        <v>8.9108982846197797</v>
      </c>
      <c r="L2526">
        <v>8.5640492891901197</v>
      </c>
      <c r="M2526">
        <v>45.308740205421302</v>
      </c>
      <c r="N2526">
        <v>1.1148080576171</v>
      </c>
      <c r="O2526">
        <v>75.199089874857805</v>
      </c>
      <c r="P2526">
        <v>91.086956521739097</v>
      </c>
      <c r="Q2526">
        <v>7.4458496975339003E-2</v>
      </c>
    </row>
    <row r="2527" spans="1:17" hidden="1" x14ac:dyDescent="0.3">
      <c r="A2527" t="s">
        <v>5253</v>
      </c>
      <c r="B2527" t="s">
        <v>5254</v>
      </c>
      <c r="C2527" t="str">
        <f>IFERROR(VLOOKUP(Table1[[#This Row],[Ticker]],[1]!Table2[[Symbol]:[Industry]],2,FALSE),"-")</f>
        <v>-</v>
      </c>
      <c r="D2527" t="s">
        <v>201</v>
      </c>
      <c r="E2527">
        <v>173.81925655999899</v>
      </c>
      <c r="F2527">
        <v>113.2</v>
      </c>
      <c r="G2527">
        <v>-37.696196546070098</v>
      </c>
      <c r="H2527">
        <v>-0.77086891425077997</v>
      </c>
      <c r="I2527">
        <v>-16.435301486747498</v>
      </c>
      <c r="J2527">
        <v>2.3631188718648102</v>
      </c>
      <c r="K2527">
        <v>111.199817058957</v>
      </c>
      <c r="L2527">
        <v>114.374861360659</v>
      </c>
      <c r="M2527">
        <v>59.829982368215703</v>
      </c>
      <c r="N2527">
        <v>1.7208828894730599</v>
      </c>
      <c r="O2527">
        <v>19.037102473498202</v>
      </c>
      <c r="P2527">
        <v>17.305699481865201</v>
      </c>
      <c r="Q2527">
        <v>1.5162762204011001E-2</v>
      </c>
    </row>
    <row r="2528" spans="1:17" hidden="1" x14ac:dyDescent="0.3">
      <c r="A2528" t="s">
        <v>5255</v>
      </c>
      <c r="B2528" t="s">
        <v>5256</v>
      </c>
      <c r="C2528" t="str">
        <f>IFERROR(VLOOKUP(Table1[[#This Row],[Ticker]],[1]!Table2[[Symbol]:[Industry]],2,FALSE),"-")</f>
        <v>-</v>
      </c>
      <c r="D2528" t="s">
        <v>626</v>
      </c>
      <c r="E2528">
        <v>173.75365600799901</v>
      </c>
      <c r="F2528">
        <v>12.84</v>
      </c>
      <c r="G2528">
        <v>-37.2322670633515</v>
      </c>
      <c r="H2528">
        <v>-4.3770192170958397</v>
      </c>
      <c r="I2528">
        <v>-38.626856486638601</v>
      </c>
      <c r="J2528">
        <v>3.0804118091066002</v>
      </c>
      <c r="K2528">
        <v>13.005308164454201</v>
      </c>
      <c r="L2528">
        <v>13.2544762423545</v>
      </c>
      <c r="M2528">
        <v>47.508975951779199</v>
      </c>
      <c r="N2528">
        <v>0.92690901850555996</v>
      </c>
      <c r="O2528">
        <v>51.090342679127701</v>
      </c>
      <c r="P2528">
        <v>22.870813397129101</v>
      </c>
      <c r="Q2528">
        <v>-5.5410445085571997E-2</v>
      </c>
    </row>
    <row r="2529" spans="1:17" hidden="1" x14ac:dyDescent="0.3">
      <c r="A2529" t="s">
        <v>5257</v>
      </c>
      <c r="B2529" t="s">
        <v>5258</v>
      </c>
      <c r="C2529" t="str">
        <f>IFERROR(VLOOKUP(Table1[[#This Row],[Ticker]],[1]!Table2[[Symbol]:[Industry]],2,FALSE),"-")</f>
        <v>-</v>
      </c>
      <c r="D2529" t="s">
        <v>626</v>
      </c>
      <c r="E2529">
        <v>173.474885</v>
      </c>
      <c r="F2529">
        <v>406.55</v>
      </c>
      <c r="G2529">
        <v>-82.959159906468898</v>
      </c>
      <c r="H2529">
        <v>16.738593070265999</v>
      </c>
      <c r="I2529">
        <v>-28.915541581860399</v>
      </c>
      <c r="J2529">
        <v>2.9725211370764999</v>
      </c>
      <c r="K2529">
        <v>418.86892526495097</v>
      </c>
      <c r="L2529">
        <v>456.33448175678399</v>
      </c>
      <c r="M2529">
        <v>35.367207937067001</v>
      </c>
      <c r="N2529">
        <v>1.78805403225921</v>
      </c>
      <c r="O2529">
        <v>129.22149797072899</v>
      </c>
      <c r="P2529">
        <v>26.022938623682499</v>
      </c>
      <c r="Q2529">
        <v>1.2718232765343999E-2</v>
      </c>
    </row>
    <row r="2530" spans="1:17" hidden="1" x14ac:dyDescent="0.3">
      <c r="A2530" t="s">
        <v>5259</v>
      </c>
      <c r="B2530" t="s">
        <v>5260</v>
      </c>
      <c r="C2530" t="str">
        <f>IFERROR(VLOOKUP(Table1[[#This Row],[Ticker]],[1]!Table2[[Symbol]:[Industry]],2,FALSE),"-")</f>
        <v>-</v>
      </c>
      <c r="D2530" t="s">
        <v>46</v>
      </c>
      <c r="E2530">
        <v>173.17327148999999</v>
      </c>
      <c r="F2530">
        <v>103.55</v>
      </c>
      <c r="G2530">
        <v>42.090594643229501</v>
      </c>
      <c r="H2530">
        <v>-5.5505224439180401</v>
      </c>
      <c r="I2530">
        <v>-41.244995153554299</v>
      </c>
      <c r="J2530">
        <v>-1.5759028906863599</v>
      </c>
      <c r="K2530">
        <v>103.892848024073</v>
      </c>
      <c r="L2530">
        <v>98.093476796303094</v>
      </c>
      <c r="M2530">
        <v>47.649979397255699</v>
      </c>
      <c r="N2530">
        <v>0.94975790327189702</v>
      </c>
      <c r="O2530">
        <v>53.404152583293097</v>
      </c>
      <c r="P2530">
        <v>97.1629855293221</v>
      </c>
      <c r="Q2530">
        <v>5.3954880371388E-2</v>
      </c>
    </row>
    <row r="2531" spans="1:17" hidden="1" x14ac:dyDescent="0.3">
      <c r="A2531" t="s">
        <v>5261</v>
      </c>
      <c r="B2531" t="s">
        <v>5262</v>
      </c>
      <c r="C2531" t="str">
        <f>IFERROR(VLOOKUP(Table1[[#This Row],[Ticker]],[1]!Table2[[Symbol]:[Industry]],2,FALSE),"-")</f>
        <v>-</v>
      </c>
      <c r="D2531" t="s">
        <v>116</v>
      </c>
      <c r="E2531">
        <v>173.08799999999999</v>
      </c>
      <c r="F2531">
        <v>160</v>
      </c>
      <c r="G2531">
        <v>-28.725758217833601</v>
      </c>
      <c r="H2531">
        <v>-11.0326731270673</v>
      </c>
      <c r="I2531">
        <v>-13.695060141129099</v>
      </c>
      <c r="J2531">
        <v>3.2664479269294699</v>
      </c>
      <c r="K2531">
        <v>160.043917930173</v>
      </c>
      <c r="L2531">
        <v>154.15287585242299</v>
      </c>
      <c r="M2531">
        <v>51.6845315193994</v>
      </c>
      <c r="N2531">
        <v>0.52004344301164096</v>
      </c>
      <c r="O2531">
        <v>25.156249999999901</v>
      </c>
      <c r="P2531">
        <v>33.3333333333333</v>
      </c>
      <c r="Q2531">
        <v>0.103048189208108</v>
      </c>
    </row>
    <row r="2532" spans="1:17" hidden="1" x14ac:dyDescent="0.3">
      <c r="A2532" t="s">
        <v>5263</v>
      </c>
      <c r="B2532" t="s">
        <v>5264</v>
      </c>
      <c r="C2532" t="str">
        <f>IFERROR(VLOOKUP(Table1[[#This Row],[Ticker]],[1]!Table2[[Symbol]:[Industry]],2,FALSE),"-")</f>
        <v>-</v>
      </c>
      <c r="D2532" t="s">
        <v>21</v>
      </c>
      <c r="E2532">
        <v>173.08287544800001</v>
      </c>
      <c r="F2532">
        <v>47.29</v>
      </c>
      <c r="G2532">
        <v>68.344840368833104</v>
      </c>
      <c r="H2532">
        <v>9.3906743101795502</v>
      </c>
      <c r="I2532">
        <v>-9.12504339524126</v>
      </c>
      <c r="J2532">
        <v>2.40504949026601</v>
      </c>
      <c r="K2532">
        <v>41.066031727275202</v>
      </c>
      <c r="L2532">
        <v>36.825940717250901</v>
      </c>
      <c r="M2532">
        <v>63.9933621200922</v>
      </c>
      <c r="N2532">
        <v>1.7038762719103999</v>
      </c>
      <c r="O2532">
        <v>14.0833157115669</v>
      </c>
      <c r="P2532">
        <v>126.810551558752</v>
      </c>
      <c r="Q2532">
        <v>6.4495067439119994E-2</v>
      </c>
    </row>
    <row r="2533" spans="1:17" hidden="1" x14ac:dyDescent="0.3">
      <c r="A2533" t="s">
        <v>5265</v>
      </c>
      <c r="B2533" t="s">
        <v>5266</v>
      </c>
      <c r="C2533" t="str">
        <f>IFERROR(VLOOKUP(Table1[[#This Row],[Ticker]],[1]!Table2[[Symbol]:[Industry]],2,FALSE),"-")</f>
        <v>-</v>
      </c>
      <c r="D2533" t="s">
        <v>433</v>
      </c>
      <c r="E2533">
        <v>173.07378878699899</v>
      </c>
      <c r="F2533">
        <v>173.01</v>
      </c>
      <c r="G2533">
        <v>28.296634995148398</v>
      </c>
      <c r="H2533">
        <v>-6.1686931516269103</v>
      </c>
      <c r="I2533">
        <v>21.115511110682199</v>
      </c>
      <c r="J2533">
        <v>4.3224270574066201</v>
      </c>
      <c r="K2533">
        <v>164.76123284087899</v>
      </c>
      <c r="L2533">
        <v>143.254466002301</v>
      </c>
      <c r="M2533">
        <v>54.7381978399223</v>
      </c>
      <c r="N2533">
        <v>0.48914461758675798</v>
      </c>
      <c r="O2533">
        <v>9.2422403329287306</v>
      </c>
      <c r="P2533">
        <v>59.676972773419401</v>
      </c>
      <c r="Q2533">
        <v>5.5747526923037E-2</v>
      </c>
    </row>
    <row r="2534" spans="1:17" hidden="1" x14ac:dyDescent="0.3">
      <c r="A2534" t="s">
        <v>5267</v>
      </c>
      <c r="B2534" t="s">
        <v>5268</v>
      </c>
      <c r="C2534" t="str">
        <f>IFERROR(VLOOKUP(Table1[[#This Row],[Ticker]],[1]!Table2[[Symbol]:[Industry]],2,FALSE),"-")</f>
        <v>-</v>
      </c>
      <c r="E2534">
        <v>173.02087</v>
      </c>
      <c r="F2534">
        <v>72.05</v>
      </c>
      <c r="G2534">
        <v>323.22138228885098</v>
      </c>
      <c r="H2534">
        <v>5.37050552379465</v>
      </c>
      <c r="I2534">
        <v>49.793670467749202</v>
      </c>
      <c r="J2534">
        <v>16.194588665632399</v>
      </c>
      <c r="K2534">
        <v>67.466526355375606</v>
      </c>
      <c r="L2534">
        <v>51.746061753456097</v>
      </c>
      <c r="M2534">
        <v>59.353110925686998</v>
      </c>
      <c r="N2534">
        <v>0.738311732424074</v>
      </c>
      <c r="O2534">
        <v>7.4947952810548299</v>
      </c>
      <c r="P2534">
        <v>400.347222222222</v>
      </c>
      <c r="Q2534">
        <v>0.24512557828311601</v>
      </c>
    </row>
    <row r="2535" spans="1:17" hidden="1" x14ac:dyDescent="0.3">
      <c r="A2535" t="s">
        <v>5269</v>
      </c>
      <c r="B2535" t="s">
        <v>5270</v>
      </c>
      <c r="C2535" t="str">
        <f>IFERROR(VLOOKUP(Table1[[#This Row],[Ticker]],[1]!Table2[[Symbol]:[Industry]],2,FALSE),"-")</f>
        <v>-</v>
      </c>
      <c r="D2535" t="s">
        <v>133</v>
      </c>
      <c r="E2535">
        <v>173.01396295399999</v>
      </c>
      <c r="F2535">
        <v>19.18</v>
      </c>
      <c r="G2535">
        <v>90.383240356896096</v>
      </c>
      <c r="H2535">
        <v>8.9150645540820097</v>
      </c>
      <c r="I2535">
        <v>-17.634431448036199</v>
      </c>
      <c r="J2535">
        <v>2.5958078282574402</v>
      </c>
      <c r="K2535">
        <v>16.0869834583313</v>
      </c>
      <c r="L2535">
        <v>14.251712975397499</v>
      </c>
      <c r="M2535">
        <v>80.825538791502694</v>
      </c>
      <c r="N2535">
        <v>2.29322603217661</v>
      </c>
      <c r="O2535">
        <v>16.9968717413973</v>
      </c>
      <c r="P2535">
        <v>139.45068664169699</v>
      </c>
      <c r="Q2535">
        <v>6.2315361941834999E-2</v>
      </c>
    </row>
    <row r="2536" spans="1:17" hidden="1" x14ac:dyDescent="0.3">
      <c r="A2536" t="s">
        <v>5271</v>
      </c>
      <c r="B2536" t="s">
        <v>5272</v>
      </c>
      <c r="C2536" t="str">
        <f>IFERROR(VLOOKUP(Table1[[#This Row],[Ticker]],[1]!Table2[[Symbol]:[Industry]],2,FALSE),"-")</f>
        <v>-</v>
      </c>
      <c r="D2536" t="s">
        <v>463</v>
      </c>
      <c r="E2536">
        <v>172.83574944</v>
      </c>
      <c r="F2536">
        <v>7.2</v>
      </c>
      <c r="G2536">
        <v>57.346609105549703</v>
      </c>
      <c r="H2536">
        <v>-12.337748535146099</v>
      </c>
      <c r="I2536">
        <v>-36.634514268316799</v>
      </c>
      <c r="J2536">
        <v>-3.1282838430673001</v>
      </c>
      <c r="K2536">
        <v>7.4278205389368299</v>
      </c>
      <c r="L2536">
        <v>7.0531215845335904</v>
      </c>
      <c r="M2536">
        <v>43.9138994750355</v>
      </c>
      <c r="N2536">
        <v>0.84543801798191098</v>
      </c>
      <c r="O2536">
        <v>57.302710145987099</v>
      </c>
      <c r="P2536">
        <v>83.931694540508801</v>
      </c>
      <c r="Q2536">
        <v>7.9404205406561998E-2</v>
      </c>
    </row>
    <row r="2537" spans="1:17" hidden="1" x14ac:dyDescent="0.3">
      <c r="A2537" t="s">
        <v>5273</v>
      </c>
      <c r="B2537" t="s">
        <v>5274</v>
      </c>
      <c r="C2537" t="str">
        <f>IFERROR(VLOOKUP(Table1[[#This Row],[Ticker]],[1]!Table2[[Symbol]:[Industry]],2,FALSE),"-")</f>
        <v>-</v>
      </c>
      <c r="D2537" t="s">
        <v>297</v>
      </c>
      <c r="E2537">
        <v>172.74</v>
      </c>
      <c r="F2537">
        <v>575.79999999999995</v>
      </c>
      <c r="G2537">
        <v>266.13014635311998</v>
      </c>
      <c r="H2537">
        <v>49.887260711437499</v>
      </c>
      <c r="I2537">
        <v>43.362576581050199</v>
      </c>
      <c r="J2537">
        <v>7.2288497195314196</v>
      </c>
      <c r="K2537">
        <v>447.19973556297498</v>
      </c>
      <c r="L2537">
        <v>341.90422593022203</v>
      </c>
      <c r="M2537">
        <v>68.741541410941807</v>
      </c>
      <c r="N2537">
        <v>1.02785908361542</v>
      </c>
      <c r="O2537">
        <v>6.8773879819381696</v>
      </c>
      <c r="P2537">
        <v>305.921748325696</v>
      </c>
      <c r="Q2537">
        <v>0.14405965185134201</v>
      </c>
    </row>
    <row r="2538" spans="1:17" hidden="1" x14ac:dyDescent="0.3">
      <c r="A2538" t="s">
        <v>5275</v>
      </c>
      <c r="B2538" t="s">
        <v>5276</v>
      </c>
      <c r="C2538" t="str">
        <f>IFERROR(VLOOKUP(Table1[[#This Row],[Ticker]],[1]!Table2[[Symbol]:[Industry]],2,FALSE),"-")</f>
        <v>-</v>
      </c>
      <c r="D2538" t="s">
        <v>626</v>
      </c>
      <c r="E2538">
        <v>172.059977016</v>
      </c>
      <c r="F2538">
        <v>5.73</v>
      </c>
      <c r="G2538">
        <v>153.21751196763799</v>
      </c>
      <c r="H2538">
        <v>71.619768386834593</v>
      </c>
      <c r="I2538">
        <v>63.985436797333698</v>
      </c>
      <c r="J2538">
        <v>-0.37574147018596699</v>
      </c>
      <c r="K2538">
        <v>4.3340879522298801</v>
      </c>
      <c r="L2538">
        <v>3.6958874031123599</v>
      </c>
      <c r="M2538">
        <v>63.842564123874702</v>
      </c>
      <c r="N2538">
        <v>0.80659774190780897</v>
      </c>
      <c r="O2538">
        <v>8.02792321116927</v>
      </c>
      <c r="P2538">
        <v>204.13325804630099</v>
      </c>
      <c r="Q2538">
        <v>-4.7186880401147997E-2</v>
      </c>
    </row>
    <row r="2539" spans="1:17" hidden="1" x14ac:dyDescent="0.3">
      <c r="A2539" t="s">
        <v>5277</v>
      </c>
      <c r="B2539" t="s">
        <v>5278</v>
      </c>
      <c r="C2539" t="str">
        <f>IFERROR(VLOOKUP(Table1[[#This Row],[Ticker]],[1]!Table2[[Symbol]:[Industry]],2,FALSE),"-")</f>
        <v>-</v>
      </c>
      <c r="D2539" t="s">
        <v>3167</v>
      </c>
      <c r="E2539">
        <v>171.7527575</v>
      </c>
      <c r="F2539">
        <v>91.37</v>
      </c>
      <c r="G2539">
        <v>31.631364781491101</v>
      </c>
      <c r="H2539">
        <v>21.782827193772999</v>
      </c>
      <c r="I2539">
        <v>-16.026616678248601</v>
      </c>
      <c r="J2539">
        <v>-4.7755956710242904</v>
      </c>
      <c r="K2539">
        <v>84.322056553667394</v>
      </c>
      <c r="M2539">
        <v>52.219003916401597</v>
      </c>
      <c r="N2539">
        <v>0.56815358554488904</v>
      </c>
      <c r="O2539">
        <v>57.327350333807502</v>
      </c>
      <c r="P2539">
        <v>66.127272727272697</v>
      </c>
    </row>
    <row r="2540" spans="1:17" hidden="1" x14ac:dyDescent="0.3">
      <c r="A2540" t="s">
        <v>5279</v>
      </c>
      <c r="B2540" t="s">
        <v>5280</v>
      </c>
      <c r="C2540" t="str">
        <f>IFERROR(VLOOKUP(Table1[[#This Row],[Ticker]],[1]!Table2[[Symbol]:[Industry]],2,FALSE),"-")</f>
        <v>-</v>
      </c>
      <c r="D2540" t="s">
        <v>626</v>
      </c>
      <c r="E2540">
        <v>171.16671595</v>
      </c>
      <c r="F2540">
        <v>59.45</v>
      </c>
      <c r="G2540">
        <v>70.269219200802496</v>
      </c>
      <c r="H2540">
        <v>27.590920440522499</v>
      </c>
      <c r="I2540">
        <v>29.461132518908599</v>
      </c>
      <c r="J2540">
        <v>35.300390638447503</v>
      </c>
      <c r="K2540">
        <v>44.081118247855898</v>
      </c>
      <c r="L2540">
        <v>38.4202428356543</v>
      </c>
      <c r="M2540">
        <v>74.771841178503806</v>
      </c>
      <c r="N2540">
        <v>2.76930433750127</v>
      </c>
      <c r="O2540">
        <v>12.0269133725819</v>
      </c>
      <c r="P2540">
        <v>105</v>
      </c>
      <c r="Q2540">
        <v>1.4649947991484001E-2</v>
      </c>
    </row>
    <row r="2541" spans="1:17" hidden="1" x14ac:dyDescent="0.3">
      <c r="A2541" t="s">
        <v>5281</v>
      </c>
      <c r="B2541" t="s">
        <v>5282</v>
      </c>
      <c r="C2541" t="str">
        <f>IFERROR(VLOOKUP(Table1[[#This Row],[Ticker]],[1]!Table2[[Symbol]:[Industry]],2,FALSE),"-")</f>
        <v>-</v>
      </c>
      <c r="D2541" t="s">
        <v>201</v>
      </c>
      <c r="E2541">
        <v>170.61388704000001</v>
      </c>
      <c r="F2541">
        <v>216.9</v>
      </c>
      <c r="G2541">
        <v>63.012816662943003</v>
      </c>
      <c r="H2541">
        <v>14.1428822200249</v>
      </c>
      <c r="I2541">
        <v>10.802640289555899</v>
      </c>
      <c r="J2541">
        <v>15.9978184019962</v>
      </c>
      <c r="K2541">
        <v>175.018689171022</v>
      </c>
      <c r="L2541">
        <v>152.05633369722801</v>
      </c>
      <c r="M2541">
        <v>71.992306650358799</v>
      </c>
      <c r="N2541">
        <v>1.94950846881161</v>
      </c>
      <c r="O2541">
        <v>9.2669432918395405</v>
      </c>
      <c r="P2541">
        <v>112.64705882352899</v>
      </c>
      <c r="Q2541">
        <v>4.4451356384064E-2</v>
      </c>
    </row>
    <row r="2542" spans="1:17" hidden="1" x14ac:dyDescent="0.3">
      <c r="A2542" t="s">
        <v>5283</v>
      </c>
      <c r="B2542" t="s">
        <v>5284</v>
      </c>
      <c r="C2542" t="str">
        <f>IFERROR(VLOOKUP(Table1[[#This Row],[Ticker]],[1]!Table2[[Symbol]:[Industry]],2,FALSE),"-")</f>
        <v>-</v>
      </c>
      <c r="D2542" t="s">
        <v>2469</v>
      </c>
      <c r="E2542">
        <v>170.4648</v>
      </c>
      <c r="F2542">
        <v>165</v>
      </c>
      <c r="G2542">
        <v>-37.081423921533499</v>
      </c>
      <c r="H2542">
        <v>-3.4502355432105798</v>
      </c>
      <c r="I2542">
        <v>-12.7398512196479</v>
      </c>
      <c r="J2542">
        <v>5.61958034094146</v>
      </c>
      <c r="K2542">
        <v>147.95450718010599</v>
      </c>
      <c r="L2542">
        <v>156.089106833372</v>
      </c>
      <c r="M2542">
        <v>89.5692526275907</v>
      </c>
      <c r="N2542">
        <v>4.8191000918273597</v>
      </c>
      <c r="O2542">
        <v>11.7272727272727</v>
      </c>
      <c r="P2542">
        <v>56.695156695156697</v>
      </c>
    </row>
    <row r="2543" spans="1:17" hidden="1" x14ac:dyDescent="0.3">
      <c r="A2543" t="s">
        <v>5285</v>
      </c>
      <c r="B2543" t="s">
        <v>5286</v>
      </c>
      <c r="C2543" t="str">
        <f>IFERROR(VLOOKUP(Table1[[#This Row],[Ticker]],[1]!Table2[[Symbol]:[Industry]],2,FALSE),"-")</f>
        <v>-</v>
      </c>
      <c r="D2543" t="s">
        <v>5287</v>
      </c>
      <c r="E2543">
        <v>170.3958025</v>
      </c>
      <c r="F2543">
        <v>119</v>
      </c>
      <c r="G2543">
        <v>167.605273032284</v>
      </c>
      <c r="H2543">
        <v>17.863502722674198</v>
      </c>
      <c r="I2543">
        <v>47.597413500875298</v>
      </c>
      <c r="J2543">
        <v>5.7602620260784496</v>
      </c>
      <c r="K2543">
        <v>105.06712769000799</v>
      </c>
      <c r="L2543">
        <v>86.511931081495007</v>
      </c>
      <c r="M2543">
        <v>73.610136659569307</v>
      </c>
      <c r="N2543">
        <v>1.12603911036559</v>
      </c>
      <c r="O2543">
        <v>7.1848739495798197</v>
      </c>
      <c r="P2543">
        <v>238.06818181818099</v>
      </c>
      <c r="Q2543">
        <v>0.115002200363024</v>
      </c>
    </row>
    <row r="2544" spans="1:17" hidden="1" x14ac:dyDescent="0.3">
      <c r="A2544" t="s">
        <v>5288</v>
      </c>
      <c r="B2544" t="s">
        <v>5289</v>
      </c>
      <c r="C2544" t="str">
        <f>IFERROR(VLOOKUP(Table1[[#This Row],[Ticker]],[1]!Table2[[Symbol]:[Industry]],2,FALSE),"-")</f>
        <v>-</v>
      </c>
      <c r="E2544">
        <v>170.2012685</v>
      </c>
      <c r="F2544">
        <v>171.95</v>
      </c>
      <c r="G2544">
        <v>193.97792724214699</v>
      </c>
      <c r="H2544">
        <v>9.1255287554982001</v>
      </c>
      <c r="I2544">
        <v>-18.2620127376384</v>
      </c>
      <c r="J2544">
        <v>8.5967161569326809</v>
      </c>
      <c r="K2544">
        <v>163.29505423455799</v>
      </c>
      <c r="L2544">
        <v>135.708816077351</v>
      </c>
      <c r="M2544">
        <v>57.436053673655003</v>
      </c>
      <c r="N2544">
        <v>0.35263032298254199</v>
      </c>
      <c r="O2544">
        <v>35.562663564989798</v>
      </c>
      <c r="P2544">
        <v>220.563012677106</v>
      </c>
      <c r="Q2544">
        <v>0.20347757908504199</v>
      </c>
    </row>
    <row r="2545" spans="1:17" hidden="1" x14ac:dyDescent="0.3">
      <c r="A2545" t="s">
        <v>5290</v>
      </c>
      <c r="B2545" t="s">
        <v>5291</v>
      </c>
      <c r="C2545" t="str">
        <f>IFERROR(VLOOKUP(Table1[[#This Row],[Ticker]],[1]!Table2[[Symbol]:[Industry]],2,FALSE),"-")</f>
        <v>-</v>
      </c>
      <c r="D2545" t="s">
        <v>1180</v>
      </c>
      <c r="E2545">
        <v>169.681132803</v>
      </c>
      <c r="F2545">
        <v>0.91</v>
      </c>
      <c r="G2545">
        <v>85.042821541785102</v>
      </c>
      <c r="H2545">
        <v>4.7415411923423596</v>
      </c>
      <c r="I2545">
        <v>-15.2553523577061</v>
      </c>
      <c r="J2545">
        <v>10.3482593668092</v>
      </c>
      <c r="K2545">
        <v>0.81263729414798802</v>
      </c>
      <c r="L2545">
        <v>0.75174933116877796</v>
      </c>
      <c r="M2545">
        <v>77.687865638868701</v>
      </c>
      <c r="N2545">
        <v>2.0571592751985901</v>
      </c>
      <c r="O2545">
        <v>31.868131868131801</v>
      </c>
      <c r="P2545">
        <v>127.49999999999901</v>
      </c>
      <c r="Q2545">
        <v>-1.8940203159356999E-2</v>
      </c>
    </row>
    <row r="2546" spans="1:17" hidden="1" x14ac:dyDescent="0.3">
      <c r="A2546" t="s">
        <v>5292</v>
      </c>
      <c r="B2546" t="s">
        <v>5293</v>
      </c>
      <c r="C2546" t="str">
        <f>IFERROR(VLOOKUP(Table1[[#This Row],[Ticker]],[1]!Table2[[Symbol]:[Industry]],2,FALSE),"-")</f>
        <v>-</v>
      </c>
      <c r="D2546" t="s">
        <v>297</v>
      </c>
      <c r="E2546">
        <v>169.664109545</v>
      </c>
      <c r="F2546">
        <v>185.15</v>
      </c>
      <c r="G2546">
        <v>40.816985704167401</v>
      </c>
      <c r="H2546">
        <v>0.35050133750294599</v>
      </c>
      <c r="I2546">
        <v>13.062135872954499</v>
      </c>
      <c r="J2546">
        <v>0.663339480228606</v>
      </c>
      <c r="K2546">
        <v>176.593273556014</v>
      </c>
      <c r="L2546">
        <v>160.922741452385</v>
      </c>
      <c r="M2546">
        <v>71.263367244745993</v>
      </c>
      <c r="N2546">
        <v>0.94958959104063301</v>
      </c>
      <c r="O2546">
        <v>21.712125303807699</v>
      </c>
      <c r="P2546">
        <v>78.200192492781497</v>
      </c>
      <c r="Q2546">
        <v>5.3563363354829002E-2</v>
      </c>
    </row>
    <row r="2547" spans="1:17" hidden="1" x14ac:dyDescent="0.3">
      <c r="A2547" t="s">
        <v>5294</v>
      </c>
      <c r="B2547" t="s">
        <v>5295</v>
      </c>
      <c r="C2547" t="str">
        <f>IFERROR(VLOOKUP(Table1[[#This Row],[Ticker]],[1]!Table2[[Symbol]:[Industry]],2,FALSE),"-")</f>
        <v>-</v>
      </c>
      <c r="D2547" t="s">
        <v>267</v>
      </c>
      <c r="E2547">
        <v>169.64599049</v>
      </c>
      <c r="F2547">
        <v>2.2999999999999998</v>
      </c>
      <c r="K2547">
        <v>2.2860694928582501</v>
      </c>
      <c r="L2547">
        <v>2.4904968111465999</v>
      </c>
      <c r="M2547">
        <v>41.368652020141496</v>
      </c>
      <c r="N2547">
        <v>1</v>
      </c>
      <c r="Q2547">
        <v>-6.0412528129999996E-4</v>
      </c>
    </row>
    <row r="2548" spans="1:17" hidden="1" x14ac:dyDescent="0.3">
      <c r="A2548" t="s">
        <v>5296</v>
      </c>
      <c r="B2548" t="s">
        <v>5297</v>
      </c>
      <c r="C2548" t="str">
        <f>IFERROR(VLOOKUP(Table1[[#This Row],[Ticker]],[1]!Table2[[Symbol]:[Industry]],2,FALSE),"-")</f>
        <v>-</v>
      </c>
      <c r="D2548" t="s">
        <v>626</v>
      </c>
      <c r="E2548">
        <v>169.44118</v>
      </c>
      <c r="F2548">
        <v>85.49</v>
      </c>
      <c r="G2548">
        <v>29.6180938086002</v>
      </c>
      <c r="H2548">
        <v>0.13209455624042801</v>
      </c>
      <c r="I2548">
        <v>-10.684783574381701</v>
      </c>
      <c r="J2548">
        <v>-3.2053244898720501</v>
      </c>
      <c r="K2548">
        <v>83.070658009393895</v>
      </c>
      <c r="L2548">
        <v>77.608247927658596</v>
      </c>
      <c r="M2548">
        <v>49.5248547799332</v>
      </c>
      <c r="N2548">
        <v>0.87053635879441704</v>
      </c>
      <c r="O2548">
        <v>23.406246344601701</v>
      </c>
      <c r="P2548">
        <v>62.528517110266101</v>
      </c>
      <c r="Q2548">
        <v>3.0522148582186E-2</v>
      </c>
    </row>
    <row r="2549" spans="1:17" hidden="1" x14ac:dyDescent="0.3">
      <c r="A2549" t="s">
        <v>5298</v>
      </c>
      <c r="B2549" t="s">
        <v>5299</v>
      </c>
      <c r="C2549" t="str">
        <f>IFERROR(VLOOKUP(Table1[[#This Row],[Ticker]],[1]!Table2[[Symbol]:[Industry]],2,FALSE),"-")</f>
        <v>-</v>
      </c>
      <c r="E2549">
        <v>169.13</v>
      </c>
      <c r="F2549">
        <v>26.02</v>
      </c>
      <c r="G2549">
        <v>83.253624242460205</v>
      </c>
      <c r="H2549">
        <v>32.130039777712803</v>
      </c>
      <c r="I2549">
        <v>66.343461138771403</v>
      </c>
      <c r="J2549">
        <v>8.7025180237124893</v>
      </c>
      <c r="K2549">
        <v>19.517640796712701</v>
      </c>
      <c r="L2549">
        <v>18.3513937443877</v>
      </c>
      <c r="M2549">
        <v>97.298709972580895</v>
      </c>
      <c r="N2549">
        <v>9.1200231096508197E-2</v>
      </c>
      <c r="O2549">
        <v>0</v>
      </c>
      <c r="P2549">
        <v>155.850540806293</v>
      </c>
      <c r="Q2549">
        <v>7.6613823340041007E-2</v>
      </c>
    </row>
    <row r="2550" spans="1:17" hidden="1" x14ac:dyDescent="0.3">
      <c r="A2550" t="s">
        <v>5300</v>
      </c>
      <c r="B2550" t="s">
        <v>5301</v>
      </c>
      <c r="C2550" t="str">
        <f>IFERROR(VLOOKUP(Table1[[#This Row],[Ticker]],[1]!Table2[[Symbol]:[Industry]],2,FALSE),"-")</f>
        <v>-</v>
      </c>
      <c r="D2550" t="s">
        <v>133</v>
      </c>
      <c r="E2550">
        <v>168.69</v>
      </c>
      <c r="F2550">
        <v>56.23</v>
      </c>
      <c r="G2550">
        <v>138.02667927092301</v>
      </c>
      <c r="H2550">
        <v>39.497130893219698</v>
      </c>
      <c r="I2550">
        <v>59.6448012521248</v>
      </c>
      <c r="J2550">
        <v>-11.7750610069715</v>
      </c>
      <c r="K2550">
        <v>40.664970109717899</v>
      </c>
      <c r="L2550">
        <v>34.427800591315503</v>
      </c>
      <c r="M2550">
        <v>71.215401952741402</v>
      </c>
      <c r="N2550">
        <v>3.5903271608948102</v>
      </c>
      <c r="O2550">
        <v>11.2395518406544</v>
      </c>
      <c r="P2550">
        <v>171.64251207729399</v>
      </c>
      <c r="Q2550">
        <v>0.114292559496759</v>
      </c>
    </row>
    <row r="2551" spans="1:17" hidden="1" x14ac:dyDescent="0.3">
      <c r="A2551" t="s">
        <v>5302</v>
      </c>
      <c r="B2551" t="s">
        <v>5303</v>
      </c>
      <c r="C2551" t="str">
        <f>IFERROR(VLOOKUP(Table1[[#This Row],[Ticker]],[1]!Table2[[Symbol]:[Industry]],2,FALSE),"-")</f>
        <v>-</v>
      </c>
      <c r="D2551" t="s">
        <v>391</v>
      </c>
      <c r="E2551">
        <v>168.439625568</v>
      </c>
      <c r="F2551">
        <v>26.08</v>
      </c>
      <c r="G2551">
        <v>58.379453572133102</v>
      </c>
      <c r="H2551">
        <v>2.7427510527043002</v>
      </c>
      <c r="I2551">
        <v>5.1718292676321296</v>
      </c>
      <c r="J2551">
        <v>0.67091934418367305</v>
      </c>
      <c r="K2551">
        <v>23.750996893060901</v>
      </c>
      <c r="L2551">
        <v>21.138533670753201</v>
      </c>
      <c r="M2551">
        <v>56.906769754929698</v>
      </c>
      <c r="N2551">
        <v>1.8030157007810399</v>
      </c>
      <c r="O2551">
        <v>13.1134969325153</v>
      </c>
      <c r="P2551">
        <v>99.083969465648806</v>
      </c>
      <c r="Q2551">
        <v>4.7941432393969002E-2</v>
      </c>
    </row>
    <row r="2552" spans="1:17" hidden="1" x14ac:dyDescent="0.3">
      <c r="A2552" t="s">
        <v>5304</v>
      </c>
      <c r="B2552" t="s">
        <v>5305</v>
      </c>
      <c r="C2552" t="str">
        <f>IFERROR(VLOOKUP(Table1[[#This Row],[Ticker]],[1]!Table2[[Symbol]:[Industry]],2,FALSE),"-")</f>
        <v>-</v>
      </c>
      <c r="D2552" t="s">
        <v>5306</v>
      </c>
      <c r="E2552">
        <v>168.36300719499999</v>
      </c>
      <c r="F2552">
        <v>71.95</v>
      </c>
      <c r="G2552">
        <v>-58.061275911149501</v>
      </c>
      <c r="H2552">
        <v>-10.301859857855799</v>
      </c>
      <c r="I2552">
        <v>-58.617877956921099</v>
      </c>
      <c r="J2552">
        <v>-0.28067782391545998</v>
      </c>
      <c r="K2552">
        <v>79.184045270331495</v>
      </c>
      <c r="M2552">
        <v>24.9001526961625</v>
      </c>
      <c r="N2552">
        <v>0.701231349492484</v>
      </c>
      <c r="O2552">
        <v>111.257817929117</v>
      </c>
      <c r="P2552">
        <v>1.69611307420494</v>
      </c>
    </row>
    <row r="2553" spans="1:17" hidden="1" x14ac:dyDescent="0.3">
      <c r="A2553" t="s">
        <v>5307</v>
      </c>
      <c r="B2553" t="s">
        <v>5308</v>
      </c>
      <c r="C2553" t="str">
        <f>IFERROR(VLOOKUP(Table1[[#This Row],[Ticker]],[1]!Table2[[Symbol]:[Industry]],2,FALSE),"-")</f>
        <v>-</v>
      </c>
      <c r="D2553" t="s">
        <v>532</v>
      </c>
      <c r="E2553">
        <v>168.315</v>
      </c>
      <c r="F2553">
        <v>48.09</v>
      </c>
      <c r="G2553">
        <v>68.506192455507403</v>
      </c>
      <c r="H2553">
        <v>-3.7322724294919101</v>
      </c>
      <c r="I2553">
        <v>7.8763173521741496</v>
      </c>
      <c r="J2553">
        <v>2.30252423774076</v>
      </c>
      <c r="K2553">
        <v>47.650412607824698</v>
      </c>
      <c r="L2553">
        <v>43.870499625074899</v>
      </c>
      <c r="M2553">
        <v>62.3126764421582</v>
      </c>
      <c r="N2553">
        <v>1.1824231546446</v>
      </c>
      <c r="O2553">
        <v>40.881680182990202</v>
      </c>
      <c r="Q2553">
        <v>8.5810199201670004E-2</v>
      </c>
    </row>
    <row r="2554" spans="1:17" hidden="1" x14ac:dyDescent="0.3">
      <c r="A2554" t="s">
        <v>5309</v>
      </c>
      <c r="B2554" t="s">
        <v>5310</v>
      </c>
      <c r="C2554" t="str">
        <f>IFERROR(VLOOKUP(Table1[[#This Row],[Ticker]],[1]!Table2[[Symbol]:[Industry]],2,FALSE),"-")</f>
        <v>-</v>
      </c>
      <c r="D2554" t="s">
        <v>46</v>
      </c>
      <c r="E2554">
        <v>167.917220445</v>
      </c>
      <c r="F2554">
        <v>8.9700000000000006</v>
      </c>
      <c r="G2554">
        <v>7.2955115799663002</v>
      </c>
      <c r="H2554">
        <v>32.602986975474899</v>
      </c>
      <c r="I2554">
        <v>8.9360016032330698</v>
      </c>
      <c r="J2554">
        <v>15.915731600948099</v>
      </c>
      <c r="K2554">
        <v>7.3137019438326503</v>
      </c>
      <c r="L2554">
        <v>7.64261340014491</v>
      </c>
      <c r="M2554">
        <v>84.524971124133103</v>
      </c>
      <c r="N2554">
        <v>0.91744287215123699</v>
      </c>
      <c r="O2554">
        <v>14.269788182831601</v>
      </c>
      <c r="P2554">
        <v>72.5</v>
      </c>
      <c r="Q2554">
        <v>-0.106022698415334</v>
      </c>
    </row>
    <row r="2555" spans="1:17" hidden="1" x14ac:dyDescent="0.3">
      <c r="A2555" t="s">
        <v>5311</v>
      </c>
      <c r="B2555" t="s">
        <v>5312</v>
      </c>
      <c r="C2555" t="str">
        <f>IFERROR(VLOOKUP(Table1[[#This Row],[Ticker]],[1]!Table2[[Symbol]:[Industry]],2,FALSE),"-")</f>
        <v>-</v>
      </c>
      <c r="D2555" t="s">
        <v>286</v>
      </c>
      <c r="E2555">
        <v>167.82480000000001</v>
      </c>
      <c r="F2555">
        <v>195</v>
      </c>
      <c r="G2555">
        <v>-41.802476739306897</v>
      </c>
      <c r="H2555">
        <v>2.11491337220306</v>
      </c>
      <c r="I2555">
        <v>-23.263764274092299</v>
      </c>
      <c r="J2555">
        <v>-0.73431399382108298</v>
      </c>
      <c r="K2555">
        <v>201.12986194250101</v>
      </c>
      <c r="L2555">
        <v>215.22078740127401</v>
      </c>
      <c r="M2555">
        <v>42.721914627040398</v>
      </c>
      <c r="N2555">
        <v>0.96148148148148105</v>
      </c>
      <c r="O2555">
        <v>43.076923076923002</v>
      </c>
      <c r="P2555">
        <v>8.0332409972298997</v>
      </c>
    </row>
    <row r="2556" spans="1:17" hidden="1" x14ac:dyDescent="0.3">
      <c r="A2556" t="s">
        <v>5313</v>
      </c>
      <c r="B2556" t="s">
        <v>5314</v>
      </c>
      <c r="C2556" t="str">
        <f>IFERROR(VLOOKUP(Table1[[#This Row],[Ticker]],[1]!Table2[[Symbol]:[Industry]],2,FALSE),"-")</f>
        <v>-</v>
      </c>
      <c r="D2556" t="s">
        <v>551</v>
      </c>
      <c r="E2556">
        <v>167.64262367999899</v>
      </c>
      <c r="F2556">
        <v>67.2</v>
      </c>
      <c r="G2556">
        <v>-51.2909677879002</v>
      </c>
      <c r="H2556">
        <v>-21.3109038820729</v>
      </c>
      <c r="I2556">
        <v>-37.810697076238696</v>
      </c>
      <c r="J2556">
        <v>-17.3854267002101</v>
      </c>
      <c r="M2556">
        <v>18.999259928376201</v>
      </c>
      <c r="O2556">
        <v>44.642857142857103</v>
      </c>
      <c r="P2556">
        <v>1.8181818181818299</v>
      </c>
    </row>
    <row r="2557" spans="1:17" hidden="1" x14ac:dyDescent="0.3">
      <c r="A2557" t="s">
        <v>5315</v>
      </c>
      <c r="B2557" t="s">
        <v>5316</v>
      </c>
      <c r="C2557" t="str">
        <f>IFERROR(VLOOKUP(Table1[[#This Row],[Ticker]],[1]!Table2[[Symbol]:[Industry]],2,FALSE),"-")</f>
        <v>-</v>
      </c>
      <c r="D2557" t="s">
        <v>286</v>
      </c>
      <c r="E2557">
        <v>167.1875</v>
      </c>
      <c r="F2557">
        <v>2500</v>
      </c>
      <c r="G2557">
        <v>134.130317631054</v>
      </c>
      <c r="H2557">
        <v>-28.581738625678799</v>
      </c>
      <c r="I2557">
        <v>11.932696530078401</v>
      </c>
      <c r="J2557">
        <v>-0.78033065004841695</v>
      </c>
      <c r="K2557">
        <v>2307.8898645562799</v>
      </c>
      <c r="L2557">
        <v>1927.95073282562</v>
      </c>
      <c r="M2557">
        <v>55.461482801358201</v>
      </c>
      <c r="N2557">
        <v>0.24990123163196001</v>
      </c>
      <c r="O2557">
        <v>33.821999999999903</v>
      </c>
      <c r="P2557">
        <v>177.28482697426699</v>
      </c>
      <c r="Q2557">
        <v>0.10946836855885</v>
      </c>
    </row>
    <row r="2558" spans="1:17" hidden="1" x14ac:dyDescent="0.3">
      <c r="A2558" t="s">
        <v>5317</v>
      </c>
      <c r="B2558" t="s">
        <v>5318</v>
      </c>
      <c r="C2558" t="str">
        <f>IFERROR(VLOOKUP(Table1[[#This Row],[Ticker]],[1]!Table2[[Symbol]:[Industry]],2,FALSE),"-")</f>
        <v>-</v>
      </c>
      <c r="D2558" t="s">
        <v>532</v>
      </c>
      <c r="E2558">
        <v>166.76750000000001</v>
      </c>
      <c r="F2558">
        <v>162.69999999999999</v>
      </c>
      <c r="G2558">
        <v>259.60053051566899</v>
      </c>
      <c r="H2558">
        <v>30.6726255296917</v>
      </c>
      <c r="I2558">
        <v>43.563456822200699</v>
      </c>
      <c r="J2558">
        <v>1.35050403572056</v>
      </c>
      <c r="K2558">
        <v>143.03478131721101</v>
      </c>
      <c r="L2558">
        <v>109.3152216117</v>
      </c>
      <c r="M2558">
        <v>50.190082359836097</v>
      </c>
      <c r="N2558">
        <v>0.92354167786712105</v>
      </c>
      <c r="O2558">
        <v>22.311001843884402</v>
      </c>
      <c r="P2558">
        <v>295.86374695863702</v>
      </c>
      <c r="Q2558">
        <v>0.15532956513193899</v>
      </c>
    </row>
    <row r="2559" spans="1:17" hidden="1" x14ac:dyDescent="0.3">
      <c r="A2559" t="s">
        <v>5319</v>
      </c>
      <c r="B2559" t="s">
        <v>5320</v>
      </c>
      <c r="C2559" t="str">
        <f>IFERROR(VLOOKUP(Table1[[#This Row],[Ticker]],[1]!Table2[[Symbol]:[Industry]],2,FALSE),"-")</f>
        <v>-</v>
      </c>
      <c r="E2559">
        <v>165.95853750000001</v>
      </c>
      <c r="F2559">
        <v>139.30000000000001</v>
      </c>
      <c r="G2559">
        <v>86.249139163971407</v>
      </c>
      <c r="H2559">
        <v>37.540217173365299</v>
      </c>
      <c r="I2559">
        <v>99.729409875632896</v>
      </c>
      <c r="J2559">
        <v>-7.2495644457038502</v>
      </c>
      <c r="M2559">
        <v>29.550006889041899</v>
      </c>
      <c r="O2559">
        <v>29.899497487437099</v>
      </c>
      <c r="P2559">
        <v>123.45203721527101</v>
      </c>
    </row>
    <row r="2560" spans="1:17" hidden="1" x14ac:dyDescent="0.3">
      <c r="A2560" t="s">
        <v>5321</v>
      </c>
      <c r="B2560" t="s">
        <v>5322</v>
      </c>
      <c r="C2560" t="str">
        <f>IFERROR(VLOOKUP(Table1[[#This Row],[Ticker]],[1]!Table2[[Symbol]:[Industry]],2,FALSE),"-")</f>
        <v>-</v>
      </c>
      <c r="D2560" t="s">
        <v>3555</v>
      </c>
      <c r="E2560">
        <v>165.95400000000001</v>
      </c>
      <c r="F2560">
        <v>16.27</v>
      </c>
      <c r="G2560">
        <v>219.58512733099801</v>
      </c>
      <c r="H2560">
        <v>1.3924753419570901</v>
      </c>
      <c r="I2560">
        <v>32.683715742652197</v>
      </c>
      <c r="J2560">
        <v>3.5133052320413198</v>
      </c>
      <c r="K2560">
        <v>15.649502719071799</v>
      </c>
      <c r="L2560">
        <v>13.1491899942529</v>
      </c>
      <c r="M2560">
        <v>60.688173748166399</v>
      </c>
      <c r="N2560">
        <v>1.03893173159437</v>
      </c>
      <c r="O2560">
        <v>36.6318377381684</v>
      </c>
      <c r="P2560">
        <v>351.31761442441001</v>
      </c>
    </row>
    <row r="2561" spans="1:17" hidden="1" x14ac:dyDescent="0.3">
      <c r="A2561" t="s">
        <v>5323</v>
      </c>
      <c r="B2561" t="s">
        <v>5324</v>
      </c>
      <c r="C2561" t="str">
        <f>IFERROR(VLOOKUP(Table1[[#This Row],[Ticker]],[1]!Table2[[Symbol]:[Industry]],2,FALSE),"-")</f>
        <v>-</v>
      </c>
      <c r="D2561" t="s">
        <v>1180</v>
      </c>
      <c r="E2561">
        <v>165.68502720000001</v>
      </c>
      <c r="F2561">
        <v>73.36</v>
      </c>
      <c r="G2561">
        <v>13.816828440639</v>
      </c>
      <c r="H2561">
        <v>-3.42195390956058</v>
      </c>
      <c r="I2561">
        <v>-22.536913488729599</v>
      </c>
      <c r="J2561">
        <v>-3.16464747943095</v>
      </c>
      <c r="K2561">
        <v>70.843487408571704</v>
      </c>
      <c r="L2561">
        <v>71.492978799523698</v>
      </c>
      <c r="M2561">
        <v>63.577786283872399</v>
      </c>
      <c r="N2561">
        <v>1.0309676047154801</v>
      </c>
      <c r="O2561">
        <v>35.019083969465598</v>
      </c>
      <c r="P2561">
        <v>48.652482269503501</v>
      </c>
      <c r="Q2561">
        <v>5.2342520323079997E-2</v>
      </c>
    </row>
    <row r="2562" spans="1:17" hidden="1" x14ac:dyDescent="0.3">
      <c r="A2562" t="s">
        <v>5325</v>
      </c>
      <c r="B2562" t="s">
        <v>5326</v>
      </c>
      <c r="C2562" t="str">
        <f>IFERROR(VLOOKUP(Table1[[#This Row],[Ticker]],[1]!Table2[[Symbol]:[Industry]],2,FALSE),"-")</f>
        <v>-</v>
      </c>
      <c r="D2562" t="s">
        <v>396</v>
      </c>
      <c r="E2562">
        <v>165.59816000000001</v>
      </c>
      <c r="F2562">
        <v>6.44</v>
      </c>
      <c r="G2562">
        <v>-107.58242978432401</v>
      </c>
      <c r="H2562">
        <v>-37.906046270115702</v>
      </c>
      <c r="I2562">
        <v>-87.147539431076595</v>
      </c>
      <c r="J2562">
        <v>-6.4630966031227901</v>
      </c>
      <c r="K2562">
        <v>10.3242929091666</v>
      </c>
      <c r="L2562">
        <v>20.105772674897299</v>
      </c>
      <c r="M2562">
        <v>18.108932497794701</v>
      </c>
      <c r="N2562">
        <v>1.8251462830177601</v>
      </c>
      <c r="O2562">
        <v>674.84472049689396</v>
      </c>
      <c r="P2562">
        <v>0.94043887147337002</v>
      </c>
      <c r="Q2562">
        <v>5.9550180232908E-2</v>
      </c>
    </row>
    <row r="2563" spans="1:17" hidden="1" x14ac:dyDescent="0.3">
      <c r="A2563" t="s">
        <v>5327</v>
      </c>
      <c r="B2563" t="s">
        <v>5328</v>
      </c>
      <c r="C2563" t="str">
        <f>IFERROR(VLOOKUP(Table1[[#This Row],[Ticker]],[1]!Table2[[Symbol]:[Industry]],2,FALSE),"-")</f>
        <v>-</v>
      </c>
      <c r="E2563">
        <v>165.54963687</v>
      </c>
      <c r="F2563">
        <v>11.1</v>
      </c>
      <c r="G2563">
        <v>-37.2131047586305</v>
      </c>
      <c r="H2563">
        <v>-15.609904114577001</v>
      </c>
      <c r="I2563">
        <v>-21.6715363048461</v>
      </c>
      <c r="J2563">
        <v>-1.83939495417842</v>
      </c>
      <c r="K2563">
        <v>11.430320132358201</v>
      </c>
      <c r="L2563">
        <v>11.455040387020301</v>
      </c>
      <c r="M2563">
        <v>46.999254767082697</v>
      </c>
      <c r="N2563">
        <v>0.67311076661410596</v>
      </c>
      <c r="O2563">
        <v>57.747747747747702</v>
      </c>
      <c r="P2563">
        <v>27.439724454649799</v>
      </c>
      <c r="Q2563">
        <v>6.7562599432395995E-2</v>
      </c>
    </row>
    <row r="2564" spans="1:17" hidden="1" x14ac:dyDescent="0.3">
      <c r="A2564" t="s">
        <v>5329</v>
      </c>
      <c r="B2564" t="s">
        <v>5330</v>
      </c>
      <c r="C2564" t="str">
        <f>IFERROR(VLOOKUP(Table1[[#This Row],[Ticker]],[1]!Table2[[Symbol]:[Industry]],2,FALSE),"-")</f>
        <v>-</v>
      </c>
      <c r="D2564" t="s">
        <v>78</v>
      </c>
      <c r="E2564">
        <v>165.521609635</v>
      </c>
      <c r="F2564">
        <v>206.35</v>
      </c>
      <c r="G2564">
        <v>1610.3677765179</v>
      </c>
      <c r="H2564">
        <v>-15.957547658249201</v>
      </c>
      <c r="I2564">
        <v>47.104812605894899</v>
      </c>
      <c r="J2564">
        <v>-3.4912643841209299</v>
      </c>
      <c r="K2564">
        <v>212.41843972902001</v>
      </c>
      <c r="L2564">
        <v>139.68956900060601</v>
      </c>
      <c r="M2564">
        <v>33.410889334074703</v>
      </c>
      <c r="N2564">
        <v>0.98590341755859601</v>
      </c>
      <c r="O2564">
        <v>27.574509328810201</v>
      </c>
      <c r="P2564">
        <v>1722.87985865724</v>
      </c>
    </row>
    <row r="2565" spans="1:17" hidden="1" x14ac:dyDescent="0.3">
      <c r="A2565" t="s">
        <v>5331</v>
      </c>
      <c r="B2565" t="s">
        <v>5332</v>
      </c>
      <c r="C2565" t="str">
        <f>IFERROR(VLOOKUP(Table1[[#This Row],[Ticker]],[1]!Table2[[Symbol]:[Industry]],2,FALSE),"-")</f>
        <v>-</v>
      </c>
      <c r="D2565" t="s">
        <v>136</v>
      </c>
      <c r="E2565">
        <v>165.45472732799999</v>
      </c>
      <c r="F2565">
        <v>23.76</v>
      </c>
      <c r="G2565">
        <v>484.21182973213598</v>
      </c>
      <c r="H2565">
        <v>39.393503272638398</v>
      </c>
      <c r="I2565">
        <v>2.1790280714622798</v>
      </c>
      <c r="J2565">
        <v>14.4767539403079</v>
      </c>
      <c r="K2565">
        <v>17.6091784208521</v>
      </c>
      <c r="L2565">
        <v>13.6027869526134</v>
      </c>
      <c r="M2565">
        <v>83.527645779261306</v>
      </c>
      <c r="N2565">
        <v>1.60199833204131</v>
      </c>
      <c r="O2565">
        <v>0</v>
      </c>
      <c r="P2565">
        <v>536.99731903485201</v>
      </c>
      <c r="Q2565">
        <v>8.8789926692955004E-2</v>
      </c>
    </row>
    <row r="2566" spans="1:17" hidden="1" x14ac:dyDescent="0.3">
      <c r="A2566" t="s">
        <v>5333</v>
      </c>
      <c r="B2566" t="s">
        <v>5334</v>
      </c>
      <c r="C2566" t="str">
        <f>IFERROR(VLOOKUP(Table1[[#This Row],[Ticker]],[1]!Table2[[Symbol]:[Industry]],2,FALSE),"-")</f>
        <v>-</v>
      </c>
      <c r="D2566" t="s">
        <v>21</v>
      </c>
      <c r="E2566">
        <v>164.68539762099999</v>
      </c>
      <c r="F2566">
        <v>111.97</v>
      </c>
      <c r="G2566">
        <v>-19.025047010367299</v>
      </c>
      <c r="H2566">
        <v>-14.2139369703082</v>
      </c>
      <c r="I2566">
        <v>-24.0276468633134</v>
      </c>
      <c r="J2566">
        <v>-1.2761099300238301</v>
      </c>
      <c r="K2566">
        <v>119.23548739663001</v>
      </c>
      <c r="L2566">
        <v>118.761755606115</v>
      </c>
      <c r="M2566">
        <v>36.731580985914</v>
      </c>
      <c r="N2566">
        <v>1.4329998743074499</v>
      </c>
      <c r="O2566">
        <v>39.144413682236298</v>
      </c>
      <c r="P2566">
        <v>52.755798090040898</v>
      </c>
      <c r="Q2566">
        <v>-0.12538149446924099</v>
      </c>
    </row>
    <row r="2567" spans="1:17" hidden="1" x14ac:dyDescent="0.3">
      <c r="A2567" t="s">
        <v>5335</v>
      </c>
      <c r="B2567" t="s">
        <v>5336</v>
      </c>
      <c r="C2567" t="str">
        <f>IFERROR(VLOOKUP(Table1[[#This Row],[Ticker]],[1]!Table2[[Symbol]:[Industry]],2,FALSE),"-")</f>
        <v>-</v>
      </c>
      <c r="D2567" t="s">
        <v>1180</v>
      </c>
      <c r="E2567">
        <v>164.55311892999899</v>
      </c>
      <c r="F2567">
        <v>89.3</v>
      </c>
      <c r="G2567">
        <v>-75.2189652163798</v>
      </c>
      <c r="H2567">
        <v>5.9140257630639796</v>
      </c>
      <c r="I2567">
        <v>-61.738694504718303</v>
      </c>
      <c r="J2567">
        <v>8.5578127247046503</v>
      </c>
      <c r="K2567">
        <v>88.931119254860107</v>
      </c>
      <c r="M2567">
        <v>56.2152522525991</v>
      </c>
      <c r="N2567">
        <v>2.7909791679938798</v>
      </c>
      <c r="O2567">
        <v>104.927211646136</v>
      </c>
      <c r="P2567">
        <v>22.1614227086183</v>
      </c>
    </row>
    <row r="2568" spans="1:17" hidden="1" x14ac:dyDescent="0.3">
      <c r="A2568" t="s">
        <v>5337</v>
      </c>
      <c r="B2568" t="s">
        <v>5338</v>
      </c>
      <c r="C2568" t="str">
        <f>IFERROR(VLOOKUP(Table1[[#This Row],[Ticker]],[1]!Table2[[Symbol]:[Industry]],2,FALSE),"-")</f>
        <v>-</v>
      </c>
      <c r="D2568" t="s">
        <v>433</v>
      </c>
      <c r="E2568">
        <v>164.48193900000001</v>
      </c>
      <c r="F2568">
        <v>111.6</v>
      </c>
      <c r="G2568">
        <v>24.9218382685435</v>
      </c>
      <c r="H2568">
        <v>-3.38023161316538</v>
      </c>
      <c r="I2568">
        <v>7.8445729433329801</v>
      </c>
      <c r="J2568">
        <v>-6.2509729186975598</v>
      </c>
      <c r="K2568">
        <v>108.261616693798</v>
      </c>
      <c r="L2568">
        <v>99.306413168462697</v>
      </c>
      <c r="M2568">
        <v>53.4669886633909</v>
      </c>
      <c r="N2568">
        <v>0.620143216943567</v>
      </c>
      <c r="O2568">
        <v>18.279569892473098</v>
      </c>
      <c r="P2568">
        <v>63.564414480433797</v>
      </c>
      <c r="Q2568">
        <v>0.114974740672867</v>
      </c>
    </row>
    <row r="2569" spans="1:17" hidden="1" x14ac:dyDescent="0.3">
      <c r="A2569" t="s">
        <v>5339</v>
      </c>
      <c r="B2569" t="s">
        <v>5340</v>
      </c>
      <c r="C2569" t="str">
        <f>IFERROR(VLOOKUP(Table1[[#This Row],[Ticker]],[1]!Table2[[Symbol]:[Industry]],2,FALSE),"-")</f>
        <v>-</v>
      </c>
      <c r="D2569" t="s">
        <v>54</v>
      </c>
      <c r="E2569">
        <v>164.25825</v>
      </c>
      <c r="F2569">
        <v>148.65</v>
      </c>
      <c r="G2569">
        <v>-3.7338457655375801</v>
      </c>
      <c r="H2569">
        <v>10.126261893328101</v>
      </c>
      <c r="I2569">
        <v>6.7742175347669598</v>
      </c>
      <c r="J2569">
        <v>5.8598763838025798</v>
      </c>
      <c r="K2569">
        <v>144.18914407794901</v>
      </c>
      <c r="L2569">
        <v>130.28442065587501</v>
      </c>
      <c r="M2569">
        <v>42.373394952685501</v>
      </c>
      <c r="N2569">
        <v>0.34351775392237799</v>
      </c>
      <c r="O2569">
        <v>36.4278506559031</v>
      </c>
      <c r="P2569">
        <v>70.665901262916194</v>
      </c>
    </row>
    <row r="2570" spans="1:17" hidden="1" x14ac:dyDescent="0.3">
      <c r="A2570" t="s">
        <v>5341</v>
      </c>
      <c r="B2570" t="s">
        <v>5342</v>
      </c>
      <c r="C2570" t="str">
        <f>IFERROR(VLOOKUP(Table1[[#This Row],[Ticker]],[1]!Table2[[Symbol]:[Industry]],2,FALSE),"-")</f>
        <v>-</v>
      </c>
      <c r="D2570" t="s">
        <v>54</v>
      </c>
      <c r="E2570">
        <v>163.99532579999999</v>
      </c>
      <c r="F2570">
        <v>46.5</v>
      </c>
      <c r="G2570">
        <v>-5.8372277356601803</v>
      </c>
      <c r="H2570">
        <v>-13.128151169337301</v>
      </c>
      <c r="I2570">
        <v>-35.887943252025501</v>
      </c>
      <c r="J2570">
        <v>-2.8476115741597399</v>
      </c>
      <c r="K2570">
        <v>49.754786211255897</v>
      </c>
      <c r="L2570">
        <v>49.148099756162097</v>
      </c>
      <c r="M2570">
        <v>47.502105620739997</v>
      </c>
      <c r="N2570">
        <v>0.72940693811714197</v>
      </c>
      <c r="O2570">
        <v>70.387096774193495</v>
      </c>
      <c r="P2570">
        <v>46.272412708398797</v>
      </c>
      <c r="Q2570">
        <v>9.9732052198047996E-2</v>
      </c>
    </row>
    <row r="2571" spans="1:17" hidden="1" x14ac:dyDescent="0.3">
      <c r="A2571" t="s">
        <v>5343</v>
      </c>
      <c r="B2571" t="s">
        <v>5344</v>
      </c>
      <c r="C2571" t="str">
        <f>IFERROR(VLOOKUP(Table1[[#This Row],[Ticker]],[1]!Table2[[Symbol]:[Industry]],2,FALSE),"-")</f>
        <v>-</v>
      </c>
      <c r="D2571" t="s">
        <v>286</v>
      </c>
      <c r="E2571">
        <v>163.49962239999999</v>
      </c>
      <c r="F2571">
        <v>275.2</v>
      </c>
      <c r="G2571">
        <v>-4.76126958723885</v>
      </c>
      <c r="H2571">
        <v>-2.0678960825642898</v>
      </c>
      <c r="I2571">
        <v>-25.8228610284038</v>
      </c>
      <c r="J2571">
        <v>-2.2491318996044098</v>
      </c>
      <c r="K2571">
        <v>272.22063913346602</v>
      </c>
      <c r="L2571">
        <v>264.59845183220898</v>
      </c>
      <c r="M2571">
        <v>49.974709781178603</v>
      </c>
      <c r="N2571">
        <v>0.59027232013237996</v>
      </c>
      <c r="O2571">
        <v>28.270348837209301</v>
      </c>
      <c r="P2571">
        <v>34.243902439024303</v>
      </c>
      <c r="Q2571">
        <v>2.7674408283520999E-2</v>
      </c>
    </row>
    <row r="2572" spans="1:17" hidden="1" x14ac:dyDescent="0.3">
      <c r="A2572" t="s">
        <v>5345</v>
      </c>
      <c r="B2572" t="s">
        <v>5346</v>
      </c>
      <c r="C2572" t="str">
        <f>IFERROR(VLOOKUP(Table1[[#This Row],[Ticker]],[1]!Table2[[Symbol]:[Industry]],2,FALSE),"-")</f>
        <v>-</v>
      </c>
      <c r="D2572" t="s">
        <v>726</v>
      </c>
      <c r="E2572">
        <v>163.46488893</v>
      </c>
      <c r="F2572">
        <v>80.400000000000006</v>
      </c>
      <c r="G2572">
        <v>34.634084406629</v>
      </c>
      <c r="H2572">
        <v>-3.7082266251122902</v>
      </c>
      <c r="I2572">
        <v>-3.7765579922668202</v>
      </c>
      <c r="J2572">
        <v>1.83728869514366</v>
      </c>
      <c r="K2572">
        <v>81.206584828763894</v>
      </c>
      <c r="L2572">
        <v>72.950927909011398</v>
      </c>
      <c r="M2572">
        <v>88.374458321217901</v>
      </c>
      <c r="N2572">
        <v>0.72784455886455102</v>
      </c>
      <c r="O2572">
        <v>12.3134328358208</v>
      </c>
      <c r="P2572">
        <v>65.0924024640657</v>
      </c>
      <c r="Q2572">
        <v>2.2514289353509E-2</v>
      </c>
    </row>
    <row r="2573" spans="1:17" hidden="1" x14ac:dyDescent="0.3">
      <c r="A2573" t="s">
        <v>5347</v>
      </c>
      <c r="B2573" t="s">
        <v>5348</v>
      </c>
      <c r="C2573" t="str">
        <f>IFERROR(VLOOKUP(Table1[[#This Row],[Ticker]],[1]!Table2[[Symbol]:[Industry]],2,FALSE),"-")</f>
        <v>-</v>
      </c>
      <c r="D2573" t="s">
        <v>932</v>
      </c>
      <c r="E2573">
        <v>162.792</v>
      </c>
      <c r="F2573">
        <v>135.66</v>
      </c>
      <c r="G2573">
        <v>67.631092088304996</v>
      </c>
      <c r="H2573">
        <v>5.8188144547731904</v>
      </c>
      <c r="I2573">
        <v>65.277828274729998</v>
      </c>
      <c r="J2573">
        <v>3.9575549368891001</v>
      </c>
      <c r="K2573">
        <v>118.936765113661</v>
      </c>
      <c r="L2573">
        <v>93.024197814740603</v>
      </c>
      <c r="M2573">
        <v>64.039565054945399</v>
      </c>
      <c r="N2573">
        <v>8.4148755475169298E-2</v>
      </c>
      <c r="O2573">
        <v>10.7106000294854</v>
      </c>
      <c r="Q2573">
        <v>6.0051991247255E-2</v>
      </c>
    </row>
    <row r="2574" spans="1:17" hidden="1" x14ac:dyDescent="0.3">
      <c r="A2574" t="s">
        <v>5349</v>
      </c>
      <c r="B2574" t="s">
        <v>5350</v>
      </c>
      <c r="C2574" t="str">
        <f>IFERROR(VLOOKUP(Table1[[#This Row],[Ticker]],[1]!Table2[[Symbol]:[Industry]],2,FALSE),"-")</f>
        <v>-</v>
      </c>
      <c r="D2574" t="s">
        <v>391</v>
      </c>
      <c r="E2574">
        <v>162.67395239999999</v>
      </c>
      <c r="F2574">
        <v>108</v>
      </c>
      <c r="G2574">
        <v>-55.109241622913999</v>
      </c>
      <c r="H2574">
        <v>-18.440681863304299</v>
      </c>
      <c r="I2574">
        <v>-41.628970911252502</v>
      </c>
      <c r="J2574">
        <v>0.47171615693268798</v>
      </c>
      <c r="K2574">
        <v>108.47229069298101</v>
      </c>
      <c r="L2574">
        <v>86.422224767793395</v>
      </c>
      <c r="M2574">
        <v>4.3485274684844102</v>
      </c>
      <c r="N2574">
        <v>0.85714285714285698</v>
      </c>
      <c r="O2574">
        <v>39.907407407407298</v>
      </c>
      <c r="P2574">
        <v>0</v>
      </c>
    </row>
    <row r="2575" spans="1:17" hidden="1" x14ac:dyDescent="0.3">
      <c r="A2575" t="s">
        <v>5351</v>
      </c>
      <c r="B2575" t="s">
        <v>5352</v>
      </c>
      <c r="C2575" t="str">
        <f>IFERROR(VLOOKUP(Table1[[#This Row],[Ticker]],[1]!Table2[[Symbol]:[Industry]],2,FALSE),"-")</f>
        <v>-</v>
      </c>
      <c r="D2575" t="s">
        <v>136</v>
      </c>
      <c r="E2575">
        <v>162.61329599999999</v>
      </c>
      <c r="F2575">
        <v>65.16</v>
      </c>
      <c r="G2575">
        <v>4.1270509742685899</v>
      </c>
      <c r="H2575">
        <v>-4.7430135680526</v>
      </c>
      <c r="I2575">
        <v>-23.7220986739148</v>
      </c>
      <c r="J2575">
        <v>-8.0176545315088106</v>
      </c>
      <c r="K2575">
        <v>64.717914016713905</v>
      </c>
      <c r="L2575">
        <v>62.477711186854897</v>
      </c>
      <c r="M2575">
        <v>41.253679524404497</v>
      </c>
      <c r="N2575">
        <v>1.90284746966517</v>
      </c>
      <c r="O2575">
        <v>35.9729895641497</v>
      </c>
      <c r="P2575">
        <v>42.582056892778901</v>
      </c>
      <c r="Q2575">
        <v>7.6224493027741994E-2</v>
      </c>
    </row>
    <row r="2576" spans="1:17" hidden="1" x14ac:dyDescent="0.3">
      <c r="A2576" t="s">
        <v>5353</v>
      </c>
      <c r="B2576" t="s">
        <v>5354</v>
      </c>
      <c r="C2576" t="str">
        <f>IFERROR(VLOOKUP(Table1[[#This Row],[Ticker]],[1]!Table2[[Symbol]:[Industry]],2,FALSE),"-")</f>
        <v>-</v>
      </c>
      <c r="D2576" t="s">
        <v>626</v>
      </c>
      <c r="E2576">
        <v>162.24</v>
      </c>
      <c r="F2576">
        <v>81.12</v>
      </c>
      <c r="G2576">
        <v>-27.597898125624098</v>
      </c>
      <c r="H2576">
        <v>-5.7496676004427698</v>
      </c>
      <c r="I2576">
        <v>-31.165420783903599</v>
      </c>
      <c r="J2576">
        <v>0.76797587795477795</v>
      </c>
      <c r="K2576">
        <v>83.375013000831203</v>
      </c>
      <c r="L2576">
        <v>87.512258362330599</v>
      </c>
      <c r="M2576">
        <v>38.6085835695146</v>
      </c>
      <c r="N2576">
        <v>1.08599584247031</v>
      </c>
      <c r="O2576">
        <v>35.355029585798803</v>
      </c>
      <c r="P2576">
        <v>12.510402219140101</v>
      </c>
      <c r="Q2576">
        <v>0.12207471324277699</v>
      </c>
    </row>
    <row r="2577" spans="1:17" hidden="1" x14ac:dyDescent="0.3">
      <c r="A2577" t="s">
        <v>5355</v>
      </c>
      <c r="B2577" t="s">
        <v>5356</v>
      </c>
      <c r="C2577" t="str">
        <f>IFERROR(VLOOKUP(Table1[[#This Row],[Ticker]],[1]!Table2[[Symbol]:[Industry]],2,FALSE),"-")</f>
        <v>-</v>
      </c>
      <c r="D2577" t="s">
        <v>136</v>
      </c>
      <c r="E2577">
        <v>162.24</v>
      </c>
      <c r="F2577">
        <v>390</v>
      </c>
      <c r="G2577">
        <v>-21.179680029553602</v>
      </c>
      <c r="H2577">
        <v>-2.4873744703082399</v>
      </c>
      <c r="I2577">
        <v>-13.104814723297499</v>
      </c>
      <c r="J2577">
        <v>0.47171615693268798</v>
      </c>
      <c r="K2577">
        <v>389.85752805293799</v>
      </c>
      <c r="L2577">
        <v>387.21503828775502</v>
      </c>
      <c r="M2577">
        <v>100</v>
      </c>
      <c r="O2577">
        <v>0</v>
      </c>
      <c r="P2577">
        <v>5.4054054054053902</v>
      </c>
    </row>
    <row r="2578" spans="1:17" hidden="1" x14ac:dyDescent="0.3">
      <c r="A2578" t="s">
        <v>5357</v>
      </c>
      <c r="B2578" t="s">
        <v>5358</v>
      </c>
      <c r="C2578" t="str">
        <f>IFERROR(VLOOKUP(Table1[[#This Row],[Ticker]],[1]!Table2[[Symbol]:[Industry]],2,FALSE),"-")</f>
        <v>-</v>
      </c>
      <c r="D2578" t="s">
        <v>626</v>
      </c>
      <c r="E2578">
        <v>162.08430156</v>
      </c>
      <c r="F2578">
        <v>225.45</v>
      </c>
      <c r="G2578">
        <v>-44.4572700165375</v>
      </c>
      <c r="H2578">
        <v>-1.24228928026892</v>
      </c>
      <c r="I2578">
        <v>-32.298363110394298</v>
      </c>
      <c r="J2578">
        <v>4.6758528475801597</v>
      </c>
      <c r="K2578">
        <v>222.635792205987</v>
      </c>
      <c r="L2578">
        <v>234.234242975082</v>
      </c>
      <c r="M2578">
        <v>50.201297721301003</v>
      </c>
      <c r="N2578">
        <v>2.14404041339405</v>
      </c>
      <c r="O2578">
        <v>41.938345531159896</v>
      </c>
      <c r="P2578">
        <v>11.608910891089099</v>
      </c>
      <c r="Q2578">
        <v>-6.3744970662203998E-2</v>
      </c>
    </row>
    <row r="2579" spans="1:17" hidden="1" x14ac:dyDescent="0.3">
      <c r="A2579" t="s">
        <v>5359</v>
      </c>
      <c r="B2579" t="s">
        <v>5360</v>
      </c>
      <c r="C2579" t="str">
        <f>IFERROR(VLOOKUP(Table1[[#This Row],[Ticker]],[1]!Table2[[Symbol]:[Industry]],2,FALSE),"-")</f>
        <v>-</v>
      </c>
      <c r="D2579" t="s">
        <v>21</v>
      </c>
      <c r="E2579">
        <v>161.55106532799999</v>
      </c>
      <c r="F2579">
        <v>9.61</v>
      </c>
      <c r="G2579">
        <v>44.461763360688302</v>
      </c>
      <c r="H2579">
        <v>9.2911885450038891</v>
      </c>
      <c r="I2579">
        <v>100.21504098898799</v>
      </c>
      <c r="J2579">
        <v>11.595837936792099</v>
      </c>
      <c r="K2579">
        <v>8.0431146544942305</v>
      </c>
      <c r="L2579">
        <v>6.5114110964582999</v>
      </c>
      <c r="M2579">
        <v>84.281757962124999</v>
      </c>
      <c r="N2579">
        <v>0.35107716168122999</v>
      </c>
      <c r="O2579">
        <v>3.5379812695109201</v>
      </c>
      <c r="P2579">
        <v>156.266666666666</v>
      </c>
      <c r="Q2579">
        <v>-5.6273855850760002E-3</v>
      </c>
    </row>
    <row r="2580" spans="1:17" hidden="1" x14ac:dyDescent="0.3">
      <c r="A2580" t="s">
        <v>5361</v>
      </c>
      <c r="B2580" t="s">
        <v>5362</v>
      </c>
      <c r="C2580" t="str">
        <f>IFERROR(VLOOKUP(Table1[[#This Row],[Ticker]],[1]!Table2[[Symbol]:[Industry]],2,FALSE),"-")</f>
        <v>-</v>
      </c>
      <c r="D2580" t="s">
        <v>626</v>
      </c>
      <c r="E2580">
        <v>161.549874243</v>
      </c>
      <c r="F2580">
        <v>52.53</v>
      </c>
      <c r="G2580">
        <v>7.3516815206758102</v>
      </c>
      <c r="H2580">
        <v>-12.420034402968099</v>
      </c>
      <c r="I2580">
        <v>-8.1707356182236399</v>
      </c>
      <c r="J2580">
        <v>7.47171615693268</v>
      </c>
      <c r="K2580">
        <v>55.100174766923303</v>
      </c>
      <c r="L2580">
        <v>50.7623665152</v>
      </c>
      <c r="M2580">
        <v>38.617686744506798</v>
      </c>
      <c r="N2580">
        <v>1.5273366492878599</v>
      </c>
      <c r="O2580">
        <v>34.209023415191297</v>
      </c>
      <c r="P2580">
        <v>52.703488372092998</v>
      </c>
      <c r="Q2580">
        <v>0.10569967417451499</v>
      </c>
    </row>
    <row r="2581" spans="1:17" hidden="1" x14ac:dyDescent="0.3">
      <c r="A2581" t="s">
        <v>5363</v>
      </c>
      <c r="B2581" t="s">
        <v>5364</v>
      </c>
      <c r="C2581" t="str">
        <f>IFERROR(VLOOKUP(Table1[[#This Row],[Ticker]],[1]!Table2[[Symbol]:[Industry]],2,FALSE),"-")</f>
        <v>-</v>
      </c>
      <c r="D2581" t="s">
        <v>584</v>
      </c>
      <c r="E2581">
        <v>161.53448194000001</v>
      </c>
      <c r="F2581">
        <v>80.599999999999994</v>
      </c>
      <c r="G2581">
        <v>25.061198666640099</v>
      </c>
      <c r="H2581">
        <v>1.06525710863912</v>
      </c>
      <c r="I2581">
        <v>51.721361145823003</v>
      </c>
      <c r="J2581">
        <v>2.9456744902660299</v>
      </c>
      <c r="K2581">
        <v>77.204411127278902</v>
      </c>
      <c r="L2581">
        <v>66.4739199879007</v>
      </c>
      <c r="M2581">
        <v>62.371603666320297</v>
      </c>
      <c r="N2581">
        <v>1.07224563515954</v>
      </c>
      <c r="O2581">
        <v>15.3846153846153</v>
      </c>
      <c r="P2581">
        <v>94.685990338164203</v>
      </c>
      <c r="Q2581">
        <v>0.149630014671497</v>
      </c>
    </row>
    <row r="2582" spans="1:17" hidden="1" x14ac:dyDescent="0.3">
      <c r="A2582" t="s">
        <v>5365</v>
      </c>
      <c r="B2582" t="s">
        <v>5366</v>
      </c>
      <c r="C2582" t="str">
        <f>IFERROR(VLOOKUP(Table1[[#This Row],[Ticker]],[1]!Table2[[Symbol]:[Industry]],2,FALSE),"-")</f>
        <v>-</v>
      </c>
      <c r="D2582" t="s">
        <v>926</v>
      </c>
      <c r="E2582">
        <v>161.42931999999999</v>
      </c>
      <c r="F2582">
        <v>79.040000000000006</v>
      </c>
      <c r="G2582">
        <v>92.422950031929204</v>
      </c>
      <c r="H2582">
        <v>11.115670356305801</v>
      </c>
      <c r="I2582">
        <v>28.6201270016441</v>
      </c>
      <c r="J2582">
        <v>7.63926934842205</v>
      </c>
      <c r="K2582">
        <v>72.200542153145804</v>
      </c>
      <c r="L2582">
        <v>59.5007705260888</v>
      </c>
      <c r="M2582">
        <v>53.459020463086397</v>
      </c>
      <c r="N2582">
        <v>1.00921041662581</v>
      </c>
      <c r="O2582">
        <v>10.070850202429099</v>
      </c>
      <c r="P2582">
        <v>131.58511573395799</v>
      </c>
      <c r="Q2582">
        <v>7.1687668265524002E-2</v>
      </c>
    </row>
    <row r="2583" spans="1:17" hidden="1" x14ac:dyDescent="0.3">
      <c r="A2583" t="s">
        <v>5367</v>
      </c>
      <c r="B2583" t="s">
        <v>5368</v>
      </c>
      <c r="C2583" t="str">
        <f>IFERROR(VLOOKUP(Table1[[#This Row],[Ticker]],[1]!Table2[[Symbol]:[Industry]],2,FALSE),"-")</f>
        <v>-</v>
      </c>
      <c r="D2583" t="s">
        <v>1180</v>
      </c>
      <c r="E2583">
        <v>161.32336000000001</v>
      </c>
      <c r="F2583">
        <v>12.91</v>
      </c>
      <c r="G2583">
        <v>-25.250705529150601</v>
      </c>
      <c r="H2583">
        <v>-16.061144962111499</v>
      </c>
      <c r="I2583">
        <v>-52.380449718593802</v>
      </c>
      <c r="J2583">
        <v>-0.50499308423936795</v>
      </c>
      <c r="K2583">
        <v>14.4729786457444</v>
      </c>
      <c r="L2583">
        <v>15.925008726016101</v>
      </c>
      <c r="M2583">
        <v>29.949053542169199</v>
      </c>
      <c r="N2583">
        <v>7.2177387235124096E-2</v>
      </c>
      <c r="O2583">
        <v>71.882261812548407</v>
      </c>
      <c r="P2583">
        <v>25.339805825242699</v>
      </c>
      <c r="Q2583">
        <v>8.5252905203342999E-2</v>
      </c>
    </row>
    <row r="2584" spans="1:17" hidden="1" x14ac:dyDescent="0.3">
      <c r="A2584" t="s">
        <v>5369</v>
      </c>
      <c r="B2584" t="s">
        <v>5370</v>
      </c>
      <c r="C2584" t="str">
        <f>IFERROR(VLOOKUP(Table1[[#This Row],[Ticker]],[1]!Table2[[Symbol]:[Industry]],2,FALSE),"-")</f>
        <v>-</v>
      </c>
      <c r="D2584" t="s">
        <v>95</v>
      </c>
      <c r="E2584">
        <v>161.29847144999999</v>
      </c>
      <c r="F2584">
        <v>160.5</v>
      </c>
      <c r="G2584">
        <v>-28.4199478202801</v>
      </c>
      <c r="H2584">
        <v>-8.2814921173670601</v>
      </c>
      <c r="I2584">
        <v>-26.441747768653901</v>
      </c>
      <c r="J2584">
        <v>-4.2292656937070001</v>
      </c>
      <c r="K2584">
        <v>174.93654322290001</v>
      </c>
      <c r="L2584">
        <v>183.13155310510501</v>
      </c>
      <c r="M2584">
        <v>22.5469929906495</v>
      </c>
      <c r="N2584">
        <v>8.62888546219754E-2</v>
      </c>
      <c r="O2584">
        <v>67.601246105919003</v>
      </c>
      <c r="P2584">
        <v>11.4583333333333</v>
      </c>
      <c r="Q2584">
        <v>5.8373117152292001E-2</v>
      </c>
    </row>
    <row r="2585" spans="1:17" hidden="1" x14ac:dyDescent="0.3">
      <c r="A2585" t="s">
        <v>5371</v>
      </c>
      <c r="B2585" t="s">
        <v>5372</v>
      </c>
      <c r="C2585" t="str">
        <f>IFERROR(VLOOKUP(Table1[[#This Row],[Ticker]],[1]!Table2[[Symbol]:[Industry]],2,FALSE),"-")</f>
        <v>-</v>
      </c>
      <c r="D2585" t="s">
        <v>136</v>
      </c>
      <c r="E2585">
        <v>160.965</v>
      </c>
      <c r="F2585">
        <v>178.85</v>
      </c>
      <c r="G2585">
        <v>10.412233599893399</v>
      </c>
      <c r="H2585">
        <v>-1.2016601845939501</v>
      </c>
      <c r="I2585">
        <v>-14.835583954066699</v>
      </c>
      <c r="J2585">
        <v>-9.8041633672384094</v>
      </c>
      <c r="K2585">
        <v>184.37685631123901</v>
      </c>
      <c r="L2585">
        <v>171.199977072048</v>
      </c>
      <c r="M2585">
        <v>41.441869716687002</v>
      </c>
      <c r="N2585">
        <v>1.8235822048902599</v>
      </c>
      <c r="O2585">
        <v>53.704221414593199</v>
      </c>
      <c r="P2585">
        <v>51.567796610169403</v>
      </c>
      <c r="Q2585">
        <v>7.2853277019464993E-2</v>
      </c>
    </row>
    <row r="2586" spans="1:17" hidden="1" x14ac:dyDescent="0.3">
      <c r="A2586" t="s">
        <v>5373</v>
      </c>
      <c r="B2586" t="s">
        <v>5374</v>
      </c>
      <c r="C2586" t="str">
        <f>IFERROR(VLOOKUP(Table1[[#This Row],[Ticker]],[1]!Table2[[Symbol]:[Industry]],2,FALSE),"-")</f>
        <v>-</v>
      </c>
      <c r="D2586" t="s">
        <v>21</v>
      </c>
      <c r="E2586">
        <v>160.80224999999999</v>
      </c>
      <c r="F2586">
        <v>114.45</v>
      </c>
      <c r="G2586">
        <v>85.359359009485303</v>
      </c>
      <c r="H2586">
        <v>3.54015281967752</v>
      </c>
      <c r="I2586">
        <v>12.678238359458801</v>
      </c>
      <c r="J2586">
        <v>-2.1013322512661698</v>
      </c>
      <c r="K2586">
        <v>107.028694352226</v>
      </c>
      <c r="L2586">
        <v>92.0813709035789</v>
      </c>
      <c r="M2586">
        <v>52.237351328388101</v>
      </c>
      <c r="N2586">
        <v>0.94368220570836303</v>
      </c>
      <c r="O2586">
        <v>13.490607252075099</v>
      </c>
      <c r="P2586">
        <v>153.825681969394</v>
      </c>
      <c r="Q2586">
        <v>7.4544908963778994E-2</v>
      </c>
    </row>
    <row r="2587" spans="1:17" hidden="1" x14ac:dyDescent="0.3">
      <c r="A2587" t="s">
        <v>5375</v>
      </c>
      <c r="B2587" t="s">
        <v>5376</v>
      </c>
      <c r="C2587" t="str">
        <f>IFERROR(VLOOKUP(Table1[[#This Row],[Ticker]],[1]!Table2[[Symbol]:[Industry]],2,FALSE),"-")</f>
        <v>-</v>
      </c>
      <c r="D2587" t="s">
        <v>396</v>
      </c>
      <c r="E2587">
        <v>160.00072348</v>
      </c>
      <c r="F2587">
        <v>43.16</v>
      </c>
      <c r="G2587">
        <v>-7.8505599879164398</v>
      </c>
      <c r="H2587">
        <v>-2.62594259963848</v>
      </c>
      <c r="I2587">
        <v>-15.457755899768101</v>
      </c>
      <c r="J2587">
        <v>-1.7002295444247699</v>
      </c>
      <c r="K2587">
        <v>42.642193663361198</v>
      </c>
      <c r="L2587">
        <v>42.178222490977703</v>
      </c>
      <c r="M2587">
        <v>48.963204318184502</v>
      </c>
      <c r="N2587">
        <v>0.95755871087923305</v>
      </c>
      <c r="O2587">
        <v>43.072289156626503</v>
      </c>
      <c r="P2587">
        <v>36.151419558359599</v>
      </c>
      <c r="Q2587">
        <v>0.14369840784384999</v>
      </c>
    </row>
    <row r="2588" spans="1:17" hidden="1" x14ac:dyDescent="0.3">
      <c r="A2588" t="s">
        <v>5377</v>
      </c>
      <c r="B2588" t="s">
        <v>5378</v>
      </c>
      <c r="C2588" t="str">
        <f>IFERROR(VLOOKUP(Table1[[#This Row],[Ticker]],[1]!Table2[[Symbol]:[Industry]],2,FALSE),"-")</f>
        <v>-</v>
      </c>
      <c r="D2588" t="s">
        <v>133</v>
      </c>
      <c r="E2588">
        <v>159.94860209999999</v>
      </c>
      <c r="F2588">
        <v>68.849999999999994</v>
      </c>
      <c r="G2588">
        <v>-63.099608256535802</v>
      </c>
      <c r="H2588">
        <v>-8.5479805309143</v>
      </c>
      <c r="I2588">
        <v>-41.794612755405197</v>
      </c>
      <c r="J2588">
        <v>-3.7929897254202598</v>
      </c>
      <c r="K2588">
        <v>70.499974572096306</v>
      </c>
      <c r="L2588">
        <v>80.506522162648295</v>
      </c>
      <c r="M2588">
        <v>59.755027806494198</v>
      </c>
      <c r="N2588">
        <v>0.924941724941725</v>
      </c>
      <c r="O2588">
        <v>83.006535947712393</v>
      </c>
      <c r="P2588">
        <v>9.2857142857142705</v>
      </c>
    </row>
    <row r="2589" spans="1:17" hidden="1" x14ac:dyDescent="0.3">
      <c r="A2589" t="s">
        <v>5379</v>
      </c>
      <c r="B2589" t="s">
        <v>5380</v>
      </c>
      <c r="C2589" t="str">
        <f>IFERROR(VLOOKUP(Table1[[#This Row],[Ticker]],[1]!Table2[[Symbol]:[Industry]],2,FALSE),"-")</f>
        <v>-</v>
      </c>
      <c r="D2589" t="s">
        <v>133</v>
      </c>
      <c r="E2589">
        <v>159.53079004</v>
      </c>
      <c r="F2589">
        <v>66.099999999999994</v>
      </c>
      <c r="G2589">
        <v>-19.540551022003601</v>
      </c>
      <c r="H2589">
        <v>-6.5045911130628999</v>
      </c>
      <c r="I2589">
        <v>-52.545950774603099</v>
      </c>
      <c r="J2589">
        <v>-3.9568552716387302</v>
      </c>
      <c r="K2589">
        <v>70.942832924987798</v>
      </c>
      <c r="L2589">
        <v>73.846598745486503</v>
      </c>
      <c r="M2589">
        <v>29.389120333194199</v>
      </c>
      <c r="N2589">
        <v>0.87922705314009597</v>
      </c>
      <c r="O2589">
        <v>73.449319213313103</v>
      </c>
      <c r="P2589">
        <v>20.181818181818102</v>
      </c>
    </row>
    <row r="2590" spans="1:17" hidden="1" x14ac:dyDescent="0.3">
      <c r="A2590" t="s">
        <v>5381</v>
      </c>
      <c r="B2590" t="s">
        <v>5382</v>
      </c>
      <c r="C2590" t="str">
        <f>IFERROR(VLOOKUP(Table1[[#This Row],[Ticker]],[1]!Table2[[Symbol]:[Industry]],2,FALSE),"-")</f>
        <v>-</v>
      </c>
      <c r="D2590" t="s">
        <v>923</v>
      </c>
      <c r="E2590">
        <v>159.40049999999999</v>
      </c>
      <c r="F2590">
        <v>625.1</v>
      </c>
      <c r="G2590">
        <v>70.7318337569601</v>
      </c>
      <c r="H2590">
        <v>0.103384605599355</v>
      </c>
      <c r="I2590">
        <v>2.5580588080189299</v>
      </c>
      <c r="J2590">
        <v>2.43153575512867</v>
      </c>
      <c r="K2590">
        <v>606.96509847883601</v>
      </c>
      <c r="L2590">
        <v>529.32156462968396</v>
      </c>
      <c r="M2590">
        <v>67.159725997682898</v>
      </c>
      <c r="N2590">
        <v>0.73382999853008102</v>
      </c>
      <c r="O2590">
        <v>19.820828667413199</v>
      </c>
      <c r="P2590">
        <v>102.954545454545</v>
      </c>
      <c r="Q2590">
        <v>8.9708464890112E-2</v>
      </c>
    </row>
    <row r="2591" spans="1:17" hidden="1" x14ac:dyDescent="0.3">
      <c r="A2591" t="s">
        <v>5383</v>
      </c>
      <c r="B2591" t="s">
        <v>5384</v>
      </c>
      <c r="C2591" t="str">
        <f>IFERROR(VLOOKUP(Table1[[#This Row],[Ticker]],[1]!Table2[[Symbol]:[Industry]],2,FALSE),"-")</f>
        <v>-</v>
      </c>
      <c r="D2591" t="s">
        <v>133</v>
      </c>
      <c r="E2591">
        <v>158.84460000000001</v>
      </c>
      <c r="F2591">
        <v>44.75</v>
      </c>
      <c r="G2591">
        <v>-45.191851531721497</v>
      </c>
      <c r="H2591">
        <v>-6.9561771684532596</v>
      </c>
      <c r="I2591">
        <v>-30.311105195082899</v>
      </c>
      <c r="J2591">
        <v>-0.79190040080151203</v>
      </c>
      <c r="K2591">
        <v>46.429073869418197</v>
      </c>
      <c r="L2591">
        <v>49.188413673801897</v>
      </c>
      <c r="M2591">
        <v>44.494410831560302</v>
      </c>
      <c r="N2591">
        <v>0.87795749369281395</v>
      </c>
      <c r="O2591">
        <v>47.039106145251303</v>
      </c>
      <c r="P2591">
        <v>8.4585555016965603</v>
      </c>
      <c r="Q2591">
        <v>-5.64198948756E-2</v>
      </c>
    </row>
    <row r="2592" spans="1:17" hidden="1" x14ac:dyDescent="0.3">
      <c r="A2592" t="s">
        <v>5385</v>
      </c>
      <c r="B2592" t="s">
        <v>5386</v>
      </c>
      <c r="C2592" t="str">
        <f>IFERROR(VLOOKUP(Table1[[#This Row],[Ticker]],[1]!Table2[[Symbol]:[Industry]],2,FALSE),"-")</f>
        <v>-</v>
      </c>
      <c r="D2592" t="s">
        <v>21</v>
      </c>
      <c r="E2592">
        <v>158.52633950999899</v>
      </c>
      <c r="F2592">
        <v>0.42</v>
      </c>
      <c r="G2592">
        <v>-21.585085434959002</v>
      </c>
      <c r="H2592">
        <v>2.5126255296917401</v>
      </c>
      <c r="I2592">
        <v>-57.104814723297501</v>
      </c>
      <c r="J2592">
        <v>2.9107405471765899</v>
      </c>
      <c r="K2592">
        <v>0.48635173084889999</v>
      </c>
      <c r="L2592">
        <v>0.51973434066077995</v>
      </c>
      <c r="M2592">
        <v>82.350141936667001</v>
      </c>
      <c r="N2592">
        <v>1.1590514868464701</v>
      </c>
      <c r="O2592">
        <v>126.19047619047601</v>
      </c>
      <c r="P2592">
        <v>19.999999999999901</v>
      </c>
      <c r="Q2592">
        <v>7.0455784593894996E-2</v>
      </c>
    </row>
    <row r="2593" spans="1:17" hidden="1" x14ac:dyDescent="0.3">
      <c r="A2593" t="s">
        <v>5387</v>
      </c>
      <c r="B2593" t="s">
        <v>5388</v>
      </c>
      <c r="C2593" t="str">
        <f>IFERROR(VLOOKUP(Table1[[#This Row],[Ticker]],[1]!Table2[[Symbol]:[Industry]],2,FALSE),"-")</f>
        <v>-</v>
      </c>
      <c r="D2593" t="s">
        <v>133</v>
      </c>
      <c r="E2593">
        <v>158.50614762000001</v>
      </c>
      <c r="F2593">
        <v>220.2</v>
      </c>
      <c r="G2593">
        <v>313.99114505723702</v>
      </c>
      <c r="H2593">
        <v>6.0916492126303696</v>
      </c>
      <c r="I2593">
        <v>185.39050857885701</v>
      </c>
      <c r="J2593">
        <v>3.3569920900675601</v>
      </c>
      <c r="K2593">
        <v>203.11375920920901</v>
      </c>
      <c r="L2593">
        <v>144.13235823449901</v>
      </c>
      <c r="M2593">
        <v>52.504361209615297</v>
      </c>
      <c r="N2593">
        <v>1.31584808287396</v>
      </c>
      <c r="O2593">
        <v>5.81289736603087</v>
      </c>
      <c r="P2593">
        <v>373.54838709677398</v>
      </c>
      <c r="Q2593">
        <v>9.4514223052033997E-2</v>
      </c>
    </row>
    <row r="2594" spans="1:17" hidden="1" x14ac:dyDescent="0.3">
      <c r="A2594" t="s">
        <v>5389</v>
      </c>
      <c r="B2594" t="s">
        <v>5390</v>
      </c>
      <c r="C2594" t="str">
        <f>IFERROR(VLOOKUP(Table1[[#This Row],[Ticker]],[1]!Table2[[Symbol]:[Industry]],2,FALSE),"-")</f>
        <v>-</v>
      </c>
      <c r="D2594" t="s">
        <v>420</v>
      </c>
      <c r="E2594">
        <v>157.87051700000001</v>
      </c>
      <c r="F2594">
        <v>315.35000000000002</v>
      </c>
      <c r="G2594">
        <v>62.077792219842003</v>
      </c>
      <c r="H2594">
        <v>38.7668248577992</v>
      </c>
      <c r="I2594">
        <v>174.361001138142</v>
      </c>
      <c r="J2594">
        <v>10.6569013421178</v>
      </c>
      <c r="K2594">
        <v>228.11814816080499</v>
      </c>
      <c r="L2594">
        <v>165.06112001119499</v>
      </c>
      <c r="M2594">
        <v>85.598090034075895</v>
      </c>
      <c r="N2594">
        <v>0.59103253701800595</v>
      </c>
      <c r="O2594">
        <v>2.0294910416996901</v>
      </c>
      <c r="P2594">
        <v>230.555555555555</v>
      </c>
      <c r="Q2594">
        <v>0.163869464527158</v>
      </c>
    </row>
    <row r="2595" spans="1:17" hidden="1" x14ac:dyDescent="0.3">
      <c r="A2595" t="s">
        <v>5391</v>
      </c>
      <c r="B2595" t="s">
        <v>5392</v>
      </c>
      <c r="C2595" t="str">
        <f>IFERROR(VLOOKUP(Table1[[#This Row],[Ticker]],[1]!Table2[[Symbol]:[Industry]],2,FALSE),"-")</f>
        <v>-</v>
      </c>
      <c r="D2595" t="s">
        <v>136</v>
      </c>
      <c r="E2595">
        <v>157.719685752</v>
      </c>
      <c r="F2595">
        <v>10.02</v>
      </c>
      <c r="G2595">
        <v>-6.5850854349590699</v>
      </c>
      <c r="H2595">
        <v>5.2904033074695196</v>
      </c>
      <c r="I2595">
        <v>-19.459954910213401</v>
      </c>
      <c r="J2595">
        <v>-4.4302446273810299</v>
      </c>
      <c r="K2595">
        <v>10.0103078560405</v>
      </c>
      <c r="L2595">
        <v>10.892311902555701</v>
      </c>
      <c r="M2595">
        <v>51.8212244547883</v>
      </c>
      <c r="N2595">
        <v>0.69968186576547298</v>
      </c>
      <c r="O2595">
        <v>50.199600798403097</v>
      </c>
      <c r="P2595">
        <v>25.249999999999901</v>
      </c>
      <c r="Q2595">
        <v>2.7030829857857E-2</v>
      </c>
    </row>
    <row r="2596" spans="1:17" hidden="1" x14ac:dyDescent="0.3">
      <c r="A2596" t="s">
        <v>5393</v>
      </c>
      <c r="B2596" t="s">
        <v>5394</v>
      </c>
      <c r="C2596" t="str">
        <f>IFERROR(VLOOKUP(Table1[[#This Row],[Ticker]],[1]!Table2[[Symbol]:[Industry]],2,FALSE),"-")</f>
        <v>-</v>
      </c>
      <c r="D2596" t="s">
        <v>1005</v>
      </c>
      <c r="E2596">
        <v>157.59434175999999</v>
      </c>
      <c r="F2596">
        <v>24.32</v>
      </c>
      <c r="G2596">
        <v>102.416797804212</v>
      </c>
      <c r="H2596">
        <v>6.9816520783643101</v>
      </c>
      <c r="I2596">
        <v>-9.5273019464662099</v>
      </c>
      <c r="J2596">
        <v>4.29043206125497</v>
      </c>
      <c r="K2596">
        <v>22.286374314563201</v>
      </c>
      <c r="L2596">
        <v>20.221700526190801</v>
      </c>
      <c r="M2596">
        <v>57.284530829717397</v>
      </c>
      <c r="N2596">
        <v>0.85576273888140997</v>
      </c>
      <c r="O2596">
        <v>20.929276315789402</v>
      </c>
      <c r="P2596">
        <v>129.00188323917101</v>
      </c>
      <c r="Q2596">
        <v>0.13662127665764501</v>
      </c>
    </row>
    <row r="2597" spans="1:17" hidden="1" x14ac:dyDescent="0.3">
      <c r="A2597" t="s">
        <v>5395</v>
      </c>
      <c r="B2597" t="s">
        <v>5396</v>
      </c>
      <c r="C2597" t="str">
        <f>IFERROR(VLOOKUP(Table1[[#This Row],[Ticker]],[1]!Table2[[Symbol]:[Industry]],2,FALSE),"-")</f>
        <v>-</v>
      </c>
      <c r="D2597" t="s">
        <v>136</v>
      </c>
      <c r="E2597">
        <v>157.46989112399999</v>
      </c>
      <c r="F2597">
        <v>80.92</v>
      </c>
      <c r="G2597">
        <v>134.026830829131</v>
      </c>
      <c r="H2597">
        <v>12.2248095034097</v>
      </c>
      <c r="I2597">
        <v>17.0125674924927</v>
      </c>
      <c r="J2597">
        <v>-0.85522818512407295</v>
      </c>
      <c r="K2597">
        <v>74.330921733509598</v>
      </c>
      <c r="L2597">
        <v>62.619287882968699</v>
      </c>
      <c r="M2597">
        <v>59.575575795697702</v>
      </c>
      <c r="N2597">
        <v>2.8606442241100201</v>
      </c>
      <c r="O2597">
        <v>10.603064755313801</v>
      </c>
      <c r="P2597">
        <v>168.39137645107701</v>
      </c>
      <c r="Q2597">
        <v>0.14640469655383201</v>
      </c>
    </row>
    <row r="2598" spans="1:17" hidden="1" x14ac:dyDescent="0.3">
      <c r="A2598" t="s">
        <v>5397</v>
      </c>
      <c r="B2598" t="s">
        <v>5398</v>
      </c>
      <c r="C2598" t="str">
        <f>IFERROR(VLOOKUP(Table1[[#This Row],[Ticker]],[1]!Table2[[Symbol]:[Industry]],2,FALSE),"-")</f>
        <v>-</v>
      </c>
      <c r="D2598" t="s">
        <v>133</v>
      </c>
      <c r="E2598">
        <v>157.24196537500001</v>
      </c>
      <c r="F2598">
        <v>3.95</v>
      </c>
      <c r="G2598">
        <v>96.142187292313594</v>
      </c>
      <c r="H2598">
        <v>-17.606164967068398</v>
      </c>
      <c r="I2598">
        <v>4.10586776928404</v>
      </c>
      <c r="J2598">
        <v>1.24094692616346</v>
      </c>
      <c r="K2598">
        <v>3.8381959622060702</v>
      </c>
      <c r="L2598">
        <v>3.3977876692212301</v>
      </c>
      <c r="M2598">
        <v>52.647197047379002</v>
      </c>
      <c r="N2598">
        <v>1.0381858721744499</v>
      </c>
      <c r="O2598">
        <v>33.924050632911303</v>
      </c>
      <c r="P2598">
        <v>128.32369942196499</v>
      </c>
      <c r="Q2598">
        <v>6.7718264271099005E-2</v>
      </c>
    </row>
    <row r="2599" spans="1:17" hidden="1" x14ac:dyDescent="0.3">
      <c r="A2599" t="s">
        <v>5399</v>
      </c>
      <c r="B2599" t="s">
        <v>5400</v>
      </c>
      <c r="C2599" t="str">
        <f>IFERROR(VLOOKUP(Table1[[#This Row],[Ticker]],[1]!Table2[[Symbol]:[Industry]],2,FALSE),"-")</f>
        <v>-</v>
      </c>
      <c r="D2599" t="s">
        <v>21</v>
      </c>
      <c r="E2599">
        <v>157.10014799999999</v>
      </c>
      <c r="F2599">
        <v>114.25</v>
      </c>
      <c r="G2599">
        <v>-2.4003028262634198</v>
      </c>
      <c r="H2599">
        <v>3.7100580219449601</v>
      </c>
      <c r="I2599">
        <v>-16.405703424101599</v>
      </c>
      <c r="J2599">
        <v>7.0939383791549098</v>
      </c>
      <c r="K2599">
        <v>111.08464422636</v>
      </c>
      <c r="L2599">
        <v>107.060230451161</v>
      </c>
      <c r="M2599">
        <v>49.287067799423802</v>
      </c>
      <c r="N2599">
        <v>2.0214992525094302</v>
      </c>
      <c r="O2599">
        <v>31.247264770240601</v>
      </c>
      <c r="P2599">
        <v>32.617527568195001</v>
      </c>
      <c r="Q2599">
        <v>5.7035377460375E-2</v>
      </c>
    </row>
    <row r="2600" spans="1:17" hidden="1" x14ac:dyDescent="0.3">
      <c r="A2600" t="s">
        <v>5401</v>
      </c>
      <c r="B2600" t="s">
        <v>5402</v>
      </c>
      <c r="C2600" t="str">
        <f>IFERROR(VLOOKUP(Table1[[#This Row],[Ticker]],[1]!Table2[[Symbol]:[Industry]],2,FALSE),"-")</f>
        <v>-</v>
      </c>
      <c r="D2600" t="s">
        <v>267</v>
      </c>
      <c r="E2600">
        <v>156.94785648299899</v>
      </c>
      <c r="F2600">
        <v>64.13</v>
      </c>
      <c r="G2600">
        <v>285.89883457439601</v>
      </c>
      <c r="H2600">
        <v>51.886753030854997</v>
      </c>
      <c r="I2600">
        <v>37.927759064743398</v>
      </c>
      <c r="J2600">
        <v>41.942931508744998</v>
      </c>
      <c r="K2600">
        <v>46.403847254760898</v>
      </c>
      <c r="L2600">
        <v>39.528519970462398</v>
      </c>
      <c r="M2600">
        <v>69.078047844218602</v>
      </c>
      <c r="N2600">
        <v>2.5907096003799599</v>
      </c>
      <c r="O2600">
        <v>16.871978793076501</v>
      </c>
      <c r="P2600">
        <v>328.96267836178902</v>
      </c>
      <c r="Q2600">
        <v>0.11833618122716701</v>
      </c>
    </row>
    <row r="2601" spans="1:17" hidden="1" x14ac:dyDescent="0.3">
      <c r="A2601" t="s">
        <v>5403</v>
      </c>
      <c r="B2601" t="s">
        <v>5404</v>
      </c>
      <c r="C2601" t="str">
        <f>IFERROR(VLOOKUP(Table1[[#This Row],[Ticker]],[1]!Table2[[Symbol]:[Industry]],2,FALSE),"-")</f>
        <v>-</v>
      </c>
      <c r="D2601" t="s">
        <v>136</v>
      </c>
      <c r="E2601">
        <v>156.7092375</v>
      </c>
      <c r="F2601">
        <v>727.4</v>
      </c>
      <c r="G2601">
        <v>284.259308803956</v>
      </c>
      <c r="H2601">
        <v>-25.551539495704699</v>
      </c>
      <c r="I2601">
        <v>184.33947069890601</v>
      </c>
      <c r="J2601">
        <v>-5.4001925304484004</v>
      </c>
      <c r="K2601">
        <v>860.80665102249395</v>
      </c>
      <c r="L2601">
        <v>597.61320338471296</v>
      </c>
      <c r="M2601">
        <v>0.36482670812233697</v>
      </c>
      <c r="N2601">
        <v>0.62085222121486805</v>
      </c>
      <c r="O2601">
        <v>55.787737145999401</v>
      </c>
      <c r="P2601">
        <v>324.13994169096202</v>
      </c>
    </row>
    <row r="2602" spans="1:17" hidden="1" x14ac:dyDescent="0.3">
      <c r="A2602" t="s">
        <v>5405</v>
      </c>
      <c r="B2602" t="s">
        <v>5406</v>
      </c>
      <c r="C2602" t="str">
        <f>IFERROR(VLOOKUP(Table1[[#This Row],[Ticker]],[1]!Table2[[Symbol]:[Industry]],2,FALSE),"-")</f>
        <v>-</v>
      </c>
      <c r="D2602" t="s">
        <v>155</v>
      </c>
      <c r="E2602">
        <v>156.30575999999999</v>
      </c>
      <c r="F2602">
        <v>148</v>
      </c>
      <c r="G2602">
        <v>-8.1850854349590705</v>
      </c>
      <c r="H2602">
        <v>2.3040767534077</v>
      </c>
      <c r="I2602">
        <v>-4.7196078393722596</v>
      </c>
      <c r="J2602">
        <v>9.0431447283612592</v>
      </c>
      <c r="K2602">
        <v>146.27132834634699</v>
      </c>
      <c r="L2602">
        <v>140.691164738727</v>
      </c>
      <c r="M2602">
        <v>49.959452815659802</v>
      </c>
      <c r="N2602">
        <v>1.0516304347826</v>
      </c>
      <c r="O2602">
        <v>27.027027027027</v>
      </c>
      <c r="P2602">
        <v>27.476313522825102</v>
      </c>
      <c r="Q2602">
        <v>6.9006386589570007E-2</v>
      </c>
    </row>
    <row r="2603" spans="1:17" hidden="1" x14ac:dyDescent="0.3">
      <c r="A2603" t="s">
        <v>5407</v>
      </c>
      <c r="B2603" t="s">
        <v>5408</v>
      </c>
      <c r="C2603" t="str">
        <f>IFERROR(VLOOKUP(Table1[[#This Row],[Ticker]],[1]!Table2[[Symbol]:[Industry]],2,FALSE),"-")</f>
        <v>-</v>
      </c>
      <c r="D2603" t="s">
        <v>5409</v>
      </c>
      <c r="E2603">
        <v>156.25571500000001</v>
      </c>
      <c r="F2603">
        <v>70</v>
      </c>
      <c r="G2603">
        <v>166.67004652985</v>
      </c>
      <c r="H2603">
        <v>9.61614454499869</v>
      </c>
      <c r="I2603">
        <v>59.096907293922598</v>
      </c>
      <c r="J2603">
        <v>-1.5691001695979001</v>
      </c>
      <c r="K2603">
        <v>59.870235410622101</v>
      </c>
      <c r="L2603">
        <v>41.774208942338497</v>
      </c>
      <c r="M2603">
        <v>45.009640737785197</v>
      </c>
      <c r="N2603">
        <v>0.58643350610483302</v>
      </c>
      <c r="O2603">
        <v>19.285714285714199</v>
      </c>
      <c r="P2603">
        <v>217.46031746031699</v>
      </c>
      <c r="Q2603">
        <v>0.109315054823169</v>
      </c>
    </row>
    <row r="2604" spans="1:17" hidden="1" x14ac:dyDescent="0.3">
      <c r="A2604" t="s">
        <v>5410</v>
      </c>
      <c r="B2604" t="s">
        <v>5411</v>
      </c>
      <c r="C2604" t="str">
        <f>IFERROR(VLOOKUP(Table1[[#This Row],[Ticker]],[1]!Table2[[Symbol]:[Industry]],2,FALSE),"-")</f>
        <v>-</v>
      </c>
      <c r="D2604" t="s">
        <v>1676</v>
      </c>
      <c r="E2604">
        <v>156.11138664000001</v>
      </c>
      <c r="F2604">
        <v>54.78</v>
      </c>
      <c r="G2604">
        <v>227.74867911872701</v>
      </c>
      <c r="H2604">
        <v>43.662285393637298</v>
      </c>
      <c r="I2604">
        <v>-32.522290451452797</v>
      </c>
      <c r="J2604">
        <v>15.1386674805876</v>
      </c>
      <c r="K2604">
        <v>43.254159361524998</v>
      </c>
      <c r="L2604">
        <v>44.352202246572297</v>
      </c>
      <c r="M2604">
        <v>95.896607711113603</v>
      </c>
      <c r="N2604">
        <v>2.28900100353298</v>
      </c>
      <c r="O2604">
        <v>45.910916392844101</v>
      </c>
      <c r="P2604">
        <v>254.333764553686</v>
      </c>
      <c r="Q2604">
        <v>9.2407751095341994E-2</v>
      </c>
    </row>
    <row r="2605" spans="1:17" hidden="1" x14ac:dyDescent="0.3">
      <c r="A2605" t="s">
        <v>5412</v>
      </c>
      <c r="B2605" t="s">
        <v>5413</v>
      </c>
      <c r="C2605" t="str">
        <f>IFERROR(VLOOKUP(Table1[[#This Row],[Ticker]],[1]!Table2[[Symbol]:[Industry]],2,FALSE),"-")</f>
        <v>-</v>
      </c>
      <c r="D2605" t="s">
        <v>433</v>
      </c>
      <c r="E2605">
        <v>155.81202395599999</v>
      </c>
      <c r="F2605">
        <v>31.88</v>
      </c>
      <c r="G2605">
        <v>189.058478921476</v>
      </c>
      <c r="H2605">
        <v>23.008493298286801</v>
      </c>
      <c r="I2605">
        <v>161.72277148359899</v>
      </c>
      <c r="J2605">
        <v>21.951716156932601</v>
      </c>
      <c r="K2605">
        <v>23.582853082550599</v>
      </c>
      <c r="L2605">
        <v>16.5975592743495</v>
      </c>
      <c r="M2605">
        <v>92.492787113690596</v>
      </c>
      <c r="N2605">
        <v>0.10821419860451099</v>
      </c>
      <c r="O2605">
        <v>0</v>
      </c>
      <c r="P2605">
        <v>286.42424242424198</v>
      </c>
      <c r="Q2605">
        <v>0.14667268734032499</v>
      </c>
    </row>
    <row r="2606" spans="1:17" hidden="1" x14ac:dyDescent="0.3">
      <c r="A2606" t="s">
        <v>5414</v>
      </c>
      <c r="B2606" t="s">
        <v>5415</v>
      </c>
      <c r="C2606" t="str">
        <f>IFERROR(VLOOKUP(Table1[[#This Row],[Ticker]],[1]!Table2[[Symbol]:[Industry]],2,FALSE),"-")</f>
        <v>-</v>
      </c>
      <c r="D2606" t="s">
        <v>626</v>
      </c>
      <c r="E2606">
        <v>155.68810400000001</v>
      </c>
      <c r="F2606">
        <v>295.85000000000002</v>
      </c>
      <c r="G2606">
        <v>-15.0908325613958</v>
      </c>
      <c r="H2606">
        <v>-3.1496261259373801</v>
      </c>
      <c r="I2606">
        <v>-18.402509985781499</v>
      </c>
      <c r="J2606">
        <v>2.75606665130704</v>
      </c>
      <c r="K2606">
        <v>300.50775310233502</v>
      </c>
      <c r="L2606">
        <v>295.10420801669898</v>
      </c>
      <c r="M2606">
        <v>43.267304105978504</v>
      </c>
      <c r="N2606">
        <v>0.23091117966866501</v>
      </c>
      <c r="O2606">
        <v>20.6692580699678</v>
      </c>
      <c r="P2606">
        <v>17.704396260194901</v>
      </c>
      <c r="Q2606">
        <v>1.5721772112414999E-2</v>
      </c>
    </row>
    <row r="2607" spans="1:17" hidden="1" x14ac:dyDescent="0.3">
      <c r="A2607" t="s">
        <v>5416</v>
      </c>
      <c r="B2607" t="s">
        <v>5417</v>
      </c>
      <c r="C2607" t="str">
        <f>IFERROR(VLOOKUP(Table1[[#This Row],[Ticker]],[1]!Table2[[Symbol]:[Industry]],2,FALSE),"-")</f>
        <v>-</v>
      </c>
      <c r="D2607" t="s">
        <v>257</v>
      </c>
      <c r="E2607">
        <v>155.59285</v>
      </c>
      <c r="F2607">
        <v>169.75</v>
      </c>
      <c r="G2607">
        <v>30.155450114440701</v>
      </c>
      <c r="H2607">
        <v>67.262625529691704</v>
      </c>
      <c r="I2607">
        <v>-33.985728263264903</v>
      </c>
      <c r="J2607">
        <v>-4.6958816084304296</v>
      </c>
      <c r="K2607">
        <v>133.23760297221801</v>
      </c>
      <c r="L2607">
        <v>133.291235589933</v>
      </c>
      <c r="M2607">
        <v>71.011674641356805</v>
      </c>
      <c r="N2607">
        <v>2.2660537723962602</v>
      </c>
      <c r="O2607">
        <v>26.3917525773196</v>
      </c>
      <c r="P2607">
        <v>135.763888888888</v>
      </c>
    </row>
    <row r="2608" spans="1:17" hidden="1" x14ac:dyDescent="0.3">
      <c r="A2608" t="s">
        <v>5418</v>
      </c>
      <c r="B2608" t="s">
        <v>5419</v>
      </c>
      <c r="C2608" t="str">
        <f>IFERROR(VLOOKUP(Table1[[#This Row],[Ticker]],[1]!Table2[[Symbol]:[Industry]],2,FALSE),"-")</f>
        <v>-</v>
      </c>
      <c r="D2608" t="s">
        <v>1036</v>
      </c>
      <c r="E2608">
        <v>155.37880519699999</v>
      </c>
      <c r="F2608">
        <v>8.4700000000000006</v>
      </c>
      <c r="G2608">
        <v>-54.805424418009899</v>
      </c>
      <c r="H2608">
        <v>1.6416577877562699</v>
      </c>
      <c r="I2608">
        <v>-60.332229053515597</v>
      </c>
      <c r="J2608">
        <v>21.6428873281038</v>
      </c>
      <c r="K2608">
        <v>7.83845088836273</v>
      </c>
      <c r="L2608">
        <v>10.695674495748399</v>
      </c>
      <c r="M2608">
        <v>85.722063562271103</v>
      </c>
      <c r="N2608">
        <v>0.922084619171747</v>
      </c>
      <c r="O2608">
        <v>162.691853600944</v>
      </c>
      <c r="P2608">
        <v>35.303514376996802</v>
      </c>
      <c r="Q2608">
        <v>-4.5810490281508E-2</v>
      </c>
    </row>
    <row r="2609" spans="1:17" hidden="1" x14ac:dyDescent="0.3">
      <c r="A2609" t="s">
        <v>5420</v>
      </c>
      <c r="B2609" t="s">
        <v>5421</v>
      </c>
      <c r="C2609" t="str">
        <f>IFERROR(VLOOKUP(Table1[[#This Row],[Ticker]],[1]!Table2[[Symbol]:[Industry]],2,FALSE),"-")</f>
        <v>-</v>
      </c>
      <c r="D2609" t="s">
        <v>626</v>
      </c>
      <c r="E2609">
        <v>155.32560000000001</v>
      </c>
      <c r="F2609">
        <v>470</v>
      </c>
      <c r="G2609">
        <v>2.67784085767018</v>
      </c>
      <c r="H2609">
        <v>-9.4887339575873106</v>
      </c>
      <c r="I2609">
        <v>-7.2847089031917296</v>
      </c>
      <c r="J2609">
        <v>-0.119938399845381</v>
      </c>
      <c r="K2609">
        <v>462.28117374086702</v>
      </c>
      <c r="L2609">
        <v>428.88980281728197</v>
      </c>
      <c r="M2609">
        <v>42.4646492245218</v>
      </c>
      <c r="N2609">
        <v>0.29401216663902202</v>
      </c>
      <c r="O2609">
        <v>19.787234042553099</v>
      </c>
      <c r="P2609">
        <v>30.5555555555555</v>
      </c>
      <c r="Q2609">
        <v>-2.575112070903E-2</v>
      </c>
    </row>
    <row r="2610" spans="1:17" hidden="1" x14ac:dyDescent="0.3">
      <c r="A2610" t="s">
        <v>5422</v>
      </c>
      <c r="B2610" t="s">
        <v>5423</v>
      </c>
      <c r="C2610" t="str">
        <f>IFERROR(VLOOKUP(Table1[[#This Row],[Ticker]],[1]!Table2[[Symbol]:[Industry]],2,FALSE),"-")</f>
        <v>-</v>
      </c>
      <c r="D2610" t="s">
        <v>136</v>
      </c>
      <c r="E2610">
        <v>155.06366875999899</v>
      </c>
      <c r="F2610">
        <v>40.04</v>
      </c>
      <c r="G2610">
        <v>-24.311777644409901</v>
      </c>
      <c r="H2610">
        <v>12.495203926904299</v>
      </c>
      <c r="I2610">
        <v>-21.8975254294478</v>
      </c>
      <c r="J2610">
        <v>5.7348740516695402</v>
      </c>
      <c r="K2610">
        <v>36.940081379883701</v>
      </c>
      <c r="L2610">
        <v>35.689420815581798</v>
      </c>
      <c r="M2610">
        <v>67.379498838771298</v>
      </c>
      <c r="N2610">
        <v>0.57290701095400498</v>
      </c>
      <c r="O2610">
        <v>29.370629370629299</v>
      </c>
      <c r="Q2610">
        <v>3.7498304996522E-2</v>
      </c>
    </row>
    <row r="2611" spans="1:17" hidden="1" x14ac:dyDescent="0.3">
      <c r="A2611" t="s">
        <v>5424</v>
      </c>
      <c r="B2611" t="s">
        <v>5425</v>
      </c>
      <c r="C2611" t="str">
        <f>IFERROR(VLOOKUP(Table1[[#This Row],[Ticker]],[1]!Table2[[Symbol]:[Industry]],2,FALSE),"-")</f>
        <v>-</v>
      </c>
      <c r="D2611" t="s">
        <v>2157</v>
      </c>
      <c r="E2611">
        <v>154.15990199999999</v>
      </c>
      <c r="F2611">
        <v>167.7</v>
      </c>
      <c r="G2611">
        <v>264.688829637369</v>
      </c>
      <c r="H2611">
        <v>11.6842128864128</v>
      </c>
      <c r="I2611">
        <v>70.414554941836997</v>
      </c>
      <c r="J2611">
        <v>-1.61347895775304</v>
      </c>
      <c r="K2611">
        <v>143.237591356851</v>
      </c>
      <c r="L2611">
        <v>102.886440076162</v>
      </c>
      <c r="M2611">
        <v>58.173499057102198</v>
      </c>
      <c r="N2611">
        <v>0.50943261687693997</v>
      </c>
      <c r="O2611">
        <v>5.9630292188431699</v>
      </c>
      <c r="P2611">
        <v>291.27391507232801</v>
      </c>
      <c r="Q2611">
        <v>0.180156929333365</v>
      </c>
    </row>
    <row r="2612" spans="1:17" hidden="1" x14ac:dyDescent="0.3">
      <c r="A2612" t="s">
        <v>5426</v>
      </c>
      <c r="B2612" t="s">
        <v>5427</v>
      </c>
      <c r="C2612" t="str">
        <f>IFERROR(VLOOKUP(Table1[[#This Row],[Ticker]],[1]!Table2[[Symbol]:[Industry]],2,FALSE),"-")</f>
        <v>-</v>
      </c>
      <c r="E2612">
        <v>154</v>
      </c>
      <c r="F2612">
        <v>308</v>
      </c>
      <c r="G2612">
        <v>-20.487944546223201</v>
      </c>
      <c r="H2612">
        <v>-10.6686575780186</v>
      </c>
      <c r="I2612">
        <v>-33.907077515789197</v>
      </c>
      <c r="J2612">
        <v>1.7539755304110101</v>
      </c>
      <c r="K2612">
        <v>315.79982228084799</v>
      </c>
      <c r="L2612">
        <v>325.41701520545598</v>
      </c>
      <c r="M2612">
        <v>46.8711714152887</v>
      </c>
      <c r="N2612">
        <v>0.81136169053549101</v>
      </c>
      <c r="O2612">
        <v>86.6883116883116</v>
      </c>
      <c r="P2612">
        <v>17.021276595744599</v>
      </c>
      <c r="Q2612">
        <v>5.1778193952521E-2</v>
      </c>
    </row>
    <row r="2613" spans="1:17" hidden="1" x14ac:dyDescent="0.3">
      <c r="A2613" t="s">
        <v>5428</v>
      </c>
      <c r="B2613" t="s">
        <v>5429</v>
      </c>
      <c r="C2613" t="str">
        <f>IFERROR(VLOOKUP(Table1[[#This Row],[Ticker]],[1]!Table2[[Symbol]:[Industry]],2,FALSE),"-")</f>
        <v>-</v>
      </c>
      <c r="D2613" t="s">
        <v>396</v>
      </c>
      <c r="E2613">
        <v>153.895985</v>
      </c>
      <c r="F2613">
        <v>134</v>
      </c>
      <c r="G2613">
        <v>14.4675461439882</v>
      </c>
      <c r="H2613">
        <v>-30.4206680974672</v>
      </c>
      <c r="I2613">
        <v>-29.354814723297501</v>
      </c>
      <c r="J2613">
        <v>-13.0997124144958</v>
      </c>
      <c r="K2613">
        <v>158.26996283694999</v>
      </c>
      <c r="L2613">
        <v>154.85719749792599</v>
      </c>
      <c r="M2613">
        <v>44.319615604614299</v>
      </c>
      <c r="N2613">
        <v>1.77024793388429</v>
      </c>
      <c r="O2613">
        <v>67.910447761194007</v>
      </c>
      <c r="P2613">
        <v>70.4400915797506</v>
      </c>
      <c r="Q2613">
        <v>9.0564818201108996E-2</v>
      </c>
    </row>
    <row r="2614" spans="1:17" hidden="1" x14ac:dyDescent="0.3">
      <c r="A2614" t="s">
        <v>5430</v>
      </c>
      <c r="B2614" t="s">
        <v>5431</v>
      </c>
      <c r="C2614" t="str">
        <f>IFERROR(VLOOKUP(Table1[[#This Row],[Ticker]],[1]!Table2[[Symbol]:[Industry]],2,FALSE),"-")</f>
        <v>-</v>
      </c>
      <c r="D2614" t="s">
        <v>136</v>
      </c>
      <c r="E2614">
        <v>153.86378540000001</v>
      </c>
      <c r="F2614">
        <v>598</v>
      </c>
      <c r="G2614">
        <v>33.030555830221701</v>
      </c>
      <c r="H2614">
        <v>-6.8073744703082397</v>
      </c>
      <c r="I2614">
        <v>4.9020920354592201</v>
      </c>
      <c r="J2614">
        <v>-0.27517180987229001</v>
      </c>
      <c r="K2614">
        <v>594.14643621300502</v>
      </c>
      <c r="L2614">
        <v>556.69772180836299</v>
      </c>
      <c r="M2614">
        <v>55.524993075888602</v>
      </c>
      <c r="N2614">
        <v>0.555423554616024</v>
      </c>
      <c r="O2614">
        <v>33.779264214046798</v>
      </c>
      <c r="P2614">
        <v>61.6216216216216</v>
      </c>
      <c r="Q2614">
        <v>5.4847304707873003E-2</v>
      </c>
    </row>
    <row r="2615" spans="1:17" hidden="1" x14ac:dyDescent="0.3">
      <c r="A2615" t="s">
        <v>5432</v>
      </c>
      <c r="B2615" t="s">
        <v>5433</v>
      </c>
      <c r="C2615" t="str">
        <f>IFERROR(VLOOKUP(Table1[[#This Row],[Ticker]],[1]!Table2[[Symbol]:[Industry]],2,FALSE),"-")</f>
        <v>-</v>
      </c>
      <c r="D2615" t="s">
        <v>782</v>
      </c>
      <c r="E2615">
        <v>152.47580870499999</v>
      </c>
      <c r="F2615">
        <v>138.85</v>
      </c>
      <c r="G2615">
        <v>302.75937962379101</v>
      </c>
      <c r="H2615">
        <v>8.1766880296917606</v>
      </c>
      <c r="I2615">
        <v>79.4215302572903</v>
      </c>
      <c r="J2615">
        <v>4.4350189092262697</v>
      </c>
      <c r="K2615">
        <v>119.900051018894</v>
      </c>
      <c r="L2615">
        <v>82.204816395411797</v>
      </c>
      <c r="M2615">
        <v>51.875285757151303</v>
      </c>
      <c r="N2615">
        <v>0.67776292678862704</v>
      </c>
      <c r="O2615">
        <v>6.4458048253511002</v>
      </c>
      <c r="P2615">
        <v>340.65376071088502</v>
      </c>
      <c r="Q2615">
        <v>0.106808714627821</v>
      </c>
    </row>
    <row r="2616" spans="1:17" hidden="1" x14ac:dyDescent="0.3">
      <c r="A2616" t="s">
        <v>5434</v>
      </c>
      <c r="B2616" t="s">
        <v>5435</v>
      </c>
      <c r="C2616" t="str">
        <f>IFERROR(VLOOKUP(Table1[[#This Row],[Ticker]],[1]!Table2[[Symbol]:[Industry]],2,FALSE),"-")</f>
        <v>-</v>
      </c>
      <c r="D2616" t="s">
        <v>417</v>
      </c>
      <c r="E2616">
        <v>152.38235980799999</v>
      </c>
      <c r="F2616">
        <v>10.71</v>
      </c>
      <c r="G2616">
        <v>141.16491456503999</v>
      </c>
      <c r="H2616">
        <v>-20.6759972247992</v>
      </c>
      <c r="I2616">
        <v>36.6853950669122</v>
      </c>
      <c r="J2616">
        <v>2.81254012697014</v>
      </c>
      <c r="K2616">
        <v>10.2471733793968</v>
      </c>
      <c r="L2616">
        <v>8.1502358949281497</v>
      </c>
      <c r="M2616">
        <v>45.219281286927703</v>
      </c>
      <c r="N2616">
        <v>0.66546739656482101</v>
      </c>
      <c r="O2616">
        <v>44.2577030812324</v>
      </c>
      <c r="P2616">
        <v>181.84210526315701</v>
      </c>
      <c r="Q2616">
        <v>0.14605998781773299</v>
      </c>
    </row>
    <row r="2617" spans="1:17" hidden="1" x14ac:dyDescent="0.3">
      <c r="A2617" t="s">
        <v>5436</v>
      </c>
      <c r="B2617" t="s">
        <v>5437</v>
      </c>
      <c r="C2617" t="str">
        <f>IFERROR(VLOOKUP(Table1[[#This Row],[Ticker]],[1]!Table2[[Symbol]:[Industry]],2,FALSE),"-")</f>
        <v>-</v>
      </c>
      <c r="D2617" t="s">
        <v>46</v>
      </c>
      <c r="E2617">
        <v>152.17733999999999</v>
      </c>
      <c r="F2617">
        <v>147</v>
      </c>
      <c r="G2617">
        <v>151.035311165607</v>
      </c>
      <c r="H2617">
        <v>4.7727495720120601</v>
      </c>
      <c r="I2617">
        <v>99.476530179088499</v>
      </c>
      <c r="J2617">
        <v>0.47171615693268798</v>
      </c>
      <c r="K2617">
        <v>135.510650090116</v>
      </c>
      <c r="L2617">
        <v>97.070056673552997</v>
      </c>
      <c r="M2617">
        <v>50.390170302702202</v>
      </c>
      <c r="N2617">
        <v>0.14052287581699299</v>
      </c>
      <c r="O2617">
        <v>9.8639455782312897</v>
      </c>
      <c r="P2617">
        <v>202.158273381295</v>
      </c>
      <c r="Q2617">
        <v>0.114376082952132</v>
      </c>
    </row>
    <row r="2618" spans="1:17" hidden="1" x14ac:dyDescent="0.3">
      <c r="A2618" t="s">
        <v>5438</v>
      </c>
      <c r="B2618" t="s">
        <v>5439</v>
      </c>
      <c r="C2618" t="str">
        <f>IFERROR(VLOOKUP(Table1[[#This Row],[Ticker]],[1]!Table2[[Symbol]:[Industry]],2,FALSE),"-")</f>
        <v>-</v>
      </c>
      <c r="D2618" t="s">
        <v>1351</v>
      </c>
      <c r="E2618">
        <v>152.17556250000001</v>
      </c>
      <c r="F2618">
        <v>96.85</v>
      </c>
      <c r="G2618">
        <v>-10.943294390182899</v>
      </c>
      <c r="H2618">
        <v>13.114129289090201</v>
      </c>
      <c r="I2618">
        <v>2.5369763214785501</v>
      </c>
      <c r="J2618">
        <v>16.073219916331102</v>
      </c>
      <c r="O2618">
        <v>0</v>
      </c>
      <c r="P2618">
        <v>21.365914786967402</v>
      </c>
    </row>
    <row r="2619" spans="1:17" hidden="1" x14ac:dyDescent="0.3">
      <c r="A2619" t="s">
        <v>5440</v>
      </c>
      <c r="B2619" t="s">
        <v>5441</v>
      </c>
      <c r="C2619" t="str">
        <f>IFERROR(VLOOKUP(Table1[[#This Row],[Ticker]],[1]!Table2[[Symbol]:[Industry]],2,FALSE),"-")</f>
        <v>-</v>
      </c>
      <c r="D2619" t="s">
        <v>21</v>
      </c>
      <c r="E2619">
        <v>152.13526440000001</v>
      </c>
      <c r="F2619">
        <v>238</v>
      </c>
      <c r="G2619">
        <v>42.809932358635201</v>
      </c>
      <c r="H2619">
        <v>17.812625529691701</v>
      </c>
      <c r="I2619">
        <v>14.1338915049836</v>
      </c>
      <c r="J2619">
        <v>15.591333381813</v>
      </c>
      <c r="K2619">
        <v>209.11860524358701</v>
      </c>
      <c r="L2619">
        <v>192.00613233908399</v>
      </c>
      <c r="M2619">
        <v>83.708627206581397</v>
      </c>
      <c r="N2619">
        <v>1.5316584802855799</v>
      </c>
      <c r="O2619">
        <v>9.2436974789915798</v>
      </c>
      <c r="P2619">
        <v>87.993680884676095</v>
      </c>
      <c r="Q2619">
        <v>-1.5458010429987E-2</v>
      </c>
    </row>
    <row r="2620" spans="1:17" hidden="1" x14ac:dyDescent="0.3">
      <c r="A2620" t="s">
        <v>5442</v>
      </c>
      <c r="B2620" t="s">
        <v>5443</v>
      </c>
      <c r="C2620" t="str">
        <f>IFERROR(VLOOKUP(Table1[[#This Row],[Ticker]],[1]!Table2[[Symbol]:[Industry]],2,FALSE),"-")</f>
        <v>-</v>
      </c>
      <c r="D2620" t="s">
        <v>124</v>
      </c>
      <c r="E2620">
        <v>151.53011860000001</v>
      </c>
      <c r="F2620">
        <v>0.76</v>
      </c>
      <c r="G2620">
        <v>-31.585085434959002</v>
      </c>
      <c r="H2620">
        <v>-18.9708909538247</v>
      </c>
      <c r="I2620">
        <v>-47.017858201558397</v>
      </c>
      <c r="J2620">
        <v>0.47171615693268798</v>
      </c>
      <c r="K2620">
        <v>1.00104837117388</v>
      </c>
      <c r="L2620">
        <v>0.99811500997168401</v>
      </c>
      <c r="M2620">
        <v>0.43687580243603502</v>
      </c>
      <c r="N2620">
        <v>0.90143569371986199</v>
      </c>
      <c r="O2620">
        <v>64.473684210526301</v>
      </c>
      <c r="P2620">
        <v>38.181818181818102</v>
      </c>
      <c r="Q2620">
        <v>-0.10007235836549799</v>
      </c>
    </row>
    <row r="2621" spans="1:17" hidden="1" x14ac:dyDescent="0.3">
      <c r="A2621" t="s">
        <v>5444</v>
      </c>
      <c r="B2621" t="s">
        <v>5445</v>
      </c>
      <c r="C2621" t="str">
        <f>IFERROR(VLOOKUP(Table1[[#This Row],[Ticker]],[1]!Table2[[Symbol]:[Industry]],2,FALSE),"-")</f>
        <v>-</v>
      </c>
      <c r="D2621" t="s">
        <v>46</v>
      </c>
      <c r="E2621">
        <v>151.37709835999999</v>
      </c>
      <c r="F2621">
        <v>7.24</v>
      </c>
      <c r="G2621">
        <v>52.180346663806297</v>
      </c>
      <c r="H2621">
        <v>12.4332604503266</v>
      </c>
      <c r="I2621">
        <v>-33.544375162857897</v>
      </c>
      <c r="J2621">
        <v>-0.21415489930873499</v>
      </c>
      <c r="K2621">
        <v>5.96614299234722</v>
      </c>
      <c r="L2621">
        <v>4.5492220387474704</v>
      </c>
      <c r="M2621">
        <v>99.814208439497406</v>
      </c>
      <c r="N2621">
        <v>1.1106747604643601</v>
      </c>
      <c r="O2621">
        <v>33.2872928176795</v>
      </c>
      <c r="P2621">
        <v>95.675675675675606</v>
      </c>
      <c r="Q2621">
        <v>3.9367853525966001E-2</v>
      </c>
    </row>
    <row r="2622" spans="1:17" hidden="1" x14ac:dyDescent="0.3">
      <c r="A2622" t="s">
        <v>5446</v>
      </c>
      <c r="B2622" t="s">
        <v>5447</v>
      </c>
      <c r="C2622" t="str">
        <f>IFERROR(VLOOKUP(Table1[[#This Row],[Ticker]],[1]!Table2[[Symbol]:[Industry]],2,FALSE),"-")</f>
        <v>-</v>
      </c>
      <c r="D2622" t="s">
        <v>4339</v>
      </c>
      <c r="E2622">
        <v>151.17910800000001</v>
      </c>
      <c r="F2622">
        <v>79.5</v>
      </c>
      <c r="G2622">
        <v>-66.206867162003903</v>
      </c>
      <c r="H2622">
        <v>9.8413926529794207</v>
      </c>
      <c r="I2622">
        <v>-48.391750010232798</v>
      </c>
      <c r="J2622">
        <v>-6.6104368175715598</v>
      </c>
      <c r="K2622">
        <v>83.7112254693061</v>
      </c>
      <c r="M2622">
        <v>28.141424428395698</v>
      </c>
      <c r="N2622">
        <v>0.30318424273212102</v>
      </c>
      <c r="O2622">
        <v>82.591194968553395</v>
      </c>
      <c r="P2622">
        <v>50.425733207190099</v>
      </c>
    </row>
    <row r="2623" spans="1:17" hidden="1" x14ac:dyDescent="0.3">
      <c r="A2623" t="s">
        <v>5448</v>
      </c>
      <c r="B2623" t="s">
        <v>5449</v>
      </c>
      <c r="C2623" t="str">
        <f>IFERROR(VLOOKUP(Table1[[#This Row],[Ticker]],[1]!Table2[[Symbol]:[Industry]],2,FALSE),"-")</f>
        <v>-</v>
      </c>
      <c r="D2623" t="s">
        <v>78</v>
      </c>
      <c r="E2623">
        <v>150.88744</v>
      </c>
      <c r="F2623">
        <v>68.09</v>
      </c>
      <c r="G2623">
        <v>76.972463145011005</v>
      </c>
      <c r="H2623">
        <v>1.2578289065144701</v>
      </c>
      <c r="I2623">
        <v>-5.4526408102540698</v>
      </c>
      <c r="J2623">
        <v>-0.11660565509847901</v>
      </c>
      <c r="K2623">
        <v>62.567980592417101</v>
      </c>
      <c r="L2623">
        <v>54.6052247661707</v>
      </c>
      <c r="M2623">
        <v>53.393513485515399</v>
      </c>
      <c r="N2623">
        <v>2.2910281187987001</v>
      </c>
      <c r="O2623">
        <v>13.085621970920799</v>
      </c>
      <c r="P2623">
        <v>106.960486322188</v>
      </c>
      <c r="Q2623">
        <v>7.4948571293453004E-2</v>
      </c>
    </row>
    <row r="2624" spans="1:17" hidden="1" x14ac:dyDescent="0.3">
      <c r="A2624" t="s">
        <v>5450</v>
      </c>
      <c r="B2624" t="s">
        <v>5451</v>
      </c>
      <c r="C2624" t="str">
        <f>IFERROR(VLOOKUP(Table1[[#This Row],[Ticker]],[1]!Table2[[Symbol]:[Industry]],2,FALSE),"-")</f>
        <v>-</v>
      </c>
      <c r="D2624" t="s">
        <v>54</v>
      </c>
      <c r="E2624">
        <v>150.82369600000001</v>
      </c>
      <c r="F2624">
        <v>87.95</v>
      </c>
      <c r="G2624">
        <v>-42.942669838192501</v>
      </c>
      <c r="H2624">
        <v>39.386124328730901</v>
      </c>
      <c r="I2624">
        <v>-29.462399126531</v>
      </c>
      <c r="J2624">
        <v>-2.2725209451529298</v>
      </c>
      <c r="K2624">
        <v>73.877810085441396</v>
      </c>
      <c r="M2624">
        <v>65.649381059455493</v>
      </c>
      <c r="N2624">
        <v>1.67897727272727</v>
      </c>
      <c r="O2624">
        <v>30.187606594656</v>
      </c>
      <c r="P2624">
        <v>66.571969696969703</v>
      </c>
    </row>
    <row r="2625" spans="1:17" hidden="1" x14ac:dyDescent="0.3">
      <c r="A2625" t="s">
        <v>5452</v>
      </c>
      <c r="B2625" t="s">
        <v>5453</v>
      </c>
      <c r="C2625" t="str">
        <f>IFERROR(VLOOKUP(Table1[[#This Row],[Ticker]],[1]!Table2[[Symbol]:[Industry]],2,FALSE),"-")</f>
        <v>-</v>
      </c>
      <c r="D2625" t="s">
        <v>914</v>
      </c>
      <c r="E2625">
        <v>150.76605353799999</v>
      </c>
      <c r="F2625">
        <v>80.69</v>
      </c>
      <c r="G2625">
        <v>11.582722784218999</v>
      </c>
      <c r="H2625">
        <v>-4.7792924437702498</v>
      </c>
      <c r="I2625">
        <v>14.1664786520967</v>
      </c>
      <c r="J2625">
        <v>5.5982573639411202</v>
      </c>
      <c r="K2625">
        <v>80.263219652916703</v>
      </c>
      <c r="L2625">
        <v>74.465271713065405</v>
      </c>
      <c r="M2625">
        <v>60.225931516813098</v>
      </c>
      <c r="N2625">
        <v>9.3938328078655695E-2</v>
      </c>
      <c r="O2625">
        <v>44.007931590035902</v>
      </c>
      <c r="P2625">
        <v>46.310063463281899</v>
      </c>
      <c r="Q2625">
        <v>8.9031219828557995E-2</v>
      </c>
    </row>
    <row r="2626" spans="1:17" hidden="1" x14ac:dyDescent="0.3">
      <c r="A2626" t="s">
        <v>5454</v>
      </c>
      <c r="B2626" t="s">
        <v>5455</v>
      </c>
      <c r="C2626" t="str">
        <f>IFERROR(VLOOKUP(Table1[[#This Row],[Ticker]],[1]!Table2[[Symbol]:[Industry]],2,FALSE),"-")</f>
        <v>-</v>
      </c>
      <c r="D2626" t="s">
        <v>433</v>
      </c>
      <c r="E2626">
        <v>150.2815032</v>
      </c>
      <c r="F2626">
        <v>99.18</v>
      </c>
      <c r="G2626">
        <v>134.277618405125</v>
      </c>
      <c r="H2626">
        <v>48.882488543390302</v>
      </c>
      <c r="I2626">
        <v>76.531896557773194</v>
      </c>
      <c r="J2626">
        <v>8.6844915853769304</v>
      </c>
      <c r="K2626">
        <v>70.698068340663696</v>
      </c>
      <c r="L2626">
        <v>53.251766275916502</v>
      </c>
      <c r="M2626">
        <v>99.843338429054597</v>
      </c>
      <c r="N2626">
        <v>1.45770659231268</v>
      </c>
      <c r="O2626">
        <v>0</v>
      </c>
      <c r="P2626">
        <v>227.86776859504101</v>
      </c>
      <c r="Q2626">
        <v>8.3825858024852998E-2</v>
      </c>
    </row>
    <row r="2627" spans="1:17" hidden="1" x14ac:dyDescent="0.3">
      <c r="A2627" t="s">
        <v>5456</v>
      </c>
      <c r="B2627" t="s">
        <v>5457</v>
      </c>
      <c r="C2627" t="str">
        <f>IFERROR(VLOOKUP(Table1[[#This Row],[Ticker]],[1]!Table2[[Symbol]:[Industry]],2,FALSE),"-")</f>
        <v>-</v>
      </c>
      <c r="D2627" t="s">
        <v>782</v>
      </c>
      <c r="E2627">
        <v>150.245</v>
      </c>
      <c r="F2627">
        <v>151</v>
      </c>
      <c r="G2627">
        <v>-10.4312392811129</v>
      </c>
      <c r="H2627">
        <v>6.1457190548716101</v>
      </c>
      <c r="I2627">
        <v>-8.9668836888147894</v>
      </c>
      <c r="J2627">
        <v>0.47171615693268798</v>
      </c>
      <c r="K2627">
        <v>145.570887498079</v>
      </c>
      <c r="L2627">
        <v>139.26311449702101</v>
      </c>
      <c r="M2627">
        <v>70.029383963446804</v>
      </c>
      <c r="N2627">
        <v>6.8927789934354403E-2</v>
      </c>
      <c r="O2627">
        <v>5.1324503311258303</v>
      </c>
      <c r="P2627">
        <v>21.7741935483871</v>
      </c>
    </row>
    <row r="2628" spans="1:17" hidden="1" x14ac:dyDescent="0.3">
      <c r="A2628" t="s">
        <v>5458</v>
      </c>
      <c r="B2628" t="s">
        <v>5459</v>
      </c>
      <c r="C2628" t="str">
        <f>IFERROR(VLOOKUP(Table1[[#This Row],[Ticker]],[1]!Table2[[Symbol]:[Industry]],2,FALSE),"-")</f>
        <v>-</v>
      </c>
      <c r="D2628" t="s">
        <v>696</v>
      </c>
      <c r="E2628">
        <v>150.219254041</v>
      </c>
      <c r="F2628">
        <v>3.17</v>
      </c>
      <c r="G2628">
        <v>24.367295517421802</v>
      </c>
      <c r="H2628">
        <v>2.9613434784097001</v>
      </c>
      <c r="I2628">
        <v>-5.6471876046534897</v>
      </c>
      <c r="J2628">
        <v>2.6456292004109399</v>
      </c>
      <c r="K2628">
        <v>3.1852718467368599</v>
      </c>
      <c r="L2628">
        <v>3.0267079970019402</v>
      </c>
      <c r="M2628">
        <v>40.932168341496002</v>
      </c>
      <c r="N2628">
        <v>0.29219506351998797</v>
      </c>
      <c r="O2628">
        <v>32.492113564668699</v>
      </c>
      <c r="P2628">
        <v>54.634146341463399</v>
      </c>
      <c r="Q2628">
        <v>3.3767864830825001E-2</v>
      </c>
    </row>
    <row r="2629" spans="1:17" hidden="1" x14ac:dyDescent="0.3">
      <c r="A2629" t="s">
        <v>5460</v>
      </c>
      <c r="B2629" t="s">
        <v>5461</v>
      </c>
      <c r="C2629" t="str">
        <f>IFERROR(VLOOKUP(Table1[[#This Row],[Ticker]],[1]!Table2[[Symbol]:[Industry]],2,FALSE),"-")</f>
        <v>-</v>
      </c>
      <c r="D2629" t="s">
        <v>775</v>
      </c>
      <c r="E2629">
        <v>150.07330103499999</v>
      </c>
      <c r="F2629">
        <v>135.43</v>
      </c>
      <c r="G2629">
        <v>-25.593288268665201</v>
      </c>
      <c r="H2629">
        <v>-8.0547236451353292</v>
      </c>
      <c r="I2629">
        <v>-23.888740942006301</v>
      </c>
      <c r="J2629">
        <v>-0.88736824936202197</v>
      </c>
      <c r="K2629">
        <v>142.564412995395</v>
      </c>
      <c r="L2629">
        <v>151.06181717757701</v>
      </c>
      <c r="M2629">
        <v>37.112272840994699</v>
      </c>
      <c r="N2629">
        <v>0.89468890395956302</v>
      </c>
      <c r="O2629">
        <v>63.848482610942902</v>
      </c>
      <c r="P2629">
        <v>14.6254760897164</v>
      </c>
      <c r="Q2629">
        <v>-8.8683815021339991E-3</v>
      </c>
    </row>
    <row r="2630" spans="1:17" hidden="1" x14ac:dyDescent="0.3">
      <c r="A2630" t="s">
        <v>5462</v>
      </c>
      <c r="B2630" t="s">
        <v>5463</v>
      </c>
      <c r="C2630" t="str">
        <f>IFERROR(VLOOKUP(Table1[[#This Row],[Ticker]],[1]!Table2[[Symbol]:[Industry]],2,FALSE),"-")</f>
        <v>-</v>
      </c>
      <c r="D2630" t="s">
        <v>626</v>
      </c>
      <c r="E2630">
        <v>149.88284465000001</v>
      </c>
      <c r="F2630">
        <v>165.55</v>
      </c>
      <c r="G2630">
        <v>225.72391648034201</v>
      </c>
      <c r="H2630">
        <v>25.952256496398501</v>
      </c>
      <c r="I2630">
        <v>33.011690131071298</v>
      </c>
      <c r="J2630">
        <v>29.584619382739099</v>
      </c>
      <c r="K2630">
        <v>127.021000442672</v>
      </c>
      <c r="L2630">
        <v>107.852265494249</v>
      </c>
      <c r="M2630">
        <v>88.696656937980094</v>
      </c>
      <c r="N2630">
        <v>2.8576193616268002</v>
      </c>
      <c r="O2630">
        <v>8.7586831772878195</v>
      </c>
      <c r="P2630">
        <v>267.07317073170702</v>
      </c>
      <c r="Q2630">
        <v>0.159822399280174</v>
      </c>
    </row>
    <row r="2631" spans="1:17" hidden="1" x14ac:dyDescent="0.3">
      <c r="A2631" t="s">
        <v>5464</v>
      </c>
      <c r="B2631" t="s">
        <v>5465</v>
      </c>
      <c r="C2631" t="str">
        <f>IFERROR(VLOOKUP(Table1[[#This Row],[Ticker]],[1]!Table2[[Symbol]:[Industry]],2,FALSE),"-")</f>
        <v>-</v>
      </c>
      <c r="D2631" t="s">
        <v>532</v>
      </c>
      <c r="E2631">
        <v>149.47473375000001</v>
      </c>
      <c r="F2631">
        <v>69.39</v>
      </c>
      <c r="G2631">
        <v>274.51318046099402</v>
      </c>
      <c r="H2631">
        <v>2.1376255296917401</v>
      </c>
      <c r="I2631">
        <v>-18.193037948574499</v>
      </c>
      <c r="J2631">
        <v>-9.6490892121948306</v>
      </c>
      <c r="K2631">
        <v>69.0833619382893</v>
      </c>
      <c r="L2631">
        <v>64.049339670240897</v>
      </c>
      <c r="M2631">
        <v>51.640783193527497</v>
      </c>
      <c r="N2631">
        <v>2.7986111260249</v>
      </c>
      <c r="O2631">
        <v>39.184320507277597</v>
      </c>
      <c r="P2631">
        <v>302.26086956521698</v>
      </c>
      <c r="Q2631">
        <v>0.15770688353489301</v>
      </c>
    </row>
    <row r="2632" spans="1:17" hidden="1" x14ac:dyDescent="0.3">
      <c r="A2632" t="s">
        <v>5466</v>
      </c>
      <c r="B2632" t="s">
        <v>5467</v>
      </c>
      <c r="C2632" t="str">
        <f>IFERROR(VLOOKUP(Table1[[#This Row],[Ticker]],[1]!Table2[[Symbol]:[Industry]],2,FALSE),"-")</f>
        <v>-</v>
      </c>
      <c r="D2632" t="s">
        <v>926</v>
      </c>
      <c r="E2632">
        <v>149.220676212</v>
      </c>
      <c r="F2632">
        <v>43.86</v>
      </c>
      <c r="G2632">
        <v>188.95448291036399</v>
      </c>
      <c r="H2632">
        <v>28.6160953640149</v>
      </c>
      <c r="I2632">
        <v>19.643369296072901</v>
      </c>
      <c r="J2632">
        <v>27.601149318496699</v>
      </c>
      <c r="K2632">
        <v>30.963068388570999</v>
      </c>
      <c r="L2632">
        <v>25.254836945058599</v>
      </c>
      <c r="M2632">
        <v>90.565010383781498</v>
      </c>
      <c r="N2632">
        <v>1.90716866471546</v>
      </c>
      <c r="O2632">
        <v>0.387596899224806</v>
      </c>
      <c r="P2632">
        <v>232.02119606358801</v>
      </c>
      <c r="Q2632">
        <v>0.16751795307477699</v>
      </c>
    </row>
    <row r="2633" spans="1:17" hidden="1" x14ac:dyDescent="0.3">
      <c r="A2633" t="s">
        <v>5468</v>
      </c>
      <c r="B2633" t="s">
        <v>5469</v>
      </c>
      <c r="C2633" t="str">
        <f>IFERROR(VLOOKUP(Table1[[#This Row],[Ticker]],[1]!Table2[[Symbol]:[Industry]],2,FALSE),"-")</f>
        <v>-</v>
      </c>
      <c r="D2633" t="s">
        <v>286</v>
      </c>
      <c r="E2633">
        <v>148.87440000000001</v>
      </c>
      <c r="F2633">
        <v>133.4</v>
      </c>
      <c r="G2633">
        <v>-21.998648743465498</v>
      </c>
      <c r="H2633">
        <v>-7.6645808636369503</v>
      </c>
      <c r="I2633">
        <v>-14.289999908482701</v>
      </c>
      <c r="J2633">
        <v>-3.90810164264684</v>
      </c>
      <c r="K2633">
        <v>138.444031212281</v>
      </c>
      <c r="L2633">
        <v>132.02172448610801</v>
      </c>
      <c r="M2633">
        <v>32.005860838801901</v>
      </c>
      <c r="N2633">
        <v>0.69590115259207297</v>
      </c>
      <c r="O2633">
        <v>23.6506746626686</v>
      </c>
      <c r="P2633">
        <v>43.286788399570298</v>
      </c>
      <c r="Q2633">
        <v>6.5710533863177004E-2</v>
      </c>
    </row>
    <row r="2634" spans="1:17" hidden="1" x14ac:dyDescent="0.3">
      <c r="A2634" t="s">
        <v>5470</v>
      </c>
      <c r="B2634" t="s">
        <v>5471</v>
      </c>
      <c r="C2634" t="str">
        <f>IFERROR(VLOOKUP(Table1[[#This Row],[Ticker]],[1]!Table2[[Symbol]:[Industry]],2,FALSE),"-")</f>
        <v>-</v>
      </c>
      <c r="D2634" t="s">
        <v>27</v>
      </c>
      <c r="E2634">
        <v>148.779245124</v>
      </c>
      <c r="F2634">
        <v>2.4300000000000002</v>
      </c>
      <c r="G2634">
        <v>104.546990036739</v>
      </c>
      <c r="H2634">
        <v>-6.7344787174124798</v>
      </c>
      <c r="I2634">
        <v>66.895185276702406</v>
      </c>
      <c r="J2634">
        <v>-6.9909704102314896</v>
      </c>
      <c r="K2634">
        <v>2.35689970674993</v>
      </c>
      <c r="L2634">
        <v>1.8764894356106401</v>
      </c>
      <c r="M2634">
        <v>43.032947408430203</v>
      </c>
      <c r="N2634">
        <v>0.79236854248112998</v>
      </c>
      <c r="O2634">
        <v>25.925925925925899</v>
      </c>
      <c r="P2634">
        <v>185.88235294117601</v>
      </c>
      <c r="Q2634">
        <v>0.13873212021572201</v>
      </c>
    </row>
    <row r="2635" spans="1:17" hidden="1" x14ac:dyDescent="0.3">
      <c r="A2635" t="s">
        <v>5472</v>
      </c>
      <c r="B2635" t="s">
        <v>5473</v>
      </c>
      <c r="C2635" t="str">
        <f>IFERROR(VLOOKUP(Table1[[#This Row],[Ticker]],[1]!Table2[[Symbol]:[Industry]],2,FALSE),"-")</f>
        <v>-</v>
      </c>
      <c r="D2635" t="s">
        <v>5474</v>
      </c>
      <c r="E2635">
        <v>148.31607510000001</v>
      </c>
      <c r="F2635">
        <v>447</v>
      </c>
      <c r="G2635">
        <v>418.20467690507701</v>
      </c>
      <c r="H2635">
        <v>220.088383105449</v>
      </c>
      <c r="I2635">
        <v>259.08502707520302</v>
      </c>
      <c r="J2635">
        <v>22.128859014075498</v>
      </c>
      <c r="K2635">
        <v>243.499031050512</v>
      </c>
      <c r="L2635">
        <v>139.84178197852299</v>
      </c>
      <c r="M2635">
        <v>94.213016391722107</v>
      </c>
      <c r="N2635">
        <v>0.95556200987510898</v>
      </c>
      <c r="O2635">
        <v>0</v>
      </c>
      <c r="P2635">
        <v>564.19019316493302</v>
      </c>
      <c r="Q2635">
        <v>0.23416798599379399</v>
      </c>
    </row>
    <row r="2636" spans="1:17" hidden="1" x14ac:dyDescent="0.3">
      <c r="A2636" t="s">
        <v>5475</v>
      </c>
      <c r="B2636" t="s">
        <v>5476</v>
      </c>
      <c r="C2636" t="str">
        <f>IFERROR(VLOOKUP(Table1[[#This Row],[Ticker]],[1]!Table2[[Symbol]:[Industry]],2,FALSE),"-")</f>
        <v>-</v>
      </c>
      <c r="D2636" t="s">
        <v>191</v>
      </c>
      <c r="E2636">
        <v>148.03140629999999</v>
      </c>
      <c r="F2636">
        <v>117.17</v>
      </c>
      <c r="G2636">
        <v>154.398127994297</v>
      </c>
      <c r="H2636">
        <v>54.882488543390302</v>
      </c>
      <c r="I2636">
        <v>46.636153238529303</v>
      </c>
      <c r="J2636">
        <v>15.145303699356299</v>
      </c>
      <c r="K2636">
        <v>84.121929467259605</v>
      </c>
      <c r="L2636">
        <v>69.115308671619403</v>
      </c>
      <c r="M2636">
        <v>96.757091296130099</v>
      </c>
      <c r="N2636">
        <v>1.3113547615010801</v>
      </c>
      <c r="O2636">
        <v>0</v>
      </c>
      <c r="P2636">
        <v>223.22758620689601</v>
      </c>
      <c r="Q2636">
        <v>5.2759456062725002E-2</v>
      </c>
    </row>
    <row r="2637" spans="1:17" hidden="1" x14ac:dyDescent="0.3">
      <c r="A2637" t="s">
        <v>5477</v>
      </c>
      <c r="B2637" t="s">
        <v>5478</v>
      </c>
      <c r="C2637" t="str">
        <f>IFERROR(VLOOKUP(Table1[[#This Row],[Ticker]],[1]!Table2[[Symbol]:[Industry]],2,FALSE),"-")</f>
        <v>-</v>
      </c>
      <c r="D2637" t="s">
        <v>372</v>
      </c>
      <c r="E2637">
        <v>148</v>
      </c>
      <c r="F2637">
        <v>370</v>
      </c>
      <c r="G2637">
        <v>137.32361641953401</v>
      </c>
      <c r="H2637">
        <v>19.207932866109399</v>
      </c>
      <c r="I2637">
        <v>145.636444017961</v>
      </c>
      <c r="J2637">
        <v>2.45177708188421</v>
      </c>
      <c r="K2637">
        <v>287.83447080184197</v>
      </c>
      <c r="M2637">
        <v>64.774497527902099</v>
      </c>
      <c r="N2637">
        <v>0.70175438596491202</v>
      </c>
      <c r="O2637">
        <v>2.4729729729729701</v>
      </c>
      <c r="P2637">
        <v>184.61538461538399</v>
      </c>
    </row>
    <row r="2638" spans="1:17" hidden="1" x14ac:dyDescent="0.3">
      <c r="A2638" t="s">
        <v>5479</v>
      </c>
      <c r="B2638" t="s">
        <v>5480</v>
      </c>
      <c r="C2638" t="str">
        <f>IFERROR(VLOOKUP(Table1[[#This Row],[Ticker]],[1]!Table2[[Symbol]:[Industry]],2,FALSE),"-")</f>
        <v>-</v>
      </c>
      <c r="D2638" t="s">
        <v>396</v>
      </c>
      <c r="E2638">
        <v>147.91929349</v>
      </c>
      <c r="F2638">
        <v>111.55</v>
      </c>
      <c r="G2638">
        <v>1497.1412609988099</v>
      </c>
      <c r="H2638">
        <v>-18.440681863304299</v>
      </c>
      <c r="I2638">
        <v>66.640592946699201</v>
      </c>
      <c r="J2638">
        <v>-8.0028601142537497</v>
      </c>
      <c r="K2638">
        <v>127.091251988807</v>
      </c>
      <c r="M2638">
        <v>36.099913358337098</v>
      </c>
      <c r="N2638">
        <v>0.360799309238929</v>
      </c>
      <c r="O2638">
        <v>71.223666517256802</v>
      </c>
      <c r="P2638">
        <v>1523.72634643377</v>
      </c>
    </row>
    <row r="2639" spans="1:17" hidden="1" x14ac:dyDescent="0.3">
      <c r="A2639" t="s">
        <v>5481</v>
      </c>
      <c r="B2639" t="s">
        <v>5482</v>
      </c>
      <c r="C2639" t="str">
        <f>IFERROR(VLOOKUP(Table1[[#This Row],[Ticker]],[1]!Table2[[Symbol]:[Industry]],2,FALSE),"-")</f>
        <v>-</v>
      </c>
      <c r="D2639" t="s">
        <v>584</v>
      </c>
      <c r="E2639">
        <v>147.88296</v>
      </c>
      <c r="F2639">
        <v>140.19999999999999</v>
      </c>
      <c r="G2639">
        <v>-8.5219275402222401</v>
      </c>
      <c r="H2639">
        <v>42.9671709842372</v>
      </c>
      <c r="I2639">
        <v>4.9583431714392798</v>
      </c>
      <c r="J2639">
        <v>17.070906440333498</v>
      </c>
      <c r="K2639">
        <v>119.780405003412</v>
      </c>
      <c r="M2639">
        <v>64.599264833643502</v>
      </c>
      <c r="N2639">
        <v>1.0253817372838501</v>
      </c>
      <c r="O2639">
        <v>6.4907275320970204</v>
      </c>
      <c r="P2639">
        <v>75.25</v>
      </c>
    </row>
    <row r="2640" spans="1:17" hidden="1" x14ac:dyDescent="0.3">
      <c r="A2640" t="s">
        <v>5483</v>
      </c>
      <c r="B2640" t="s">
        <v>5484</v>
      </c>
      <c r="C2640" t="str">
        <f>IFERROR(VLOOKUP(Table1[[#This Row],[Ticker]],[1]!Table2[[Symbol]:[Industry]],2,FALSE),"-")</f>
        <v>-</v>
      </c>
      <c r="D2640" t="s">
        <v>21</v>
      </c>
      <c r="E2640">
        <v>147.79925</v>
      </c>
      <c r="F2640">
        <v>197</v>
      </c>
      <c r="G2640">
        <v>41.790982941109299</v>
      </c>
      <c r="H2640">
        <v>0.57884557607154896</v>
      </c>
      <c r="I2640">
        <v>-32.729457726153498</v>
      </c>
      <c r="J2640">
        <v>-11.0327086218283</v>
      </c>
      <c r="K2640">
        <v>241.55944921354001</v>
      </c>
      <c r="L2640">
        <v>242.04141430160001</v>
      </c>
      <c r="M2640">
        <v>36.952543086240297</v>
      </c>
      <c r="N2640">
        <v>0.797594781899714</v>
      </c>
      <c r="O2640">
        <v>159.390862944162</v>
      </c>
      <c r="P2640">
        <v>92.570869990224793</v>
      </c>
      <c r="Q2640">
        <v>0.16751260143353999</v>
      </c>
    </row>
    <row r="2641" spans="1:17" hidden="1" x14ac:dyDescent="0.3">
      <c r="A2641" t="s">
        <v>5485</v>
      </c>
      <c r="B2641" t="s">
        <v>5486</v>
      </c>
      <c r="C2641" t="str">
        <f>IFERROR(VLOOKUP(Table1[[#This Row],[Ticker]],[1]!Table2[[Symbol]:[Industry]],2,FALSE),"-")</f>
        <v>-</v>
      </c>
      <c r="D2641" t="s">
        <v>4169</v>
      </c>
      <c r="E2641">
        <v>147.59864894200001</v>
      </c>
      <c r="F2641">
        <v>53.11</v>
      </c>
      <c r="G2641">
        <v>0.35086102775601402</v>
      </c>
      <c r="H2641">
        <v>-13.198198379839701</v>
      </c>
      <c r="I2641">
        <v>-29.2954412027042</v>
      </c>
      <c r="J2641">
        <v>1.1456687980984499</v>
      </c>
      <c r="K2641">
        <v>56.066402403091303</v>
      </c>
      <c r="L2641">
        <v>52.825736919866998</v>
      </c>
      <c r="M2641">
        <v>27.963864406501902</v>
      </c>
      <c r="N2641">
        <v>0.73454272900127504</v>
      </c>
      <c r="O2641">
        <v>39.239314630013098</v>
      </c>
      <c r="P2641">
        <v>40.875331564986702</v>
      </c>
      <c r="Q2641">
        <v>6.0798961678956001E-2</v>
      </c>
    </row>
    <row r="2642" spans="1:17" hidden="1" x14ac:dyDescent="0.3">
      <c r="A2642" t="s">
        <v>5487</v>
      </c>
      <c r="B2642" t="s">
        <v>5488</v>
      </c>
      <c r="C2642" t="str">
        <f>IFERROR(VLOOKUP(Table1[[#This Row],[Ticker]],[1]!Table2[[Symbol]:[Industry]],2,FALSE),"-")</f>
        <v>-</v>
      </c>
      <c r="D2642" t="s">
        <v>551</v>
      </c>
      <c r="E2642">
        <v>147.41132640000001</v>
      </c>
      <c r="F2642">
        <v>104</v>
      </c>
      <c r="G2642">
        <v>-29.479576564744299</v>
      </c>
      <c r="H2642">
        <v>-11.098365383332901</v>
      </c>
      <c r="I2642">
        <v>-39.345949475070597</v>
      </c>
      <c r="J2642">
        <v>0.85194429381480896</v>
      </c>
      <c r="K2642">
        <v>111.71662020659301</v>
      </c>
      <c r="L2642">
        <v>115.145260421809</v>
      </c>
      <c r="M2642">
        <v>29.237554086375699</v>
      </c>
      <c r="N2642">
        <v>0.44081646155881898</v>
      </c>
      <c r="O2642">
        <v>74.038461538461505</v>
      </c>
      <c r="P2642">
        <v>11.229946524064101</v>
      </c>
    </row>
    <row r="2643" spans="1:17" hidden="1" x14ac:dyDescent="0.3">
      <c r="A2643" t="s">
        <v>5489</v>
      </c>
      <c r="B2643" t="s">
        <v>5490</v>
      </c>
      <c r="C2643" t="str">
        <f>IFERROR(VLOOKUP(Table1[[#This Row],[Ticker]],[1]!Table2[[Symbol]:[Industry]],2,FALSE),"-")</f>
        <v>-</v>
      </c>
      <c r="D2643" t="s">
        <v>201</v>
      </c>
      <c r="E2643">
        <v>147.063726855</v>
      </c>
      <c r="F2643">
        <v>613.35</v>
      </c>
      <c r="G2643">
        <v>28.870496874000398</v>
      </c>
      <c r="H2643">
        <v>16.267414801722399</v>
      </c>
      <c r="I2643">
        <v>-20.718913232109099</v>
      </c>
      <c r="J2643">
        <v>21.309922784612901</v>
      </c>
      <c r="K2643">
        <v>526.14707761083503</v>
      </c>
      <c r="L2643">
        <v>500.22653970181398</v>
      </c>
      <c r="M2643">
        <v>77.821957947093594</v>
      </c>
      <c r="N2643">
        <v>2.1475290602434902</v>
      </c>
      <c r="O2643">
        <v>13.621912448031299</v>
      </c>
      <c r="P2643">
        <v>61.407894736842103</v>
      </c>
      <c r="Q2643">
        <v>7.2023889441484995E-2</v>
      </c>
    </row>
    <row r="2644" spans="1:17" hidden="1" x14ac:dyDescent="0.3">
      <c r="A2644" t="s">
        <v>5491</v>
      </c>
      <c r="B2644" t="s">
        <v>5492</v>
      </c>
      <c r="C2644" t="str">
        <f>IFERROR(VLOOKUP(Table1[[#This Row],[Ticker]],[1]!Table2[[Symbol]:[Industry]],2,FALSE),"-")</f>
        <v>-</v>
      </c>
      <c r="D2644" t="s">
        <v>775</v>
      </c>
      <c r="E2644">
        <v>146.97188804999999</v>
      </c>
      <c r="F2644">
        <v>76.7</v>
      </c>
      <c r="G2644">
        <v>1280.7543641063201</v>
      </c>
      <c r="H2644">
        <v>3.6998711199224199</v>
      </c>
      <c r="I2644">
        <v>197.79911717779601</v>
      </c>
      <c r="J2644">
        <v>6.2427662988437698</v>
      </c>
      <c r="K2644">
        <v>71.723251611335598</v>
      </c>
      <c r="L2644">
        <v>48.184122341606901</v>
      </c>
      <c r="M2644">
        <v>55.255304792925898</v>
      </c>
      <c r="N2644">
        <v>0.34531436492172501</v>
      </c>
      <c r="O2644">
        <v>15.9582790091264</v>
      </c>
      <c r="P2644">
        <v>1336.3295880149799</v>
      </c>
      <c r="Q2644">
        <v>0.35928153326755002</v>
      </c>
    </row>
    <row r="2645" spans="1:17" hidden="1" x14ac:dyDescent="0.3">
      <c r="A2645" t="s">
        <v>5493</v>
      </c>
      <c r="B2645" t="s">
        <v>5494</v>
      </c>
      <c r="C2645" t="str">
        <f>IFERROR(VLOOKUP(Table1[[#This Row],[Ticker]],[1]!Table2[[Symbol]:[Industry]],2,FALSE),"-")</f>
        <v>-</v>
      </c>
      <c r="D2645" t="s">
        <v>98</v>
      </c>
      <c r="E2645">
        <v>146.965</v>
      </c>
      <c r="F2645">
        <v>30.94</v>
      </c>
      <c r="G2645">
        <v>54.881190224864902</v>
      </c>
      <c r="H2645">
        <v>21.388203503630301</v>
      </c>
      <c r="I2645">
        <v>-9.2793113675928502</v>
      </c>
      <c r="J2645">
        <v>5.72171615693268</v>
      </c>
      <c r="K2645">
        <v>24.840226613844202</v>
      </c>
      <c r="L2645">
        <v>23.126204174361799</v>
      </c>
      <c r="M2645">
        <v>78.659953186218601</v>
      </c>
      <c r="N2645">
        <v>1.7397473365865599</v>
      </c>
      <c r="O2645">
        <v>18.939883645765899</v>
      </c>
      <c r="P2645">
        <v>98.3333333333333</v>
      </c>
      <c r="Q2645">
        <v>8.9333373688736006E-2</v>
      </c>
    </row>
    <row r="2646" spans="1:17" hidden="1" x14ac:dyDescent="0.3">
      <c r="A2646" t="s">
        <v>5495</v>
      </c>
      <c r="B2646" t="s">
        <v>5496</v>
      </c>
      <c r="C2646" t="str">
        <f>IFERROR(VLOOKUP(Table1[[#This Row],[Ticker]],[1]!Table2[[Symbol]:[Industry]],2,FALSE),"-")</f>
        <v>-</v>
      </c>
      <c r="D2646" t="s">
        <v>463</v>
      </c>
      <c r="E2646">
        <v>146.40452041399999</v>
      </c>
      <c r="F2646">
        <v>49.67</v>
      </c>
      <c r="G2646">
        <v>-7.7573342387868101</v>
      </c>
      <c r="H2646">
        <v>-3.0873744703082302</v>
      </c>
      <c r="I2646">
        <v>-23.609319227802001</v>
      </c>
      <c r="J2646">
        <v>2.7140531246348099</v>
      </c>
      <c r="K2646">
        <v>47.799007442247401</v>
      </c>
      <c r="L2646">
        <v>47.092019045298301</v>
      </c>
      <c r="M2646">
        <v>57.2904136450883</v>
      </c>
      <c r="N2646">
        <v>1.27058488605</v>
      </c>
      <c r="O2646">
        <v>34.890275820414701</v>
      </c>
      <c r="P2646">
        <v>34.062078272604602</v>
      </c>
      <c r="Q2646">
        <v>-7.1051809602540997E-2</v>
      </c>
    </row>
    <row r="2647" spans="1:17" hidden="1" x14ac:dyDescent="0.3">
      <c r="A2647" t="s">
        <v>5497</v>
      </c>
      <c r="B2647" t="s">
        <v>5498</v>
      </c>
      <c r="C2647" t="str">
        <f>IFERROR(VLOOKUP(Table1[[#This Row],[Ticker]],[1]!Table2[[Symbol]:[Industry]],2,FALSE),"-")</f>
        <v>-</v>
      </c>
      <c r="D2647" t="s">
        <v>626</v>
      </c>
      <c r="E2647">
        <v>146.26535625</v>
      </c>
      <c r="F2647">
        <v>271.05</v>
      </c>
      <c r="G2647">
        <v>143.25065373875901</v>
      </c>
      <c r="H2647">
        <v>-35.226878643722898</v>
      </c>
      <c r="I2647">
        <v>64.283928732199797</v>
      </c>
      <c r="J2647">
        <v>-11.8679493731858</v>
      </c>
      <c r="K2647">
        <v>297.17121976859801</v>
      </c>
      <c r="L2647">
        <v>212.68425995611199</v>
      </c>
      <c r="M2647">
        <v>15.0280690292208</v>
      </c>
      <c r="N2647">
        <v>0.50550557930662599</v>
      </c>
      <c r="O2647">
        <v>67.149972329828401</v>
      </c>
      <c r="P2647">
        <v>182.196772514315</v>
      </c>
      <c r="Q2647">
        <v>8.9626459800945996E-2</v>
      </c>
    </row>
    <row r="2648" spans="1:17" hidden="1" x14ac:dyDescent="0.3">
      <c r="A2648" t="s">
        <v>5499</v>
      </c>
      <c r="B2648" t="s">
        <v>5500</v>
      </c>
      <c r="C2648" t="str">
        <f>IFERROR(VLOOKUP(Table1[[#This Row],[Ticker]],[1]!Table2[[Symbol]:[Industry]],2,FALSE),"-")</f>
        <v>-</v>
      </c>
      <c r="D2648" t="s">
        <v>21</v>
      </c>
      <c r="E2648">
        <v>146.033118</v>
      </c>
      <c r="F2648">
        <v>113.85</v>
      </c>
      <c r="G2648">
        <v>85.032014936788102</v>
      </c>
      <c r="H2648">
        <v>3.6481566652228898</v>
      </c>
      <c r="I2648">
        <v>7.2440224860047699</v>
      </c>
      <c r="J2648">
        <v>9.8113387984421205</v>
      </c>
      <c r="K2648">
        <v>109.62507746487501</v>
      </c>
      <c r="L2648">
        <v>97.153609463101702</v>
      </c>
      <c r="M2648">
        <v>62.7702496397769</v>
      </c>
      <c r="N2648">
        <v>1.79142105498227</v>
      </c>
      <c r="O2648">
        <v>29.1172595520421</v>
      </c>
      <c r="P2648">
        <v>120.212765957446</v>
      </c>
      <c r="Q2648">
        <v>0.10845874684802199</v>
      </c>
    </row>
    <row r="2649" spans="1:17" hidden="1" x14ac:dyDescent="0.3">
      <c r="A2649" t="s">
        <v>5501</v>
      </c>
      <c r="B2649" t="s">
        <v>5502</v>
      </c>
      <c r="C2649" t="str">
        <f>IFERROR(VLOOKUP(Table1[[#This Row],[Ticker]],[1]!Table2[[Symbol]:[Industry]],2,FALSE),"-")</f>
        <v>-</v>
      </c>
      <c r="D2649" t="s">
        <v>230</v>
      </c>
      <c r="E2649">
        <v>145.86240000000001</v>
      </c>
      <c r="F2649">
        <v>142</v>
      </c>
      <c r="G2649">
        <v>53.732374882501198</v>
      </c>
      <c r="H2649">
        <v>-8.6762995517414598</v>
      </c>
      <c r="I2649">
        <v>-43.445751686751002</v>
      </c>
      <c r="J2649">
        <v>1.4180883966803099</v>
      </c>
      <c r="K2649">
        <v>150.69791061925</v>
      </c>
      <c r="L2649">
        <v>155.392631193651</v>
      </c>
      <c r="M2649">
        <v>36.067426273316102</v>
      </c>
      <c r="N2649">
        <v>0.37034692327171398</v>
      </c>
      <c r="O2649">
        <v>96.021126760563405</v>
      </c>
      <c r="P2649">
        <v>118.461538461538</v>
      </c>
    </row>
    <row r="2650" spans="1:17" hidden="1" x14ac:dyDescent="0.3">
      <c r="A2650" t="s">
        <v>5503</v>
      </c>
      <c r="B2650" t="s">
        <v>5504</v>
      </c>
      <c r="C2650" t="str">
        <f>IFERROR(VLOOKUP(Table1[[#This Row],[Ticker]],[1]!Table2[[Symbol]:[Industry]],2,FALSE),"-")</f>
        <v>-</v>
      </c>
      <c r="D2650" t="s">
        <v>286</v>
      </c>
      <c r="E2650">
        <v>145.67850000000001</v>
      </c>
      <c r="F2650">
        <v>135</v>
      </c>
      <c r="G2650">
        <v>-30.533858113720999</v>
      </c>
      <c r="H2650">
        <v>1.1664716835379101</v>
      </c>
      <c r="I2650">
        <v>-40.776928304867297</v>
      </c>
      <c r="J2650">
        <v>1.2570564710688199</v>
      </c>
      <c r="K2650">
        <v>136.17481889143801</v>
      </c>
      <c r="L2650">
        <v>149.03726249394299</v>
      </c>
      <c r="M2650">
        <v>55.683015423626699</v>
      </c>
      <c r="N2650">
        <v>0.60975882809208304</v>
      </c>
      <c r="O2650">
        <v>78.925925925925895</v>
      </c>
      <c r="P2650">
        <v>10.655737704918</v>
      </c>
      <c r="Q2650">
        <v>0.105587523949753</v>
      </c>
    </row>
    <row r="2651" spans="1:17" hidden="1" x14ac:dyDescent="0.3">
      <c r="A2651" t="s">
        <v>5505</v>
      </c>
      <c r="B2651" t="s">
        <v>5506</v>
      </c>
      <c r="C2651" t="str">
        <f>IFERROR(VLOOKUP(Table1[[#This Row],[Ticker]],[1]!Table2[[Symbol]:[Industry]],2,FALSE),"-")</f>
        <v>-</v>
      </c>
      <c r="D2651" t="s">
        <v>307</v>
      </c>
      <c r="E2651">
        <v>145.50342499999999</v>
      </c>
      <c r="F2651">
        <v>64.599999999999994</v>
      </c>
      <c r="G2651">
        <v>-26.585085434959002</v>
      </c>
      <c r="M2651">
        <v>99.999992872253003</v>
      </c>
      <c r="N2651">
        <v>1</v>
      </c>
      <c r="O2651">
        <v>0</v>
      </c>
      <c r="P2651">
        <v>0</v>
      </c>
    </row>
    <row r="2652" spans="1:17" hidden="1" x14ac:dyDescent="0.3">
      <c r="A2652" t="s">
        <v>5507</v>
      </c>
      <c r="B2652" t="s">
        <v>5508</v>
      </c>
      <c r="C2652" t="str">
        <f>IFERROR(VLOOKUP(Table1[[#This Row],[Ticker]],[1]!Table2[[Symbol]:[Industry]],2,FALSE),"-")</f>
        <v>-</v>
      </c>
      <c r="D2652" t="s">
        <v>46</v>
      </c>
      <c r="E2652">
        <v>145.40615628</v>
      </c>
      <c r="F2652">
        <v>149.80000000000001</v>
      </c>
      <c r="G2652">
        <v>35.571225454843898</v>
      </c>
      <c r="H2652">
        <v>-10.603760381487399</v>
      </c>
      <c r="I2652">
        <v>-58.829452404456902</v>
      </c>
      <c r="J2652">
        <v>-7.9531922679757399</v>
      </c>
      <c r="K2652">
        <v>170.23335745615699</v>
      </c>
      <c r="L2652">
        <v>179.00719255840301</v>
      </c>
      <c r="M2652">
        <v>33.476394806610301</v>
      </c>
      <c r="N2652">
        <v>1.3546283503730301</v>
      </c>
      <c r="O2652">
        <v>129.639519359145</v>
      </c>
      <c r="P2652">
        <v>90.101522842639596</v>
      </c>
      <c r="Q2652">
        <v>0.14847786669706101</v>
      </c>
    </row>
    <row r="2653" spans="1:17" hidden="1" x14ac:dyDescent="0.3">
      <c r="A2653" t="s">
        <v>5509</v>
      </c>
      <c r="B2653" t="s">
        <v>5510</v>
      </c>
      <c r="C2653" t="str">
        <f>IFERROR(VLOOKUP(Table1[[#This Row],[Ticker]],[1]!Table2[[Symbol]:[Industry]],2,FALSE),"-")</f>
        <v>-</v>
      </c>
      <c r="D2653" t="s">
        <v>914</v>
      </c>
      <c r="E2653">
        <v>145.28928810299999</v>
      </c>
      <c r="F2653">
        <v>8.93</v>
      </c>
      <c r="G2653">
        <v>-34.046225331332103</v>
      </c>
      <c r="H2653">
        <v>8.3530640193385093</v>
      </c>
      <c r="I2653">
        <v>-39.908093411822101</v>
      </c>
      <c r="J2653">
        <v>2.48965337666362</v>
      </c>
      <c r="K2653">
        <v>8.8070079571563191</v>
      </c>
      <c r="L2653">
        <v>9.6354808345359793</v>
      </c>
      <c r="M2653">
        <v>54.541766133734299</v>
      </c>
      <c r="N2653">
        <v>1.34065400550665</v>
      </c>
      <c r="O2653">
        <v>77.491601343784893</v>
      </c>
      <c r="P2653">
        <v>13.037974683544199</v>
      </c>
      <c r="Q2653">
        <v>-1.6052230013184E-2</v>
      </c>
    </row>
    <row r="2654" spans="1:17" hidden="1" x14ac:dyDescent="0.3">
      <c r="A2654" t="s">
        <v>5511</v>
      </c>
      <c r="B2654" t="s">
        <v>5512</v>
      </c>
      <c r="C2654" t="str">
        <f>IFERROR(VLOOKUP(Table1[[#This Row],[Ticker]],[1]!Table2[[Symbol]:[Industry]],2,FALSE),"-")</f>
        <v>-</v>
      </c>
      <c r="D2654" t="s">
        <v>46</v>
      </c>
      <c r="E2654">
        <v>144.94781839999999</v>
      </c>
      <c r="F2654">
        <v>1.54</v>
      </c>
      <c r="G2654">
        <v>38.120796917982098</v>
      </c>
      <c r="H2654">
        <v>13.5710196902756</v>
      </c>
      <c r="I2654">
        <v>20.808228754963299</v>
      </c>
      <c r="J2654">
        <v>-0.15328384306731099</v>
      </c>
      <c r="K2654">
        <v>1.4643747124148601</v>
      </c>
      <c r="L2654">
        <v>1.26988472414051</v>
      </c>
      <c r="M2654">
        <v>37.861980188449103</v>
      </c>
      <c r="N2654">
        <v>0.58963425846978001</v>
      </c>
      <c r="O2654">
        <v>20.779220779220701</v>
      </c>
      <c r="P2654">
        <v>70.165745856353496</v>
      </c>
      <c r="Q2654">
        <v>0.16071474367222999</v>
      </c>
    </row>
    <row r="2655" spans="1:17" hidden="1" x14ac:dyDescent="0.3">
      <c r="A2655" t="s">
        <v>5513</v>
      </c>
      <c r="B2655" t="s">
        <v>5514</v>
      </c>
      <c r="C2655" t="str">
        <f>IFERROR(VLOOKUP(Table1[[#This Row],[Ticker]],[1]!Table2[[Symbol]:[Industry]],2,FALSE),"-")</f>
        <v>-</v>
      </c>
      <c r="D2655" t="s">
        <v>1126</v>
      </c>
      <c r="E2655">
        <v>144.89609400000001</v>
      </c>
      <c r="F2655">
        <v>112.14</v>
      </c>
      <c r="G2655">
        <v>-29.578165019734101</v>
      </c>
      <c r="H2655">
        <v>-8.3618177008318106</v>
      </c>
      <c r="I2655">
        <v>-27.501761288183001</v>
      </c>
      <c r="J2655">
        <v>-0.40446757614103002</v>
      </c>
      <c r="K2655">
        <v>118.26234460491899</v>
      </c>
      <c r="L2655">
        <v>118.75984514420399</v>
      </c>
      <c r="M2655">
        <v>37.194198426841503</v>
      </c>
      <c r="N2655">
        <v>0.30927971952063199</v>
      </c>
      <c r="O2655">
        <v>49.233101480292497</v>
      </c>
      <c r="P2655">
        <v>23.706563706563699</v>
      </c>
      <c r="Q2655">
        <v>-6.0007018823701998E-2</v>
      </c>
    </row>
    <row r="2656" spans="1:17" hidden="1" x14ac:dyDescent="0.3">
      <c r="A2656" t="s">
        <v>5515</v>
      </c>
      <c r="B2656" t="s">
        <v>5516</v>
      </c>
      <c r="C2656" t="str">
        <f>IFERROR(VLOOKUP(Table1[[#This Row],[Ticker]],[1]!Table2[[Symbol]:[Industry]],2,FALSE),"-")</f>
        <v>-</v>
      </c>
      <c r="D2656" t="s">
        <v>535</v>
      </c>
      <c r="E2656">
        <v>144.85135500000001</v>
      </c>
      <c r="F2656">
        <v>15.18</v>
      </c>
      <c r="G2656">
        <v>-23.179090884550298</v>
      </c>
      <c r="H2656">
        <v>1.9313882761227401</v>
      </c>
      <c r="I2656">
        <v>-35.378240222529499</v>
      </c>
      <c r="J2656">
        <v>-0.43150964951892701</v>
      </c>
      <c r="K2656">
        <v>14.9155527187506</v>
      </c>
      <c r="L2656">
        <v>16.517241948465202</v>
      </c>
      <c r="M2656">
        <v>47.712055711998197</v>
      </c>
      <c r="N2656">
        <v>1.2944817048670401</v>
      </c>
      <c r="O2656">
        <v>96.574440052700893</v>
      </c>
      <c r="P2656">
        <v>23.214285714285602</v>
      </c>
      <c r="Q2656">
        <v>-1.2897230993515999E-2</v>
      </c>
    </row>
    <row r="2657" spans="1:17" hidden="1" x14ac:dyDescent="0.3">
      <c r="A2657" t="s">
        <v>5517</v>
      </c>
      <c r="B2657" t="s">
        <v>5518</v>
      </c>
      <c r="C2657" t="str">
        <f>IFERROR(VLOOKUP(Table1[[#This Row],[Ticker]],[1]!Table2[[Symbol]:[Industry]],2,FALSE),"-")</f>
        <v>-</v>
      </c>
      <c r="D2657" t="s">
        <v>286</v>
      </c>
      <c r="E2657">
        <v>144.81833850000001</v>
      </c>
      <c r="F2657">
        <v>451.95</v>
      </c>
      <c r="G2657">
        <v>64.911010787872698</v>
      </c>
      <c r="H2657">
        <v>-8.5747945129521597</v>
      </c>
      <c r="I2657">
        <v>6.6805020007946698</v>
      </c>
      <c r="J2657">
        <v>-4.45003235898744</v>
      </c>
      <c r="K2657">
        <v>440.17333897621302</v>
      </c>
      <c r="L2657">
        <v>374.71963857881701</v>
      </c>
      <c r="M2657">
        <v>56.379911461842603</v>
      </c>
      <c r="N2657">
        <v>0.39024333650834703</v>
      </c>
      <c r="O2657">
        <v>17.269609470074101</v>
      </c>
      <c r="P2657">
        <v>117.702312138728</v>
      </c>
      <c r="Q2657">
        <v>7.5892774155796996E-2</v>
      </c>
    </row>
    <row r="2658" spans="1:17" hidden="1" x14ac:dyDescent="0.3">
      <c r="A2658" t="s">
        <v>5519</v>
      </c>
      <c r="B2658" t="s">
        <v>5520</v>
      </c>
      <c r="C2658" t="str">
        <f>IFERROR(VLOOKUP(Table1[[#This Row],[Ticker]],[1]!Table2[[Symbol]:[Industry]],2,FALSE),"-")</f>
        <v>-</v>
      </c>
      <c r="D2658" t="s">
        <v>2533</v>
      </c>
      <c r="E2658">
        <v>144.53660500000001</v>
      </c>
      <c r="F2658">
        <v>36.65</v>
      </c>
      <c r="G2658">
        <v>6.8563560064823701</v>
      </c>
      <c r="H2658">
        <v>-5.7592519047408501</v>
      </c>
      <c r="I2658">
        <v>-42.283558684650203</v>
      </c>
      <c r="J2658">
        <v>0.23068776914478401</v>
      </c>
      <c r="K2658">
        <v>38.265752818143604</v>
      </c>
      <c r="L2658">
        <v>39.219850377073001</v>
      </c>
      <c r="M2658">
        <v>46.0204184190194</v>
      </c>
      <c r="N2658">
        <v>1.1003020514100199</v>
      </c>
      <c r="O2658">
        <v>60.709413369713502</v>
      </c>
      <c r="P2658">
        <v>38.301886792452798</v>
      </c>
      <c r="Q2658">
        <v>7.7636355190470005E-2</v>
      </c>
    </row>
    <row r="2659" spans="1:17" hidden="1" x14ac:dyDescent="0.3">
      <c r="A2659" t="s">
        <v>5521</v>
      </c>
      <c r="B2659" t="s">
        <v>5522</v>
      </c>
      <c r="C2659" t="str">
        <f>IFERROR(VLOOKUP(Table1[[#This Row],[Ticker]],[1]!Table2[[Symbol]:[Industry]],2,FALSE),"-")</f>
        <v>-</v>
      </c>
      <c r="D2659" t="s">
        <v>3966</v>
      </c>
      <c r="E2659">
        <v>144.36351020000001</v>
      </c>
      <c r="F2659">
        <v>58.1</v>
      </c>
      <c r="G2659">
        <v>-3.6221224719961</v>
      </c>
      <c r="H2659">
        <v>-12.3552843382181</v>
      </c>
      <c r="I2659">
        <v>9.8581482396654092</v>
      </c>
      <c r="J2659">
        <v>-6.43037052043488</v>
      </c>
      <c r="K2659">
        <v>61.2932422820151</v>
      </c>
      <c r="M2659">
        <v>27.573551877343899</v>
      </c>
      <c r="N2659">
        <v>0.19470133193741601</v>
      </c>
      <c r="O2659">
        <v>41.824440619621299</v>
      </c>
      <c r="P2659">
        <v>47.088607594936697</v>
      </c>
    </row>
    <row r="2660" spans="1:17" hidden="1" x14ac:dyDescent="0.3">
      <c r="A2660" t="s">
        <v>5523</v>
      </c>
      <c r="B2660" t="s">
        <v>5524</v>
      </c>
      <c r="C2660" t="str">
        <f>IFERROR(VLOOKUP(Table1[[#This Row],[Ticker]],[1]!Table2[[Symbol]:[Industry]],2,FALSE),"-")</f>
        <v>-</v>
      </c>
      <c r="D2660" t="s">
        <v>349</v>
      </c>
      <c r="E2660">
        <v>144.11510999999999</v>
      </c>
      <c r="F2660">
        <v>94.95</v>
      </c>
      <c r="G2660">
        <v>33.532958409897503</v>
      </c>
      <c r="H2660">
        <v>-5.6658585778877004</v>
      </c>
      <c r="I2660">
        <v>47.0132291215591</v>
      </c>
      <c r="J2660">
        <v>-9.8949655995181907</v>
      </c>
      <c r="K2660">
        <v>102.953148413839</v>
      </c>
      <c r="M2660">
        <v>21.141870130700202</v>
      </c>
      <c r="N2660">
        <v>0.43090909090909002</v>
      </c>
      <c r="O2660">
        <v>39.020537124802502</v>
      </c>
      <c r="P2660">
        <v>68.8</v>
      </c>
    </row>
    <row r="2661" spans="1:17" hidden="1" x14ac:dyDescent="0.3">
      <c r="A2661" t="s">
        <v>5525</v>
      </c>
      <c r="B2661" t="s">
        <v>5526</v>
      </c>
      <c r="C2661" t="str">
        <f>IFERROR(VLOOKUP(Table1[[#This Row],[Ticker]],[1]!Table2[[Symbol]:[Industry]],2,FALSE),"-")</f>
        <v>-</v>
      </c>
      <c r="D2661" t="s">
        <v>136</v>
      </c>
      <c r="E2661">
        <v>144.01875000000001</v>
      </c>
      <c r="F2661">
        <v>5760.75</v>
      </c>
      <c r="G2661">
        <v>21.506174205143701</v>
      </c>
      <c r="H2661">
        <v>18.894262697833302</v>
      </c>
      <c r="I2661">
        <v>32.368670125187201</v>
      </c>
      <c r="J2661">
        <v>22.018732561996998</v>
      </c>
      <c r="K2661">
        <v>4394.5147924005996</v>
      </c>
      <c r="L2661">
        <v>4052.3947646732599</v>
      </c>
      <c r="M2661">
        <v>88.980195177033096</v>
      </c>
      <c r="N2661">
        <v>1.57359253287307</v>
      </c>
      <c r="O2661">
        <v>0</v>
      </c>
      <c r="P2661">
        <v>71.196136701337196</v>
      </c>
      <c r="Q2661">
        <v>-8.4185418838132006E-2</v>
      </c>
    </row>
    <row r="2662" spans="1:17" hidden="1" x14ac:dyDescent="0.3">
      <c r="A2662" t="s">
        <v>5527</v>
      </c>
      <c r="B2662" t="s">
        <v>5528</v>
      </c>
      <c r="C2662" t="str">
        <f>IFERROR(VLOOKUP(Table1[[#This Row],[Ticker]],[1]!Table2[[Symbol]:[Industry]],2,FALSE),"-")</f>
        <v>-</v>
      </c>
      <c r="E2662">
        <v>143.7796955</v>
      </c>
      <c r="F2662">
        <v>61.97</v>
      </c>
      <c r="G2662">
        <v>1115.29868210011</v>
      </c>
      <c r="H2662">
        <v>48.694511570995502</v>
      </c>
      <c r="I2662">
        <v>912.88856276014599</v>
      </c>
      <c r="J2662">
        <v>8.6818675371642104</v>
      </c>
      <c r="K2662">
        <v>41.844305420389098</v>
      </c>
      <c r="M2662">
        <v>99.999889082616605</v>
      </c>
      <c r="N2662">
        <v>0.24034656440423799</v>
      </c>
      <c r="O2662">
        <v>0</v>
      </c>
      <c r="P2662">
        <v>1141.8837675350701</v>
      </c>
    </row>
    <row r="2663" spans="1:17" hidden="1" x14ac:dyDescent="0.3">
      <c r="A2663" t="s">
        <v>5529</v>
      </c>
      <c r="B2663" t="s">
        <v>5530</v>
      </c>
      <c r="C2663" t="str">
        <f>IFERROR(VLOOKUP(Table1[[#This Row],[Ticker]],[1]!Table2[[Symbol]:[Industry]],2,FALSE),"-")</f>
        <v>-</v>
      </c>
      <c r="D2663" t="s">
        <v>304</v>
      </c>
      <c r="E2663">
        <v>143.51050000000001</v>
      </c>
      <c r="F2663">
        <v>62.6</v>
      </c>
      <c r="G2663">
        <v>-2.8207517062125298</v>
      </c>
      <c r="H2663">
        <v>14.9072180802684</v>
      </c>
      <c r="I2663">
        <v>-19.322043187717</v>
      </c>
      <c r="J2663">
        <v>12.144378027436201</v>
      </c>
      <c r="K2663">
        <v>54.245234887290003</v>
      </c>
      <c r="L2663">
        <v>53.077553898900902</v>
      </c>
      <c r="M2663">
        <v>72.896065065661702</v>
      </c>
      <c r="N2663">
        <v>1.7765377942374601</v>
      </c>
      <c r="O2663">
        <v>18.051118210862601</v>
      </c>
      <c r="P2663">
        <v>41.885766092475002</v>
      </c>
      <c r="Q2663">
        <v>1.5689636500369E-2</v>
      </c>
    </row>
    <row r="2664" spans="1:17" hidden="1" x14ac:dyDescent="0.3">
      <c r="A2664" t="s">
        <v>5531</v>
      </c>
      <c r="B2664" t="s">
        <v>5532</v>
      </c>
      <c r="C2664" t="str">
        <f>IFERROR(VLOOKUP(Table1[[#This Row],[Ticker]],[1]!Table2[[Symbol]:[Industry]],2,FALSE),"-")</f>
        <v>-</v>
      </c>
      <c r="D2664" t="s">
        <v>626</v>
      </c>
      <c r="E2664">
        <v>143.11569559</v>
      </c>
      <c r="F2664">
        <v>92.26</v>
      </c>
      <c r="G2664">
        <v>62.666196616322999</v>
      </c>
      <c r="H2664">
        <v>-10.5658058428572</v>
      </c>
      <c r="I2664">
        <v>-23.444950777719299</v>
      </c>
      <c r="J2664">
        <v>-1.86161717640063</v>
      </c>
      <c r="K2664">
        <v>99.719770411883005</v>
      </c>
      <c r="L2664">
        <v>94.151193329130805</v>
      </c>
      <c r="M2664">
        <v>18.954505508493199</v>
      </c>
      <c r="N2664">
        <v>0.230666561682078</v>
      </c>
      <c r="O2664">
        <v>56.134836332104904</v>
      </c>
      <c r="P2664">
        <v>105.707915273132</v>
      </c>
      <c r="Q2664">
        <v>0.15401651537414099</v>
      </c>
    </row>
    <row r="2665" spans="1:17" hidden="1" x14ac:dyDescent="0.3">
      <c r="A2665" t="s">
        <v>5533</v>
      </c>
      <c r="B2665" t="s">
        <v>5534</v>
      </c>
      <c r="C2665" t="str">
        <f>IFERROR(VLOOKUP(Table1[[#This Row],[Ticker]],[1]!Table2[[Symbol]:[Industry]],2,FALSE),"-")</f>
        <v>-</v>
      </c>
      <c r="D2665" t="s">
        <v>726</v>
      </c>
      <c r="E2665">
        <v>142.89995898000001</v>
      </c>
      <c r="F2665">
        <v>88.23</v>
      </c>
      <c r="G2665">
        <v>-0.87405016760979404</v>
      </c>
      <c r="H2665">
        <v>-0.95871204992606796</v>
      </c>
      <c r="I2665">
        <v>1.30130560865265</v>
      </c>
      <c r="J2665">
        <v>1.71897334598454</v>
      </c>
      <c r="K2665">
        <v>84.716775755363599</v>
      </c>
      <c r="L2665">
        <v>78.904655999232503</v>
      </c>
      <c r="M2665">
        <v>66.033807332126898</v>
      </c>
      <c r="N2665">
        <v>0.573498107070609</v>
      </c>
      <c r="O2665">
        <v>0.87271902980845495</v>
      </c>
      <c r="P2665">
        <v>51.858864027538701</v>
      </c>
      <c r="Q2665">
        <v>1.9804733760708002E-2</v>
      </c>
    </row>
    <row r="2666" spans="1:17" hidden="1" x14ac:dyDescent="0.3">
      <c r="A2666" t="s">
        <v>5535</v>
      </c>
      <c r="B2666" t="s">
        <v>5536</v>
      </c>
      <c r="C2666" t="str">
        <f>IFERROR(VLOOKUP(Table1[[#This Row],[Ticker]],[1]!Table2[[Symbol]:[Industry]],2,FALSE),"-")</f>
        <v>-</v>
      </c>
      <c r="E2666">
        <v>142.59906832999999</v>
      </c>
      <c r="F2666">
        <v>138.55000000000001</v>
      </c>
      <c r="G2666">
        <v>-31.687825160986399</v>
      </c>
      <c r="H2666">
        <v>4.6297786684362503</v>
      </c>
      <c r="I2666">
        <v>-13.8214037594853</v>
      </c>
      <c r="J2666">
        <v>-7.7817085006015603</v>
      </c>
      <c r="K2666">
        <v>130.844734409756</v>
      </c>
      <c r="L2666">
        <v>135.36728423442901</v>
      </c>
      <c r="M2666">
        <v>58.282945794477001</v>
      </c>
      <c r="N2666">
        <v>2.5068218518017402</v>
      </c>
      <c r="O2666">
        <v>21.725009022013701</v>
      </c>
      <c r="P2666">
        <v>27.051811095827599</v>
      </c>
      <c r="Q2666">
        <v>8.4368991584930997E-2</v>
      </c>
    </row>
    <row r="2667" spans="1:17" hidden="1" x14ac:dyDescent="0.3">
      <c r="A2667" t="s">
        <v>5537</v>
      </c>
      <c r="B2667" t="s">
        <v>5538</v>
      </c>
      <c r="C2667" t="str">
        <f>IFERROR(VLOOKUP(Table1[[#This Row],[Ticker]],[1]!Table2[[Symbol]:[Industry]],2,FALSE),"-")</f>
        <v>-</v>
      </c>
      <c r="D2667" t="s">
        <v>297</v>
      </c>
      <c r="E2667">
        <v>142.02238575000001</v>
      </c>
      <c r="F2667">
        <v>397.95</v>
      </c>
      <c r="G2667">
        <v>443.05419312215503</v>
      </c>
      <c r="H2667">
        <v>67.549670637558293</v>
      </c>
      <c r="I2667">
        <v>424.665455546972</v>
      </c>
      <c r="J2667">
        <v>8.7114165314645202</v>
      </c>
      <c r="K2667">
        <v>257.54935823486898</v>
      </c>
      <c r="L2667">
        <v>148.354675921427</v>
      </c>
      <c r="M2667">
        <v>98.693130408764603</v>
      </c>
      <c r="N2667">
        <v>0.80408171574269005</v>
      </c>
      <c r="O2667">
        <v>0</v>
      </c>
      <c r="P2667">
        <v>778.08914386584297</v>
      </c>
      <c r="Q2667">
        <v>0.21882633560440201</v>
      </c>
    </row>
    <row r="2668" spans="1:17" hidden="1" x14ac:dyDescent="0.3">
      <c r="A2668" t="s">
        <v>5539</v>
      </c>
      <c r="B2668" t="s">
        <v>5540</v>
      </c>
      <c r="C2668" t="str">
        <f>IFERROR(VLOOKUP(Table1[[#This Row],[Ticker]],[1]!Table2[[Symbol]:[Industry]],2,FALSE),"-")</f>
        <v>-</v>
      </c>
      <c r="D2668" t="s">
        <v>196</v>
      </c>
      <c r="E2668">
        <v>141.93157500000001</v>
      </c>
      <c r="F2668">
        <v>135</v>
      </c>
      <c r="G2668">
        <v>-82.177190698116902</v>
      </c>
      <c r="H2668">
        <v>-19.457071440005201</v>
      </c>
      <c r="I2668">
        <v>-48.819100437583202</v>
      </c>
      <c r="J2668">
        <v>-8.1949505097339692</v>
      </c>
      <c r="K2668">
        <v>157.60180878736301</v>
      </c>
      <c r="L2668">
        <v>195.79369673203701</v>
      </c>
      <c r="M2668">
        <v>20.1978030157536</v>
      </c>
      <c r="N2668">
        <v>1.4548707106846599</v>
      </c>
      <c r="O2668">
        <v>179.222222222222</v>
      </c>
      <c r="P2668">
        <v>0.74626865671640896</v>
      </c>
      <c r="Q2668">
        <v>1.8103363863802999E-2</v>
      </c>
    </row>
    <row r="2669" spans="1:17" hidden="1" x14ac:dyDescent="0.3">
      <c r="A2669" t="s">
        <v>5541</v>
      </c>
      <c r="B2669" t="s">
        <v>5542</v>
      </c>
      <c r="C2669" t="str">
        <f>IFERROR(VLOOKUP(Table1[[#This Row],[Ticker]],[1]!Table2[[Symbol]:[Industry]],2,FALSE),"-")</f>
        <v>-</v>
      </c>
      <c r="D2669" t="s">
        <v>626</v>
      </c>
      <c r="E2669">
        <v>141.889293675</v>
      </c>
      <c r="F2669">
        <v>157.55000000000001</v>
      </c>
      <c r="G2669">
        <v>74.705319573345506</v>
      </c>
      <c r="H2669">
        <v>3.96952490694511</v>
      </c>
      <c r="I2669">
        <v>32.774814906331997</v>
      </c>
      <c r="J2669">
        <v>-1.1040414188248799</v>
      </c>
      <c r="K2669">
        <v>152.26982596908201</v>
      </c>
      <c r="L2669">
        <v>125.35867023197299</v>
      </c>
      <c r="M2669">
        <v>34.844300233037998</v>
      </c>
      <c r="N2669">
        <v>1.55395407255234</v>
      </c>
      <c r="O2669">
        <v>16.788321167883201</v>
      </c>
      <c r="P2669">
        <v>109.09090909090899</v>
      </c>
      <c r="Q2669">
        <v>6.2818801543543995E-2</v>
      </c>
    </row>
    <row r="2670" spans="1:17" hidden="1" x14ac:dyDescent="0.3">
      <c r="A2670" t="s">
        <v>5543</v>
      </c>
      <c r="B2670" t="s">
        <v>5544</v>
      </c>
      <c r="C2670" t="str">
        <f>IFERROR(VLOOKUP(Table1[[#This Row],[Ticker]],[1]!Table2[[Symbol]:[Industry]],2,FALSE),"-")</f>
        <v>-</v>
      </c>
      <c r="D2670" t="s">
        <v>46</v>
      </c>
      <c r="E2670">
        <v>141.86167295999999</v>
      </c>
      <c r="F2670">
        <v>12.16</v>
      </c>
      <c r="G2670">
        <v>17.4463120456947</v>
      </c>
      <c r="H2670">
        <v>-15.942411657596899</v>
      </c>
      <c r="I2670">
        <v>-75.342674028732304</v>
      </c>
      <c r="J2670">
        <v>-13.1585132627704</v>
      </c>
      <c r="K2670">
        <v>15.772586485071701</v>
      </c>
      <c r="L2670">
        <v>21.643305725418301</v>
      </c>
      <c r="M2670">
        <v>26.397859299716899</v>
      </c>
      <c r="N2670">
        <v>0.87129226654912195</v>
      </c>
      <c r="O2670">
        <v>277.87064928655502</v>
      </c>
      <c r="P2670">
        <v>49.055748555560299</v>
      </c>
    </row>
    <row r="2671" spans="1:17" hidden="1" x14ac:dyDescent="0.3">
      <c r="A2671" t="s">
        <v>5545</v>
      </c>
      <c r="B2671" t="s">
        <v>5546</v>
      </c>
      <c r="C2671" t="str">
        <f>IFERROR(VLOOKUP(Table1[[#This Row],[Ticker]],[1]!Table2[[Symbol]:[Industry]],2,FALSE),"-")</f>
        <v>-</v>
      </c>
      <c r="D2671" t="s">
        <v>696</v>
      </c>
      <c r="E2671">
        <v>141.67187999999999</v>
      </c>
      <c r="F2671">
        <v>285.60000000000002</v>
      </c>
      <c r="G2671">
        <v>27.793292943419299</v>
      </c>
      <c r="H2671">
        <v>0.12306729676004199</v>
      </c>
      <c r="I2671">
        <v>5.4260007985949601</v>
      </c>
      <c r="J2671">
        <v>3.79892203928563</v>
      </c>
      <c r="K2671">
        <v>266.94478812193</v>
      </c>
      <c r="L2671">
        <v>239.06886654774101</v>
      </c>
      <c r="M2671">
        <v>60.598716818361801</v>
      </c>
      <c r="N2671">
        <v>0.91125451686662695</v>
      </c>
      <c r="O2671">
        <v>11.607142857142801</v>
      </c>
      <c r="P2671">
        <v>58.6666666666666</v>
      </c>
      <c r="Q2671">
        <v>1.0050822778875E-2</v>
      </c>
    </row>
    <row r="2672" spans="1:17" hidden="1" x14ac:dyDescent="0.3">
      <c r="A2672" t="s">
        <v>5547</v>
      </c>
      <c r="B2672" t="s">
        <v>5548</v>
      </c>
      <c r="C2672" t="str">
        <f>IFERROR(VLOOKUP(Table1[[#This Row],[Ticker]],[1]!Table2[[Symbol]:[Industry]],2,FALSE),"-")</f>
        <v>-</v>
      </c>
      <c r="D2672" t="s">
        <v>2954</v>
      </c>
      <c r="E2672">
        <v>141.2315424</v>
      </c>
      <c r="F2672">
        <v>202.8</v>
      </c>
      <c r="G2672">
        <v>64.465314941866097</v>
      </c>
      <c r="H2672">
        <v>16.603534620600801</v>
      </c>
      <c r="I2672">
        <v>-5.5756524751533201</v>
      </c>
      <c r="J2672">
        <v>-9.9556342704177396</v>
      </c>
      <c r="K2672">
        <v>192.233862300125</v>
      </c>
      <c r="L2672">
        <v>165.170664792953</v>
      </c>
      <c r="M2672">
        <v>44.542944236558199</v>
      </c>
      <c r="N2672">
        <v>2.1965727016531602</v>
      </c>
      <c r="O2672">
        <v>35.601577909270198</v>
      </c>
      <c r="P2672">
        <v>108</v>
      </c>
      <c r="Q2672">
        <v>9.7058528656485996E-2</v>
      </c>
    </row>
    <row r="2673" spans="1:17" hidden="1" x14ac:dyDescent="0.3">
      <c r="A2673" t="s">
        <v>5549</v>
      </c>
      <c r="B2673" t="s">
        <v>5550</v>
      </c>
      <c r="C2673" t="str">
        <f>IFERROR(VLOOKUP(Table1[[#This Row],[Ticker]],[1]!Table2[[Symbol]:[Industry]],2,FALSE),"-")</f>
        <v>-</v>
      </c>
      <c r="D2673" t="s">
        <v>726</v>
      </c>
      <c r="E2673">
        <v>141.05316456</v>
      </c>
      <c r="F2673">
        <v>76.37</v>
      </c>
      <c r="G2673">
        <v>39.076519771114597</v>
      </c>
      <c r="H2673">
        <v>-0.48179604023785999</v>
      </c>
      <c r="I2673">
        <v>18.522210440439</v>
      </c>
      <c r="J2673">
        <v>2.00529627327324</v>
      </c>
      <c r="K2673">
        <v>73.905970471601805</v>
      </c>
      <c r="L2673">
        <v>63.732023360516401</v>
      </c>
      <c r="M2673">
        <v>44.340069516080298</v>
      </c>
      <c r="N2673">
        <v>1.1129146705574999</v>
      </c>
      <c r="O2673">
        <v>4.7531753306272</v>
      </c>
      <c r="P2673">
        <v>74.56</v>
      </c>
      <c r="Q2673">
        <v>1.5864695888099999E-4</v>
      </c>
    </row>
    <row r="2674" spans="1:17" hidden="1" x14ac:dyDescent="0.3">
      <c r="A2674" t="s">
        <v>5551</v>
      </c>
      <c r="B2674" t="s">
        <v>5552</v>
      </c>
      <c r="C2674" t="str">
        <f>IFERROR(VLOOKUP(Table1[[#This Row],[Ticker]],[1]!Table2[[Symbol]:[Industry]],2,FALSE),"-")</f>
        <v>-</v>
      </c>
      <c r="D2674" t="s">
        <v>297</v>
      </c>
      <c r="E2674">
        <v>140.99791999999999</v>
      </c>
      <c r="F2674">
        <v>34.72</v>
      </c>
      <c r="G2674">
        <v>75.275379681320004</v>
      </c>
      <c r="H2674">
        <v>5.0557942664382001</v>
      </c>
      <c r="I2674">
        <v>25.775185276702398</v>
      </c>
      <c r="J2674">
        <v>1.9002875855041099</v>
      </c>
      <c r="K2674">
        <v>32.781855428164299</v>
      </c>
      <c r="L2674">
        <v>25.5789577051635</v>
      </c>
      <c r="M2674">
        <v>40.9281815207165</v>
      </c>
      <c r="N2674">
        <v>0.59555262020298905</v>
      </c>
      <c r="O2674">
        <v>21.7453917050691</v>
      </c>
      <c r="P2674">
        <v>136.19047619047601</v>
      </c>
      <c r="Q2674">
        <v>0.109922862224623</v>
      </c>
    </row>
    <row r="2675" spans="1:17" hidden="1" x14ac:dyDescent="0.3">
      <c r="A2675" t="s">
        <v>5553</v>
      </c>
      <c r="B2675" t="s">
        <v>5554</v>
      </c>
      <c r="C2675" t="str">
        <f>IFERROR(VLOOKUP(Table1[[#This Row],[Ticker]],[1]!Table2[[Symbol]:[Industry]],2,FALSE),"-")</f>
        <v>-</v>
      </c>
      <c r="D2675" t="s">
        <v>2157</v>
      </c>
      <c r="E2675">
        <v>140.95615000000001</v>
      </c>
      <c r="F2675">
        <v>113.95</v>
      </c>
      <c r="G2675">
        <v>-6.3212331922150096</v>
      </c>
      <c r="H2675">
        <v>2.3995033577460601</v>
      </c>
      <c r="I2675">
        <v>-29.624961243444002</v>
      </c>
      <c r="J2675">
        <v>-9.1226676184183102</v>
      </c>
      <c r="K2675">
        <v>118.518246423414</v>
      </c>
      <c r="L2675">
        <v>114.653949328255</v>
      </c>
      <c r="M2675">
        <v>38.1100160649071</v>
      </c>
      <c r="N2675">
        <v>0.95400887176358096</v>
      </c>
      <c r="O2675">
        <v>49.670908293110998</v>
      </c>
      <c r="P2675">
        <v>59.426372857642498</v>
      </c>
      <c r="Q2675">
        <v>0.118465765286471</v>
      </c>
    </row>
    <row r="2676" spans="1:17" hidden="1" x14ac:dyDescent="0.3">
      <c r="A2676" t="s">
        <v>5555</v>
      </c>
      <c r="B2676" t="s">
        <v>5556</v>
      </c>
      <c r="C2676" t="str">
        <f>IFERROR(VLOOKUP(Table1[[#This Row],[Ticker]],[1]!Table2[[Symbol]:[Industry]],2,FALSE),"-")</f>
        <v>-</v>
      </c>
      <c r="D2676" t="s">
        <v>1866</v>
      </c>
      <c r="E2676">
        <v>140.94</v>
      </c>
      <c r="F2676">
        <v>13.92</v>
      </c>
      <c r="G2676">
        <v>111.36363251375801</v>
      </c>
      <c r="H2676">
        <v>-11.5432511562427</v>
      </c>
      <c r="I2676">
        <v>32.6543475803673</v>
      </c>
      <c r="J2676">
        <v>-0.92104150323443701</v>
      </c>
      <c r="K2676">
        <v>13.094911714398201</v>
      </c>
      <c r="L2676">
        <v>10.9300577397174</v>
      </c>
      <c r="M2676">
        <v>50.600002588829298</v>
      </c>
      <c r="N2676">
        <v>0.49710341985414602</v>
      </c>
      <c r="O2676">
        <v>23.204022988505699</v>
      </c>
      <c r="P2676">
        <v>144.210526315789</v>
      </c>
      <c r="Q2676">
        <v>-1.9697866091509999E-2</v>
      </c>
    </row>
    <row r="2677" spans="1:17" hidden="1" x14ac:dyDescent="0.3">
      <c r="A2677" t="s">
        <v>5557</v>
      </c>
      <c r="B2677" t="s">
        <v>5558</v>
      </c>
      <c r="C2677" t="str">
        <f>IFERROR(VLOOKUP(Table1[[#This Row],[Ticker]],[1]!Table2[[Symbol]:[Industry]],2,FALSE),"-")</f>
        <v>-</v>
      </c>
      <c r="D2677" t="s">
        <v>532</v>
      </c>
      <c r="E2677">
        <v>140.32980545499899</v>
      </c>
      <c r="F2677">
        <v>92.89</v>
      </c>
      <c r="G2677">
        <v>24.948356653132201</v>
      </c>
      <c r="H2677">
        <v>-2.6254080230795398</v>
      </c>
      <c r="I2677">
        <v>5.4529389461344797</v>
      </c>
      <c r="J2677">
        <v>6.1933888188031903</v>
      </c>
      <c r="K2677">
        <v>91.449697893177202</v>
      </c>
      <c r="L2677">
        <v>82.964482092285806</v>
      </c>
      <c r="M2677">
        <v>57.746955332624999</v>
      </c>
      <c r="N2677">
        <v>0.64990134684703305</v>
      </c>
      <c r="O2677">
        <v>18.0966734847669</v>
      </c>
      <c r="P2677">
        <v>52.779605263157897</v>
      </c>
      <c r="Q2677">
        <v>-1.241617671607E-3</v>
      </c>
    </row>
    <row r="2678" spans="1:17" hidden="1" x14ac:dyDescent="0.3">
      <c r="A2678" t="s">
        <v>5559</v>
      </c>
      <c r="B2678" t="s">
        <v>5560</v>
      </c>
      <c r="C2678" t="str">
        <f>IFERROR(VLOOKUP(Table1[[#This Row],[Ticker]],[1]!Table2[[Symbol]:[Industry]],2,FALSE),"-")</f>
        <v>-</v>
      </c>
      <c r="D2678" t="s">
        <v>584</v>
      </c>
      <c r="E2678">
        <v>140.2406445</v>
      </c>
      <c r="F2678">
        <v>69.5</v>
      </c>
      <c r="G2678">
        <v>-52.094195831529198</v>
      </c>
      <c r="H2678">
        <v>8.6154941456463005E-2</v>
      </c>
      <c r="I2678">
        <v>-36.7311883496711</v>
      </c>
      <c r="J2678">
        <v>1.33939511571792</v>
      </c>
      <c r="K2678">
        <v>70.050369641287503</v>
      </c>
      <c r="M2678">
        <v>44.250198084072601</v>
      </c>
      <c r="N2678">
        <v>0.73134176528432404</v>
      </c>
      <c r="O2678">
        <v>64.388489208633004</v>
      </c>
      <c r="P2678">
        <v>17.796610169491501</v>
      </c>
    </row>
    <row r="2679" spans="1:17" hidden="1" x14ac:dyDescent="0.3">
      <c r="A2679" t="s">
        <v>5561</v>
      </c>
      <c r="B2679" t="s">
        <v>5562</v>
      </c>
      <c r="C2679" t="str">
        <f>IFERROR(VLOOKUP(Table1[[#This Row],[Ticker]],[1]!Table2[[Symbol]:[Industry]],2,FALSE),"-")</f>
        <v>-</v>
      </c>
      <c r="D2679" t="s">
        <v>926</v>
      </c>
      <c r="E2679">
        <v>140.22558000000001</v>
      </c>
      <c r="F2679">
        <v>236.07</v>
      </c>
      <c r="G2679">
        <v>71.294210457748306</v>
      </c>
      <c r="H2679">
        <v>14.298108355356</v>
      </c>
      <c r="I2679">
        <v>-2.79173061114802</v>
      </c>
      <c r="J2679">
        <v>-10.9410806967959</v>
      </c>
      <c r="K2679">
        <v>212.54877507907</v>
      </c>
      <c r="L2679">
        <v>193.85905484155199</v>
      </c>
      <c r="M2679">
        <v>53.553366443270001</v>
      </c>
      <c r="N2679">
        <v>5.1421069619333704</v>
      </c>
      <c r="O2679">
        <v>30.956919557758201</v>
      </c>
      <c r="P2679">
        <v>104.566724436741</v>
      </c>
      <c r="Q2679">
        <v>0.12514082828433201</v>
      </c>
    </row>
    <row r="2680" spans="1:17" hidden="1" x14ac:dyDescent="0.3">
      <c r="A2680" t="s">
        <v>5563</v>
      </c>
      <c r="B2680" t="s">
        <v>5564</v>
      </c>
      <c r="C2680" t="str">
        <f>IFERROR(VLOOKUP(Table1[[#This Row],[Ticker]],[1]!Table2[[Symbol]:[Industry]],2,FALSE),"-")</f>
        <v>-</v>
      </c>
      <c r="E2680">
        <v>140.14878306</v>
      </c>
      <c r="F2680">
        <v>254.35</v>
      </c>
      <c r="G2680">
        <v>249.72797862777199</v>
      </c>
      <c r="H2680">
        <v>7.7401444896050799</v>
      </c>
      <c r="I2680">
        <v>68.056153937671098</v>
      </c>
      <c r="J2680">
        <v>0.47171615693268798</v>
      </c>
      <c r="K2680">
        <v>236.89423587893501</v>
      </c>
      <c r="L2680">
        <v>174.61605878631599</v>
      </c>
      <c r="M2680">
        <v>100</v>
      </c>
      <c r="N2680">
        <v>0</v>
      </c>
      <c r="O2680">
        <v>0</v>
      </c>
      <c r="P2680">
        <v>276.31306406273097</v>
      </c>
    </row>
    <row r="2681" spans="1:17" hidden="1" x14ac:dyDescent="0.3">
      <c r="A2681" t="s">
        <v>5565</v>
      </c>
      <c r="B2681" t="s">
        <v>5566</v>
      </c>
      <c r="C2681" t="str">
        <f>IFERROR(VLOOKUP(Table1[[#This Row],[Ticker]],[1]!Table2[[Symbol]:[Industry]],2,FALSE),"-")</f>
        <v>-</v>
      </c>
      <c r="D2681" t="s">
        <v>696</v>
      </c>
      <c r="E2681">
        <v>140.011</v>
      </c>
      <c r="F2681">
        <v>73.69</v>
      </c>
      <c r="G2681">
        <v>6.8158362240271</v>
      </c>
      <c r="H2681">
        <v>1.2755340033089499</v>
      </c>
      <c r="I2681">
        <v>-23.837703881383501</v>
      </c>
      <c r="J2681">
        <v>4.0734110721869197</v>
      </c>
      <c r="K2681">
        <v>71.160790665991897</v>
      </c>
      <c r="L2681">
        <v>69.687240365043195</v>
      </c>
      <c r="M2681">
        <v>65.308633945367106</v>
      </c>
      <c r="N2681">
        <v>1.1655657706721301</v>
      </c>
      <c r="O2681">
        <v>20.436965666983301</v>
      </c>
      <c r="P2681">
        <v>39.037735849056602</v>
      </c>
      <c r="Q2681">
        <v>-0.103269009602139</v>
      </c>
    </row>
    <row r="2682" spans="1:17" hidden="1" x14ac:dyDescent="0.3">
      <c r="A2682" t="s">
        <v>5567</v>
      </c>
      <c r="B2682" t="s">
        <v>5568</v>
      </c>
      <c r="C2682" t="str">
        <f>IFERROR(VLOOKUP(Table1[[#This Row],[Ticker]],[1]!Table2[[Symbol]:[Industry]],2,FALSE),"-")</f>
        <v>-</v>
      </c>
      <c r="D2682" t="s">
        <v>173</v>
      </c>
      <c r="E2682">
        <v>139.86000000000001</v>
      </c>
      <c r="F2682">
        <v>10.5</v>
      </c>
      <c r="G2682">
        <v>5.1589547156055398</v>
      </c>
      <c r="H2682">
        <v>-6.6925026754364403</v>
      </c>
      <c r="I2682">
        <v>-13.294928791738601</v>
      </c>
      <c r="J2682">
        <v>-0.90103991487302104</v>
      </c>
      <c r="K2682">
        <v>9.6106634120361694</v>
      </c>
      <c r="L2682">
        <v>9.6439298739665809</v>
      </c>
      <c r="M2682">
        <v>75.281705964873098</v>
      </c>
      <c r="N2682">
        <v>1.91793590681657</v>
      </c>
      <c r="O2682">
        <v>35.714285714285701</v>
      </c>
      <c r="P2682">
        <v>37.434554973821903</v>
      </c>
      <c r="Q2682">
        <v>0.13140491728786</v>
      </c>
    </row>
    <row r="2683" spans="1:17" hidden="1" x14ac:dyDescent="0.3">
      <c r="A2683" t="s">
        <v>5569</v>
      </c>
      <c r="B2683" t="s">
        <v>5570</v>
      </c>
      <c r="C2683" t="str">
        <f>IFERROR(VLOOKUP(Table1[[#This Row],[Ticker]],[1]!Table2[[Symbol]:[Industry]],2,FALSE),"-")</f>
        <v>-</v>
      </c>
      <c r="D2683" t="s">
        <v>2584</v>
      </c>
      <c r="E2683">
        <v>139.84608</v>
      </c>
      <c r="F2683">
        <v>98.4</v>
      </c>
      <c r="G2683">
        <v>-9.6510390891480196</v>
      </c>
      <c r="H2683">
        <v>5.6991200027135198</v>
      </c>
      <c r="I2683">
        <v>-24.456166074648898</v>
      </c>
      <c r="J2683">
        <v>-5.3854267002101697</v>
      </c>
      <c r="K2683">
        <v>96.815530751504994</v>
      </c>
      <c r="L2683">
        <v>97.436124838720801</v>
      </c>
      <c r="M2683">
        <v>47.974048804761402</v>
      </c>
      <c r="N2683">
        <v>3.0940120155806401</v>
      </c>
      <c r="O2683">
        <v>40.955284552845498</v>
      </c>
      <c r="P2683">
        <v>19.128329297820802</v>
      </c>
    </row>
    <row r="2684" spans="1:17" hidden="1" x14ac:dyDescent="0.3">
      <c r="A2684" t="s">
        <v>5571</v>
      </c>
      <c r="B2684" t="s">
        <v>5572</v>
      </c>
      <c r="C2684" t="str">
        <f>IFERROR(VLOOKUP(Table1[[#This Row],[Ticker]],[1]!Table2[[Symbol]:[Industry]],2,FALSE),"-")</f>
        <v>-</v>
      </c>
      <c r="E2684">
        <v>139.69142635</v>
      </c>
      <c r="F2684">
        <v>196.55</v>
      </c>
      <c r="G2684">
        <v>32.564712135891099</v>
      </c>
      <c r="H2684">
        <v>2.12602759154742</v>
      </c>
      <c r="I2684">
        <v>-4.2430035906473202</v>
      </c>
      <c r="J2684">
        <v>-0.52828384306731602</v>
      </c>
      <c r="K2684">
        <v>186.74628272290701</v>
      </c>
      <c r="L2684">
        <v>165.83815863901</v>
      </c>
      <c r="M2684">
        <v>43.755596980967901</v>
      </c>
      <c r="N2684">
        <v>0.23696442662359701</v>
      </c>
      <c r="O2684">
        <v>11.9308064105825</v>
      </c>
      <c r="P2684">
        <v>68.784886217260606</v>
      </c>
      <c r="Q2684">
        <v>0.18685928679565</v>
      </c>
    </row>
    <row r="2685" spans="1:17" hidden="1" x14ac:dyDescent="0.3">
      <c r="A2685" t="s">
        <v>5573</v>
      </c>
      <c r="B2685" t="s">
        <v>5574</v>
      </c>
      <c r="C2685" t="str">
        <f>IFERROR(VLOOKUP(Table1[[#This Row],[Ticker]],[1]!Table2[[Symbol]:[Industry]],2,FALSE),"-")</f>
        <v>-</v>
      </c>
      <c r="D2685" t="s">
        <v>3815</v>
      </c>
      <c r="E2685">
        <v>139.627656</v>
      </c>
      <c r="F2685">
        <v>91.2</v>
      </c>
      <c r="G2685">
        <v>92.382501599854805</v>
      </c>
      <c r="H2685">
        <v>46.944178247337</v>
      </c>
      <c r="I2685">
        <v>30.088779247498401</v>
      </c>
      <c r="J2685">
        <v>-1.5734579429060799E-2</v>
      </c>
      <c r="K2685">
        <v>73.681814145993101</v>
      </c>
      <c r="L2685">
        <v>62.596290332560102</v>
      </c>
      <c r="M2685">
        <v>56.571460736769197</v>
      </c>
      <c r="N2685">
        <v>2.34063603605806</v>
      </c>
      <c r="O2685">
        <v>22.379385964912199</v>
      </c>
      <c r="P2685">
        <v>119.072784049963</v>
      </c>
      <c r="Q2685">
        <v>0.13312085285322001</v>
      </c>
    </row>
    <row r="2686" spans="1:17" hidden="1" x14ac:dyDescent="0.3">
      <c r="A2686" t="s">
        <v>5575</v>
      </c>
      <c r="B2686" t="s">
        <v>5576</v>
      </c>
      <c r="C2686" t="str">
        <f>IFERROR(VLOOKUP(Table1[[#This Row],[Ticker]],[1]!Table2[[Symbol]:[Industry]],2,FALSE),"-")</f>
        <v>-</v>
      </c>
      <c r="D2686" t="s">
        <v>286</v>
      </c>
      <c r="E2686">
        <v>139.2073584</v>
      </c>
      <c r="F2686">
        <v>105.6</v>
      </c>
      <c r="G2686">
        <v>147.70062885075501</v>
      </c>
      <c r="H2686">
        <v>92.171119400094497</v>
      </c>
      <c r="I2686">
        <v>15.675673081580401</v>
      </c>
      <c r="J2686">
        <v>21.8807822410397</v>
      </c>
      <c r="K2686">
        <v>71.251535692297196</v>
      </c>
      <c r="L2686">
        <v>64.108055267402193</v>
      </c>
      <c r="M2686">
        <v>79.899026326966606</v>
      </c>
      <c r="N2686">
        <v>3.37754949384132</v>
      </c>
      <c r="O2686">
        <v>5.5871212121212102</v>
      </c>
      <c r="P2686">
        <v>181.6</v>
      </c>
    </row>
    <row r="2687" spans="1:17" hidden="1" x14ac:dyDescent="0.3">
      <c r="A2687" t="s">
        <v>5577</v>
      </c>
      <c r="B2687" t="s">
        <v>5578</v>
      </c>
      <c r="C2687" t="str">
        <f>IFERROR(VLOOKUP(Table1[[#This Row],[Ticker]],[1]!Table2[[Symbol]:[Industry]],2,FALSE),"-")</f>
        <v>-</v>
      </c>
      <c r="D2687" t="s">
        <v>54</v>
      </c>
      <c r="E2687">
        <v>139.06517997099999</v>
      </c>
      <c r="F2687">
        <v>49.57</v>
      </c>
      <c r="G2687">
        <v>3.8622829860935499</v>
      </c>
      <c r="H2687">
        <v>0.73910346474588695</v>
      </c>
      <c r="I2687">
        <v>-17.594217420792699</v>
      </c>
      <c r="J2687">
        <v>-4.0711134869556602</v>
      </c>
      <c r="K2687">
        <v>49.0973588448974</v>
      </c>
      <c r="L2687">
        <v>47.343423448750301</v>
      </c>
      <c r="M2687">
        <v>46.675693044848103</v>
      </c>
      <c r="N2687">
        <v>1.54015716933249</v>
      </c>
      <c r="O2687">
        <v>37.179745814000398</v>
      </c>
      <c r="P2687">
        <v>32.717536813922301</v>
      </c>
      <c r="Q2687">
        <v>7.5476858712949998E-3</v>
      </c>
    </row>
    <row r="2688" spans="1:17" hidden="1" x14ac:dyDescent="0.3">
      <c r="A2688" t="s">
        <v>5579</v>
      </c>
      <c r="B2688" t="s">
        <v>5580</v>
      </c>
      <c r="C2688" t="str">
        <f>IFERROR(VLOOKUP(Table1[[#This Row],[Ticker]],[1]!Table2[[Symbol]:[Industry]],2,FALSE),"-")</f>
        <v>-</v>
      </c>
      <c r="D2688" t="s">
        <v>54</v>
      </c>
      <c r="E2688">
        <v>138.93233494500001</v>
      </c>
      <c r="F2688">
        <v>25.65</v>
      </c>
      <c r="G2688">
        <v>87.164914565040903</v>
      </c>
      <c r="H2688">
        <v>16.705949590887801</v>
      </c>
      <c r="I2688">
        <v>25.919575520604798</v>
      </c>
      <c r="J2688">
        <v>22.6094833778353</v>
      </c>
      <c r="K2688">
        <v>21.848364603569099</v>
      </c>
      <c r="L2688">
        <v>19.562746474343101</v>
      </c>
      <c r="M2688">
        <v>67.449348482094507</v>
      </c>
      <c r="N2688">
        <v>2.43729882583294</v>
      </c>
      <c r="O2688">
        <v>21.6374269005847</v>
      </c>
      <c r="P2688">
        <v>117.37288135593199</v>
      </c>
      <c r="Q2688">
        <v>8.7507767015576998E-2</v>
      </c>
    </row>
    <row r="2689" spans="1:17" hidden="1" x14ac:dyDescent="0.3">
      <c r="A2689" t="s">
        <v>5581</v>
      </c>
      <c r="B2689" t="s">
        <v>5582</v>
      </c>
      <c r="C2689" t="str">
        <f>IFERROR(VLOOKUP(Table1[[#This Row],[Ticker]],[1]!Table2[[Symbol]:[Industry]],2,FALSE),"-")</f>
        <v>-</v>
      </c>
      <c r="D2689" t="s">
        <v>433</v>
      </c>
      <c r="E2689">
        <v>138.8288508</v>
      </c>
      <c r="F2689">
        <v>201</v>
      </c>
      <c r="G2689">
        <v>150.65629387538499</v>
      </c>
      <c r="H2689">
        <v>-5.5965574059553802</v>
      </c>
      <c r="I2689">
        <v>67.731892429198993</v>
      </c>
      <c r="J2689">
        <v>17.2982200802108</v>
      </c>
      <c r="K2689">
        <v>202.88165615437501</v>
      </c>
      <c r="L2689">
        <v>168.76648785553201</v>
      </c>
      <c r="M2689">
        <v>65.896408253598096</v>
      </c>
      <c r="N2689">
        <v>0.86851969169042298</v>
      </c>
      <c r="O2689">
        <v>38.432835820895498</v>
      </c>
      <c r="P2689">
        <v>202.119344656545</v>
      </c>
      <c r="Q2689">
        <v>4.4962003219599998E-2</v>
      </c>
    </row>
    <row r="2690" spans="1:17" hidden="1" x14ac:dyDescent="0.3">
      <c r="A2690" t="s">
        <v>5583</v>
      </c>
      <c r="B2690" t="s">
        <v>5584</v>
      </c>
      <c r="C2690" t="str">
        <f>IFERROR(VLOOKUP(Table1[[#This Row],[Ticker]],[1]!Table2[[Symbol]:[Industry]],2,FALSE),"-")</f>
        <v>-</v>
      </c>
      <c r="D2690" t="s">
        <v>54</v>
      </c>
      <c r="E2690">
        <v>138.73733999999999</v>
      </c>
      <c r="F2690">
        <v>32.130000000000003</v>
      </c>
      <c r="G2690">
        <v>11.0755829455036</v>
      </c>
      <c r="H2690">
        <v>6.1588535696504101</v>
      </c>
      <c r="I2690">
        <v>-25.5332693430849</v>
      </c>
      <c r="J2690">
        <v>-0.96578384306731402</v>
      </c>
      <c r="K2690">
        <v>30.1075090705253</v>
      </c>
      <c r="L2690">
        <v>29.583009318887999</v>
      </c>
      <c r="M2690">
        <v>61.502291983149497</v>
      </c>
      <c r="N2690">
        <v>2.5372978756959599</v>
      </c>
      <c r="O2690">
        <v>36.601307189542403</v>
      </c>
      <c r="P2690">
        <v>45.714285714285701</v>
      </c>
      <c r="Q2690">
        <v>-2.7449416354596998E-2</v>
      </c>
    </row>
    <row r="2691" spans="1:17" hidden="1" x14ac:dyDescent="0.3">
      <c r="A2691" t="s">
        <v>5585</v>
      </c>
      <c r="B2691" t="s">
        <v>5586</v>
      </c>
      <c r="C2691" t="str">
        <f>IFERROR(VLOOKUP(Table1[[#This Row],[Ticker]],[1]!Table2[[Symbol]:[Industry]],2,FALSE),"-")</f>
        <v>-</v>
      </c>
      <c r="D2691" t="s">
        <v>433</v>
      </c>
      <c r="E2691">
        <v>138.733021638</v>
      </c>
      <c r="F2691">
        <v>138.69</v>
      </c>
      <c r="G2691">
        <v>9.7195828697092193</v>
      </c>
      <c r="H2691">
        <v>-4.6201091412777897</v>
      </c>
      <c r="I2691">
        <v>-3.64151559149014</v>
      </c>
      <c r="J2691">
        <v>2.00749023073719</v>
      </c>
      <c r="K2691">
        <v>136.57098915797201</v>
      </c>
      <c r="L2691">
        <v>127.42430208605001</v>
      </c>
      <c r="M2691">
        <v>54.842544343903</v>
      </c>
      <c r="N2691">
        <v>1.9184201730534201</v>
      </c>
      <c r="O2691">
        <v>19.402985074626798</v>
      </c>
      <c r="P2691">
        <v>41.376146788990802</v>
      </c>
      <c r="Q2691">
        <v>5.3997523839808999E-2</v>
      </c>
    </row>
    <row r="2692" spans="1:17" hidden="1" x14ac:dyDescent="0.3">
      <c r="A2692" t="s">
        <v>5587</v>
      </c>
      <c r="B2692" t="s">
        <v>5588</v>
      </c>
      <c r="C2692" t="str">
        <f>IFERROR(VLOOKUP(Table1[[#This Row],[Ticker]],[1]!Table2[[Symbol]:[Industry]],2,FALSE),"-")</f>
        <v>-</v>
      </c>
      <c r="D2692" t="s">
        <v>68</v>
      </c>
      <c r="E2692">
        <v>138.446372</v>
      </c>
      <c r="F2692">
        <v>535.75</v>
      </c>
      <c r="G2692">
        <v>-2.00015700878317E-2</v>
      </c>
      <c r="H2692">
        <v>20.625370627730899</v>
      </c>
      <c r="I2692">
        <v>-18.004078058701801</v>
      </c>
      <c r="J2692">
        <v>8.2614157277481404</v>
      </c>
      <c r="K2692">
        <v>449.82473833540303</v>
      </c>
      <c r="L2692">
        <v>442.01672883843901</v>
      </c>
      <c r="M2692">
        <v>71.228682569112294</v>
      </c>
      <c r="N2692">
        <v>1.55567958046818</v>
      </c>
      <c r="O2692">
        <v>28.138124125058301</v>
      </c>
      <c r="P2692">
        <v>52.635327635327599</v>
      </c>
      <c r="Q2692">
        <v>4.4088679085234998E-2</v>
      </c>
    </row>
    <row r="2693" spans="1:17" hidden="1" x14ac:dyDescent="0.3">
      <c r="A2693" t="s">
        <v>5589</v>
      </c>
      <c r="B2693" t="s">
        <v>5590</v>
      </c>
      <c r="C2693" t="str">
        <f>IFERROR(VLOOKUP(Table1[[#This Row],[Ticker]],[1]!Table2[[Symbol]:[Industry]],2,FALSE),"-")</f>
        <v>-</v>
      </c>
      <c r="D2693" t="s">
        <v>21</v>
      </c>
      <c r="E2693">
        <v>138.28321403999999</v>
      </c>
      <c r="F2693">
        <v>167.4</v>
      </c>
      <c r="G2693">
        <v>-60.156514006387603</v>
      </c>
      <c r="H2693">
        <v>-32.799874470308197</v>
      </c>
      <c r="I2693">
        <v>-46.676243294726099</v>
      </c>
      <c r="J2693">
        <v>-15.9032838430673</v>
      </c>
      <c r="M2693">
        <v>24.4732789418448</v>
      </c>
      <c r="O2693">
        <v>58.064516129032199</v>
      </c>
      <c r="P2693">
        <v>2.69938650306749</v>
      </c>
    </row>
    <row r="2694" spans="1:17" hidden="1" x14ac:dyDescent="0.3">
      <c r="A2694" t="s">
        <v>5591</v>
      </c>
      <c r="B2694" t="s">
        <v>5592</v>
      </c>
      <c r="C2694" t="str">
        <f>IFERROR(VLOOKUP(Table1[[#This Row],[Ticker]],[1]!Table2[[Symbol]:[Industry]],2,FALSE),"-")</f>
        <v>-</v>
      </c>
      <c r="D2694" t="s">
        <v>396</v>
      </c>
      <c r="E2694">
        <v>138.11479</v>
      </c>
      <c r="F2694">
        <v>77.03</v>
      </c>
      <c r="G2694">
        <v>-64.589109579828204</v>
      </c>
      <c r="H2694">
        <v>-3.5523095352432899</v>
      </c>
      <c r="I2694">
        <v>-57.306191036227602</v>
      </c>
      <c r="J2694">
        <v>-12.0655972759031</v>
      </c>
      <c r="K2694">
        <v>74.401843357812098</v>
      </c>
      <c r="L2694">
        <v>89.299894978789993</v>
      </c>
      <c r="M2694">
        <v>57.398347304198403</v>
      </c>
      <c r="N2694">
        <v>1.9828918570149601</v>
      </c>
      <c r="O2694">
        <v>118.745943139036</v>
      </c>
      <c r="P2694">
        <v>30.981125658901501</v>
      </c>
      <c r="Q2694">
        <v>0.23253183927596299</v>
      </c>
    </row>
    <row r="2695" spans="1:17" hidden="1" x14ac:dyDescent="0.3">
      <c r="A2695" t="s">
        <v>5593</v>
      </c>
      <c r="B2695" t="s">
        <v>5594</v>
      </c>
      <c r="C2695" t="str">
        <f>IFERROR(VLOOKUP(Table1[[#This Row],[Ticker]],[1]!Table2[[Symbol]:[Industry]],2,FALSE),"-")</f>
        <v>-</v>
      </c>
      <c r="D2695" t="s">
        <v>196</v>
      </c>
      <c r="E2695">
        <v>138.06923458399999</v>
      </c>
      <c r="F2695">
        <v>58.64</v>
      </c>
      <c r="G2695">
        <v>-48.000255630616998</v>
      </c>
      <c r="H2695">
        <v>-0.57244479737144804</v>
      </c>
      <c r="I2695">
        <v>-41.9484016666296</v>
      </c>
      <c r="J2695">
        <v>11.0231867451679</v>
      </c>
      <c r="K2695">
        <v>57.9984140882502</v>
      </c>
      <c r="L2695">
        <v>64.196969214068702</v>
      </c>
      <c r="M2695">
        <v>66.673625729709997</v>
      </c>
      <c r="N2695">
        <v>1.5237717265731601</v>
      </c>
      <c r="O2695">
        <v>62.687585266029998</v>
      </c>
      <c r="P2695">
        <v>14.980392156862701</v>
      </c>
      <c r="Q2695">
        <v>-3.2999179284412997E-2</v>
      </c>
    </row>
    <row r="2696" spans="1:17" hidden="1" x14ac:dyDescent="0.3">
      <c r="A2696" t="s">
        <v>5595</v>
      </c>
      <c r="B2696" t="s">
        <v>5596</v>
      </c>
      <c r="C2696" t="str">
        <f>IFERROR(VLOOKUP(Table1[[#This Row],[Ticker]],[1]!Table2[[Symbol]:[Industry]],2,FALSE),"-")</f>
        <v>-</v>
      </c>
      <c r="D2696" t="s">
        <v>286</v>
      </c>
      <c r="E2696">
        <v>137.72533759999999</v>
      </c>
      <c r="F2696">
        <v>128</v>
      </c>
      <c r="G2696">
        <v>70.186628631143904</v>
      </c>
      <c r="H2696">
        <v>4.59595886302509</v>
      </c>
      <c r="I2696">
        <v>68.326794064796005</v>
      </c>
      <c r="J2696">
        <v>0.200082474356053</v>
      </c>
      <c r="K2696">
        <v>115.552040706215</v>
      </c>
      <c r="L2696">
        <v>87.770090598004998</v>
      </c>
      <c r="M2696">
        <v>56.8032687258791</v>
      </c>
      <c r="N2696">
        <v>0.45609786388474899</v>
      </c>
      <c r="O2696">
        <v>6.5625</v>
      </c>
      <c r="P2696">
        <v>132.72727272727201</v>
      </c>
    </row>
    <row r="2697" spans="1:17" hidden="1" x14ac:dyDescent="0.3">
      <c r="A2697" t="s">
        <v>5597</v>
      </c>
      <c r="B2697" t="s">
        <v>5598</v>
      </c>
      <c r="C2697" t="str">
        <f>IFERROR(VLOOKUP(Table1[[#This Row],[Ticker]],[1]!Table2[[Symbol]:[Industry]],2,FALSE),"-")</f>
        <v>-</v>
      </c>
      <c r="D2697" t="s">
        <v>294</v>
      </c>
      <c r="E2697">
        <v>137.15179635000001</v>
      </c>
      <c r="F2697">
        <v>65.95</v>
      </c>
      <c r="G2697">
        <v>-60.2547194606761</v>
      </c>
      <c r="H2697">
        <v>14.5457843429552</v>
      </c>
      <c r="I2697">
        <v>-30.564138878491502</v>
      </c>
      <c r="J2697">
        <v>-4.7438315462475202</v>
      </c>
      <c r="K2697">
        <v>63.514034539871297</v>
      </c>
      <c r="L2697">
        <v>68.444435913961399</v>
      </c>
      <c r="M2697">
        <v>46.274015314447396</v>
      </c>
      <c r="N2697">
        <v>1.77732493311557</v>
      </c>
      <c r="O2697">
        <v>68.3093252463987</v>
      </c>
      <c r="P2697">
        <v>35.979381443298898</v>
      </c>
      <c r="Q2697">
        <v>2.0963728008271999E-2</v>
      </c>
    </row>
    <row r="2698" spans="1:17" hidden="1" x14ac:dyDescent="0.3">
      <c r="A2698" t="s">
        <v>5599</v>
      </c>
      <c r="B2698" t="s">
        <v>5600</v>
      </c>
      <c r="C2698" t="str">
        <f>IFERROR(VLOOKUP(Table1[[#This Row],[Ticker]],[1]!Table2[[Symbol]:[Industry]],2,FALSE),"-")</f>
        <v>-</v>
      </c>
      <c r="D2698" t="s">
        <v>127</v>
      </c>
      <c r="E2698">
        <v>136.94970408</v>
      </c>
      <c r="F2698">
        <v>35.6</v>
      </c>
      <c r="G2698">
        <v>-89.450939093495606</v>
      </c>
      <c r="H2698">
        <v>-4.6292754073899101</v>
      </c>
      <c r="I2698">
        <v>-58.081630797486099</v>
      </c>
      <c r="J2698">
        <v>8.1300372173155804</v>
      </c>
      <c r="K2698">
        <v>36.228534633143099</v>
      </c>
      <c r="M2698">
        <v>54.2845555257109</v>
      </c>
      <c r="N2698">
        <v>0.69445202330013001</v>
      </c>
      <c r="O2698">
        <v>205.337078651685</v>
      </c>
      <c r="P2698">
        <v>15.397082658022599</v>
      </c>
    </row>
    <row r="2699" spans="1:17" hidden="1" x14ac:dyDescent="0.3">
      <c r="A2699" t="s">
        <v>5601</v>
      </c>
      <c r="B2699" t="s">
        <v>5602</v>
      </c>
      <c r="C2699" t="str">
        <f>IFERROR(VLOOKUP(Table1[[#This Row],[Ticker]],[1]!Table2[[Symbol]:[Industry]],2,FALSE),"-")</f>
        <v>-</v>
      </c>
      <c r="D2699" t="s">
        <v>46</v>
      </c>
      <c r="E2699">
        <v>136.85753327999899</v>
      </c>
      <c r="F2699">
        <v>438.1</v>
      </c>
      <c r="G2699">
        <v>-11.8691912218142</v>
      </c>
      <c r="H2699">
        <v>-24.827522360695301</v>
      </c>
      <c r="I2699">
        <v>-37.984787288455301</v>
      </c>
      <c r="J2699">
        <v>6.5056869373104096</v>
      </c>
      <c r="K2699">
        <v>486.48746227755998</v>
      </c>
      <c r="L2699">
        <v>462.52364162109899</v>
      </c>
      <c r="M2699">
        <v>34.071103927688903</v>
      </c>
      <c r="N2699">
        <v>0.27433869007754802</v>
      </c>
      <c r="O2699">
        <v>46.062542798447801</v>
      </c>
      <c r="P2699">
        <v>51.068965517241303</v>
      </c>
      <c r="Q2699">
        <v>0.19091259145219699</v>
      </c>
    </row>
    <row r="2700" spans="1:17" hidden="1" x14ac:dyDescent="0.3">
      <c r="A2700" t="s">
        <v>5603</v>
      </c>
      <c r="B2700" t="s">
        <v>5604</v>
      </c>
      <c r="C2700" t="str">
        <f>IFERROR(VLOOKUP(Table1[[#This Row],[Ticker]],[1]!Table2[[Symbol]:[Industry]],2,FALSE),"-")</f>
        <v>-</v>
      </c>
      <c r="D2700" t="s">
        <v>391</v>
      </c>
      <c r="E2700">
        <v>136.80000000000001</v>
      </c>
      <c r="F2700">
        <v>760</v>
      </c>
      <c r="G2700">
        <v>-17.5854439864112</v>
      </c>
      <c r="H2700">
        <v>1.3858649663114699</v>
      </c>
      <c r="I2700">
        <v>7.3484700060787702</v>
      </c>
      <c r="J2700">
        <v>-3.1230550848973699</v>
      </c>
      <c r="K2700">
        <v>731.42152673282601</v>
      </c>
      <c r="L2700">
        <v>697.79711724062395</v>
      </c>
      <c r="M2700">
        <v>53.779011305288797</v>
      </c>
      <c r="N2700">
        <v>0.78429927209066597</v>
      </c>
      <c r="O2700">
        <v>10.907894736842101</v>
      </c>
      <c r="P2700">
        <v>32.173913043478201</v>
      </c>
      <c r="Q2700">
        <v>4.9130808802831001E-2</v>
      </c>
    </row>
    <row r="2701" spans="1:17" hidden="1" x14ac:dyDescent="0.3">
      <c r="A2701" t="s">
        <v>5605</v>
      </c>
      <c r="B2701" t="s">
        <v>5606</v>
      </c>
      <c r="C2701" t="str">
        <f>IFERROR(VLOOKUP(Table1[[#This Row],[Ticker]],[1]!Table2[[Symbol]:[Industry]],2,FALSE),"-")</f>
        <v>-</v>
      </c>
      <c r="E2701">
        <v>136.73708753899999</v>
      </c>
      <c r="F2701">
        <v>43.63</v>
      </c>
      <c r="G2701">
        <v>-7.9285719728976103</v>
      </c>
      <c r="H2701">
        <v>-19.367374470308199</v>
      </c>
      <c r="I2701">
        <v>16.361060647622299</v>
      </c>
      <c r="J2701">
        <v>16.886281983263199</v>
      </c>
      <c r="K2701">
        <v>43.011526286178501</v>
      </c>
      <c r="L2701">
        <v>38.026277702943801</v>
      </c>
      <c r="M2701">
        <v>67.497984678884507</v>
      </c>
      <c r="N2701">
        <v>1.99051207846071</v>
      </c>
      <c r="O2701">
        <v>26.472610589044201</v>
      </c>
      <c r="P2701">
        <v>182.02973497091099</v>
      </c>
    </row>
    <row r="2702" spans="1:17" hidden="1" x14ac:dyDescent="0.3">
      <c r="A2702" t="s">
        <v>5607</v>
      </c>
      <c r="B2702" t="s">
        <v>5608</v>
      </c>
      <c r="C2702" t="str">
        <f>IFERROR(VLOOKUP(Table1[[#This Row],[Ticker]],[1]!Table2[[Symbol]:[Industry]],2,FALSE),"-")</f>
        <v>-</v>
      </c>
      <c r="D2702" t="s">
        <v>929</v>
      </c>
      <c r="E2702">
        <v>136.51886390000001</v>
      </c>
      <c r="F2702">
        <v>160.85</v>
      </c>
      <c r="G2702">
        <v>-3.8456729969583199</v>
      </c>
      <c r="H2702">
        <v>-0.461733444667219</v>
      </c>
      <c r="I2702">
        <v>-25.448138973978701</v>
      </c>
      <c r="J2702">
        <v>-0.62814092378564201</v>
      </c>
      <c r="K2702">
        <v>160.505231400649</v>
      </c>
      <c r="L2702">
        <v>155.288942585917</v>
      </c>
      <c r="M2702">
        <v>59.987816621553797</v>
      </c>
      <c r="N2702">
        <v>0.30635288890656998</v>
      </c>
      <c r="O2702">
        <v>21.168790798880899</v>
      </c>
      <c r="P2702">
        <v>60.528942115768402</v>
      </c>
      <c r="Q2702">
        <v>8.1792832042222999E-2</v>
      </c>
    </row>
    <row r="2703" spans="1:17" hidden="1" x14ac:dyDescent="0.3">
      <c r="A2703" t="s">
        <v>5609</v>
      </c>
      <c r="B2703" t="s">
        <v>5610</v>
      </c>
      <c r="C2703" t="str">
        <f>IFERROR(VLOOKUP(Table1[[#This Row],[Ticker]],[1]!Table2[[Symbol]:[Industry]],2,FALSE),"-")</f>
        <v>-</v>
      </c>
      <c r="D2703" t="s">
        <v>133</v>
      </c>
      <c r="E2703">
        <v>136.296506435</v>
      </c>
      <c r="F2703">
        <v>6.97</v>
      </c>
      <c r="G2703">
        <v>-23.172622526947201</v>
      </c>
      <c r="H2703">
        <v>-6.5969635114041303</v>
      </c>
      <c r="I2703">
        <v>-47.597295926305002</v>
      </c>
      <c r="J2703">
        <v>-9.6465661249130003E-2</v>
      </c>
      <c r="K2703">
        <v>7.2739613407723702</v>
      </c>
      <c r="L2703">
        <v>7.80574426903652</v>
      </c>
      <c r="M2703">
        <v>42.524351264944897</v>
      </c>
      <c r="N2703">
        <v>0.95449452256201905</v>
      </c>
      <c r="O2703">
        <v>75.753228120516496</v>
      </c>
      <c r="P2703">
        <v>7.2307692307692104</v>
      </c>
      <c r="Q2703">
        <v>1.5006237389878999E-2</v>
      </c>
    </row>
    <row r="2704" spans="1:17" hidden="1" x14ac:dyDescent="0.3">
      <c r="A2704" t="s">
        <v>5611</v>
      </c>
      <c r="B2704" t="s">
        <v>5612</v>
      </c>
      <c r="C2704" t="str">
        <f>IFERROR(VLOOKUP(Table1[[#This Row],[Ticker]],[1]!Table2[[Symbol]:[Industry]],2,FALSE),"-")</f>
        <v>-</v>
      </c>
      <c r="D2704" t="s">
        <v>626</v>
      </c>
      <c r="E2704">
        <v>136.14282</v>
      </c>
      <c r="F2704">
        <v>1914</v>
      </c>
      <c r="G2704">
        <v>75.281707793960393</v>
      </c>
      <c r="H2704">
        <v>-13.604536811660701</v>
      </c>
      <c r="I2704">
        <v>111.00384402033499</v>
      </c>
      <c r="J2704">
        <v>4.5099644939615002</v>
      </c>
      <c r="K2704">
        <v>1640.9062242335999</v>
      </c>
      <c r="L2704">
        <v>1184.14390903502</v>
      </c>
      <c r="M2704">
        <v>74.100166516258795</v>
      </c>
      <c r="N2704">
        <v>0.16963271488072701</v>
      </c>
      <c r="O2704">
        <v>17.212643678160902</v>
      </c>
      <c r="P2704">
        <v>159.03369874137201</v>
      </c>
      <c r="Q2704">
        <v>3.9448059766426E-2</v>
      </c>
    </row>
    <row r="2705" spans="1:17" hidden="1" x14ac:dyDescent="0.3">
      <c r="A2705" t="s">
        <v>5613</v>
      </c>
      <c r="B2705" t="s">
        <v>5614</v>
      </c>
      <c r="C2705" t="str">
        <f>IFERROR(VLOOKUP(Table1[[#This Row],[Ticker]],[1]!Table2[[Symbol]:[Industry]],2,FALSE),"-")</f>
        <v>-</v>
      </c>
      <c r="D2705" t="s">
        <v>133</v>
      </c>
      <c r="E2705">
        <v>135.864476</v>
      </c>
      <c r="F2705">
        <v>294.8</v>
      </c>
      <c r="G2705">
        <v>110.774012793704</v>
      </c>
      <c r="H2705">
        <v>2.9574653873429999</v>
      </c>
      <c r="I2705">
        <v>-1.22625684853474</v>
      </c>
      <c r="J2705">
        <v>-9.1515871830093598</v>
      </c>
      <c r="K2705">
        <v>294.75231690746602</v>
      </c>
      <c r="L2705">
        <v>262.32883099534598</v>
      </c>
      <c r="M2705">
        <v>48.724647599280601</v>
      </c>
      <c r="N2705">
        <v>2.0629842769475899</v>
      </c>
      <c r="O2705">
        <v>33.158073270013503</v>
      </c>
      <c r="P2705">
        <v>138.02987484860699</v>
      </c>
      <c r="Q2705">
        <v>0.19367110931801301</v>
      </c>
    </row>
    <row r="2706" spans="1:17" hidden="1" x14ac:dyDescent="0.3">
      <c r="A2706" t="s">
        <v>5615</v>
      </c>
      <c r="B2706" t="s">
        <v>5616</v>
      </c>
      <c r="C2706" t="str">
        <f>IFERROR(VLOOKUP(Table1[[#This Row],[Ticker]],[1]!Table2[[Symbol]:[Industry]],2,FALSE),"-")</f>
        <v>-</v>
      </c>
      <c r="D2706" t="s">
        <v>1459</v>
      </c>
      <c r="E2706">
        <v>135.77724991599999</v>
      </c>
      <c r="F2706">
        <v>70.84</v>
      </c>
      <c r="G2706">
        <v>-26.2451420921828</v>
      </c>
      <c r="H2706">
        <v>-1.0984855814193499</v>
      </c>
      <c r="I2706">
        <v>-24.277228516400999</v>
      </c>
      <c r="J2706">
        <v>4.6681192400043301</v>
      </c>
      <c r="K2706">
        <v>70.661935522114604</v>
      </c>
      <c r="L2706">
        <v>68.313262472092603</v>
      </c>
      <c r="M2706">
        <v>44.199981110818896</v>
      </c>
      <c r="N2706">
        <v>0.89794370395970102</v>
      </c>
      <c r="O2706">
        <v>38.339920948616601</v>
      </c>
      <c r="P2706">
        <v>38.359374999999901</v>
      </c>
      <c r="Q2706">
        <v>8.0965425241163999E-2</v>
      </c>
    </row>
    <row r="2707" spans="1:17" hidden="1" x14ac:dyDescent="0.3">
      <c r="A2707" t="s">
        <v>5617</v>
      </c>
      <c r="B2707" t="s">
        <v>5618</v>
      </c>
      <c r="C2707" t="str">
        <f>IFERROR(VLOOKUP(Table1[[#This Row],[Ticker]],[1]!Table2[[Symbol]:[Industry]],2,FALSE),"-")</f>
        <v>-</v>
      </c>
      <c r="D2707" t="s">
        <v>396</v>
      </c>
      <c r="E2707">
        <v>135.63424303099899</v>
      </c>
      <c r="F2707">
        <v>85.61</v>
      </c>
      <c r="G2707">
        <v>-47.277780948989601</v>
      </c>
      <c r="H2707">
        <v>29.4925905117863</v>
      </c>
      <c r="I2707">
        <v>-25.624192739715198</v>
      </c>
      <c r="J2707">
        <v>1.0585706170265801</v>
      </c>
      <c r="K2707">
        <v>81.065428292230294</v>
      </c>
      <c r="L2707">
        <v>85.702191602773496</v>
      </c>
      <c r="M2707">
        <v>46.9684666173588</v>
      </c>
      <c r="N2707">
        <v>0.85043855443993099</v>
      </c>
      <c r="O2707">
        <v>59.013366844885297</v>
      </c>
      <c r="P2707">
        <v>36.487754563224897</v>
      </c>
      <c r="Q2707">
        <v>0.23258902960128999</v>
      </c>
    </row>
    <row r="2708" spans="1:17" hidden="1" x14ac:dyDescent="0.3">
      <c r="A2708" t="s">
        <v>5619</v>
      </c>
      <c r="B2708" t="s">
        <v>5620</v>
      </c>
      <c r="C2708" t="str">
        <f>IFERROR(VLOOKUP(Table1[[#This Row],[Ticker]],[1]!Table2[[Symbol]:[Industry]],2,FALSE),"-")</f>
        <v>-</v>
      </c>
      <c r="D2708" t="s">
        <v>136</v>
      </c>
      <c r="E2708">
        <v>135.55049255999899</v>
      </c>
      <c r="F2708">
        <v>37.520000000000003</v>
      </c>
      <c r="G2708">
        <v>18.206581231707499</v>
      </c>
      <c r="H2708">
        <v>-23.210315525966401</v>
      </c>
      <c r="I2708">
        <v>-11.7268087789581</v>
      </c>
      <c r="J2708">
        <v>-1.6581012872863601</v>
      </c>
      <c r="K2708">
        <v>36.766259284648399</v>
      </c>
      <c r="L2708">
        <v>32.123711597406299</v>
      </c>
      <c r="M2708">
        <v>33.315020099144597</v>
      </c>
      <c r="N2708">
        <v>0.33910795906559099</v>
      </c>
      <c r="O2708">
        <v>35.900852878464804</v>
      </c>
      <c r="P2708">
        <v>58.312236286919799</v>
      </c>
      <c r="Q2708">
        <v>8.8005177731005996E-2</v>
      </c>
    </row>
    <row r="2709" spans="1:17" hidden="1" x14ac:dyDescent="0.3">
      <c r="A2709" t="s">
        <v>5621</v>
      </c>
      <c r="B2709" t="s">
        <v>5622</v>
      </c>
      <c r="C2709" t="str">
        <f>IFERROR(VLOOKUP(Table1[[#This Row],[Ticker]],[1]!Table2[[Symbol]:[Industry]],2,FALSE),"-")</f>
        <v>-</v>
      </c>
      <c r="D2709" t="s">
        <v>5623</v>
      </c>
      <c r="E2709">
        <v>135.50622142500001</v>
      </c>
      <c r="F2709">
        <v>77.150000000000006</v>
      </c>
      <c r="G2709">
        <v>-65.403483531707593</v>
      </c>
      <c r="H2709">
        <v>7.6575530659236399</v>
      </c>
      <c r="I2709">
        <v>-37.4675598213367</v>
      </c>
      <c r="J2709">
        <v>-2.21714427840661</v>
      </c>
      <c r="K2709">
        <v>75.281388712933307</v>
      </c>
      <c r="M2709">
        <v>53.607434041552203</v>
      </c>
      <c r="N2709">
        <v>0.63435828877005296</v>
      </c>
      <c r="O2709">
        <v>73.622812702527497</v>
      </c>
      <c r="P2709">
        <v>18.692307692307601</v>
      </c>
    </row>
    <row r="2710" spans="1:17" hidden="1" x14ac:dyDescent="0.3">
      <c r="A2710" t="s">
        <v>5624</v>
      </c>
      <c r="B2710" t="s">
        <v>5625</v>
      </c>
      <c r="C2710" t="str">
        <f>IFERROR(VLOOKUP(Table1[[#This Row],[Ticker]],[1]!Table2[[Symbol]:[Industry]],2,FALSE),"-")</f>
        <v>-</v>
      </c>
      <c r="D2710" t="s">
        <v>286</v>
      </c>
      <c r="E2710">
        <v>135.45760000000001</v>
      </c>
      <c r="F2710">
        <v>136.55000000000001</v>
      </c>
      <c r="G2710">
        <v>-29.9125190632776</v>
      </c>
      <c r="H2710">
        <v>4.25772356890743</v>
      </c>
      <c r="I2710">
        <v>-22.071481389964202</v>
      </c>
      <c r="J2710">
        <v>0.54524556869739005</v>
      </c>
      <c r="K2710">
        <v>131.470570727526</v>
      </c>
      <c r="L2710">
        <v>139.298187671676</v>
      </c>
      <c r="M2710">
        <v>62.257746702309397</v>
      </c>
      <c r="N2710">
        <v>0.67855106284642397</v>
      </c>
      <c r="O2710">
        <v>42.072500915415503</v>
      </c>
      <c r="P2710">
        <v>24.136363636363601</v>
      </c>
      <c r="Q2710">
        <v>7.5027669015931997E-2</v>
      </c>
    </row>
    <row r="2711" spans="1:17" hidden="1" x14ac:dyDescent="0.3">
      <c r="A2711" t="s">
        <v>5626</v>
      </c>
      <c r="B2711" t="s">
        <v>5627</v>
      </c>
      <c r="C2711" t="str">
        <f>IFERROR(VLOOKUP(Table1[[#This Row],[Ticker]],[1]!Table2[[Symbol]:[Industry]],2,FALSE),"-")</f>
        <v>-</v>
      </c>
      <c r="D2711" t="s">
        <v>136</v>
      </c>
      <c r="E2711">
        <v>134.858925</v>
      </c>
      <c r="F2711">
        <v>42.15</v>
      </c>
      <c r="K2711">
        <v>41.094271927697299</v>
      </c>
      <c r="L2711">
        <v>39.061986140059297</v>
      </c>
      <c r="M2711">
        <v>77.450142708280893</v>
      </c>
      <c r="N2711">
        <v>1</v>
      </c>
      <c r="Q2711">
        <v>5.6226245136147997E-2</v>
      </c>
    </row>
    <row r="2712" spans="1:17" hidden="1" x14ac:dyDescent="0.3">
      <c r="A2712" t="s">
        <v>5628</v>
      </c>
      <c r="B2712" t="s">
        <v>5629</v>
      </c>
      <c r="C2712" t="str">
        <f>IFERROR(VLOOKUP(Table1[[#This Row],[Ticker]],[1]!Table2[[Symbol]:[Industry]],2,FALSE),"-")</f>
        <v>-</v>
      </c>
      <c r="D2712" t="s">
        <v>133</v>
      </c>
      <c r="E2712">
        <v>134.81601119999999</v>
      </c>
      <c r="F2712">
        <v>468</v>
      </c>
      <c r="G2712">
        <v>-20.953666859177499</v>
      </c>
      <c r="H2712">
        <v>-6.8338474993538796</v>
      </c>
      <c r="I2712">
        <v>-28.0216404664118</v>
      </c>
      <c r="J2712">
        <v>-2.2398263625861898</v>
      </c>
      <c r="K2712">
        <v>461.63324582957699</v>
      </c>
      <c r="L2712">
        <v>469.45625641843299</v>
      </c>
      <c r="M2712">
        <v>59.0605223783516</v>
      </c>
      <c r="N2712">
        <v>0.73013389386863004</v>
      </c>
      <c r="O2712">
        <v>44.358974358974301</v>
      </c>
      <c r="P2712">
        <v>31.479140328697799</v>
      </c>
      <c r="Q2712">
        <v>9.0952157120630997E-2</v>
      </c>
    </row>
    <row r="2713" spans="1:17" hidden="1" x14ac:dyDescent="0.3">
      <c r="A2713" t="s">
        <v>5630</v>
      </c>
      <c r="B2713" t="s">
        <v>5631</v>
      </c>
      <c r="C2713" t="str">
        <f>IFERROR(VLOOKUP(Table1[[#This Row],[Ticker]],[1]!Table2[[Symbol]:[Industry]],2,FALSE),"-")</f>
        <v>-</v>
      </c>
      <c r="D2713" t="s">
        <v>719</v>
      </c>
      <c r="E2713">
        <v>134.40258163799999</v>
      </c>
      <c r="F2713">
        <v>50.83</v>
      </c>
      <c r="G2713">
        <v>58.587956459394299</v>
      </c>
      <c r="H2713">
        <v>-16.094585425413101</v>
      </c>
      <c r="I2713">
        <v>28.0896297211468</v>
      </c>
      <c r="J2713">
        <v>11.1043465675875</v>
      </c>
      <c r="K2713">
        <v>46.385898832353298</v>
      </c>
      <c r="L2713">
        <v>38.967916817076599</v>
      </c>
      <c r="M2713">
        <v>63.288486523953402</v>
      </c>
      <c r="N2713">
        <v>0.44967531944424499</v>
      </c>
      <c r="O2713">
        <v>18.0602006688963</v>
      </c>
      <c r="Q2713">
        <v>0.25063561727106598</v>
      </c>
    </row>
    <row r="2714" spans="1:17" hidden="1" x14ac:dyDescent="0.3">
      <c r="A2714" t="s">
        <v>5632</v>
      </c>
      <c r="B2714" t="s">
        <v>5633</v>
      </c>
      <c r="C2714" t="str">
        <f>IFERROR(VLOOKUP(Table1[[#This Row],[Ticker]],[1]!Table2[[Symbol]:[Industry]],2,FALSE),"-")</f>
        <v>-</v>
      </c>
      <c r="D2714" t="s">
        <v>433</v>
      </c>
      <c r="E2714">
        <v>134.23337100000001</v>
      </c>
      <c r="F2714">
        <v>193.85</v>
      </c>
      <c r="G2714">
        <v>77.596502936644001</v>
      </c>
      <c r="H2714">
        <v>-7.3898134946984904</v>
      </c>
      <c r="I2714">
        <v>15.3151919014126</v>
      </c>
      <c r="J2714">
        <v>5.7078834983631799</v>
      </c>
      <c r="K2714">
        <v>194.93596807333401</v>
      </c>
      <c r="L2714">
        <v>171.44585006487699</v>
      </c>
      <c r="M2714">
        <v>54.946795878952202</v>
      </c>
      <c r="N2714">
        <v>0.274534557168642</v>
      </c>
      <c r="O2714">
        <v>23.2912045395924</v>
      </c>
      <c r="P2714">
        <v>117.808988764044</v>
      </c>
      <c r="Q2714">
        <v>0.13496977657010101</v>
      </c>
    </row>
    <row r="2715" spans="1:17" hidden="1" x14ac:dyDescent="0.3">
      <c r="A2715" t="s">
        <v>5634</v>
      </c>
      <c r="B2715" t="s">
        <v>5635</v>
      </c>
      <c r="C2715" t="str">
        <f>IFERROR(VLOOKUP(Table1[[#This Row],[Ticker]],[1]!Table2[[Symbol]:[Industry]],2,FALSE),"-")</f>
        <v>-</v>
      </c>
      <c r="E2715">
        <v>134.12287391999999</v>
      </c>
      <c r="F2715">
        <v>68.78</v>
      </c>
      <c r="G2715">
        <v>-40.394609244482801</v>
      </c>
      <c r="H2715">
        <v>-11.6979007860977</v>
      </c>
      <c r="I2715">
        <v>-26.914338532821301</v>
      </c>
      <c r="J2715">
        <v>-4.2901886049720703</v>
      </c>
      <c r="M2715">
        <v>0</v>
      </c>
      <c r="O2715">
        <v>20.2384414073858</v>
      </c>
      <c r="P2715">
        <v>4.2121212121212199</v>
      </c>
    </row>
    <row r="2716" spans="1:17" hidden="1" x14ac:dyDescent="0.3">
      <c r="A2716" t="s">
        <v>5636</v>
      </c>
      <c r="B2716" t="s">
        <v>5637</v>
      </c>
      <c r="C2716" t="str">
        <f>IFERROR(VLOOKUP(Table1[[#This Row],[Ticker]],[1]!Table2[[Symbol]:[Industry]],2,FALSE),"-")</f>
        <v>-</v>
      </c>
      <c r="D2716" t="s">
        <v>1414</v>
      </c>
      <c r="E2716">
        <v>134.02581000000001</v>
      </c>
      <c r="F2716">
        <v>322.10000000000002</v>
      </c>
      <c r="G2716">
        <v>14.7178318714677</v>
      </c>
      <c r="H2716">
        <v>-0.19085830095971401</v>
      </c>
      <c r="I2716">
        <v>-0.54147381817784701</v>
      </c>
      <c r="J2716">
        <v>1.21017769539422</v>
      </c>
      <c r="K2716">
        <v>321.31869013335</v>
      </c>
      <c r="L2716">
        <v>283.00281497314899</v>
      </c>
      <c r="M2716">
        <v>46.640909932763499</v>
      </c>
      <c r="N2716">
        <v>0.89263809430586805</v>
      </c>
      <c r="O2716">
        <v>20.521577149953401</v>
      </c>
      <c r="P2716">
        <v>69.526315789473699</v>
      </c>
      <c r="Q2716">
        <v>3.7055004878269002E-2</v>
      </c>
    </row>
    <row r="2717" spans="1:17" hidden="1" x14ac:dyDescent="0.3">
      <c r="A2717" t="s">
        <v>5638</v>
      </c>
      <c r="B2717" t="s">
        <v>5639</v>
      </c>
      <c r="C2717" t="str">
        <f>IFERROR(VLOOKUP(Table1[[#This Row],[Ticker]],[1]!Table2[[Symbol]:[Industry]],2,FALSE),"-")</f>
        <v>-</v>
      </c>
      <c r="D2717" t="s">
        <v>5640</v>
      </c>
      <c r="E2717">
        <v>133.75304925</v>
      </c>
      <c r="F2717">
        <v>19144.5</v>
      </c>
      <c r="G2717">
        <v>306.05898236165098</v>
      </c>
      <c r="H2717">
        <v>54.787219127814701</v>
      </c>
      <c r="I2717">
        <v>312.51768416509702</v>
      </c>
      <c r="J2717">
        <v>8.7142665753318695</v>
      </c>
      <c r="K2717">
        <v>13443.5426816626</v>
      </c>
      <c r="L2717">
        <v>8567.3294898869899</v>
      </c>
      <c r="M2717">
        <v>98.240069598994907</v>
      </c>
      <c r="N2717">
        <v>0.57226801435934405</v>
      </c>
      <c r="O2717">
        <v>0</v>
      </c>
      <c r="P2717">
        <v>446.98571428571398</v>
      </c>
      <c r="Q2717">
        <v>0.20478796238760599</v>
      </c>
    </row>
    <row r="2718" spans="1:17" hidden="1" x14ac:dyDescent="0.3">
      <c r="A2718" t="s">
        <v>5641</v>
      </c>
      <c r="B2718" t="s">
        <v>5642</v>
      </c>
      <c r="C2718" t="str">
        <f>IFERROR(VLOOKUP(Table1[[#This Row],[Ticker]],[1]!Table2[[Symbol]:[Industry]],2,FALSE),"-")</f>
        <v>-</v>
      </c>
      <c r="D2718" t="s">
        <v>626</v>
      </c>
      <c r="E2718">
        <v>133.430441</v>
      </c>
      <c r="F2718">
        <v>45.74</v>
      </c>
      <c r="G2718">
        <v>36.422754907164901</v>
      </c>
      <c r="H2718">
        <v>-12.980733104084299</v>
      </c>
      <c r="I2718">
        <v>-25.2277734168614</v>
      </c>
      <c r="J2718">
        <v>3.0151944178022498</v>
      </c>
      <c r="K2718">
        <v>47.054047306791603</v>
      </c>
      <c r="L2718">
        <v>44.921002080380198</v>
      </c>
      <c r="M2718">
        <v>31.8295202404843</v>
      </c>
      <c r="N2718">
        <v>0.220339647742544</v>
      </c>
      <c r="O2718">
        <v>26.257105378224701</v>
      </c>
      <c r="P2718">
        <v>68.471454880294601</v>
      </c>
      <c r="Q2718">
        <v>5.0270424816671003E-2</v>
      </c>
    </row>
    <row r="2719" spans="1:17" hidden="1" x14ac:dyDescent="0.3">
      <c r="A2719" t="s">
        <v>5643</v>
      </c>
      <c r="B2719" t="s">
        <v>5644</v>
      </c>
      <c r="C2719" t="str">
        <f>IFERROR(VLOOKUP(Table1[[#This Row],[Ticker]],[1]!Table2[[Symbol]:[Industry]],2,FALSE),"-")</f>
        <v>-</v>
      </c>
      <c r="D2719" t="s">
        <v>1180</v>
      </c>
      <c r="E2719">
        <v>133.28010831500001</v>
      </c>
      <c r="F2719">
        <v>23.15</v>
      </c>
      <c r="G2719">
        <v>-37.580856292321599</v>
      </c>
      <c r="H2719">
        <v>4.4904033074695304</v>
      </c>
      <c r="I2719">
        <v>-29.197601965051799</v>
      </c>
      <c r="J2719">
        <v>3.1594294675128798</v>
      </c>
      <c r="K2719">
        <v>23.269829155738201</v>
      </c>
      <c r="L2719">
        <v>23.065728946841901</v>
      </c>
      <c r="M2719">
        <v>44.910491074624701</v>
      </c>
      <c r="N2719">
        <v>0.97307938662284399</v>
      </c>
      <c r="O2719">
        <v>53.261339092872497</v>
      </c>
      <c r="P2719">
        <v>24.462365591397798</v>
      </c>
      <c r="Q2719">
        <v>4.7094976951238002E-2</v>
      </c>
    </row>
    <row r="2720" spans="1:17" hidden="1" x14ac:dyDescent="0.3">
      <c r="A2720" t="s">
        <v>5645</v>
      </c>
      <c r="B2720" t="s">
        <v>5646</v>
      </c>
      <c r="C2720" t="str">
        <f>IFERROR(VLOOKUP(Table1[[#This Row],[Ticker]],[1]!Table2[[Symbol]:[Industry]],2,FALSE),"-")</f>
        <v>-</v>
      </c>
      <c r="D2720" t="s">
        <v>5647</v>
      </c>
      <c r="E2720">
        <v>133.24731023999999</v>
      </c>
      <c r="F2720">
        <v>432.3</v>
      </c>
      <c r="G2720">
        <v>10.732142791359999</v>
      </c>
      <c r="H2720">
        <v>26.6919568366826</v>
      </c>
      <c r="I2720">
        <v>9.6205223952262209</v>
      </c>
      <c r="J2720">
        <v>-15.3698680014831</v>
      </c>
      <c r="K2720">
        <v>400.01840462441498</v>
      </c>
      <c r="L2720">
        <v>374.30255624443799</v>
      </c>
      <c r="M2720">
        <v>50.677897918605503</v>
      </c>
      <c r="N2720">
        <v>2.1273430526628898</v>
      </c>
      <c r="O2720">
        <v>52.151283830673101</v>
      </c>
      <c r="P2720">
        <v>108.840579710144</v>
      </c>
    </row>
    <row r="2721" spans="1:17" hidden="1" x14ac:dyDescent="0.3">
      <c r="A2721" t="s">
        <v>5648</v>
      </c>
      <c r="B2721" t="s">
        <v>5649</v>
      </c>
      <c r="C2721" t="str">
        <f>IFERROR(VLOOKUP(Table1[[#This Row],[Ticker]],[1]!Table2[[Symbol]:[Industry]],2,FALSE),"-")</f>
        <v>-</v>
      </c>
      <c r="D2721" t="s">
        <v>133</v>
      </c>
      <c r="E2721">
        <v>133.02695095999999</v>
      </c>
      <c r="F2721">
        <v>9.32</v>
      </c>
      <c r="G2721">
        <v>-29.501752101625701</v>
      </c>
      <c r="H2721">
        <v>-5.0383948784715002</v>
      </c>
      <c r="I2721">
        <v>-21.732265703689698</v>
      </c>
      <c r="J2721">
        <v>3.82669451191104</v>
      </c>
      <c r="K2721">
        <v>9.3068191995210299</v>
      </c>
      <c r="L2721">
        <v>10.662596128039301</v>
      </c>
      <c r="M2721">
        <v>49.594911022482002</v>
      </c>
      <c r="N2721">
        <v>1.2355880148453999</v>
      </c>
      <c r="O2721">
        <v>33.0472103004291</v>
      </c>
      <c r="P2721">
        <v>29.4444444444444</v>
      </c>
    </row>
    <row r="2722" spans="1:17" hidden="1" x14ac:dyDescent="0.3">
      <c r="A2722" t="s">
        <v>5650</v>
      </c>
      <c r="B2722" t="s">
        <v>5651</v>
      </c>
      <c r="C2722" t="str">
        <f>IFERROR(VLOOKUP(Table1[[#This Row],[Ticker]],[1]!Table2[[Symbol]:[Industry]],2,FALSE),"-")</f>
        <v>-</v>
      </c>
      <c r="D2722" t="s">
        <v>307</v>
      </c>
      <c r="E2722">
        <v>132.8297322</v>
      </c>
      <c r="F2722">
        <v>118.2</v>
      </c>
      <c r="G2722">
        <v>83.5482478983742</v>
      </c>
      <c r="H2722">
        <v>-10.9136922848522</v>
      </c>
      <c r="I2722">
        <v>-14.604814723297499</v>
      </c>
      <c r="J2722">
        <v>1.31917378405133</v>
      </c>
      <c r="K2722">
        <v>120.32259587940899</v>
      </c>
      <c r="L2722">
        <v>109.97778456378801</v>
      </c>
      <c r="M2722">
        <v>40.4522666283126</v>
      </c>
      <c r="N2722">
        <v>0.402372160680317</v>
      </c>
      <c r="O2722">
        <v>26.480541455160701</v>
      </c>
      <c r="P2722">
        <v>112.208258527827</v>
      </c>
      <c r="Q2722">
        <v>0.18242509089005701</v>
      </c>
    </row>
    <row r="2723" spans="1:17" hidden="1" x14ac:dyDescent="0.3">
      <c r="A2723" t="s">
        <v>5652</v>
      </c>
      <c r="B2723" t="s">
        <v>5653</v>
      </c>
      <c r="C2723" t="str">
        <f>IFERROR(VLOOKUP(Table1[[#This Row],[Ticker]],[1]!Table2[[Symbol]:[Industry]],2,FALSE),"-")</f>
        <v>-</v>
      </c>
      <c r="D2723" t="s">
        <v>532</v>
      </c>
      <c r="E2723">
        <v>132.76</v>
      </c>
      <c r="F2723">
        <v>165.95</v>
      </c>
      <c r="G2723">
        <v>288.28991456504002</v>
      </c>
      <c r="H2723">
        <v>8.0371010541672891</v>
      </c>
      <c r="I2723">
        <v>97.158093100585802</v>
      </c>
      <c r="J2723">
        <v>6.3678635606177796</v>
      </c>
      <c r="K2723">
        <v>140.91089252728599</v>
      </c>
      <c r="L2723">
        <v>103.32666842805</v>
      </c>
      <c r="M2723">
        <v>74.819534929056999</v>
      </c>
      <c r="N2723">
        <v>0.54601396779917599</v>
      </c>
      <c r="O2723">
        <v>4.0373606507984396</v>
      </c>
      <c r="P2723">
        <v>467.35042735042703</v>
      </c>
      <c r="Q2723">
        <v>0.113075560221677</v>
      </c>
    </row>
    <row r="2724" spans="1:17" hidden="1" x14ac:dyDescent="0.3">
      <c r="A2724" t="s">
        <v>5654</v>
      </c>
      <c r="B2724" t="s">
        <v>5655</v>
      </c>
      <c r="C2724" t="str">
        <f>IFERROR(VLOOKUP(Table1[[#This Row],[Ticker]],[1]!Table2[[Symbol]:[Industry]],2,FALSE),"-")</f>
        <v>-</v>
      </c>
      <c r="D2724" t="s">
        <v>1169</v>
      </c>
      <c r="E2724">
        <v>132.599784</v>
      </c>
      <c r="F2724">
        <v>184</v>
      </c>
      <c r="G2724">
        <v>59.2735004236267</v>
      </c>
      <c r="H2724">
        <v>24.409177253829601</v>
      </c>
      <c r="I2724">
        <v>-23.348717162321901</v>
      </c>
      <c r="J2724">
        <v>0.47171615693268798</v>
      </c>
      <c r="K2724">
        <v>167.89950010443999</v>
      </c>
      <c r="L2724">
        <v>133.89602858710199</v>
      </c>
      <c r="M2724">
        <v>80.0609224726836</v>
      </c>
      <c r="N2724">
        <v>0.162962962962962</v>
      </c>
      <c r="O2724">
        <v>20.516304347826001</v>
      </c>
      <c r="P2724">
        <v>85.858585858585798</v>
      </c>
    </row>
    <row r="2725" spans="1:17" hidden="1" x14ac:dyDescent="0.3">
      <c r="A2725" t="s">
        <v>5656</v>
      </c>
      <c r="B2725" t="s">
        <v>5657</v>
      </c>
      <c r="C2725" t="str">
        <f>IFERROR(VLOOKUP(Table1[[#This Row],[Ticker]],[1]!Table2[[Symbol]:[Industry]],2,FALSE),"-")</f>
        <v>-</v>
      </c>
      <c r="D2725" t="s">
        <v>5658</v>
      </c>
      <c r="E2725">
        <v>132.3089775</v>
      </c>
      <c r="F2725">
        <v>53.5</v>
      </c>
      <c r="G2725">
        <v>-35.598690877135901</v>
      </c>
      <c r="H2725">
        <v>0.496263643262492</v>
      </c>
      <c r="I2725">
        <v>-32.894919670823697</v>
      </c>
      <c r="J2725">
        <v>2.86406065454034</v>
      </c>
      <c r="K2725">
        <v>53.677877123451601</v>
      </c>
      <c r="M2725">
        <v>58.7455916854788</v>
      </c>
      <c r="N2725">
        <v>0.40571302687619298</v>
      </c>
      <c r="O2725">
        <v>39.906542056074699</v>
      </c>
      <c r="P2725">
        <v>18.232044198895</v>
      </c>
    </row>
    <row r="2726" spans="1:17" hidden="1" x14ac:dyDescent="0.3">
      <c r="A2726" t="s">
        <v>5659</v>
      </c>
      <c r="B2726" t="s">
        <v>5660</v>
      </c>
      <c r="C2726" t="str">
        <f>IFERROR(VLOOKUP(Table1[[#This Row],[Ticker]],[1]!Table2[[Symbol]:[Industry]],2,FALSE),"-")</f>
        <v>-</v>
      </c>
      <c r="D2726" t="s">
        <v>54</v>
      </c>
      <c r="E2726">
        <v>132.283083264</v>
      </c>
      <c r="F2726">
        <v>7.68</v>
      </c>
      <c r="G2726">
        <v>85.869776776000606</v>
      </c>
      <c r="H2726">
        <v>27.5126255296917</v>
      </c>
      <c r="I2726">
        <v>17.8823935571437</v>
      </c>
      <c r="J2726">
        <v>11.267170702387199</v>
      </c>
      <c r="K2726">
        <v>6.4263831164751597</v>
      </c>
      <c r="L2726">
        <v>5.6880623120991602</v>
      </c>
      <c r="M2726">
        <v>69.0384132930525</v>
      </c>
      <c r="N2726">
        <v>0.93131667204137503</v>
      </c>
      <c r="O2726">
        <v>6.640625</v>
      </c>
      <c r="P2726">
        <v>126.250632484398</v>
      </c>
      <c r="Q2726">
        <v>-8.5472953632739993E-3</v>
      </c>
    </row>
    <row r="2727" spans="1:17" hidden="1" x14ac:dyDescent="0.3">
      <c r="A2727" t="s">
        <v>5661</v>
      </c>
      <c r="B2727" t="s">
        <v>5662</v>
      </c>
      <c r="C2727" t="str">
        <f>IFERROR(VLOOKUP(Table1[[#This Row],[Ticker]],[1]!Table2[[Symbol]:[Industry]],2,FALSE),"-")</f>
        <v>-</v>
      </c>
      <c r="D2727" t="s">
        <v>584</v>
      </c>
      <c r="E2727">
        <v>132.02459610399899</v>
      </c>
      <c r="F2727">
        <v>121.72</v>
      </c>
      <c r="G2727">
        <v>49.438052670608499</v>
      </c>
      <c r="H2727">
        <v>17.8828164396636</v>
      </c>
      <c r="I2727">
        <v>-33.988792623850003</v>
      </c>
      <c r="J2727">
        <v>-1.0192823362071299</v>
      </c>
      <c r="K2727">
        <v>111.631858792098</v>
      </c>
      <c r="L2727">
        <v>101.539594978487</v>
      </c>
      <c r="M2727">
        <v>48.180380227642303</v>
      </c>
      <c r="N2727">
        <v>0.98861638420439002</v>
      </c>
      <c r="O2727">
        <v>37.035819914557997</v>
      </c>
      <c r="P2727">
        <v>82.900075131480094</v>
      </c>
      <c r="Q2727">
        <v>4.589067328634E-2</v>
      </c>
    </row>
    <row r="2728" spans="1:17" hidden="1" x14ac:dyDescent="0.3">
      <c r="A2728" t="s">
        <v>5663</v>
      </c>
      <c r="B2728" t="s">
        <v>5664</v>
      </c>
      <c r="C2728" t="str">
        <f>IFERROR(VLOOKUP(Table1[[#This Row],[Ticker]],[1]!Table2[[Symbol]:[Industry]],2,FALSE),"-")</f>
        <v>-</v>
      </c>
      <c r="D2728" t="s">
        <v>286</v>
      </c>
      <c r="E2728">
        <v>131.33365209999999</v>
      </c>
      <c r="F2728">
        <v>363.65</v>
      </c>
      <c r="G2728">
        <v>-22.655391236616602</v>
      </c>
      <c r="H2728">
        <v>-5.07991756799633</v>
      </c>
      <c r="I2728">
        <v>-21.987300315880798</v>
      </c>
      <c r="J2728">
        <v>0.73306416243474803</v>
      </c>
      <c r="K2728">
        <v>367.09635511375802</v>
      </c>
      <c r="L2728">
        <v>355.70767619006898</v>
      </c>
      <c r="M2728">
        <v>47.0814197753024</v>
      </c>
      <c r="N2728">
        <v>0.68977567987236998</v>
      </c>
      <c r="O2728">
        <v>22.342912140794699</v>
      </c>
      <c r="P2728">
        <v>29.182948490230899</v>
      </c>
      <c r="Q2728">
        <v>6.0350632466979999E-3</v>
      </c>
    </row>
    <row r="2729" spans="1:17" hidden="1" x14ac:dyDescent="0.3">
      <c r="A2729" t="s">
        <v>5665</v>
      </c>
      <c r="B2729" t="s">
        <v>5666</v>
      </c>
      <c r="C2729" t="str">
        <f>IFERROR(VLOOKUP(Table1[[#This Row],[Ticker]],[1]!Table2[[Symbol]:[Industry]],2,FALSE),"-")</f>
        <v>-</v>
      </c>
      <c r="D2729" t="s">
        <v>1525</v>
      </c>
      <c r="E2729">
        <v>131.30844389999999</v>
      </c>
      <c r="F2729">
        <v>3</v>
      </c>
      <c r="G2729">
        <v>51.986343136469401</v>
      </c>
      <c r="H2729">
        <v>-10.0402445609426</v>
      </c>
      <c r="I2729">
        <v>-18.765192081788101</v>
      </c>
      <c r="J2729">
        <v>3.85009453531107</v>
      </c>
      <c r="K2729">
        <v>3.1310483172232701</v>
      </c>
      <c r="L2729">
        <v>3.1058651943818298</v>
      </c>
      <c r="M2729">
        <v>41.736807920899501</v>
      </c>
      <c r="N2729">
        <v>1.1413124047618499</v>
      </c>
      <c r="O2729">
        <v>106.333333333333</v>
      </c>
      <c r="P2729">
        <v>127.272727272727</v>
      </c>
      <c r="Q2729">
        <v>0.174652891248996</v>
      </c>
    </row>
    <row r="2730" spans="1:17" hidden="1" x14ac:dyDescent="0.3">
      <c r="A2730" t="s">
        <v>5667</v>
      </c>
      <c r="B2730" t="s">
        <v>5668</v>
      </c>
      <c r="C2730" t="str">
        <f>IFERROR(VLOOKUP(Table1[[#This Row],[Ticker]],[1]!Table2[[Symbol]:[Industry]],2,FALSE),"-")</f>
        <v>-</v>
      </c>
      <c r="D2730" t="s">
        <v>626</v>
      </c>
      <c r="E2730">
        <v>131.07</v>
      </c>
      <c r="F2730">
        <v>50</v>
      </c>
      <c r="G2730">
        <v>55.098444553731902</v>
      </c>
      <c r="H2730">
        <v>23.109209302613099</v>
      </c>
      <c r="I2730">
        <v>50.293878087159896</v>
      </c>
      <c r="J2730">
        <v>-3.3744376892211498</v>
      </c>
      <c r="K2730">
        <v>43.572120006625198</v>
      </c>
      <c r="L2730">
        <v>33.273508464960202</v>
      </c>
      <c r="M2730">
        <v>41.393043765646702</v>
      </c>
      <c r="N2730">
        <v>0.51940013910270899</v>
      </c>
      <c r="O2730">
        <v>12.1199999999999</v>
      </c>
      <c r="P2730">
        <v>149.18097231365201</v>
      </c>
      <c r="Q2730">
        <v>0.22351623570007101</v>
      </c>
    </row>
    <row r="2731" spans="1:17" hidden="1" x14ac:dyDescent="0.3">
      <c r="A2731" t="s">
        <v>5669</v>
      </c>
      <c r="B2731" t="s">
        <v>5670</v>
      </c>
      <c r="C2731" t="str">
        <f>IFERROR(VLOOKUP(Table1[[#This Row],[Ticker]],[1]!Table2[[Symbol]:[Industry]],2,FALSE),"-")</f>
        <v>-</v>
      </c>
      <c r="D2731" t="s">
        <v>626</v>
      </c>
      <c r="E2731">
        <v>131.01463200000001</v>
      </c>
      <c r="F2731">
        <v>3.92</v>
      </c>
      <c r="G2731">
        <v>363.41491456504002</v>
      </c>
      <c r="H2731">
        <v>5.3293371199882502</v>
      </c>
      <c r="I2731">
        <v>22.067599069805802</v>
      </c>
      <c r="J2731">
        <v>-3.6050224521800098</v>
      </c>
      <c r="K2731">
        <v>3.8025118765068799</v>
      </c>
      <c r="L2731">
        <v>3.0273023081363601</v>
      </c>
      <c r="M2731">
        <v>46.618609451781197</v>
      </c>
      <c r="N2731">
        <v>1.4185191515644</v>
      </c>
      <c r="O2731">
        <v>18.112244897959101</v>
      </c>
      <c r="P2731">
        <v>389.99999999999898</v>
      </c>
    </row>
    <row r="2732" spans="1:17" hidden="1" x14ac:dyDescent="0.3">
      <c r="A2732" t="s">
        <v>5671</v>
      </c>
      <c r="B2732" t="s">
        <v>5672</v>
      </c>
      <c r="C2732" t="str">
        <f>IFERROR(VLOOKUP(Table1[[#This Row],[Ticker]],[1]!Table2[[Symbol]:[Industry]],2,FALSE),"-")</f>
        <v>-</v>
      </c>
      <c r="D2732" t="s">
        <v>51</v>
      </c>
      <c r="E2732">
        <v>130.571517355</v>
      </c>
      <c r="F2732">
        <v>108.65</v>
      </c>
      <c r="G2732">
        <v>138.28570929931601</v>
      </c>
      <c r="H2732">
        <v>-3.0064056121767599</v>
      </c>
      <c r="I2732">
        <v>48.096965692132699</v>
      </c>
      <c r="J2732">
        <v>3.97171615693268</v>
      </c>
      <c r="K2732">
        <v>104.740268482301</v>
      </c>
      <c r="L2732">
        <v>83.742419754114394</v>
      </c>
      <c r="M2732">
        <v>57.307359708008299</v>
      </c>
      <c r="N2732">
        <v>0.53456604436579502</v>
      </c>
      <c r="O2732">
        <v>34.790612057063903</v>
      </c>
      <c r="P2732">
        <v>171.692923230807</v>
      </c>
      <c r="Q2732">
        <v>0.13653616276200001</v>
      </c>
    </row>
    <row r="2733" spans="1:17" hidden="1" x14ac:dyDescent="0.3">
      <c r="A2733" t="s">
        <v>5673</v>
      </c>
      <c r="B2733" t="s">
        <v>5674</v>
      </c>
      <c r="C2733" t="str">
        <f>IFERROR(VLOOKUP(Table1[[#This Row],[Ticker]],[1]!Table2[[Symbol]:[Industry]],2,FALSE),"-")</f>
        <v>-</v>
      </c>
      <c r="D2733" t="s">
        <v>535</v>
      </c>
      <c r="E2733">
        <v>130.17066649</v>
      </c>
      <c r="F2733">
        <v>128.94999999999999</v>
      </c>
      <c r="G2733">
        <v>36.706053805547199</v>
      </c>
      <c r="H2733">
        <v>21.1011422761032</v>
      </c>
      <c r="I2733">
        <v>14.7583483902373</v>
      </c>
      <c r="J2733">
        <v>5.4717161569326898</v>
      </c>
      <c r="K2733">
        <v>111.70664060171001</v>
      </c>
      <c r="L2733">
        <v>97.845706432591996</v>
      </c>
      <c r="M2733">
        <v>76.374817074884206</v>
      </c>
      <c r="N2733">
        <v>4.4890860951445601</v>
      </c>
      <c r="O2733">
        <v>3.1407522295463499</v>
      </c>
      <c r="P2733">
        <v>63.227848101265799</v>
      </c>
    </row>
    <row r="2734" spans="1:17" hidden="1" x14ac:dyDescent="0.3">
      <c r="A2734" t="s">
        <v>5675</v>
      </c>
      <c r="B2734" t="s">
        <v>5676</v>
      </c>
      <c r="C2734" t="str">
        <f>IFERROR(VLOOKUP(Table1[[#This Row],[Ticker]],[1]!Table2[[Symbol]:[Industry]],2,FALSE),"-")</f>
        <v>-</v>
      </c>
      <c r="D2734" t="s">
        <v>127</v>
      </c>
      <c r="E2734">
        <v>130.08014779999999</v>
      </c>
      <c r="F2734">
        <v>6.2</v>
      </c>
      <c r="G2734">
        <v>34.453875604001901</v>
      </c>
      <c r="H2734">
        <v>17.586290354737699</v>
      </c>
      <c r="I2734">
        <v>-21.2529628714457</v>
      </c>
      <c r="J2734">
        <v>9.3197962904886005</v>
      </c>
      <c r="K2734">
        <v>5.7024391479360599</v>
      </c>
      <c r="L2734">
        <v>5.8784293490161499</v>
      </c>
      <c r="M2734">
        <v>59.388457628456699</v>
      </c>
      <c r="N2734">
        <v>2.1783114910777202</v>
      </c>
      <c r="O2734">
        <v>69.354838709677395</v>
      </c>
      <c r="P2734">
        <v>65.3333333333333</v>
      </c>
      <c r="Q2734">
        <v>-9.2816185901648002E-2</v>
      </c>
    </row>
    <row r="2735" spans="1:17" hidden="1" x14ac:dyDescent="0.3">
      <c r="A2735" t="s">
        <v>5677</v>
      </c>
      <c r="B2735" t="s">
        <v>5678</v>
      </c>
      <c r="C2735" t="str">
        <f>IFERROR(VLOOKUP(Table1[[#This Row],[Ticker]],[1]!Table2[[Symbol]:[Industry]],2,FALSE),"-")</f>
        <v>-</v>
      </c>
      <c r="D2735" t="s">
        <v>1651</v>
      </c>
      <c r="E2735">
        <v>130.02585719999999</v>
      </c>
      <c r="F2735">
        <v>59.35</v>
      </c>
      <c r="G2735">
        <v>-8.8505089620370203</v>
      </c>
      <c r="H2735">
        <v>-5.1690496896427804</v>
      </c>
      <c r="I2735">
        <v>-1.83747314099534</v>
      </c>
      <c r="J2735">
        <v>-1.21724705376964</v>
      </c>
      <c r="K2735">
        <v>60.2314728816525</v>
      </c>
      <c r="L2735">
        <v>56.831937543103997</v>
      </c>
      <c r="M2735">
        <v>57.650387217952897</v>
      </c>
      <c r="N2735">
        <v>1.4168402089844601</v>
      </c>
      <c r="O2735">
        <v>7.3125526537489396</v>
      </c>
      <c r="P2735">
        <v>23.9298392148674</v>
      </c>
      <c r="Q2735">
        <v>-2.9836431339762999E-2</v>
      </c>
    </row>
    <row r="2736" spans="1:17" hidden="1" x14ac:dyDescent="0.3">
      <c r="A2736" t="s">
        <v>5679</v>
      </c>
      <c r="B2736" t="s">
        <v>5680</v>
      </c>
      <c r="C2736" t="str">
        <f>IFERROR(VLOOKUP(Table1[[#This Row],[Ticker]],[1]!Table2[[Symbol]:[Industry]],2,FALSE),"-")</f>
        <v>-</v>
      </c>
      <c r="D2736" t="s">
        <v>551</v>
      </c>
      <c r="E2736">
        <v>129.91471633</v>
      </c>
      <c r="F2736">
        <v>13.81</v>
      </c>
      <c r="G2736">
        <v>-13.2955038106768</v>
      </c>
      <c r="H2736">
        <v>4.6664716835378997</v>
      </c>
      <c r="I2736">
        <v>25.133423514940599</v>
      </c>
      <c r="J2736">
        <v>-0.17022392865932101</v>
      </c>
      <c r="K2736">
        <v>12.7290184381659</v>
      </c>
      <c r="L2736">
        <v>11.4741194047213</v>
      </c>
      <c r="M2736">
        <v>49.4962538840132</v>
      </c>
      <c r="N2736">
        <v>0.50130478358464203</v>
      </c>
      <c r="O2736">
        <v>16.944243301955002</v>
      </c>
      <c r="P2736">
        <v>61.7096018735363</v>
      </c>
      <c r="Q2736">
        <v>-9.5951025903609002E-2</v>
      </c>
    </row>
    <row r="2737" spans="1:17" hidden="1" x14ac:dyDescent="0.3">
      <c r="A2737" t="s">
        <v>5681</v>
      </c>
      <c r="B2737" t="s">
        <v>5682</v>
      </c>
      <c r="C2737" t="str">
        <f>IFERROR(VLOOKUP(Table1[[#This Row],[Ticker]],[1]!Table2[[Symbol]:[Industry]],2,FALSE),"-")</f>
        <v>-</v>
      </c>
      <c r="D2737" t="s">
        <v>433</v>
      </c>
      <c r="E2737">
        <v>129.80500000000001</v>
      </c>
      <c r="F2737">
        <v>100</v>
      </c>
      <c r="G2737">
        <v>673.41491456504002</v>
      </c>
      <c r="H2737">
        <v>5.9226123890872904</v>
      </c>
      <c r="I2737">
        <v>686.89518527670202</v>
      </c>
      <c r="J2737">
        <v>11.7076712131124</v>
      </c>
      <c r="K2737">
        <v>86.748737528948496</v>
      </c>
      <c r="M2737">
        <v>72.409668028517302</v>
      </c>
      <c r="N2737">
        <v>1.09119491596287</v>
      </c>
      <c r="O2737">
        <v>2.9000000000000101</v>
      </c>
      <c r="P2737">
        <v>700</v>
      </c>
    </row>
    <row r="2738" spans="1:17" hidden="1" x14ac:dyDescent="0.3">
      <c r="A2738" t="s">
        <v>5683</v>
      </c>
      <c r="B2738" t="s">
        <v>5684</v>
      </c>
      <c r="C2738" t="str">
        <f>IFERROR(VLOOKUP(Table1[[#This Row],[Ticker]],[1]!Table2[[Symbol]:[Industry]],2,FALSE),"-")</f>
        <v>-</v>
      </c>
      <c r="D2738" t="s">
        <v>5685</v>
      </c>
      <c r="E2738">
        <v>129.2967697</v>
      </c>
      <c r="F2738">
        <v>46.73</v>
      </c>
      <c r="G2738">
        <v>337.00618440631001</v>
      </c>
      <c r="H2738">
        <v>-18.950455600663702</v>
      </c>
      <c r="I2738">
        <v>78.804836200726996</v>
      </c>
      <c r="J2738">
        <v>0.800159336262661</v>
      </c>
      <c r="K2738">
        <v>45.152978260807402</v>
      </c>
      <c r="L2738">
        <v>30.989748113759699</v>
      </c>
      <c r="M2738">
        <v>42.414864887922903</v>
      </c>
      <c r="N2738">
        <v>0.77302392412803</v>
      </c>
      <c r="O2738">
        <v>27.006205863470999</v>
      </c>
      <c r="P2738">
        <v>376.35066258919397</v>
      </c>
      <c r="Q2738">
        <v>0.11307474700853801</v>
      </c>
    </row>
    <row r="2739" spans="1:17" hidden="1" x14ac:dyDescent="0.3">
      <c r="A2739" t="s">
        <v>5686</v>
      </c>
      <c r="B2739" t="s">
        <v>5687</v>
      </c>
      <c r="C2739" t="str">
        <f>IFERROR(VLOOKUP(Table1[[#This Row],[Ticker]],[1]!Table2[[Symbol]:[Industry]],2,FALSE),"-")</f>
        <v>-</v>
      </c>
      <c r="D2739" t="s">
        <v>396</v>
      </c>
      <c r="E2739">
        <v>129.17227708799999</v>
      </c>
      <c r="F2739">
        <v>22.32</v>
      </c>
      <c r="G2739">
        <v>-26.8977250061962</v>
      </c>
      <c r="H2739">
        <v>-11.9062121456589</v>
      </c>
      <c r="I2739">
        <v>-25.951359041922998</v>
      </c>
      <c r="J2739">
        <v>-1.26741427784991</v>
      </c>
      <c r="K2739">
        <v>24.0188470574614</v>
      </c>
      <c r="L2739">
        <v>23.814593765625101</v>
      </c>
      <c r="M2739">
        <v>21.519009066177901</v>
      </c>
      <c r="N2739">
        <v>0.674393643473025</v>
      </c>
      <c r="O2739">
        <v>34.139784946236503</v>
      </c>
      <c r="P2739">
        <v>27.107061503416801</v>
      </c>
      <c r="Q2739">
        <v>8.0725809750520003E-3</v>
      </c>
    </row>
    <row r="2740" spans="1:17" hidden="1" x14ac:dyDescent="0.3">
      <c r="A2740" t="s">
        <v>5688</v>
      </c>
      <c r="B2740" t="s">
        <v>5689</v>
      </c>
      <c r="C2740" t="str">
        <f>IFERROR(VLOOKUP(Table1[[#This Row],[Ticker]],[1]!Table2[[Symbol]:[Industry]],2,FALSE),"-")</f>
        <v>-</v>
      </c>
      <c r="D2740" t="s">
        <v>297</v>
      </c>
      <c r="E2740">
        <v>129.14281737300001</v>
      </c>
      <c r="F2740">
        <v>61.59</v>
      </c>
      <c r="G2740">
        <v>-11.5495979489672</v>
      </c>
      <c r="H2740">
        <v>-1.91690467165053</v>
      </c>
      <c r="I2740">
        <v>-10.403464047959799</v>
      </c>
      <c r="J2740">
        <v>11.7809083574897</v>
      </c>
      <c r="K2740">
        <v>55.653886431833399</v>
      </c>
      <c r="L2740">
        <v>56.019346309787998</v>
      </c>
      <c r="M2740">
        <v>77.589373480219706</v>
      </c>
      <c r="N2740">
        <v>1.2138488081713401</v>
      </c>
      <c r="O2740">
        <v>16.577366455593399</v>
      </c>
      <c r="P2740">
        <v>38.001344387183501</v>
      </c>
      <c r="Q2740">
        <v>-2.8137303539282999E-2</v>
      </c>
    </row>
    <row r="2741" spans="1:17" hidden="1" x14ac:dyDescent="0.3">
      <c r="A2741" t="s">
        <v>5690</v>
      </c>
      <c r="B2741" t="s">
        <v>5691</v>
      </c>
      <c r="C2741" t="str">
        <f>IFERROR(VLOOKUP(Table1[[#This Row],[Ticker]],[1]!Table2[[Symbol]:[Industry]],2,FALSE),"-")</f>
        <v>-</v>
      </c>
      <c r="D2741" t="s">
        <v>726</v>
      </c>
      <c r="E2741">
        <v>128.966509</v>
      </c>
      <c r="F2741">
        <v>90.13</v>
      </c>
      <c r="G2741">
        <v>-0.65781618089896499</v>
      </c>
      <c r="H2741">
        <v>0.37494027117835099</v>
      </c>
      <c r="I2741">
        <v>1.1283918673234701</v>
      </c>
      <c r="J2741">
        <v>3.05549140233492</v>
      </c>
      <c r="K2741">
        <v>87.336120590821906</v>
      </c>
      <c r="L2741">
        <v>81.152237608599506</v>
      </c>
      <c r="M2741">
        <v>61.719228691607398</v>
      </c>
      <c r="N2741">
        <v>0.69323989232613703</v>
      </c>
      <c r="O2741">
        <v>1.40907577942972</v>
      </c>
      <c r="P2741">
        <v>29.766957022302499</v>
      </c>
      <c r="Q2741">
        <v>1.0011050249949E-2</v>
      </c>
    </row>
    <row r="2742" spans="1:17" hidden="1" x14ac:dyDescent="0.3">
      <c r="A2742" t="s">
        <v>5692</v>
      </c>
      <c r="B2742" t="s">
        <v>5693</v>
      </c>
      <c r="C2742" t="str">
        <f>IFERROR(VLOOKUP(Table1[[#This Row],[Ticker]],[1]!Table2[[Symbol]:[Industry]],2,FALSE),"-")</f>
        <v>-</v>
      </c>
      <c r="D2742" t="s">
        <v>297</v>
      </c>
      <c r="E2742">
        <v>128.59486827399999</v>
      </c>
      <c r="F2742">
        <v>126.29</v>
      </c>
      <c r="G2742">
        <v>-7.3310722149401899</v>
      </c>
      <c r="H2742">
        <v>-21.932360497474001</v>
      </c>
      <c r="I2742">
        <v>-26.337380851775698</v>
      </c>
      <c r="J2742">
        <v>-9.6638598598874399</v>
      </c>
      <c r="K2742">
        <v>130.36133614413399</v>
      </c>
      <c r="L2742">
        <v>123.54608046538</v>
      </c>
      <c r="M2742">
        <v>34.063307177136302</v>
      </c>
      <c r="N2742">
        <v>0.58480549372457502</v>
      </c>
      <c r="O2742">
        <v>30.651674716921299</v>
      </c>
      <c r="P2742">
        <v>32.171637885923602</v>
      </c>
      <c r="Q2742">
        <v>3.9885425078720997E-2</v>
      </c>
    </row>
    <row r="2743" spans="1:17" hidden="1" x14ac:dyDescent="0.3">
      <c r="A2743" t="s">
        <v>5694</v>
      </c>
      <c r="B2743" t="s">
        <v>5695</v>
      </c>
      <c r="C2743" t="str">
        <f>IFERROR(VLOOKUP(Table1[[#This Row],[Ticker]],[1]!Table2[[Symbol]:[Industry]],2,FALSE),"-")</f>
        <v>-</v>
      </c>
      <c r="D2743" t="s">
        <v>286</v>
      </c>
      <c r="E2743">
        <v>128.3306814</v>
      </c>
      <c r="F2743">
        <v>22.32</v>
      </c>
      <c r="G2743">
        <v>-62.813656863530497</v>
      </c>
      <c r="H2743">
        <v>28.131891584737598</v>
      </c>
      <c r="I2743">
        <v>-6.0544550110673399</v>
      </c>
      <c r="J2743">
        <v>4.3476851491807498</v>
      </c>
      <c r="K2743">
        <v>18.353962911262801</v>
      </c>
      <c r="L2743">
        <v>21.3336429285125</v>
      </c>
      <c r="M2743">
        <v>70.369010564463096</v>
      </c>
      <c r="N2743">
        <v>1.9947533931622301</v>
      </c>
      <c r="O2743">
        <v>103.853046594982</v>
      </c>
      <c r="P2743">
        <v>71.692307692307693</v>
      </c>
      <c r="Q2743">
        <v>0.15702612561806301</v>
      </c>
    </row>
    <row r="2744" spans="1:17" hidden="1" x14ac:dyDescent="0.3">
      <c r="A2744" t="s">
        <v>5696</v>
      </c>
      <c r="B2744" t="s">
        <v>5697</v>
      </c>
      <c r="C2744" t="str">
        <f>IFERROR(VLOOKUP(Table1[[#This Row],[Ticker]],[1]!Table2[[Symbol]:[Industry]],2,FALSE),"-")</f>
        <v>-</v>
      </c>
      <c r="D2744" t="s">
        <v>68</v>
      </c>
      <c r="E2744">
        <v>128.24111300000001</v>
      </c>
      <c r="F2744">
        <v>1430</v>
      </c>
      <c r="G2744">
        <v>-10.362718724945999</v>
      </c>
      <c r="H2744">
        <v>1.69702269281232</v>
      </c>
      <c r="I2744">
        <v>-14.074343809170101</v>
      </c>
      <c r="J2744">
        <v>3.1989888842054102</v>
      </c>
      <c r="K2744">
        <v>1438.71271171324</v>
      </c>
      <c r="L2744">
        <v>1373.19164915545</v>
      </c>
      <c r="M2744">
        <v>47.416461199543299</v>
      </c>
      <c r="N2744">
        <v>1.2899311132526601</v>
      </c>
      <c r="O2744">
        <v>13.6328671328671</v>
      </c>
      <c r="P2744">
        <v>35.931558935361203</v>
      </c>
      <c r="Q2744">
        <v>2.4057425597866999E-2</v>
      </c>
    </row>
    <row r="2745" spans="1:17" hidden="1" x14ac:dyDescent="0.3">
      <c r="A2745" t="s">
        <v>5698</v>
      </c>
      <c r="B2745" t="s">
        <v>5699</v>
      </c>
      <c r="C2745" t="str">
        <f>IFERROR(VLOOKUP(Table1[[#This Row],[Ticker]],[1]!Table2[[Symbol]:[Industry]],2,FALSE),"-")</f>
        <v>-</v>
      </c>
      <c r="D2745" t="s">
        <v>223</v>
      </c>
      <c r="E2745">
        <v>128.16939060000001</v>
      </c>
      <c r="F2745">
        <v>414</v>
      </c>
      <c r="G2745">
        <v>28.878677238717199</v>
      </c>
      <c r="H2745">
        <v>-10.9980127681805</v>
      </c>
      <c r="I2745">
        <v>18.700342869825601</v>
      </c>
      <c r="J2745">
        <v>7.97171615693268</v>
      </c>
      <c r="K2745">
        <v>392.322463200725</v>
      </c>
      <c r="L2745">
        <v>342.01735946944598</v>
      </c>
      <c r="M2745">
        <v>52.128492758801798</v>
      </c>
      <c r="N2745">
        <v>0.42249866545460202</v>
      </c>
      <c r="O2745">
        <v>26.811594202898501</v>
      </c>
      <c r="P2745">
        <v>61.71875</v>
      </c>
      <c r="Q2745">
        <v>1.2921755945911001E-2</v>
      </c>
    </row>
    <row r="2746" spans="1:17" hidden="1" x14ac:dyDescent="0.3">
      <c r="A2746" t="s">
        <v>5700</v>
      </c>
      <c r="B2746" t="s">
        <v>5701</v>
      </c>
      <c r="C2746" t="str">
        <f>IFERROR(VLOOKUP(Table1[[#This Row],[Ticker]],[1]!Table2[[Symbol]:[Industry]],2,FALSE),"-")</f>
        <v>-</v>
      </c>
      <c r="D2746" t="s">
        <v>133</v>
      </c>
      <c r="E2746">
        <v>128.07286619999999</v>
      </c>
      <c r="F2746">
        <v>141</v>
      </c>
      <c r="G2746">
        <v>14.924348527305</v>
      </c>
      <c r="H2746">
        <v>-1.2554904123372299</v>
      </c>
      <c r="I2746">
        <v>-8.6603702788531098</v>
      </c>
      <c r="J2746">
        <v>2.55428831623118</v>
      </c>
      <c r="K2746">
        <v>133.19514079778199</v>
      </c>
      <c r="L2746">
        <v>123.85318240907699</v>
      </c>
      <c r="M2746">
        <v>62.190383610126801</v>
      </c>
      <c r="N2746">
        <v>1.33470201004498</v>
      </c>
      <c r="O2746">
        <v>38.120567375886502</v>
      </c>
      <c r="P2746">
        <v>56.232686980609401</v>
      </c>
      <c r="Q2746">
        <v>7.7394328343213997E-2</v>
      </c>
    </row>
    <row r="2747" spans="1:17" hidden="1" x14ac:dyDescent="0.3">
      <c r="A2747" t="s">
        <v>5702</v>
      </c>
      <c r="B2747" t="s">
        <v>5703</v>
      </c>
      <c r="C2747" t="str">
        <f>IFERROR(VLOOKUP(Table1[[#This Row],[Ticker]],[1]!Table2[[Symbol]:[Industry]],2,FALSE),"-")</f>
        <v>-</v>
      </c>
      <c r="D2747" t="s">
        <v>201</v>
      </c>
      <c r="E2747">
        <v>128.05003679000001</v>
      </c>
      <c r="F2747">
        <v>153.69999999999999</v>
      </c>
      <c r="G2747">
        <v>143.72796416053799</v>
      </c>
      <c r="H2747">
        <v>-1.97455395748772</v>
      </c>
      <c r="I2747">
        <v>7.1141919251185497</v>
      </c>
      <c r="J2747">
        <v>2.2898979751145099</v>
      </c>
      <c r="K2747">
        <v>147.87976663629999</v>
      </c>
      <c r="L2747">
        <v>116.86141066958101</v>
      </c>
      <c r="M2747">
        <v>44.377999822728</v>
      </c>
      <c r="N2747">
        <v>0.40421542556719597</v>
      </c>
      <c r="O2747">
        <v>16.785946649316799</v>
      </c>
      <c r="P2747">
        <v>181.39875503478501</v>
      </c>
      <c r="Q2747">
        <v>0.21515871827012401</v>
      </c>
    </row>
    <row r="2748" spans="1:17" hidden="1" x14ac:dyDescent="0.3">
      <c r="A2748" t="s">
        <v>5704</v>
      </c>
      <c r="B2748" t="s">
        <v>5705</v>
      </c>
      <c r="C2748" t="str">
        <f>IFERROR(VLOOKUP(Table1[[#This Row],[Ticker]],[1]!Table2[[Symbol]:[Industry]],2,FALSE),"-")</f>
        <v>-</v>
      </c>
      <c r="D2748" t="s">
        <v>116</v>
      </c>
      <c r="E2748">
        <v>127.94355</v>
      </c>
      <c r="F2748">
        <v>315</v>
      </c>
      <c r="G2748">
        <v>334.88576132742003</v>
      </c>
      <c r="H2748">
        <v>-18.7441869121532</v>
      </c>
      <c r="I2748">
        <v>-18.225296651008399</v>
      </c>
      <c r="J2748">
        <v>-8.7501858603583695</v>
      </c>
      <c r="K2748">
        <v>377.30635750590199</v>
      </c>
      <c r="L2748">
        <v>314.70216321736598</v>
      </c>
      <c r="M2748">
        <v>14.438803630480001</v>
      </c>
      <c r="N2748">
        <v>1.45549981899984</v>
      </c>
      <c r="O2748">
        <v>54.031746031746003</v>
      </c>
      <c r="P2748">
        <v>361.47084676237898</v>
      </c>
      <c r="Q2748">
        <v>0.25971787601155299</v>
      </c>
    </row>
    <row r="2749" spans="1:17" hidden="1" x14ac:dyDescent="0.3">
      <c r="A2749" t="s">
        <v>5706</v>
      </c>
      <c r="B2749" t="s">
        <v>5707</v>
      </c>
      <c r="C2749" t="str">
        <f>IFERROR(VLOOKUP(Table1[[#This Row],[Ticker]],[1]!Table2[[Symbol]:[Industry]],2,FALSE),"-")</f>
        <v>-</v>
      </c>
      <c r="D2749" t="s">
        <v>626</v>
      </c>
      <c r="E2749">
        <v>127.85280576</v>
      </c>
      <c r="F2749">
        <v>59.16</v>
      </c>
      <c r="G2749">
        <v>-8.90058175483178</v>
      </c>
      <c r="H2749">
        <v>2.6750186920849202</v>
      </c>
      <c r="I2749">
        <v>-29.498257346248302</v>
      </c>
      <c r="J2749">
        <v>6.3034725649836103</v>
      </c>
      <c r="K2749">
        <v>59.446480855241298</v>
      </c>
      <c r="L2749">
        <v>58.9950307896898</v>
      </c>
      <c r="M2749">
        <v>48.431669683002802</v>
      </c>
      <c r="N2749">
        <v>1.41880873547845</v>
      </c>
      <c r="O2749">
        <v>55.476673427991898</v>
      </c>
      <c r="P2749">
        <v>25.872340425531899</v>
      </c>
      <c r="Q2749">
        <v>2.5542476687576001E-2</v>
      </c>
    </row>
    <row r="2750" spans="1:17" hidden="1" x14ac:dyDescent="0.3">
      <c r="A2750" t="s">
        <v>5708</v>
      </c>
      <c r="B2750" t="s">
        <v>5709</v>
      </c>
      <c r="C2750" t="str">
        <f>IFERROR(VLOOKUP(Table1[[#This Row],[Ticker]],[1]!Table2[[Symbol]:[Industry]],2,FALSE),"-")</f>
        <v>-</v>
      </c>
      <c r="D2750" t="s">
        <v>297</v>
      </c>
      <c r="E2750">
        <v>127.7196672</v>
      </c>
      <c r="F2750">
        <v>194</v>
      </c>
      <c r="G2750">
        <v>20.217790085282999</v>
      </c>
      <c r="H2750">
        <v>5.7537437591617602</v>
      </c>
      <c r="I2750">
        <v>-20.767832333959099</v>
      </c>
      <c r="J2750">
        <v>6.3691520543685796</v>
      </c>
      <c r="K2750">
        <v>176.79694828930701</v>
      </c>
      <c r="L2750">
        <v>168.82254046555701</v>
      </c>
      <c r="M2750">
        <v>67.123387044249498</v>
      </c>
      <c r="N2750">
        <v>4.1135141646658901</v>
      </c>
      <c r="O2750">
        <v>21.134020618556601</v>
      </c>
      <c r="P2750">
        <v>52.575697994494597</v>
      </c>
      <c r="Q2750">
        <v>3.3939451871170999E-2</v>
      </c>
    </row>
    <row r="2751" spans="1:17" hidden="1" x14ac:dyDescent="0.3">
      <c r="A2751" t="s">
        <v>5710</v>
      </c>
      <c r="B2751" t="s">
        <v>5711</v>
      </c>
      <c r="C2751" t="str">
        <f>IFERROR(VLOOKUP(Table1[[#This Row],[Ticker]],[1]!Table2[[Symbol]:[Industry]],2,FALSE),"-")</f>
        <v>-</v>
      </c>
      <c r="D2751" t="s">
        <v>68</v>
      </c>
      <c r="E2751">
        <v>127.38021120000001</v>
      </c>
      <c r="F2751">
        <v>93.5</v>
      </c>
      <c r="G2751">
        <v>15.8368490661833</v>
      </c>
      <c r="H2751">
        <v>-6.5595394187618501</v>
      </c>
      <c r="I2751">
        <v>-0.92725023619496805</v>
      </c>
      <c r="J2751">
        <v>-5.5288899648977896</v>
      </c>
      <c r="K2751">
        <v>94.561561734991699</v>
      </c>
      <c r="L2751">
        <v>87.812038457651994</v>
      </c>
      <c r="M2751">
        <v>48.048694792759598</v>
      </c>
      <c r="N2751">
        <v>0.12030731033182</v>
      </c>
      <c r="O2751">
        <v>43.208556149732601</v>
      </c>
      <c r="P2751">
        <v>46.09375</v>
      </c>
      <c r="Q2751">
        <v>2.8793948540850002E-3</v>
      </c>
    </row>
    <row r="2752" spans="1:17" hidden="1" x14ac:dyDescent="0.3">
      <c r="A2752" t="s">
        <v>5712</v>
      </c>
      <c r="B2752" t="s">
        <v>5713</v>
      </c>
      <c r="C2752" t="str">
        <f>IFERROR(VLOOKUP(Table1[[#This Row],[Ticker]],[1]!Table2[[Symbol]:[Industry]],2,FALSE),"-")</f>
        <v>-</v>
      </c>
      <c r="D2752" t="s">
        <v>532</v>
      </c>
      <c r="E2752">
        <v>126.97906035</v>
      </c>
      <c r="F2752">
        <v>177.9</v>
      </c>
      <c r="G2752">
        <v>231.36260068174099</v>
      </c>
      <c r="H2752">
        <v>59.583110111189498</v>
      </c>
      <c r="I2752">
        <v>101.232534674292</v>
      </c>
      <c r="J2752">
        <v>18.388382823599301</v>
      </c>
      <c r="K2752">
        <v>125.27878658748701</v>
      </c>
      <c r="L2752">
        <v>94.421395289626702</v>
      </c>
      <c r="M2752">
        <v>79.894538542626194</v>
      </c>
      <c r="N2752">
        <v>1.7708371397496701</v>
      </c>
      <c r="O2752">
        <v>4.5643620011242199</v>
      </c>
      <c r="P2752">
        <v>275.71277719112902</v>
      </c>
      <c r="Q2752">
        <v>0.124722938494155</v>
      </c>
    </row>
    <row r="2753" spans="1:17" hidden="1" x14ac:dyDescent="0.3">
      <c r="A2753" t="s">
        <v>5714</v>
      </c>
      <c r="B2753" t="s">
        <v>5715</v>
      </c>
      <c r="C2753" t="str">
        <f>IFERROR(VLOOKUP(Table1[[#This Row],[Ticker]],[1]!Table2[[Symbol]:[Industry]],2,FALSE),"-")</f>
        <v>-</v>
      </c>
      <c r="D2753" t="s">
        <v>775</v>
      </c>
      <c r="E2753">
        <v>126.35447499999999</v>
      </c>
      <c r="F2753">
        <v>139.85</v>
      </c>
      <c r="G2753">
        <v>-6.5936654435390798</v>
      </c>
      <c r="H2753">
        <v>-16.580941721770198</v>
      </c>
      <c r="I2753">
        <v>-4.6939620101192601</v>
      </c>
      <c r="J2753">
        <v>-2.2435156311467699</v>
      </c>
      <c r="K2753">
        <v>156.05236783983901</v>
      </c>
      <c r="L2753">
        <v>121.685947517356</v>
      </c>
      <c r="M2753">
        <v>23.101618460634899</v>
      </c>
      <c r="N2753">
        <v>0.228203184230477</v>
      </c>
      <c r="O2753">
        <v>34.393993564533403</v>
      </c>
      <c r="P2753">
        <v>79.294871794871696</v>
      </c>
    </row>
    <row r="2754" spans="1:17" hidden="1" x14ac:dyDescent="0.3">
      <c r="A2754" t="s">
        <v>5716</v>
      </c>
      <c r="B2754" t="s">
        <v>5717</v>
      </c>
      <c r="C2754" t="str">
        <f>IFERROR(VLOOKUP(Table1[[#This Row],[Ticker]],[1]!Table2[[Symbol]:[Industry]],2,FALSE),"-")</f>
        <v>-</v>
      </c>
      <c r="D2754" t="s">
        <v>4603</v>
      </c>
      <c r="E2754">
        <v>126.328266</v>
      </c>
      <c r="F2754">
        <v>64.2</v>
      </c>
      <c r="G2754">
        <v>-68.980778570894401</v>
      </c>
      <c r="H2754">
        <v>-2.6258360087697801</v>
      </c>
      <c r="I2754">
        <v>-45.992123943452199</v>
      </c>
      <c r="J2754">
        <v>-0.42904720184594197</v>
      </c>
      <c r="K2754">
        <v>67.071449345702007</v>
      </c>
      <c r="L2754">
        <v>83.560842353751895</v>
      </c>
      <c r="M2754">
        <v>41.979952805842601</v>
      </c>
      <c r="N2754">
        <v>0.66795543572264304</v>
      </c>
      <c r="O2754">
        <v>127.02492211838</v>
      </c>
      <c r="P2754">
        <v>15.675675675675601</v>
      </c>
    </row>
    <row r="2755" spans="1:17" hidden="1" x14ac:dyDescent="0.3">
      <c r="A2755" t="s">
        <v>5718</v>
      </c>
      <c r="B2755" t="s">
        <v>5719</v>
      </c>
      <c r="C2755" t="str">
        <f>IFERROR(VLOOKUP(Table1[[#This Row],[Ticker]],[1]!Table2[[Symbol]:[Industry]],2,FALSE),"-")</f>
        <v>-</v>
      </c>
      <c r="D2755" t="s">
        <v>391</v>
      </c>
      <c r="E2755">
        <v>125.2317726</v>
      </c>
      <c r="F2755">
        <v>59.4</v>
      </c>
      <c r="G2755">
        <v>-3.34857091213751</v>
      </c>
      <c r="H2755">
        <v>-5.59187118978336</v>
      </c>
      <c r="I2755">
        <v>-31.1737802405389</v>
      </c>
      <c r="J2755">
        <v>6.0883217735382997</v>
      </c>
      <c r="K2755">
        <v>57.524643423622202</v>
      </c>
      <c r="L2755">
        <v>58.605928178121701</v>
      </c>
      <c r="M2755">
        <v>53.587395624680902</v>
      </c>
      <c r="N2755">
        <v>0.83079355093584095</v>
      </c>
      <c r="O2755">
        <v>33.670033670033597</v>
      </c>
      <c r="P2755">
        <v>32</v>
      </c>
      <c r="Q2755">
        <v>-8.1148861525371999E-2</v>
      </c>
    </row>
    <row r="2756" spans="1:17" hidden="1" x14ac:dyDescent="0.3">
      <c r="A2756" t="s">
        <v>5720</v>
      </c>
      <c r="B2756" t="s">
        <v>5721</v>
      </c>
      <c r="C2756" t="str">
        <f>IFERROR(VLOOKUP(Table1[[#This Row],[Ticker]],[1]!Table2[[Symbol]:[Industry]],2,FALSE),"-")</f>
        <v>-</v>
      </c>
      <c r="D2756" t="s">
        <v>46</v>
      </c>
      <c r="E2756">
        <v>125.15338</v>
      </c>
      <c r="F2756">
        <v>150.1</v>
      </c>
      <c r="G2756">
        <v>-7.1547862624574901</v>
      </c>
      <c r="H2756">
        <v>-12.575609764425799</v>
      </c>
      <c r="I2756">
        <v>6.3254844492040201</v>
      </c>
      <c r="J2756">
        <v>-3.7576071513379801</v>
      </c>
      <c r="K2756">
        <v>167.25379158862501</v>
      </c>
      <c r="M2756">
        <v>21.429817320030001</v>
      </c>
      <c r="N2756">
        <v>0.57637583210528998</v>
      </c>
      <c r="O2756">
        <v>73.151232511658804</v>
      </c>
      <c r="P2756">
        <v>25.396825396825299</v>
      </c>
    </row>
    <row r="2757" spans="1:17" hidden="1" x14ac:dyDescent="0.3">
      <c r="A2757" t="s">
        <v>5722</v>
      </c>
      <c r="B2757" t="s">
        <v>5723</v>
      </c>
      <c r="C2757" t="str">
        <f>IFERROR(VLOOKUP(Table1[[#This Row],[Ticker]],[1]!Table2[[Symbol]:[Industry]],2,FALSE),"-")</f>
        <v>-</v>
      </c>
      <c r="D2757" t="s">
        <v>230</v>
      </c>
      <c r="E2757">
        <v>125.0791</v>
      </c>
      <c r="F2757">
        <v>42.1</v>
      </c>
      <c r="G2757">
        <v>122.527340600543</v>
      </c>
      <c r="H2757">
        <v>42.864738205748097</v>
      </c>
      <c r="I2757">
        <v>5.0208867357372302</v>
      </c>
      <c r="J2757">
        <v>8.64781678586351</v>
      </c>
      <c r="K2757">
        <v>32.4202058713363</v>
      </c>
      <c r="L2757">
        <v>27.556460765041201</v>
      </c>
      <c r="M2757">
        <v>98.265958877614096</v>
      </c>
      <c r="N2757">
        <v>0.90859802010724</v>
      </c>
      <c r="O2757">
        <v>0</v>
      </c>
      <c r="P2757">
        <v>192.15822345593301</v>
      </c>
      <c r="Q2757">
        <v>8.3525615672710007E-3</v>
      </c>
    </row>
    <row r="2758" spans="1:17" hidden="1" x14ac:dyDescent="0.3">
      <c r="A2758" t="s">
        <v>5724</v>
      </c>
      <c r="B2758" t="s">
        <v>5725</v>
      </c>
      <c r="C2758" t="str">
        <f>IFERROR(VLOOKUP(Table1[[#This Row],[Ticker]],[1]!Table2[[Symbol]:[Industry]],2,FALSE),"-")</f>
        <v>-</v>
      </c>
      <c r="D2758" t="s">
        <v>46</v>
      </c>
      <c r="E2758">
        <v>124.7473</v>
      </c>
      <c r="F2758">
        <v>28.81</v>
      </c>
      <c r="G2758">
        <v>307.95488439912799</v>
      </c>
      <c r="H2758">
        <v>21.521064348257099</v>
      </c>
      <c r="I2758">
        <v>156.39939481832999</v>
      </c>
      <c r="J2758">
        <v>-7.2230074611577599</v>
      </c>
      <c r="K2758">
        <v>23.979396806401098</v>
      </c>
      <c r="L2758">
        <v>14.6829734005538</v>
      </c>
      <c r="M2758">
        <v>40.010760929332001</v>
      </c>
      <c r="N2758">
        <v>0.3374501888941</v>
      </c>
      <c r="O2758">
        <v>12.738632419298799</v>
      </c>
      <c r="P2758">
        <v>426.69104204753103</v>
      </c>
      <c r="Q2758">
        <v>8.7874657984462007E-2</v>
      </c>
    </row>
    <row r="2759" spans="1:17" hidden="1" x14ac:dyDescent="0.3">
      <c r="A2759" t="s">
        <v>5726</v>
      </c>
      <c r="B2759" t="s">
        <v>5727</v>
      </c>
      <c r="C2759" t="str">
        <f>IFERROR(VLOOKUP(Table1[[#This Row],[Ticker]],[1]!Table2[[Symbol]:[Industry]],2,FALSE),"-")</f>
        <v>-</v>
      </c>
      <c r="D2759" t="s">
        <v>136</v>
      </c>
      <c r="E2759">
        <v>124.67618905499999</v>
      </c>
      <c r="F2759">
        <v>168.85</v>
      </c>
      <c r="G2759">
        <v>89.3080228632125</v>
      </c>
      <c r="H2759">
        <v>24.6205845525444</v>
      </c>
      <c r="I2759">
        <v>11.8766804654515</v>
      </c>
      <c r="J2759">
        <v>25.220362715324001</v>
      </c>
      <c r="K2759">
        <v>137.978566956435</v>
      </c>
      <c r="L2759">
        <v>126.65574119519199</v>
      </c>
      <c r="M2759">
        <v>87.614091540049998</v>
      </c>
      <c r="N2759">
        <v>1.2147209024461001</v>
      </c>
      <c r="O2759">
        <v>13.5623334320402</v>
      </c>
      <c r="P2759">
        <v>144.53294713975299</v>
      </c>
      <c r="Q2759">
        <v>6.5404375800115003E-2</v>
      </c>
    </row>
    <row r="2760" spans="1:17" hidden="1" x14ac:dyDescent="0.3">
      <c r="A2760" t="s">
        <v>5728</v>
      </c>
      <c r="B2760" t="s">
        <v>5729</v>
      </c>
      <c r="C2760" t="str">
        <f>IFERROR(VLOOKUP(Table1[[#This Row],[Ticker]],[1]!Table2[[Symbol]:[Industry]],2,FALSE),"-")</f>
        <v>-</v>
      </c>
      <c r="D2760" t="s">
        <v>551</v>
      </c>
      <c r="E2760">
        <v>124.55976</v>
      </c>
      <c r="F2760">
        <v>107.9</v>
      </c>
      <c r="G2760">
        <v>-15.8616375129477</v>
      </c>
      <c r="H2760">
        <v>-3.7761572865373498</v>
      </c>
      <c r="I2760">
        <v>-14.745653374163499</v>
      </c>
      <c r="J2760">
        <v>2.8479537806950699</v>
      </c>
      <c r="K2760">
        <v>102.903184000675</v>
      </c>
      <c r="L2760">
        <v>102.852150293489</v>
      </c>
      <c r="M2760">
        <v>77.173844080904104</v>
      </c>
      <c r="N2760">
        <v>0.88194041941773804</v>
      </c>
      <c r="O2760">
        <v>23.679332715477202</v>
      </c>
      <c r="P2760">
        <v>32.392638036809799</v>
      </c>
      <c r="Q2760">
        <v>-6.2963262228848002E-2</v>
      </c>
    </row>
    <row r="2761" spans="1:17" hidden="1" x14ac:dyDescent="0.3">
      <c r="A2761" t="s">
        <v>5730</v>
      </c>
      <c r="B2761" t="s">
        <v>5731</v>
      </c>
      <c r="C2761" t="str">
        <f>IFERROR(VLOOKUP(Table1[[#This Row],[Ticker]],[1]!Table2[[Symbol]:[Industry]],2,FALSE),"-")</f>
        <v>-</v>
      </c>
      <c r="D2761" t="s">
        <v>54</v>
      </c>
      <c r="E2761">
        <v>124.48</v>
      </c>
      <c r="F2761">
        <v>155.6</v>
      </c>
      <c r="G2761">
        <v>-0.28638413625778297</v>
      </c>
      <c r="H2761">
        <v>12.537969483348499</v>
      </c>
      <c r="I2761">
        <v>-7.6132892995687396</v>
      </c>
      <c r="J2761">
        <v>1.68229277368962</v>
      </c>
      <c r="K2761">
        <v>147.061590644706</v>
      </c>
      <c r="L2761">
        <v>134.553782134904</v>
      </c>
      <c r="M2761">
        <v>45.096694571002701</v>
      </c>
      <c r="N2761">
        <v>0.95598637821499999</v>
      </c>
      <c r="O2761">
        <v>18.251928020565501</v>
      </c>
      <c r="P2761">
        <v>46.5160075329566</v>
      </c>
      <c r="Q2761">
        <v>-9.6739270343809997E-2</v>
      </c>
    </row>
    <row r="2762" spans="1:17" hidden="1" x14ac:dyDescent="0.3">
      <c r="A2762" t="s">
        <v>5732</v>
      </c>
      <c r="B2762" t="s">
        <v>5733</v>
      </c>
      <c r="C2762" t="str">
        <f>IFERROR(VLOOKUP(Table1[[#This Row],[Ticker]],[1]!Table2[[Symbol]:[Industry]],2,FALSE),"-")</f>
        <v>-</v>
      </c>
      <c r="D2762" t="s">
        <v>136</v>
      </c>
      <c r="E2762">
        <v>124.2928395</v>
      </c>
      <c r="F2762">
        <v>25.05</v>
      </c>
      <c r="G2762">
        <v>103.231428326508</v>
      </c>
      <c r="H2762">
        <v>40.634012812928702</v>
      </c>
      <c r="I2762">
        <v>22.008453885116602</v>
      </c>
      <c r="J2762">
        <v>-4.2975146122980696</v>
      </c>
      <c r="K2762">
        <v>20.786090385220501</v>
      </c>
      <c r="L2762">
        <v>16.3638637899187</v>
      </c>
      <c r="M2762">
        <v>54.345553289694401</v>
      </c>
      <c r="N2762">
        <v>0.85858462855131801</v>
      </c>
      <c r="O2762">
        <v>16.846307385229501</v>
      </c>
      <c r="P2762">
        <v>168.776824034334</v>
      </c>
      <c r="Q2762">
        <v>9.3791720877370005E-2</v>
      </c>
    </row>
    <row r="2763" spans="1:17" hidden="1" x14ac:dyDescent="0.3">
      <c r="A2763" t="s">
        <v>5734</v>
      </c>
      <c r="B2763" t="s">
        <v>5735</v>
      </c>
      <c r="C2763" t="str">
        <f>IFERROR(VLOOKUP(Table1[[#This Row],[Ticker]],[1]!Table2[[Symbol]:[Industry]],2,FALSE),"-")</f>
        <v>-</v>
      </c>
      <c r="D2763" t="s">
        <v>51</v>
      </c>
      <c r="E2763">
        <v>123.731787896</v>
      </c>
      <c r="F2763">
        <v>38.840000000000003</v>
      </c>
      <c r="G2763">
        <v>2.2428610227621202</v>
      </c>
      <c r="H2763">
        <v>5.6753336923999003</v>
      </c>
      <c r="I2763">
        <v>-9.8069423828720197</v>
      </c>
      <c r="J2763">
        <v>-14.140352808584501</v>
      </c>
      <c r="K2763">
        <v>36.726202908644503</v>
      </c>
      <c r="L2763">
        <v>35.940351371442397</v>
      </c>
      <c r="M2763">
        <v>54.202556274571897</v>
      </c>
      <c r="N2763">
        <v>3.50143495067864</v>
      </c>
      <c r="O2763">
        <v>24.871266735324401</v>
      </c>
      <c r="P2763">
        <v>45.4681647940075</v>
      </c>
      <c r="Q2763">
        <v>7.2191003763602005E-2</v>
      </c>
    </row>
    <row r="2764" spans="1:17" hidden="1" x14ac:dyDescent="0.3">
      <c r="A2764" t="s">
        <v>5736</v>
      </c>
      <c r="B2764" t="s">
        <v>5737</v>
      </c>
      <c r="C2764" t="str">
        <f>IFERROR(VLOOKUP(Table1[[#This Row],[Ticker]],[1]!Table2[[Symbol]:[Industry]],2,FALSE),"-")</f>
        <v>-</v>
      </c>
      <c r="D2764" t="s">
        <v>926</v>
      </c>
      <c r="E2764">
        <v>123.36</v>
      </c>
      <c r="F2764">
        <v>82.24</v>
      </c>
      <c r="G2764">
        <v>4.64197695533929</v>
      </c>
      <c r="H2764">
        <v>11.2035217893953</v>
      </c>
      <c r="I2764">
        <v>-9.6712843497596399</v>
      </c>
      <c r="J2764">
        <v>3.7939326782256599</v>
      </c>
      <c r="K2764">
        <v>75.047114988621402</v>
      </c>
      <c r="L2764">
        <v>73.321774634267697</v>
      </c>
      <c r="M2764">
        <v>61.227199973327401</v>
      </c>
      <c r="N2764">
        <v>1.7894973119464099</v>
      </c>
      <c r="O2764">
        <v>27.675097276264601</v>
      </c>
      <c r="P2764">
        <v>62.851485148514797</v>
      </c>
      <c r="Q2764">
        <v>-5.7075781773909999E-3</v>
      </c>
    </row>
    <row r="2765" spans="1:17" hidden="1" x14ac:dyDescent="0.3">
      <c r="A2765" t="s">
        <v>5738</v>
      </c>
      <c r="B2765" t="s">
        <v>5739</v>
      </c>
      <c r="C2765" t="str">
        <f>IFERROR(VLOOKUP(Table1[[#This Row],[Ticker]],[1]!Table2[[Symbol]:[Industry]],2,FALSE),"-")</f>
        <v>-</v>
      </c>
      <c r="D2765" t="s">
        <v>21</v>
      </c>
      <c r="E2765">
        <v>123.25444858</v>
      </c>
      <c r="F2765">
        <v>25.3</v>
      </c>
      <c r="G2765">
        <v>-110.544086270402</v>
      </c>
      <c r="H2765">
        <v>-25.9176960629575</v>
      </c>
      <c r="I2765">
        <v>-89.754560916190897</v>
      </c>
      <c r="J2765">
        <v>-11.654821628656</v>
      </c>
      <c r="K2765">
        <v>29.6520883496325</v>
      </c>
      <c r="L2765">
        <v>80.590271325398902</v>
      </c>
      <c r="M2765">
        <v>36.868827279346696</v>
      </c>
      <c r="N2765">
        <v>0.70697616217230796</v>
      </c>
      <c r="O2765">
        <v>848.41897233201496</v>
      </c>
      <c r="P2765">
        <v>83.3333333333333</v>
      </c>
    </row>
    <row r="2766" spans="1:17" hidden="1" x14ac:dyDescent="0.3">
      <c r="A2766" t="s">
        <v>5740</v>
      </c>
      <c r="B2766" t="s">
        <v>5741</v>
      </c>
      <c r="C2766" t="str">
        <f>IFERROR(VLOOKUP(Table1[[#This Row],[Ticker]],[1]!Table2[[Symbol]:[Industry]],2,FALSE),"-")</f>
        <v>-</v>
      </c>
      <c r="D2766" t="s">
        <v>304</v>
      </c>
      <c r="E2766">
        <v>123.184900634999</v>
      </c>
      <c r="F2766">
        <v>36.869999999999997</v>
      </c>
      <c r="G2766">
        <v>-44.377727575427301</v>
      </c>
      <c r="H2766">
        <v>-3.0207078036415802</v>
      </c>
      <c r="I2766">
        <v>-52.662191772477897</v>
      </c>
      <c r="J2766">
        <v>-0.35253271304870498</v>
      </c>
      <c r="K2766">
        <v>39.205347387008899</v>
      </c>
      <c r="L2766">
        <v>43.613847496687001</v>
      </c>
      <c r="M2766">
        <v>38.699537583093097</v>
      </c>
      <c r="N2766">
        <v>1.62078640302646</v>
      </c>
      <c r="O2766">
        <v>97.721724979658205</v>
      </c>
      <c r="P2766">
        <v>6.7149059334298</v>
      </c>
      <c r="Q2766">
        <v>-6.0301695215360003E-2</v>
      </c>
    </row>
    <row r="2767" spans="1:17" hidden="1" x14ac:dyDescent="0.3">
      <c r="A2767" t="s">
        <v>5742</v>
      </c>
      <c r="B2767" t="s">
        <v>5743</v>
      </c>
      <c r="C2767" t="str">
        <f>IFERROR(VLOOKUP(Table1[[#This Row],[Ticker]],[1]!Table2[[Symbol]:[Industry]],2,FALSE),"-")</f>
        <v>-</v>
      </c>
      <c r="D2767" t="s">
        <v>21</v>
      </c>
      <c r="E2767">
        <v>122.81496264</v>
      </c>
      <c r="F2767">
        <v>100.4</v>
      </c>
      <c r="G2767">
        <v>-58.4942071711408</v>
      </c>
      <c r="H2767">
        <v>-3.07978002532426</v>
      </c>
      <c r="I2767">
        <v>-62.791610012698698</v>
      </c>
      <c r="J2767">
        <v>-3.9094141560051798</v>
      </c>
      <c r="K2767">
        <v>109.090298615648</v>
      </c>
      <c r="L2767">
        <v>134.81859140532401</v>
      </c>
      <c r="M2767">
        <v>44.729341494855603</v>
      </c>
      <c r="N2767">
        <v>1.4079089867677701</v>
      </c>
      <c r="O2767">
        <v>129.08366533864501</v>
      </c>
      <c r="P2767">
        <v>19.296577946768</v>
      </c>
      <c r="Q2767">
        <v>3.2980831589909999E-3</v>
      </c>
    </row>
    <row r="2768" spans="1:17" hidden="1" x14ac:dyDescent="0.3">
      <c r="A2768" t="s">
        <v>5744</v>
      </c>
      <c r="B2768" t="s">
        <v>5745</v>
      </c>
      <c r="C2768" t="str">
        <f>IFERROR(VLOOKUP(Table1[[#This Row],[Ticker]],[1]!Table2[[Symbol]:[Industry]],2,FALSE),"-")</f>
        <v>-</v>
      </c>
      <c r="D2768" t="s">
        <v>626</v>
      </c>
      <c r="E2768">
        <v>122.59080775</v>
      </c>
      <c r="F2768">
        <v>39.229999999999997</v>
      </c>
      <c r="G2768">
        <v>31.595458381548401</v>
      </c>
      <c r="H2768">
        <v>12.028282538764</v>
      </c>
      <c r="I2768">
        <v>-16.5980496556468</v>
      </c>
      <c r="J2768">
        <v>-1.21170092849443</v>
      </c>
      <c r="K2768">
        <v>35.683693463012702</v>
      </c>
      <c r="L2768">
        <v>33.041876836626599</v>
      </c>
      <c r="M2768">
        <v>58.812112955758998</v>
      </c>
      <c r="N2768">
        <v>2.6384314606185502</v>
      </c>
      <c r="O2768">
        <v>26.6887586031098</v>
      </c>
      <c r="P2768">
        <v>78.348563153112195</v>
      </c>
      <c r="Q2768">
        <v>3.8856809893312999E-2</v>
      </c>
    </row>
    <row r="2769" spans="1:17" hidden="1" x14ac:dyDescent="0.3">
      <c r="A2769" t="s">
        <v>5746</v>
      </c>
      <c r="B2769" t="s">
        <v>5747</v>
      </c>
      <c r="C2769" t="str">
        <f>IFERROR(VLOOKUP(Table1[[#This Row],[Ticker]],[1]!Table2[[Symbol]:[Industry]],2,FALSE),"-")</f>
        <v>-</v>
      </c>
      <c r="D2769" t="s">
        <v>68</v>
      </c>
      <c r="E2769">
        <v>122.5455075</v>
      </c>
      <c r="F2769">
        <v>65.75</v>
      </c>
      <c r="G2769">
        <v>114.180018484746</v>
      </c>
      <c r="H2769">
        <v>-25.757516650403002</v>
      </c>
      <c r="I2769">
        <v>31.2103740387744</v>
      </c>
      <c r="J2769">
        <v>-3.1448934575932701</v>
      </c>
      <c r="K2769">
        <v>70.310248088015996</v>
      </c>
      <c r="L2769">
        <v>56.087089123016497</v>
      </c>
      <c r="M2769">
        <v>43.607458236357203</v>
      </c>
      <c r="N2769">
        <v>0.54261772094694405</v>
      </c>
      <c r="O2769">
        <v>37.916349809885901</v>
      </c>
      <c r="P2769">
        <v>174.10270439006001</v>
      </c>
      <c r="Q2769">
        <v>0.20313587700038799</v>
      </c>
    </row>
    <row r="2770" spans="1:17" hidden="1" x14ac:dyDescent="0.3">
      <c r="A2770" t="s">
        <v>5748</v>
      </c>
      <c r="B2770" t="s">
        <v>5749</v>
      </c>
      <c r="C2770" t="str">
        <f>IFERROR(VLOOKUP(Table1[[#This Row],[Ticker]],[1]!Table2[[Symbol]:[Industry]],2,FALSE),"-")</f>
        <v>-</v>
      </c>
      <c r="D2770" t="s">
        <v>46</v>
      </c>
      <c r="E2770">
        <v>122.513925</v>
      </c>
      <c r="F2770">
        <v>65.849999999999994</v>
      </c>
      <c r="G2770">
        <v>-66.282887632761202</v>
      </c>
      <c r="H2770">
        <v>-20.2998744703082</v>
      </c>
      <c r="I2770">
        <v>-33.8152301356997</v>
      </c>
      <c r="J2770">
        <v>-12.786859040956401</v>
      </c>
      <c r="K2770">
        <v>60.715806678528303</v>
      </c>
      <c r="L2770">
        <v>94.836066271404405</v>
      </c>
      <c r="M2770">
        <v>44.084936265989697</v>
      </c>
      <c r="N2770">
        <v>0.82298368940824795</v>
      </c>
      <c r="O2770">
        <v>80.713743356112303</v>
      </c>
      <c r="P2770">
        <v>143.888888888888</v>
      </c>
    </row>
    <row r="2771" spans="1:17" hidden="1" x14ac:dyDescent="0.3">
      <c r="A2771" t="s">
        <v>5750</v>
      </c>
      <c r="B2771" t="s">
        <v>5751</v>
      </c>
      <c r="C2771" t="str">
        <f>IFERROR(VLOOKUP(Table1[[#This Row],[Ticker]],[1]!Table2[[Symbol]:[Industry]],2,FALSE),"-")</f>
        <v>-</v>
      </c>
      <c r="D2771" t="s">
        <v>130</v>
      </c>
      <c r="E2771">
        <v>122.50644</v>
      </c>
      <c r="F2771">
        <v>112.35</v>
      </c>
      <c r="G2771">
        <v>66.290451045727593</v>
      </c>
      <c r="H2771">
        <v>4.6489891660553804</v>
      </c>
      <c r="I2771">
        <v>-52.440667855047003</v>
      </c>
      <c r="J2771">
        <v>12.177877294373401</v>
      </c>
      <c r="K2771">
        <v>113.676786008089</v>
      </c>
      <c r="L2771">
        <v>114.779696235817</v>
      </c>
      <c r="M2771">
        <v>51.837587265721098</v>
      </c>
      <c r="N2771">
        <v>0.82076187585369498</v>
      </c>
      <c r="O2771">
        <v>82.153983088562498</v>
      </c>
      <c r="P2771">
        <v>100.625</v>
      </c>
      <c r="Q2771">
        <v>0.253761410334024</v>
      </c>
    </row>
    <row r="2772" spans="1:17" hidden="1" x14ac:dyDescent="0.3">
      <c r="A2772" t="s">
        <v>5752</v>
      </c>
      <c r="B2772" t="s">
        <v>5753</v>
      </c>
      <c r="C2772" t="str">
        <f>IFERROR(VLOOKUP(Table1[[#This Row],[Ticker]],[1]!Table2[[Symbol]:[Industry]],2,FALSE),"-")</f>
        <v>-</v>
      </c>
      <c r="D2772" t="s">
        <v>391</v>
      </c>
      <c r="E2772">
        <v>121.725872729999</v>
      </c>
      <c r="F2772">
        <v>4.62</v>
      </c>
      <c r="G2772">
        <v>-17.879203082017799</v>
      </c>
      <c r="H2772">
        <v>-17.716732268473301</v>
      </c>
      <c r="I2772">
        <v>-45.659559248845</v>
      </c>
      <c r="J2772">
        <v>-8.7620755915938293</v>
      </c>
      <c r="K2772">
        <v>5.2932272428110201</v>
      </c>
      <c r="L2772">
        <v>6.1955897254911996</v>
      </c>
      <c r="M2772">
        <v>37.891535118827903</v>
      </c>
      <c r="N2772">
        <v>0.948028915697115</v>
      </c>
      <c r="O2772">
        <v>111.03896103896101</v>
      </c>
      <c r="P2772">
        <v>33.913043478260803</v>
      </c>
      <c r="Q2772">
        <v>-7.4014919663615994E-2</v>
      </c>
    </row>
    <row r="2773" spans="1:17" hidden="1" x14ac:dyDescent="0.3">
      <c r="A2773" t="s">
        <v>5754</v>
      </c>
      <c r="B2773" t="s">
        <v>5755</v>
      </c>
      <c r="C2773" t="str">
        <f>IFERROR(VLOOKUP(Table1[[#This Row],[Ticker]],[1]!Table2[[Symbol]:[Industry]],2,FALSE),"-")</f>
        <v>-</v>
      </c>
      <c r="E2773">
        <v>121.5956224</v>
      </c>
      <c r="F2773">
        <v>2.84</v>
      </c>
      <c r="G2773">
        <v>16.0261053828314</v>
      </c>
      <c r="H2773">
        <v>2.3274403445065599</v>
      </c>
      <c r="I2773">
        <v>-34.4344546124942</v>
      </c>
      <c r="J2773">
        <v>-0.57723489201835299</v>
      </c>
      <c r="K2773">
        <v>2.6550707754260299</v>
      </c>
      <c r="L2773">
        <v>2.7356992319717199</v>
      </c>
      <c r="M2773">
        <v>60.348702210804099</v>
      </c>
      <c r="N2773">
        <v>2.3002016341571401</v>
      </c>
      <c r="O2773">
        <v>53.169014084506998</v>
      </c>
      <c r="P2773">
        <v>49.1596638655462</v>
      </c>
      <c r="Q2773">
        <v>3.9859056621908001E-2</v>
      </c>
    </row>
    <row r="2774" spans="1:17" hidden="1" x14ac:dyDescent="0.3">
      <c r="A2774" t="s">
        <v>5756</v>
      </c>
      <c r="B2774" t="s">
        <v>5757</v>
      </c>
      <c r="C2774" t="str">
        <f>IFERROR(VLOOKUP(Table1[[#This Row],[Ticker]],[1]!Table2[[Symbol]:[Industry]],2,FALSE),"-")</f>
        <v>-</v>
      </c>
      <c r="D2774" t="s">
        <v>372</v>
      </c>
      <c r="E2774">
        <v>121.4724708</v>
      </c>
      <c r="F2774">
        <v>120.42</v>
      </c>
      <c r="G2774">
        <v>-13.248614846723701</v>
      </c>
      <c r="H2774">
        <v>-1.60688207844638</v>
      </c>
      <c r="I2774">
        <v>-28.777083630860499</v>
      </c>
      <c r="J2774">
        <v>6.2343976410696298</v>
      </c>
      <c r="K2774">
        <v>117.287215631576</v>
      </c>
      <c r="L2774">
        <v>120.682380480305</v>
      </c>
      <c r="M2774">
        <v>73.410669544562694</v>
      </c>
      <c r="N2774">
        <v>0.53388055088092801</v>
      </c>
      <c r="O2774">
        <v>41.878425510712503</v>
      </c>
      <c r="P2774">
        <v>28.106382978723399</v>
      </c>
      <c r="Q2774">
        <v>0.115025635636962</v>
      </c>
    </row>
    <row r="2775" spans="1:17" hidden="1" x14ac:dyDescent="0.3">
      <c r="A2775" t="s">
        <v>5758</v>
      </c>
      <c r="B2775" t="s">
        <v>5759</v>
      </c>
      <c r="C2775" t="str">
        <f>IFERROR(VLOOKUP(Table1[[#This Row],[Ticker]],[1]!Table2[[Symbol]:[Industry]],2,FALSE),"-")</f>
        <v>-</v>
      </c>
      <c r="D2775" t="s">
        <v>201</v>
      </c>
      <c r="E2775">
        <v>120.98753215000001</v>
      </c>
      <c r="F2775">
        <v>112.15</v>
      </c>
      <c r="G2775">
        <v>2.32296054205242</v>
      </c>
      <c r="H2775">
        <v>9.9878730544442202</v>
      </c>
      <c r="I2775">
        <v>-28.7815064526208</v>
      </c>
      <c r="J2775">
        <v>-0.65970246795853105</v>
      </c>
      <c r="K2775">
        <v>109.684456627559</v>
      </c>
      <c r="L2775">
        <v>111.239154561777</v>
      </c>
      <c r="M2775">
        <v>55.713668597919799</v>
      </c>
      <c r="N2775">
        <v>1.03339124825735</v>
      </c>
      <c r="O2775">
        <v>51.315202853321402</v>
      </c>
      <c r="P2775">
        <v>39.733366558684203</v>
      </c>
      <c r="Q2775">
        <v>0.13593593105871199</v>
      </c>
    </row>
    <row r="2776" spans="1:17" hidden="1" x14ac:dyDescent="0.3">
      <c r="A2776" t="s">
        <v>5760</v>
      </c>
      <c r="B2776" t="s">
        <v>5761</v>
      </c>
      <c r="C2776" t="str">
        <f>IFERROR(VLOOKUP(Table1[[#This Row],[Ticker]],[1]!Table2[[Symbol]:[Industry]],2,FALSE),"-")</f>
        <v>-</v>
      </c>
      <c r="D2776" t="s">
        <v>57</v>
      </c>
      <c r="E2776">
        <v>120.939229015</v>
      </c>
      <c r="F2776">
        <v>15.07</v>
      </c>
      <c r="G2776">
        <v>-18.030089029495301</v>
      </c>
      <c r="H2776">
        <v>0.50081177013650802</v>
      </c>
      <c r="I2776">
        <v>-54.466682427577702</v>
      </c>
      <c r="J2776">
        <v>8.88429845393342</v>
      </c>
      <c r="K2776">
        <v>15.0248723421678</v>
      </c>
      <c r="L2776">
        <v>17.044945666089699</v>
      </c>
      <c r="M2776">
        <v>76.429817214701799</v>
      </c>
      <c r="N2776">
        <v>0.54740501233701</v>
      </c>
      <c r="O2776">
        <v>106.370272063702</v>
      </c>
      <c r="P2776">
        <v>22.819885900570501</v>
      </c>
      <c r="Q2776">
        <v>2.0900921558399999E-2</v>
      </c>
    </row>
    <row r="2777" spans="1:17" hidden="1" x14ac:dyDescent="0.3">
      <c r="A2777" t="s">
        <v>5762</v>
      </c>
      <c r="B2777" t="s">
        <v>5763</v>
      </c>
      <c r="C2777" t="str">
        <f>IFERROR(VLOOKUP(Table1[[#This Row],[Ticker]],[1]!Table2[[Symbol]:[Industry]],2,FALSE),"-")</f>
        <v>-</v>
      </c>
      <c r="D2777" t="s">
        <v>626</v>
      </c>
      <c r="E2777">
        <v>120.5141447</v>
      </c>
      <c r="F2777">
        <v>44.47</v>
      </c>
      <c r="G2777">
        <v>126.94969221612401</v>
      </c>
      <c r="H2777">
        <v>32.031520416957498</v>
      </c>
      <c r="I2777">
        <v>0.92082630234346496</v>
      </c>
      <c r="J2777">
        <v>25.059951451050299</v>
      </c>
      <c r="K2777">
        <v>33.8487408327168</v>
      </c>
      <c r="L2777">
        <v>30.4734397508016</v>
      </c>
      <c r="M2777">
        <v>89.701187370257898</v>
      </c>
      <c r="N2777">
        <v>1.03401307271039</v>
      </c>
      <c r="O2777">
        <v>0</v>
      </c>
      <c r="P2777">
        <v>161.896348645465</v>
      </c>
      <c r="Q2777">
        <v>3.3680792045454003E-2</v>
      </c>
    </row>
    <row r="2778" spans="1:17" hidden="1" x14ac:dyDescent="0.3">
      <c r="A2778" t="s">
        <v>5764</v>
      </c>
      <c r="B2778" t="s">
        <v>5765</v>
      </c>
      <c r="C2778" t="str">
        <f>IFERROR(VLOOKUP(Table1[[#This Row],[Ticker]],[1]!Table2[[Symbol]:[Industry]],2,FALSE),"-")</f>
        <v>-</v>
      </c>
      <c r="D2778" t="s">
        <v>626</v>
      </c>
      <c r="E2778">
        <v>120.39370769999999</v>
      </c>
      <c r="F2778">
        <v>204.9</v>
      </c>
      <c r="G2778">
        <v>85.0884682840491</v>
      </c>
      <c r="H2778">
        <v>-7.1850488889128901</v>
      </c>
      <c r="I2778">
        <v>4.9251391937531404</v>
      </c>
      <c r="J2778">
        <v>0.422935669127813</v>
      </c>
      <c r="K2778">
        <v>218.68737222255899</v>
      </c>
      <c r="L2778">
        <v>175.449865988525</v>
      </c>
      <c r="M2778">
        <v>45.941305936170799</v>
      </c>
      <c r="N2778">
        <v>1.54561717352415</v>
      </c>
      <c r="O2778">
        <v>37.140068326012603</v>
      </c>
      <c r="P2778">
        <v>215.230769230769</v>
      </c>
    </row>
    <row r="2779" spans="1:17" hidden="1" x14ac:dyDescent="0.3">
      <c r="A2779" t="s">
        <v>5766</v>
      </c>
      <c r="B2779" t="s">
        <v>5767</v>
      </c>
      <c r="C2779" t="str">
        <f>IFERROR(VLOOKUP(Table1[[#This Row],[Ticker]],[1]!Table2[[Symbol]:[Industry]],2,FALSE),"-")</f>
        <v>-</v>
      </c>
      <c r="D2779" t="s">
        <v>1459</v>
      </c>
      <c r="E2779">
        <v>120.284088</v>
      </c>
      <c r="F2779">
        <v>133.6</v>
      </c>
      <c r="G2779">
        <v>44.084306491458896</v>
      </c>
      <c r="H2779">
        <v>15.4421409481939</v>
      </c>
      <c r="I2779">
        <v>-7.9079643295967701</v>
      </c>
      <c r="J2779">
        <v>-3.2333198142903301</v>
      </c>
      <c r="K2779">
        <v>125.632504655845</v>
      </c>
      <c r="L2779">
        <v>114.26402231882599</v>
      </c>
      <c r="M2779">
        <v>51.618664191269097</v>
      </c>
      <c r="N2779">
        <v>0.61669735189322405</v>
      </c>
      <c r="O2779">
        <v>15.0449101796407</v>
      </c>
      <c r="P2779">
        <v>75.673898750821806</v>
      </c>
      <c r="Q2779">
        <v>0.11156585356085701</v>
      </c>
    </row>
    <row r="2780" spans="1:17" hidden="1" x14ac:dyDescent="0.3">
      <c r="A2780" t="s">
        <v>5768</v>
      </c>
      <c r="B2780" t="s">
        <v>5769</v>
      </c>
      <c r="C2780" t="str">
        <f>IFERROR(VLOOKUP(Table1[[#This Row],[Ticker]],[1]!Table2[[Symbol]:[Industry]],2,FALSE),"-")</f>
        <v>-</v>
      </c>
      <c r="D2780" t="s">
        <v>396</v>
      </c>
      <c r="E2780">
        <v>120.167243732999</v>
      </c>
      <c r="F2780">
        <v>51.53</v>
      </c>
      <c r="G2780">
        <v>105.323105384122</v>
      </c>
      <c r="H2780">
        <v>1.77793165214074</v>
      </c>
      <c r="I2780">
        <v>46.134987501671503</v>
      </c>
      <c r="J2780">
        <v>0.25687240693268898</v>
      </c>
      <c r="K2780">
        <v>49.449233617033101</v>
      </c>
      <c r="L2780">
        <v>38.1884870788192</v>
      </c>
      <c r="M2780">
        <v>46.656203243408697</v>
      </c>
      <c r="N2780">
        <v>0.23880268793523099</v>
      </c>
      <c r="O2780">
        <v>18.765767514069399</v>
      </c>
      <c r="P2780">
        <v>214.97555012224899</v>
      </c>
      <c r="Q2780">
        <v>0.12531599915050001</v>
      </c>
    </row>
    <row r="2781" spans="1:17" hidden="1" x14ac:dyDescent="0.3">
      <c r="A2781" t="s">
        <v>5770</v>
      </c>
      <c r="B2781" t="s">
        <v>5771</v>
      </c>
      <c r="C2781" t="str">
        <f>IFERROR(VLOOKUP(Table1[[#This Row],[Ticker]],[1]!Table2[[Symbol]:[Industry]],2,FALSE),"-")</f>
        <v>-</v>
      </c>
      <c r="D2781" t="s">
        <v>1701</v>
      </c>
      <c r="E2781">
        <v>120.09925287</v>
      </c>
      <c r="F2781">
        <v>7.38</v>
      </c>
      <c r="G2781">
        <v>-60.335085434958998</v>
      </c>
      <c r="H2781">
        <v>-7.9442272621864101</v>
      </c>
      <c r="I2781">
        <v>-35.009576628059399</v>
      </c>
      <c r="J2781">
        <v>3.65731172479973</v>
      </c>
      <c r="K2781">
        <v>7.6688434028238897</v>
      </c>
      <c r="L2781">
        <v>9.2138813631486105</v>
      </c>
      <c r="M2781">
        <v>40.4463456647171</v>
      </c>
      <c r="N2781">
        <v>0.94291142882341705</v>
      </c>
      <c r="O2781">
        <v>65.311653116531105</v>
      </c>
      <c r="P2781">
        <v>6.1870503597122299</v>
      </c>
      <c r="Q2781">
        <v>2.3756693748366999E-2</v>
      </c>
    </row>
    <row r="2782" spans="1:17" hidden="1" x14ac:dyDescent="0.3">
      <c r="A2782" t="s">
        <v>5772</v>
      </c>
      <c r="B2782" t="s">
        <v>5773</v>
      </c>
      <c r="C2782" t="str">
        <f>IFERROR(VLOOKUP(Table1[[#This Row],[Ticker]],[1]!Table2[[Symbol]:[Industry]],2,FALSE),"-")</f>
        <v>-</v>
      </c>
      <c r="D2782" t="s">
        <v>68</v>
      </c>
      <c r="E2782">
        <v>120.0869325</v>
      </c>
      <c r="F2782">
        <v>2.25</v>
      </c>
      <c r="G2782">
        <v>-22.097821693206701</v>
      </c>
      <c r="H2782">
        <v>-1.15994084198964</v>
      </c>
      <c r="I2782">
        <v>-68.900492522904599</v>
      </c>
      <c r="J2782">
        <v>-4.90018466951358</v>
      </c>
      <c r="K2782">
        <v>2.2752182963793599</v>
      </c>
      <c r="L2782">
        <v>2.7231551343662699</v>
      </c>
      <c r="M2782">
        <v>40.194834987015803</v>
      </c>
      <c r="N2782">
        <v>0.954980123462708</v>
      </c>
      <c r="O2782">
        <v>224.888888888888</v>
      </c>
      <c r="P2782">
        <v>17.1875</v>
      </c>
      <c r="Q2782">
        <v>-4.0320786207963998E-2</v>
      </c>
    </row>
    <row r="2783" spans="1:17" hidden="1" x14ac:dyDescent="0.3">
      <c r="A2783" t="s">
        <v>5774</v>
      </c>
      <c r="B2783" t="s">
        <v>5775</v>
      </c>
      <c r="C2783" t="str">
        <f>IFERROR(VLOOKUP(Table1[[#This Row],[Ticker]],[1]!Table2[[Symbol]:[Industry]],2,FALSE),"-")</f>
        <v>-</v>
      </c>
      <c r="D2783" t="s">
        <v>54</v>
      </c>
      <c r="E2783">
        <v>119.976</v>
      </c>
      <c r="F2783">
        <v>999.8</v>
      </c>
      <c r="G2783">
        <v>2.0893032394295901</v>
      </c>
      <c r="H2783">
        <v>0.36528852094157199</v>
      </c>
      <c r="I2783">
        <v>-24.626938617102802</v>
      </c>
      <c r="J2783">
        <v>2.7604485512988801</v>
      </c>
      <c r="K2783">
        <v>956.58309871214897</v>
      </c>
      <c r="L2783">
        <v>903.49633316486904</v>
      </c>
      <c r="M2783">
        <v>54.383494116968002</v>
      </c>
      <c r="N2783">
        <v>1.48409847285416</v>
      </c>
      <c r="O2783">
        <v>30.3260652130426</v>
      </c>
      <c r="P2783">
        <v>41.015514809590897</v>
      </c>
      <c r="Q2783">
        <v>2.7313016271818001E-2</v>
      </c>
    </row>
    <row r="2784" spans="1:17" hidden="1" x14ac:dyDescent="0.3">
      <c r="A2784" t="s">
        <v>5776</v>
      </c>
      <c r="B2784" t="s">
        <v>5777</v>
      </c>
      <c r="C2784" t="str">
        <f>IFERROR(VLOOKUP(Table1[[#This Row],[Ticker]],[1]!Table2[[Symbol]:[Industry]],2,FALSE),"-")</f>
        <v>-</v>
      </c>
      <c r="D2784" t="s">
        <v>433</v>
      </c>
      <c r="E2784">
        <v>119.892440814</v>
      </c>
      <c r="F2784">
        <v>5.38</v>
      </c>
      <c r="G2784">
        <v>35.2767764269027</v>
      </c>
      <c r="H2784">
        <v>-3.7741391761905998</v>
      </c>
      <c r="I2784">
        <v>-10.236745889645499</v>
      </c>
      <c r="J2784">
        <v>-1.5355831131402999</v>
      </c>
      <c r="K2784">
        <v>5.4454189017096999</v>
      </c>
      <c r="L2784">
        <v>5.3044085534823697</v>
      </c>
      <c r="M2784">
        <v>48.286450208542199</v>
      </c>
      <c r="N2784">
        <v>0.78479760935417497</v>
      </c>
      <c r="O2784">
        <v>76.208178438661704</v>
      </c>
      <c r="P2784">
        <v>65.538461538461505</v>
      </c>
      <c r="Q2784">
        <v>7.7195034645106006E-2</v>
      </c>
    </row>
    <row r="2785" spans="1:17" hidden="1" x14ac:dyDescent="0.3">
      <c r="A2785" t="s">
        <v>5778</v>
      </c>
      <c r="B2785" t="s">
        <v>5779</v>
      </c>
      <c r="C2785" t="str">
        <f>IFERROR(VLOOKUP(Table1[[#This Row],[Ticker]],[1]!Table2[[Symbol]:[Industry]],2,FALSE),"-")</f>
        <v>-</v>
      </c>
      <c r="D2785" t="s">
        <v>433</v>
      </c>
      <c r="E2785">
        <v>119.81455435999899</v>
      </c>
      <c r="F2785">
        <v>145.30000000000001</v>
      </c>
      <c r="G2785">
        <v>-9.7224664101502007</v>
      </c>
      <c r="H2785">
        <v>-13.3307479642841</v>
      </c>
      <c r="I2785">
        <v>-19.241765627690299</v>
      </c>
      <c r="J2785">
        <v>-0.86161717640064395</v>
      </c>
      <c r="K2785">
        <v>160.29981870429299</v>
      </c>
      <c r="L2785">
        <v>154.306989502535</v>
      </c>
      <c r="M2785">
        <v>27.445632358077798</v>
      </c>
      <c r="N2785">
        <v>1.00997309808293</v>
      </c>
      <c r="O2785">
        <v>48.520302821748103</v>
      </c>
      <c r="P2785">
        <v>46.992850799466098</v>
      </c>
      <c r="Q2785">
        <v>6.4109927628230007E-2</v>
      </c>
    </row>
    <row r="2786" spans="1:17" hidden="1" x14ac:dyDescent="0.3">
      <c r="A2786" t="s">
        <v>5780</v>
      </c>
      <c r="B2786" t="s">
        <v>5781</v>
      </c>
      <c r="C2786" t="str">
        <f>IFERROR(VLOOKUP(Table1[[#This Row],[Ticker]],[1]!Table2[[Symbol]:[Industry]],2,FALSE),"-")</f>
        <v>-</v>
      </c>
      <c r="D2786" t="s">
        <v>54</v>
      </c>
      <c r="E2786">
        <v>119.792062449</v>
      </c>
      <c r="F2786">
        <v>23.91</v>
      </c>
      <c r="G2786">
        <v>-24.6234649658759</v>
      </c>
      <c r="H2786">
        <v>1.3237991979464001</v>
      </c>
      <c r="I2786">
        <v>-37.4402577612722</v>
      </c>
      <c r="J2786">
        <v>3.4356336827058702</v>
      </c>
      <c r="K2786">
        <v>23.740178480792199</v>
      </c>
      <c r="L2786">
        <v>25.662309991272402</v>
      </c>
      <c r="M2786">
        <v>54.617102138760799</v>
      </c>
      <c r="N2786">
        <v>0.81707899410157403</v>
      </c>
      <c r="O2786">
        <v>72.312839815976503</v>
      </c>
      <c r="P2786">
        <v>25.842105263157801</v>
      </c>
      <c r="Q2786">
        <v>-0.103384333906911</v>
      </c>
    </row>
    <row r="2787" spans="1:17" hidden="1" x14ac:dyDescent="0.3">
      <c r="A2787" t="s">
        <v>5782</v>
      </c>
      <c r="B2787" t="s">
        <v>5783</v>
      </c>
      <c r="C2787" t="str">
        <f>IFERROR(VLOOKUP(Table1[[#This Row],[Ticker]],[1]!Table2[[Symbol]:[Industry]],2,FALSE),"-")</f>
        <v>-</v>
      </c>
      <c r="D2787" t="s">
        <v>2178</v>
      </c>
      <c r="E2787">
        <v>119.71243</v>
      </c>
      <c r="F2787">
        <v>427.85</v>
      </c>
      <c r="G2787">
        <v>659.18167305907195</v>
      </c>
      <c r="H2787">
        <v>149.18909611792699</v>
      </c>
      <c r="I2787">
        <v>131.660631500958</v>
      </c>
      <c r="J2787">
        <v>22.002748680721901</v>
      </c>
      <c r="K2787">
        <v>254.435470235157</v>
      </c>
      <c r="L2787">
        <v>179.67141496675299</v>
      </c>
      <c r="M2787">
        <v>98.235251335623801</v>
      </c>
      <c r="N2787">
        <v>1.60210803689064</v>
      </c>
      <c r="O2787">
        <v>0</v>
      </c>
      <c r="P2787">
        <v>875.71265678449197</v>
      </c>
    </row>
    <row r="2788" spans="1:17" hidden="1" x14ac:dyDescent="0.3">
      <c r="A2788" t="s">
        <v>5784</v>
      </c>
      <c r="B2788" t="s">
        <v>5785</v>
      </c>
      <c r="C2788" t="str">
        <f>IFERROR(VLOOKUP(Table1[[#This Row],[Ticker]],[1]!Table2[[Symbol]:[Industry]],2,FALSE),"-")</f>
        <v>-</v>
      </c>
      <c r="D2788" t="s">
        <v>391</v>
      </c>
      <c r="E2788">
        <v>119.50602000000001</v>
      </c>
      <c r="F2788">
        <v>12.03</v>
      </c>
      <c r="G2788">
        <v>137.810518960645</v>
      </c>
      <c r="H2788">
        <v>10.159684353221101</v>
      </c>
      <c r="I2788">
        <v>25.012292050525598</v>
      </c>
      <c r="J2788">
        <v>14.2340923945564</v>
      </c>
      <c r="K2788">
        <v>10.6940977845842</v>
      </c>
      <c r="L2788">
        <v>8.7707942688880092</v>
      </c>
      <c r="M2788">
        <v>82.534062900568998</v>
      </c>
      <c r="N2788">
        <v>1.0575710818491699</v>
      </c>
      <c r="O2788">
        <v>4.2394014962593403</v>
      </c>
      <c r="P2788">
        <v>172.171945701357</v>
      </c>
      <c r="Q2788">
        <v>6.5773000828854997E-2</v>
      </c>
    </row>
    <row r="2789" spans="1:17" hidden="1" x14ac:dyDescent="0.3">
      <c r="A2789" t="s">
        <v>5786</v>
      </c>
      <c r="B2789" t="s">
        <v>5787</v>
      </c>
      <c r="C2789" t="str">
        <f>IFERROR(VLOOKUP(Table1[[#This Row],[Ticker]],[1]!Table2[[Symbol]:[Industry]],2,FALSE),"-")</f>
        <v>-</v>
      </c>
      <c r="D2789" t="s">
        <v>294</v>
      </c>
      <c r="E2789">
        <v>119.36626307100001</v>
      </c>
      <c r="F2789">
        <v>63.69</v>
      </c>
      <c r="G2789">
        <v>-15.954548697074699</v>
      </c>
      <c r="H2789">
        <v>2.0858944507867498</v>
      </c>
      <c r="I2789">
        <v>-1.2895057345335099</v>
      </c>
      <c r="J2789">
        <v>5.2136516408036497</v>
      </c>
      <c r="K2789">
        <v>65.439385370620698</v>
      </c>
      <c r="L2789">
        <v>63.436194380676604</v>
      </c>
      <c r="M2789">
        <v>46.383222903463199</v>
      </c>
      <c r="N2789">
        <v>0.95935281694693297</v>
      </c>
      <c r="O2789">
        <v>69.477154969382894</v>
      </c>
      <c r="P2789">
        <v>44.75</v>
      </c>
      <c r="Q2789">
        <v>1.65587200968E-4</v>
      </c>
    </row>
    <row r="2790" spans="1:17" hidden="1" x14ac:dyDescent="0.3">
      <c r="A2790" t="s">
        <v>5788</v>
      </c>
      <c r="B2790" t="s">
        <v>5789</v>
      </c>
      <c r="C2790" t="str">
        <f>IFERROR(VLOOKUP(Table1[[#This Row],[Ticker]],[1]!Table2[[Symbol]:[Industry]],2,FALSE),"-")</f>
        <v>-</v>
      </c>
      <c r="D2790" t="s">
        <v>626</v>
      </c>
      <c r="E2790">
        <v>119.195504</v>
      </c>
      <c r="F2790">
        <v>70.58</v>
      </c>
      <c r="G2790">
        <v>-38.138970146738501</v>
      </c>
      <c r="H2790">
        <v>14.8324126607996</v>
      </c>
      <c r="I2790">
        <v>-19.966783580515798</v>
      </c>
      <c r="J2790">
        <v>-3.1706679490275702</v>
      </c>
      <c r="K2790">
        <v>69.508528987733897</v>
      </c>
      <c r="M2790">
        <v>35.751188636280197</v>
      </c>
      <c r="N2790">
        <v>1.1621639387366001</v>
      </c>
      <c r="O2790">
        <v>37.319353924624501</v>
      </c>
      <c r="P2790">
        <v>52.6054054054053</v>
      </c>
    </row>
    <row r="2791" spans="1:17" hidden="1" x14ac:dyDescent="0.3">
      <c r="A2791" t="s">
        <v>5790</v>
      </c>
      <c r="B2791" t="s">
        <v>5791</v>
      </c>
      <c r="C2791" t="str">
        <f>IFERROR(VLOOKUP(Table1[[#This Row],[Ticker]],[1]!Table2[[Symbol]:[Industry]],2,FALSE),"-")</f>
        <v>-</v>
      </c>
      <c r="D2791" t="s">
        <v>2157</v>
      </c>
      <c r="E2791">
        <v>119</v>
      </c>
      <c r="F2791">
        <v>87.5</v>
      </c>
      <c r="G2791">
        <v>-24.245904148409299</v>
      </c>
      <c r="H2791">
        <v>23.508280851921999</v>
      </c>
      <c r="I2791">
        <v>-10.7656334367478</v>
      </c>
      <c r="J2791">
        <v>-6.9750923537056</v>
      </c>
      <c r="K2791">
        <v>79.699917528451806</v>
      </c>
      <c r="M2791">
        <v>43.978263110934002</v>
      </c>
      <c r="O2791">
        <v>40.857142857142797</v>
      </c>
      <c r="P2791">
        <v>38.8888888888888</v>
      </c>
    </row>
    <row r="2792" spans="1:17" hidden="1" x14ac:dyDescent="0.3">
      <c r="A2792" t="s">
        <v>5792</v>
      </c>
      <c r="B2792" t="s">
        <v>5793</v>
      </c>
      <c r="C2792" t="str">
        <f>IFERROR(VLOOKUP(Table1[[#This Row],[Ticker]],[1]!Table2[[Symbol]:[Industry]],2,FALSE),"-")</f>
        <v>-</v>
      </c>
      <c r="D2792" t="s">
        <v>133</v>
      </c>
      <c r="E2792">
        <v>118.62685968</v>
      </c>
      <c r="F2792">
        <v>59.92</v>
      </c>
      <c r="G2792">
        <v>-9.5538354349590797</v>
      </c>
      <c r="H2792">
        <v>-8.4034963009572596</v>
      </c>
      <c r="I2792">
        <v>-35.337131400779697</v>
      </c>
      <c r="J2792">
        <v>0.150715987985235</v>
      </c>
      <c r="K2792">
        <v>61.123763613025901</v>
      </c>
      <c r="L2792">
        <v>61.690146552723</v>
      </c>
      <c r="M2792">
        <v>52.271806930012303</v>
      </c>
      <c r="N2792">
        <v>0.71621389189984996</v>
      </c>
      <c r="O2792">
        <v>57.2930574098798</v>
      </c>
      <c r="P2792">
        <v>23.5463917525773</v>
      </c>
      <c r="Q2792">
        <v>0.112203351085665</v>
      </c>
    </row>
    <row r="2793" spans="1:17" hidden="1" x14ac:dyDescent="0.3">
      <c r="A2793" t="s">
        <v>5794</v>
      </c>
      <c r="B2793" t="s">
        <v>5795</v>
      </c>
      <c r="C2793" t="str">
        <f>IFERROR(VLOOKUP(Table1[[#This Row],[Ticker]],[1]!Table2[[Symbol]:[Industry]],2,FALSE),"-")</f>
        <v>-</v>
      </c>
      <c r="D2793" t="s">
        <v>46</v>
      </c>
      <c r="E2793">
        <v>118.49838462</v>
      </c>
      <c r="F2793">
        <v>0.84</v>
      </c>
      <c r="G2793">
        <v>113.41491456503999</v>
      </c>
      <c r="H2793">
        <v>13.005583276170601</v>
      </c>
      <c r="I2793">
        <v>39.622458003975098</v>
      </c>
      <c r="J2793">
        <v>-4.1794466337649796</v>
      </c>
      <c r="K2793">
        <v>0.71710616259647098</v>
      </c>
      <c r="L2793">
        <v>0.60494508680838199</v>
      </c>
      <c r="M2793">
        <v>67.301666889045293</v>
      </c>
      <c r="N2793">
        <v>0.83453459677294095</v>
      </c>
      <c r="O2793">
        <v>13.095238095238001</v>
      </c>
      <c r="P2793">
        <v>179.99999999999901</v>
      </c>
      <c r="Q2793">
        <v>0.10146832579637299</v>
      </c>
    </row>
    <row r="2794" spans="1:17" hidden="1" x14ac:dyDescent="0.3">
      <c r="A2794" t="s">
        <v>5796</v>
      </c>
      <c r="B2794" t="s">
        <v>5797</v>
      </c>
      <c r="C2794" t="str">
        <f>IFERROR(VLOOKUP(Table1[[#This Row],[Ticker]],[1]!Table2[[Symbol]:[Industry]],2,FALSE),"-")</f>
        <v>-</v>
      </c>
      <c r="D2794" t="s">
        <v>54</v>
      </c>
      <c r="E2794">
        <v>118.0147044</v>
      </c>
      <c r="F2794">
        <v>102.75</v>
      </c>
      <c r="G2794">
        <v>15.8857964286016</v>
      </c>
      <c r="H2794">
        <v>-0.73980165477426496</v>
      </c>
      <c r="I2794">
        <v>3.6830916190529699</v>
      </c>
      <c r="J2794">
        <v>9.6383828235993505</v>
      </c>
      <c r="K2794">
        <v>103.449028945644</v>
      </c>
      <c r="L2794">
        <v>100.606225489019</v>
      </c>
      <c r="M2794">
        <v>55.097817535227598</v>
      </c>
      <c r="N2794">
        <v>1.1824780666873</v>
      </c>
      <c r="O2794">
        <v>63.406326034063198</v>
      </c>
      <c r="P2794">
        <v>47.523330940416301</v>
      </c>
      <c r="Q2794">
        <v>0.113867404192179</v>
      </c>
    </row>
    <row r="2795" spans="1:17" hidden="1" x14ac:dyDescent="0.3">
      <c r="A2795" t="s">
        <v>5798</v>
      </c>
      <c r="B2795" t="s">
        <v>5799</v>
      </c>
      <c r="C2795" t="str">
        <f>IFERROR(VLOOKUP(Table1[[#This Row],[Ticker]],[1]!Table2[[Symbol]:[Industry]],2,FALSE),"-")</f>
        <v>-</v>
      </c>
      <c r="D2795" t="s">
        <v>433</v>
      </c>
      <c r="E2795">
        <v>117.504</v>
      </c>
      <c r="F2795">
        <v>306</v>
      </c>
      <c r="G2795">
        <v>107.00270082458201</v>
      </c>
      <c r="H2795">
        <v>-11.017538454060301</v>
      </c>
      <c r="I2795">
        <v>30.019600618142999</v>
      </c>
      <c r="J2795">
        <v>2.8975921677143499</v>
      </c>
      <c r="K2795">
        <v>298.51520801502801</v>
      </c>
      <c r="L2795">
        <v>260.176200881348</v>
      </c>
      <c r="M2795">
        <v>66.887255286907603</v>
      </c>
      <c r="N2795">
        <v>0.514222905202391</v>
      </c>
      <c r="O2795">
        <v>23.856209150326801</v>
      </c>
      <c r="P2795">
        <v>135.38461538461499</v>
      </c>
      <c r="Q2795">
        <v>0.11934976211939501</v>
      </c>
    </row>
    <row r="2796" spans="1:17" hidden="1" x14ac:dyDescent="0.3">
      <c r="A2796" t="s">
        <v>5800</v>
      </c>
      <c r="B2796" t="s">
        <v>5801</v>
      </c>
      <c r="C2796" t="str">
        <f>IFERROR(VLOOKUP(Table1[[#This Row],[Ticker]],[1]!Table2[[Symbol]:[Industry]],2,FALSE),"-")</f>
        <v>-</v>
      </c>
      <c r="D2796" t="s">
        <v>932</v>
      </c>
      <c r="E2796">
        <v>117.18732809399999</v>
      </c>
      <c r="F2796">
        <v>9.67</v>
      </c>
      <c r="G2796">
        <v>29.3826565005247</v>
      </c>
      <c r="H2796">
        <v>49.452924037154403</v>
      </c>
      <c r="I2796">
        <v>-27.149259167741999</v>
      </c>
      <c r="J2796">
        <v>10.406921340518</v>
      </c>
      <c r="K2796">
        <v>7.7510717478108502</v>
      </c>
      <c r="L2796">
        <v>8.1982658711524099</v>
      </c>
      <c r="M2796">
        <v>64.402998204477498</v>
      </c>
      <c r="N2796">
        <v>2.8114171381053801</v>
      </c>
      <c r="O2796">
        <v>27.714581178903799</v>
      </c>
      <c r="P2796">
        <v>110.217391304347</v>
      </c>
      <c r="Q2796">
        <v>-0.10552746662999</v>
      </c>
    </row>
    <row r="2797" spans="1:17" hidden="1" x14ac:dyDescent="0.3">
      <c r="A2797" t="s">
        <v>5802</v>
      </c>
      <c r="B2797" t="s">
        <v>5803</v>
      </c>
      <c r="C2797" t="str">
        <f>IFERROR(VLOOKUP(Table1[[#This Row],[Ticker]],[1]!Table2[[Symbol]:[Industry]],2,FALSE),"-")</f>
        <v>-</v>
      </c>
      <c r="D2797" t="s">
        <v>626</v>
      </c>
      <c r="E2797">
        <v>117.0639</v>
      </c>
      <c r="F2797">
        <v>68.099999999999994</v>
      </c>
      <c r="G2797">
        <v>-40.108894958768602</v>
      </c>
      <c r="H2797">
        <v>-9.1586073470205704</v>
      </c>
      <c r="I2797">
        <v>-26.628624247106998</v>
      </c>
      <c r="J2797">
        <v>-4.2415705563540298</v>
      </c>
      <c r="M2797">
        <v>34.713512389229798</v>
      </c>
      <c r="O2797">
        <v>22.466960352422898</v>
      </c>
      <c r="P2797">
        <v>2.8700906344410799</v>
      </c>
    </row>
    <row r="2798" spans="1:17" hidden="1" x14ac:dyDescent="0.3">
      <c r="A2798" t="s">
        <v>5804</v>
      </c>
      <c r="B2798" t="s">
        <v>5805</v>
      </c>
      <c r="C2798" t="str">
        <f>IFERROR(VLOOKUP(Table1[[#This Row],[Ticker]],[1]!Table2[[Symbol]:[Industry]],2,FALSE),"-")</f>
        <v>-</v>
      </c>
      <c r="D2798" t="s">
        <v>1593</v>
      </c>
      <c r="E2798">
        <v>117.05646211299999</v>
      </c>
      <c r="F2798">
        <v>79.989999999999995</v>
      </c>
      <c r="G2798">
        <v>14.9901358039789</v>
      </c>
      <c r="H2798">
        <v>-5.5349935179272904</v>
      </c>
      <c r="I2798">
        <v>-4.98099747539273</v>
      </c>
      <c r="J2798">
        <v>-3.3771622374002499</v>
      </c>
      <c r="K2798">
        <v>86.234247031170099</v>
      </c>
      <c r="L2798">
        <v>84.730007994199994</v>
      </c>
      <c r="M2798">
        <v>43.885688411825903</v>
      </c>
      <c r="N2798">
        <v>1.7352472089314099</v>
      </c>
      <c r="O2798">
        <v>85.960745093136595</v>
      </c>
      <c r="P2798">
        <v>41.575221238937999</v>
      </c>
      <c r="Q2798">
        <v>4.0827580910759997E-2</v>
      </c>
    </row>
    <row r="2799" spans="1:17" hidden="1" x14ac:dyDescent="0.3">
      <c r="A2799" t="s">
        <v>5806</v>
      </c>
      <c r="B2799" t="s">
        <v>5807</v>
      </c>
      <c r="C2799" t="str">
        <f>IFERROR(VLOOKUP(Table1[[#This Row],[Ticker]],[1]!Table2[[Symbol]:[Industry]],2,FALSE),"-")</f>
        <v>-</v>
      </c>
      <c r="D2799" t="s">
        <v>926</v>
      </c>
      <c r="E2799">
        <v>116.911839</v>
      </c>
      <c r="F2799">
        <v>230.7</v>
      </c>
      <c r="G2799">
        <v>-9.5675860689940802</v>
      </c>
      <c r="H2799">
        <v>-16.148260790154001</v>
      </c>
      <c r="I2799">
        <v>-34.702095946747001</v>
      </c>
      <c r="J2799">
        <v>-4.30941431480551</v>
      </c>
      <c r="K2799">
        <v>238.34396053155399</v>
      </c>
      <c r="L2799">
        <v>246.935775171546</v>
      </c>
      <c r="M2799">
        <v>54.456654554654797</v>
      </c>
      <c r="N2799">
        <v>1.7745206658754999</v>
      </c>
      <c r="O2799">
        <v>52.7524924143909</v>
      </c>
      <c r="P2799">
        <v>24.366576819406902</v>
      </c>
      <c r="Q2799">
        <v>3.9999805825675E-2</v>
      </c>
    </row>
    <row r="2800" spans="1:17" hidden="1" x14ac:dyDescent="0.3">
      <c r="A2800" t="s">
        <v>5808</v>
      </c>
      <c r="B2800" t="s">
        <v>5809</v>
      </c>
      <c r="C2800" t="str">
        <f>IFERROR(VLOOKUP(Table1[[#This Row],[Ticker]],[1]!Table2[[Symbol]:[Industry]],2,FALSE),"-")</f>
        <v>-</v>
      </c>
      <c r="D2800" t="s">
        <v>532</v>
      </c>
      <c r="E2800">
        <v>116.910937</v>
      </c>
      <c r="F2800">
        <v>130</v>
      </c>
      <c r="G2800">
        <v>113.710663178719</v>
      </c>
      <c r="H2800">
        <v>-2.6169772758277801</v>
      </c>
      <c r="I2800">
        <v>2.2968719167379401</v>
      </c>
      <c r="J2800">
        <v>-1.0320432415635501</v>
      </c>
      <c r="K2800">
        <v>123.31670450334001</v>
      </c>
      <c r="L2800">
        <v>104.124254447542</v>
      </c>
      <c r="M2800">
        <v>47.214637729101</v>
      </c>
      <c r="N2800">
        <v>1.04500692577983</v>
      </c>
      <c r="O2800">
        <v>26.9615384615384</v>
      </c>
      <c r="P2800">
        <v>145.05183788878401</v>
      </c>
      <c r="Q2800">
        <v>7.3663231529668999E-2</v>
      </c>
    </row>
    <row r="2801" spans="1:17" hidden="1" x14ac:dyDescent="0.3">
      <c r="A2801" t="s">
        <v>5810</v>
      </c>
      <c r="B2801" t="s">
        <v>5811</v>
      </c>
      <c r="C2801" t="str">
        <f>IFERROR(VLOOKUP(Table1[[#This Row],[Ticker]],[1]!Table2[[Symbol]:[Industry]],2,FALSE),"-")</f>
        <v>-</v>
      </c>
      <c r="D2801" t="s">
        <v>782</v>
      </c>
      <c r="E2801">
        <v>116.66759999999999</v>
      </c>
      <c r="F2801">
        <v>113.05</v>
      </c>
      <c r="G2801">
        <v>70.194723094196604</v>
      </c>
      <c r="H2801">
        <v>106.78376255593</v>
      </c>
      <c r="I2801">
        <v>66.339629721146807</v>
      </c>
      <c r="J2801">
        <v>22.823988884205399</v>
      </c>
      <c r="K2801">
        <v>69.653505861944396</v>
      </c>
      <c r="L2801">
        <v>58.438248813808499</v>
      </c>
      <c r="M2801">
        <v>98.910060014164401</v>
      </c>
      <c r="N2801">
        <v>1.7885751031189301</v>
      </c>
      <c r="O2801">
        <v>0</v>
      </c>
      <c r="P2801">
        <v>145.22776572668101</v>
      </c>
    </row>
    <row r="2802" spans="1:17" hidden="1" x14ac:dyDescent="0.3">
      <c r="A2802" t="s">
        <v>5812</v>
      </c>
      <c r="B2802" t="s">
        <v>5813</v>
      </c>
      <c r="C2802" t="str">
        <f>IFERROR(VLOOKUP(Table1[[#This Row],[Ticker]],[1]!Table2[[Symbol]:[Industry]],2,FALSE),"-")</f>
        <v>-</v>
      </c>
      <c r="D2802" t="s">
        <v>433</v>
      </c>
      <c r="E2802">
        <v>116.64015000000001</v>
      </c>
      <c r="F2802">
        <v>49.06</v>
      </c>
      <c r="G2802">
        <v>108.41491456503999</v>
      </c>
      <c r="H2802">
        <v>-6.6073744703082404</v>
      </c>
      <c r="I2802">
        <v>18.989961797973301</v>
      </c>
      <c r="J2802">
        <v>11.5982808300898</v>
      </c>
      <c r="K2802">
        <v>46.129094200196199</v>
      </c>
      <c r="L2802">
        <v>38.074371644794297</v>
      </c>
      <c r="M2802">
        <v>73.715685502298399</v>
      </c>
      <c r="N2802">
        <v>0.75305956165368904</v>
      </c>
      <c r="O2802">
        <v>10.5788830004076</v>
      </c>
      <c r="P2802">
        <v>190.29585798816501</v>
      </c>
      <c r="Q2802">
        <v>8.1542154008947001E-2</v>
      </c>
    </row>
    <row r="2803" spans="1:17" hidden="1" x14ac:dyDescent="0.3">
      <c r="A2803" t="s">
        <v>5814</v>
      </c>
      <c r="B2803" t="s">
        <v>5815</v>
      </c>
      <c r="C2803" t="str">
        <f>IFERROR(VLOOKUP(Table1[[#This Row],[Ticker]],[1]!Table2[[Symbol]:[Industry]],2,FALSE),"-")</f>
        <v>-</v>
      </c>
      <c r="D2803" t="s">
        <v>3966</v>
      </c>
      <c r="E2803">
        <v>116.61937500000001</v>
      </c>
      <c r="F2803">
        <v>185</v>
      </c>
      <c r="G2803">
        <v>-10.0496523640929</v>
      </c>
      <c r="H2803">
        <v>-19.041276139230199</v>
      </c>
      <c r="I2803">
        <v>14.4374120950409</v>
      </c>
      <c r="J2803">
        <v>9.5840723940308798</v>
      </c>
      <c r="K2803">
        <v>175.01471601226899</v>
      </c>
      <c r="L2803">
        <v>146.878289598984</v>
      </c>
      <c r="M2803">
        <v>47.708868160724499</v>
      </c>
      <c r="N2803">
        <v>0.68878648233486905</v>
      </c>
      <c r="O2803">
        <v>32.081081081081003</v>
      </c>
      <c r="P2803">
        <v>75.605125771238704</v>
      </c>
    </row>
    <row r="2804" spans="1:17" hidden="1" x14ac:dyDescent="0.3">
      <c r="A2804" t="s">
        <v>5816</v>
      </c>
      <c r="B2804" t="s">
        <v>5817</v>
      </c>
      <c r="C2804" t="str">
        <f>IFERROR(VLOOKUP(Table1[[#This Row],[Ticker]],[1]!Table2[[Symbol]:[Industry]],2,FALSE),"-")</f>
        <v>-</v>
      </c>
      <c r="D2804" t="s">
        <v>551</v>
      </c>
      <c r="E2804">
        <v>116.439708325</v>
      </c>
      <c r="F2804">
        <v>2881.85</v>
      </c>
      <c r="G2804">
        <v>59.328557644994902</v>
      </c>
      <c r="H2804">
        <v>0.406510421778081</v>
      </c>
      <c r="I2804">
        <v>-16.935759278050298</v>
      </c>
      <c r="J2804">
        <v>1.54768788838144</v>
      </c>
      <c r="K2804">
        <v>2840.7431271179498</v>
      </c>
      <c r="L2804">
        <v>2598.1151783924702</v>
      </c>
      <c r="M2804">
        <v>58.020084135083799</v>
      </c>
      <c r="N2804">
        <v>1.17101753465389</v>
      </c>
      <c r="O2804">
        <v>15.8977739993407</v>
      </c>
      <c r="P2804">
        <v>98.611302549965501</v>
      </c>
      <c r="Q2804">
        <v>0.12749837361671701</v>
      </c>
    </row>
    <row r="2805" spans="1:17" hidden="1" x14ac:dyDescent="0.3">
      <c r="A2805" t="s">
        <v>5818</v>
      </c>
      <c r="B2805" t="s">
        <v>5819</v>
      </c>
      <c r="C2805" t="str">
        <f>IFERROR(VLOOKUP(Table1[[#This Row],[Ticker]],[1]!Table2[[Symbol]:[Industry]],2,FALSE),"-")</f>
        <v>-</v>
      </c>
      <c r="D2805" t="s">
        <v>286</v>
      </c>
      <c r="E2805">
        <v>116.39242</v>
      </c>
      <c r="F2805">
        <v>142.15</v>
      </c>
      <c r="G2805">
        <v>92.849925370845099</v>
      </c>
      <c r="H2805">
        <v>26.779866909001999</v>
      </c>
      <c r="I2805">
        <v>33.426470711193701</v>
      </c>
      <c r="J2805">
        <v>-6.3916378803343896</v>
      </c>
      <c r="K2805">
        <v>131.12486589396099</v>
      </c>
      <c r="L2805">
        <v>104.681922588982</v>
      </c>
      <c r="M2805">
        <v>36.933230718154597</v>
      </c>
      <c r="N2805">
        <v>0.97273502267517897</v>
      </c>
      <c r="O2805">
        <v>16.848399577910602</v>
      </c>
      <c r="P2805">
        <v>145.086206896551</v>
      </c>
      <c r="Q2805">
        <v>0.14286090212772801</v>
      </c>
    </row>
    <row r="2806" spans="1:17" hidden="1" x14ac:dyDescent="0.3">
      <c r="A2806" t="s">
        <v>5820</v>
      </c>
      <c r="B2806" t="s">
        <v>5821</v>
      </c>
      <c r="C2806" t="str">
        <f>IFERROR(VLOOKUP(Table1[[#This Row],[Ticker]],[1]!Table2[[Symbol]:[Industry]],2,FALSE),"-")</f>
        <v>-</v>
      </c>
      <c r="D2806" t="s">
        <v>719</v>
      </c>
      <c r="E2806">
        <v>116.22762999</v>
      </c>
      <c r="F2806">
        <v>69.900000000000006</v>
      </c>
      <c r="G2806">
        <v>-59.081463996040597</v>
      </c>
      <c r="H2806">
        <v>-19.728753780653001</v>
      </c>
      <c r="I2806">
        <v>-45.6011932843791</v>
      </c>
      <c r="J2806">
        <v>-7.3977656089022501</v>
      </c>
      <c r="M2806">
        <v>20.545116514328701</v>
      </c>
      <c r="O2806">
        <v>55.937052932760999</v>
      </c>
      <c r="P2806">
        <v>2.6431718061674201</v>
      </c>
    </row>
    <row r="2807" spans="1:17" hidden="1" x14ac:dyDescent="0.3">
      <c r="A2807" t="s">
        <v>5822</v>
      </c>
      <c r="B2807" t="s">
        <v>5823</v>
      </c>
      <c r="C2807" t="str">
        <f>IFERROR(VLOOKUP(Table1[[#This Row],[Ticker]],[1]!Table2[[Symbol]:[Industry]],2,FALSE),"-")</f>
        <v>-</v>
      </c>
      <c r="D2807" t="s">
        <v>626</v>
      </c>
      <c r="E2807">
        <v>116.14402800000001</v>
      </c>
      <c r="F2807">
        <v>35.159999999999997</v>
      </c>
      <c r="G2807">
        <v>25.952875519487701</v>
      </c>
      <c r="H2807">
        <v>1.5588683042582201</v>
      </c>
      <c r="I2807">
        <v>52.354008806114102</v>
      </c>
      <c r="J2807">
        <v>4.2181138514571703</v>
      </c>
      <c r="K2807">
        <v>34.115089382393698</v>
      </c>
      <c r="L2807">
        <v>29.5182187939151</v>
      </c>
      <c r="M2807">
        <v>60.620595102749</v>
      </c>
      <c r="N2807">
        <v>0.490950747160801</v>
      </c>
      <c r="O2807">
        <v>20.022753128555099</v>
      </c>
      <c r="P2807">
        <v>93.186813186813097</v>
      </c>
      <c r="Q2807">
        <v>0.112761071507336</v>
      </c>
    </row>
    <row r="2808" spans="1:17" hidden="1" x14ac:dyDescent="0.3">
      <c r="A2808" t="s">
        <v>5824</v>
      </c>
      <c r="B2808" t="s">
        <v>5825</v>
      </c>
      <c r="C2808" t="str">
        <f>IFERROR(VLOOKUP(Table1[[#This Row],[Ticker]],[1]!Table2[[Symbol]:[Industry]],2,FALSE),"-")</f>
        <v>-</v>
      </c>
      <c r="D2808" t="s">
        <v>433</v>
      </c>
      <c r="E2808">
        <v>116.09245199999999</v>
      </c>
      <c r="F2808">
        <v>116</v>
      </c>
      <c r="G2808">
        <v>-72.035355832325607</v>
      </c>
      <c r="H2808">
        <v>-6.0182698044822596</v>
      </c>
      <c r="I2808">
        <v>-6.5850718399183101</v>
      </c>
      <c r="J2808">
        <v>-0.134606926653281</v>
      </c>
      <c r="K2808">
        <v>120.81735817846</v>
      </c>
      <c r="L2808">
        <v>125.228512646493</v>
      </c>
      <c r="M2808">
        <v>54.3765280603889</v>
      </c>
      <c r="N2808">
        <v>0.57403488384489898</v>
      </c>
      <c r="O2808">
        <v>92.844827586206804</v>
      </c>
      <c r="P2808">
        <v>26.361655773420399</v>
      </c>
      <c r="Q2808">
        <v>6.3132534330752998E-2</v>
      </c>
    </row>
    <row r="2809" spans="1:17" hidden="1" x14ac:dyDescent="0.3">
      <c r="A2809" t="s">
        <v>5826</v>
      </c>
      <c r="B2809" t="s">
        <v>5827</v>
      </c>
      <c r="C2809" t="str">
        <f>IFERROR(VLOOKUP(Table1[[#This Row],[Ticker]],[1]!Table2[[Symbol]:[Industry]],2,FALSE),"-")</f>
        <v>-</v>
      </c>
      <c r="D2809" t="s">
        <v>523</v>
      </c>
      <c r="E2809">
        <v>115.98793499999999</v>
      </c>
      <c r="F2809">
        <v>41.5</v>
      </c>
      <c r="G2809">
        <v>31.510152660279001</v>
      </c>
      <c r="H2809">
        <v>-7.19191992485369</v>
      </c>
      <c r="I2809">
        <v>4.3258587345405699</v>
      </c>
      <c r="J2809">
        <v>3.1909714239586502</v>
      </c>
      <c r="K2809">
        <v>40.300674354536298</v>
      </c>
      <c r="L2809">
        <v>35.347362740825197</v>
      </c>
      <c r="M2809">
        <v>47.199579264474998</v>
      </c>
      <c r="N2809">
        <v>0.31440276634847297</v>
      </c>
      <c r="O2809">
        <v>26.289156626505999</v>
      </c>
      <c r="P2809">
        <v>71.063478977741099</v>
      </c>
      <c r="Q2809">
        <v>-2.8976656830099999E-3</v>
      </c>
    </row>
    <row r="2810" spans="1:17" hidden="1" x14ac:dyDescent="0.3">
      <c r="A2810" t="s">
        <v>5828</v>
      </c>
      <c r="B2810" t="s">
        <v>5829</v>
      </c>
      <c r="C2810" t="str">
        <f>IFERROR(VLOOKUP(Table1[[#This Row],[Ticker]],[1]!Table2[[Symbol]:[Industry]],2,FALSE),"-")</f>
        <v>-</v>
      </c>
      <c r="D2810" t="s">
        <v>626</v>
      </c>
      <c r="E2810">
        <v>115.87090000000001</v>
      </c>
      <c r="F2810">
        <v>49.73</v>
      </c>
      <c r="G2810">
        <v>-17.8856318830465</v>
      </c>
      <c r="H2810">
        <v>-9.8758854302477808</v>
      </c>
      <c r="I2810">
        <v>-36.479236911279003</v>
      </c>
      <c r="J2810">
        <v>-3.4113981792116599</v>
      </c>
      <c r="K2810">
        <v>50.5814258716795</v>
      </c>
      <c r="L2810">
        <v>50.6920689993011</v>
      </c>
      <c r="M2810">
        <v>44.766272584990503</v>
      </c>
      <c r="N2810">
        <v>1.32749272781355</v>
      </c>
      <c r="O2810">
        <v>37.944902473356102</v>
      </c>
      <c r="P2810">
        <v>20.9975669099756</v>
      </c>
      <c r="Q2810">
        <v>-1.7404898595256998E-2</v>
      </c>
    </row>
    <row r="2811" spans="1:17" hidden="1" x14ac:dyDescent="0.3">
      <c r="A2811" t="s">
        <v>5830</v>
      </c>
      <c r="B2811" t="s">
        <v>5831</v>
      </c>
      <c r="C2811" t="str">
        <f>IFERROR(VLOOKUP(Table1[[#This Row],[Ticker]],[1]!Table2[[Symbol]:[Industry]],2,FALSE),"-")</f>
        <v>-</v>
      </c>
      <c r="D2811" t="s">
        <v>286</v>
      </c>
      <c r="E2811">
        <v>115.71435</v>
      </c>
      <c r="F2811">
        <v>1500</v>
      </c>
      <c r="G2811">
        <v>72.353906607481207</v>
      </c>
      <c r="H2811">
        <v>0.25235155708901702</v>
      </c>
      <c r="I2811">
        <v>-18.8096709232032</v>
      </c>
      <c r="J2811">
        <v>-1.18052617194221</v>
      </c>
      <c r="K2811">
        <v>1455.11630098826</v>
      </c>
      <c r="L2811">
        <v>1327.18790500655</v>
      </c>
      <c r="M2811">
        <v>55.224721890980298</v>
      </c>
      <c r="N2811">
        <v>1.3151390043162301</v>
      </c>
      <c r="O2811">
        <v>25.716666666666601</v>
      </c>
      <c r="P2811">
        <v>106.868018204385</v>
      </c>
      <c r="Q2811">
        <v>7.6005930394091994E-2</v>
      </c>
    </row>
    <row r="2812" spans="1:17" hidden="1" x14ac:dyDescent="0.3">
      <c r="A2812" t="s">
        <v>5832</v>
      </c>
      <c r="B2812" t="s">
        <v>5833</v>
      </c>
      <c r="C2812" t="str">
        <f>IFERROR(VLOOKUP(Table1[[#This Row],[Ticker]],[1]!Table2[[Symbol]:[Industry]],2,FALSE),"-")</f>
        <v>-</v>
      </c>
      <c r="D2812" t="s">
        <v>626</v>
      </c>
      <c r="E2812">
        <v>115.49802</v>
      </c>
      <c r="F2812">
        <v>169.9</v>
      </c>
      <c r="G2812">
        <v>-39.328176530148397</v>
      </c>
      <c r="H2812">
        <v>3.8100938841221201</v>
      </c>
      <c r="I2812">
        <v>-65.6665905155633</v>
      </c>
      <c r="J2812">
        <v>-1.91131203254712</v>
      </c>
      <c r="K2812">
        <v>176.75953936786999</v>
      </c>
      <c r="L2812">
        <v>192.335195750926</v>
      </c>
      <c r="M2812">
        <v>50.240402519410999</v>
      </c>
      <c r="N2812">
        <v>1.33222434246226</v>
      </c>
      <c r="O2812">
        <v>121.895232489699</v>
      </c>
      <c r="P2812">
        <v>10.324675324675299</v>
      </c>
      <c r="Q2812">
        <v>2.0876241474980999E-2</v>
      </c>
    </row>
    <row r="2813" spans="1:17" hidden="1" x14ac:dyDescent="0.3">
      <c r="A2813" t="s">
        <v>5834</v>
      </c>
      <c r="B2813" t="s">
        <v>5835</v>
      </c>
      <c r="C2813" t="str">
        <f>IFERROR(VLOOKUP(Table1[[#This Row],[Ticker]],[1]!Table2[[Symbol]:[Industry]],2,FALSE),"-")</f>
        <v>-</v>
      </c>
      <c r="D2813" t="s">
        <v>297</v>
      </c>
      <c r="E2813">
        <v>115.4157435</v>
      </c>
      <c r="F2813">
        <v>373.55</v>
      </c>
      <c r="G2813">
        <v>-37.090595736827702</v>
      </c>
      <c r="H2813">
        <v>4.6637883203894299</v>
      </c>
      <c r="I2813">
        <v>-11.4447249151603</v>
      </c>
      <c r="J2813">
        <v>9.5088408426300699</v>
      </c>
      <c r="K2813">
        <v>350.690198176156</v>
      </c>
      <c r="L2813">
        <v>376.10176551419602</v>
      </c>
      <c r="M2813">
        <v>73.487303971325701</v>
      </c>
      <c r="N2813">
        <v>1.55165843963718</v>
      </c>
      <c r="O2813">
        <v>22.875117119528799</v>
      </c>
      <c r="P2813">
        <v>16.734375</v>
      </c>
      <c r="Q2813">
        <v>3.9032494471563997E-2</v>
      </c>
    </row>
    <row r="2814" spans="1:17" hidden="1" x14ac:dyDescent="0.3">
      <c r="A2814" t="s">
        <v>5836</v>
      </c>
      <c r="B2814" t="s">
        <v>5837</v>
      </c>
      <c r="C2814" t="str">
        <f>IFERROR(VLOOKUP(Table1[[#This Row],[Ticker]],[1]!Table2[[Symbol]:[Industry]],2,FALSE),"-")</f>
        <v>-</v>
      </c>
      <c r="D2814" t="s">
        <v>532</v>
      </c>
      <c r="E2814">
        <v>115.180808</v>
      </c>
      <c r="F2814">
        <v>118.9</v>
      </c>
      <c r="G2814">
        <v>64.787842297215406</v>
      </c>
      <c r="H2814">
        <v>-0.462058014612035</v>
      </c>
      <c r="I2814">
        <v>-19.149856208876301</v>
      </c>
      <c r="J2814">
        <v>7.4628665994105701</v>
      </c>
      <c r="K2814">
        <v>116.968120769645</v>
      </c>
      <c r="L2814">
        <v>108.560842822219</v>
      </c>
      <c r="M2814">
        <v>56.872650155660502</v>
      </c>
      <c r="N2814">
        <v>0.96959826444119901</v>
      </c>
      <c r="O2814">
        <v>25.231286795626499</v>
      </c>
      <c r="P2814">
        <v>105</v>
      </c>
      <c r="Q2814">
        <v>5.1856245587259001E-2</v>
      </c>
    </row>
    <row r="2815" spans="1:17" hidden="1" x14ac:dyDescent="0.3">
      <c r="A2815" t="s">
        <v>5838</v>
      </c>
      <c r="B2815" t="s">
        <v>5839</v>
      </c>
      <c r="C2815" t="str">
        <f>IFERROR(VLOOKUP(Table1[[#This Row],[Ticker]],[1]!Table2[[Symbol]:[Industry]],2,FALSE),"-")</f>
        <v>-</v>
      </c>
      <c r="D2815" t="s">
        <v>5840</v>
      </c>
      <c r="E2815">
        <v>114.78283592</v>
      </c>
      <c r="F2815">
        <v>71.319999999999993</v>
      </c>
      <c r="G2815">
        <v>-19.336965134207201</v>
      </c>
      <c r="H2815">
        <v>15.480105204488501</v>
      </c>
      <c r="I2815">
        <v>-5.8566944225456803</v>
      </c>
      <c r="J2815">
        <v>2.65481474848198</v>
      </c>
      <c r="K2815">
        <v>65.615393167435997</v>
      </c>
      <c r="M2815">
        <v>48.787309403010099</v>
      </c>
      <c r="N2815">
        <v>0.95445192667414802</v>
      </c>
      <c r="O2815">
        <v>11.469433538979199</v>
      </c>
      <c r="P2815">
        <v>82.871794871794805</v>
      </c>
    </row>
    <row r="2816" spans="1:17" hidden="1" x14ac:dyDescent="0.3">
      <c r="A2816" t="s">
        <v>5841</v>
      </c>
      <c r="B2816" t="s">
        <v>5842</v>
      </c>
      <c r="C2816" t="str">
        <f>IFERROR(VLOOKUP(Table1[[#This Row],[Ticker]],[1]!Table2[[Symbol]:[Industry]],2,FALSE),"-")</f>
        <v>-</v>
      </c>
      <c r="D2816" t="s">
        <v>5840</v>
      </c>
      <c r="E2816">
        <v>114.76</v>
      </c>
      <c r="F2816">
        <v>76</v>
      </c>
      <c r="G2816">
        <v>-35.018820374718103</v>
      </c>
      <c r="H2816">
        <v>-6.1395483833517099</v>
      </c>
      <c r="I2816">
        <v>-46.729268871769101</v>
      </c>
      <c r="J2816">
        <v>-2.5661635780341698</v>
      </c>
      <c r="K2816">
        <v>84.440780238955298</v>
      </c>
      <c r="L2816">
        <v>94.198853927482503</v>
      </c>
      <c r="M2816">
        <v>35.450557080444803</v>
      </c>
      <c r="N2816">
        <v>0.72538415314619198</v>
      </c>
      <c r="O2816">
        <v>93.421052631578902</v>
      </c>
      <c r="P2816">
        <v>4.4817156997525496</v>
      </c>
      <c r="Q2816">
        <v>6.6843711142378998E-2</v>
      </c>
    </row>
    <row r="2817" spans="1:17" hidden="1" x14ac:dyDescent="0.3">
      <c r="A2817" t="s">
        <v>5843</v>
      </c>
      <c r="B2817" t="s">
        <v>5844</v>
      </c>
      <c r="C2817" t="str">
        <f>IFERROR(VLOOKUP(Table1[[#This Row],[Ticker]],[1]!Table2[[Symbol]:[Industry]],2,FALSE),"-")</f>
        <v>-</v>
      </c>
      <c r="D2817" t="s">
        <v>40</v>
      </c>
      <c r="E2817">
        <v>114.75463125</v>
      </c>
      <c r="F2817">
        <v>433.65</v>
      </c>
      <c r="G2817">
        <v>66.8791126466826</v>
      </c>
      <c r="H2817">
        <v>-4.3065771654233496</v>
      </c>
      <c r="I2817">
        <v>23.499374912865601</v>
      </c>
      <c r="J2817">
        <v>-7.4967048956988904</v>
      </c>
      <c r="K2817">
        <v>439.94085844079399</v>
      </c>
      <c r="L2817">
        <v>393.33912945801802</v>
      </c>
      <c r="M2817">
        <v>36.890974301199698</v>
      </c>
      <c r="N2817">
        <v>0.69765168009411804</v>
      </c>
      <c r="O2817">
        <v>21.238325838810098</v>
      </c>
      <c r="P2817">
        <v>93.464198081641698</v>
      </c>
      <c r="Q2817">
        <v>7.9968057625941003E-2</v>
      </c>
    </row>
    <row r="2818" spans="1:17" hidden="1" x14ac:dyDescent="0.3">
      <c r="A2818" t="s">
        <v>5845</v>
      </c>
      <c r="B2818" t="s">
        <v>5846</v>
      </c>
      <c r="C2818" t="str">
        <f>IFERROR(VLOOKUP(Table1[[#This Row],[Ticker]],[1]!Table2[[Symbol]:[Industry]],2,FALSE),"-")</f>
        <v>-</v>
      </c>
      <c r="D2818" t="s">
        <v>95</v>
      </c>
      <c r="E2818">
        <v>114.48220440999999</v>
      </c>
      <c r="F2818">
        <v>54.11</v>
      </c>
      <c r="G2818">
        <v>-29.960085434959002</v>
      </c>
      <c r="H2818">
        <v>-2.0610538030237202</v>
      </c>
      <c r="I2818">
        <v>-0.77348817150183702</v>
      </c>
      <c r="J2818">
        <v>0.54559868371510301</v>
      </c>
      <c r="K2818">
        <v>58.288108729545101</v>
      </c>
      <c r="L2818">
        <v>59.914702075283998</v>
      </c>
      <c r="M2818">
        <v>36.708947120618703</v>
      </c>
      <c r="N2818">
        <v>1.13220733861557</v>
      </c>
      <c r="O2818">
        <v>89.355017556828599</v>
      </c>
      <c r="P2818">
        <v>29.449760765550199</v>
      </c>
      <c r="Q2818">
        <v>5.3785836762640003E-2</v>
      </c>
    </row>
    <row r="2819" spans="1:17" hidden="1" x14ac:dyDescent="0.3">
      <c r="A2819" t="s">
        <v>5847</v>
      </c>
      <c r="B2819" t="s">
        <v>5848</v>
      </c>
      <c r="C2819" t="str">
        <f>IFERROR(VLOOKUP(Table1[[#This Row],[Ticker]],[1]!Table2[[Symbol]:[Industry]],2,FALSE),"-")</f>
        <v>-</v>
      </c>
      <c r="D2819" t="s">
        <v>136</v>
      </c>
      <c r="E2819">
        <v>114.464</v>
      </c>
      <c r="F2819">
        <v>40.880000000000003</v>
      </c>
      <c r="G2819">
        <v>-6.8779112036266996</v>
      </c>
      <c r="H2819">
        <v>5.3048333218995403</v>
      </c>
      <c r="I2819">
        <v>-33.6490324103723</v>
      </c>
      <c r="J2819">
        <v>-3.1735125405365401</v>
      </c>
      <c r="K2819">
        <v>41.723355449434401</v>
      </c>
      <c r="L2819">
        <v>38.868941635282098</v>
      </c>
      <c r="M2819">
        <v>40.372512810820602</v>
      </c>
      <c r="N2819">
        <v>0.78426639264116405</v>
      </c>
      <c r="O2819">
        <v>66.585127201565498</v>
      </c>
      <c r="P2819">
        <v>45.687811831788999</v>
      </c>
      <c r="Q2819">
        <v>7.2410160347507996E-2</v>
      </c>
    </row>
    <row r="2820" spans="1:17" hidden="1" x14ac:dyDescent="0.3">
      <c r="A2820" t="s">
        <v>5849</v>
      </c>
      <c r="B2820" t="s">
        <v>5850</v>
      </c>
      <c r="C2820" t="str">
        <f>IFERROR(VLOOKUP(Table1[[#This Row],[Ticker]],[1]!Table2[[Symbol]:[Industry]],2,FALSE),"-")</f>
        <v>-</v>
      </c>
      <c r="D2820" t="s">
        <v>433</v>
      </c>
      <c r="E2820">
        <v>114.460122392</v>
      </c>
      <c r="F2820">
        <v>9.9700000000000006</v>
      </c>
      <c r="G2820">
        <v>359.75637797967499</v>
      </c>
      <c r="H2820">
        <v>22.0986127908382</v>
      </c>
      <c r="I2820">
        <v>124.276137657654</v>
      </c>
      <c r="J2820">
        <v>-3.3630921026543299</v>
      </c>
      <c r="K2820">
        <v>8.5317225735499207</v>
      </c>
      <c r="L2820">
        <v>5.6115937473174897</v>
      </c>
      <c r="M2820">
        <v>59.164072973748603</v>
      </c>
      <c r="N2820">
        <v>0.61325079544099204</v>
      </c>
      <c r="O2820">
        <v>4.0120361083249598</v>
      </c>
      <c r="P2820">
        <v>424.73684210526301</v>
      </c>
      <c r="Q2820">
        <v>0.12556956219808399</v>
      </c>
    </row>
    <row r="2821" spans="1:17" hidden="1" x14ac:dyDescent="0.3">
      <c r="A2821" t="s">
        <v>5851</v>
      </c>
      <c r="B2821" t="s">
        <v>5852</v>
      </c>
      <c r="C2821" t="str">
        <f>IFERROR(VLOOKUP(Table1[[#This Row],[Ticker]],[1]!Table2[[Symbol]:[Industry]],2,FALSE),"-")</f>
        <v>-</v>
      </c>
      <c r="E2821">
        <v>114.3036153</v>
      </c>
      <c r="F2821">
        <v>335.1</v>
      </c>
      <c r="G2821">
        <v>921.58507408959497</v>
      </c>
      <c r="H2821">
        <v>40.1651108780746</v>
      </c>
      <c r="I2821">
        <v>156.59337441151101</v>
      </c>
      <c r="J2821">
        <v>8.2094210749654799</v>
      </c>
      <c r="K2821">
        <v>268.81438504632803</v>
      </c>
      <c r="L2821">
        <v>179.18788208608899</v>
      </c>
      <c r="M2821">
        <v>89.2309148142634</v>
      </c>
      <c r="N2821">
        <v>0.91727383307326504</v>
      </c>
      <c r="O2821">
        <v>0</v>
      </c>
      <c r="P2821">
        <v>948.17015952455404</v>
      </c>
      <c r="Q2821">
        <v>0.35392110600121401</v>
      </c>
    </row>
    <row r="2822" spans="1:17" hidden="1" x14ac:dyDescent="0.3">
      <c r="A2822" t="s">
        <v>5853</v>
      </c>
      <c r="B2822" t="s">
        <v>5854</v>
      </c>
      <c r="C2822" t="str">
        <f>IFERROR(VLOOKUP(Table1[[#This Row],[Ticker]],[1]!Table2[[Symbol]:[Industry]],2,FALSE),"-")</f>
        <v>-</v>
      </c>
      <c r="D2822" t="s">
        <v>1593</v>
      </c>
      <c r="E2822">
        <v>114.28516</v>
      </c>
      <c r="F2822">
        <v>1058</v>
      </c>
      <c r="G2822">
        <v>-2.4066816790905299</v>
      </c>
      <c r="H2822">
        <v>8.7639399355802894</v>
      </c>
      <c r="I2822">
        <v>-9.2316617116633601</v>
      </c>
      <c r="J2822">
        <v>14.235157017147699</v>
      </c>
      <c r="K2822">
        <v>984.15633898695796</v>
      </c>
      <c r="L2822">
        <v>957.28034227978696</v>
      </c>
      <c r="M2822">
        <v>66.268209518927804</v>
      </c>
      <c r="N2822">
        <v>1.8344808205704599</v>
      </c>
      <c r="O2822">
        <v>10.5812854442344</v>
      </c>
      <c r="P2822">
        <v>30.6172839506172</v>
      </c>
      <c r="Q2822">
        <v>6.7167407231678994E-2</v>
      </c>
    </row>
    <row r="2823" spans="1:17" hidden="1" x14ac:dyDescent="0.3">
      <c r="A2823" t="s">
        <v>5855</v>
      </c>
      <c r="B2823" t="s">
        <v>5856</v>
      </c>
      <c r="C2823" t="str">
        <f>IFERROR(VLOOKUP(Table1[[#This Row],[Ticker]],[1]!Table2[[Symbol]:[Industry]],2,FALSE),"-")</f>
        <v>-</v>
      </c>
      <c r="D2823" t="s">
        <v>46</v>
      </c>
      <c r="E2823">
        <v>113.875</v>
      </c>
      <c r="F2823">
        <v>45.55</v>
      </c>
      <c r="G2823">
        <v>130.03463287490001</v>
      </c>
      <c r="H2823">
        <v>-16.0331912033759</v>
      </c>
      <c r="I2823">
        <v>27.481605029788799</v>
      </c>
      <c r="J2823">
        <v>-5.8120238560234796</v>
      </c>
      <c r="K2823">
        <v>51.091211115253302</v>
      </c>
      <c r="L2823">
        <v>48.070504699443703</v>
      </c>
      <c r="M2823">
        <v>43.225102173772001</v>
      </c>
      <c r="N2823">
        <v>1.67563636363636</v>
      </c>
      <c r="O2823">
        <v>103.776070252469</v>
      </c>
      <c r="P2823">
        <v>156.619718309859</v>
      </c>
      <c r="Q2823">
        <v>0.18251167209345201</v>
      </c>
    </row>
    <row r="2824" spans="1:17" hidden="1" x14ac:dyDescent="0.3">
      <c r="A2824" t="s">
        <v>5857</v>
      </c>
      <c r="B2824" t="s">
        <v>5858</v>
      </c>
      <c r="C2824" t="str">
        <f>IFERROR(VLOOKUP(Table1[[#This Row],[Ticker]],[1]!Table2[[Symbol]:[Industry]],2,FALSE),"-")</f>
        <v>-</v>
      </c>
      <c r="D2824" t="s">
        <v>391</v>
      </c>
      <c r="E2824">
        <v>113.79644710999899</v>
      </c>
      <c r="M2824">
        <v>50</v>
      </c>
    </row>
    <row r="2825" spans="1:17" hidden="1" x14ac:dyDescent="0.3">
      <c r="A2825" t="s">
        <v>5859</v>
      </c>
      <c r="B2825" t="s">
        <v>5860</v>
      </c>
      <c r="C2825" t="str">
        <f>IFERROR(VLOOKUP(Table1[[#This Row],[Ticker]],[1]!Table2[[Symbol]:[Industry]],2,FALSE),"-")</f>
        <v>-</v>
      </c>
      <c r="D2825" t="s">
        <v>926</v>
      </c>
      <c r="E2825">
        <v>113.6227337</v>
      </c>
      <c r="F2825">
        <v>40.6</v>
      </c>
      <c r="G2825">
        <v>-28.941987791861401</v>
      </c>
      <c r="H2825">
        <v>-4.9358593187930797</v>
      </c>
      <c r="I2825">
        <v>-22.9827281528203</v>
      </c>
      <c r="J2825">
        <v>-7.8654136836140003</v>
      </c>
      <c r="K2825">
        <v>41.690047330354098</v>
      </c>
      <c r="L2825">
        <v>41.292922311582302</v>
      </c>
      <c r="M2825">
        <v>41.622379974508704</v>
      </c>
      <c r="N2825">
        <v>1.4488327526445399</v>
      </c>
      <c r="O2825">
        <v>38.522167487684698</v>
      </c>
      <c r="P2825">
        <v>17.681159420289799</v>
      </c>
      <c r="Q2825">
        <v>-2.3227636176027001E-2</v>
      </c>
    </row>
    <row r="2826" spans="1:17" hidden="1" x14ac:dyDescent="0.3">
      <c r="A2826" t="s">
        <v>5861</v>
      </c>
      <c r="B2826" t="s">
        <v>5862</v>
      </c>
      <c r="C2826" t="str">
        <f>IFERROR(VLOOKUP(Table1[[#This Row],[Ticker]],[1]!Table2[[Symbol]:[Industry]],2,FALSE),"-")</f>
        <v>-</v>
      </c>
      <c r="D2826" t="s">
        <v>46</v>
      </c>
      <c r="E2826">
        <v>113.34902784000001</v>
      </c>
      <c r="F2826">
        <v>15.36</v>
      </c>
      <c r="G2826">
        <v>168.79952994965601</v>
      </c>
      <c r="H2826">
        <v>18.780993665809302</v>
      </c>
      <c r="I2826">
        <v>26.531548913066</v>
      </c>
      <c r="J2826">
        <v>-7.45547115956761</v>
      </c>
      <c r="K2826">
        <v>14.102562939528701</v>
      </c>
      <c r="L2826">
        <v>10.225633228870301</v>
      </c>
      <c r="M2826">
        <v>28.292581833332399</v>
      </c>
      <c r="N2826">
        <v>0.30657020750772501</v>
      </c>
      <c r="O2826">
        <v>27.9296875</v>
      </c>
      <c r="Q2826">
        <v>7.6738096933298999E-2</v>
      </c>
    </row>
    <row r="2827" spans="1:17" hidden="1" x14ac:dyDescent="0.3">
      <c r="A2827" t="s">
        <v>5863</v>
      </c>
      <c r="B2827" t="s">
        <v>5864</v>
      </c>
      <c r="C2827" t="str">
        <f>IFERROR(VLOOKUP(Table1[[#This Row],[Ticker]],[1]!Table2[[Symbol]:[Industry]],2,FALSE),"-")</f>
        <v>-</v>
      </c>
      <c r="D2827" t="s">
        <v>230</v>
      </c>
      <c r="E2827">
        <v>113.28379984</v>
      </c>
      <c r="F2827">
        <v>111.74</v>
      </c>
      <c r="G2827">
        <v>199.21491456504</v>
      </c>
      <c r="H2827">
        <v>-8.7512462335634797</v>
      </c>
      <c r="I2827">
        <v>26.4829429281702</v>
      </c>
      <c r="J2827">
        <v>0.37534328151653301</v>
      </c>
      <c r="K2827">
        <v>111.20581587103401</v>
      </c>
      <c r="L2827">
        <v>86.599889209644004</v>
      </c>
      <c r="M2827">
        <v>36.550944411254598</v>
      </c>
      <c r="N2827">
        <v>0.26224932734994499</v>
      </c>
      <c r="O2827">
        <v>23.876856989439698</v>
      </c>
      <c r="P2827">
        <v>224.35413642960799</v>
      </c>
      <c r="Q2827">
        <v>0.12857728733884299</v>
      </c>
    </row>
    <row r="2828" spans="1:17" hidden="1" x14ac:dyDescent="0.3">
      <c r="A2828" t="s">
        <v>5865</v>
      </c>
      <c r="B2828" t="s">
        <v>5866</v>
      </c>
      <c r="C2828" t="str">
        <f>IFERROR(VLOOKUP(Table1[[#This Row],[Ticker]],[1]!Table2[[Symbol]:[Industry]],2,FALSE),"-")</f>
        <v>-</v>
      </c>
      <c r="D2828" t="s">
        <v>289</v>
      </c>
      <c r="E2828">
        <v>113.2709375</v>
      </c>
      <c r="F2828">
        <v>488.5</v>
      </c>
      <c r="G2828">
        <v>59.616553596868599</v>
      </c>
      <c r="H2828">
        <v>24.815808109256199</v>
      </c>
      <c r="I2828">
        <v>62.614609737134003</v>
      </c>
      <c r="J2828">
        <v>24.951998379434801</v>
      </c>
      <c r="K2828">
        <v>400.53232718190299</v>
      </c>
      <c r="L2828">
        <v>302.46330979513402</v>
      </c>
      <c r="M2828">
        <v>83.146582057055397</v>
      </c>
      <c r="N2828">
        <v>1.28</v>
      </c>
      <c r="O2828">
        <v>7.3387922210849501</v>
      </c>
      <c r="P2828">
        <v>225.666666666666</v>
      </c>
    </row>
    <row r="2829" spans="1:17" hidden="1" x14ac:dyDescent="0.3">
      <c r="A2829" t="s">
        <v>5867</v>
      </c>
      <c r="B2829" t="s">
        <v>5868</v>
      </c>
      <c r="C2829" t="str">
        <f>IFERROR(VLOOKUP(Table1[[#This Row],[Ticker]],[1]!Table2[[Symbol]:[Industry]],2,FALSE),"-")</f>
        <v>-</v>
      </c>
      <c r="E2829">
        <v>113.1568815</v>
      </c>
      <c r="F2829">
        <v>31.89</v>
      </c>
      <c r="G2829">
        <v>-46.860085434958997</v>
      </c>
      <c r="H2829">
        <v>-6.8891469961575797</v>
      </c>
      <c r="I2829">
        <v>-18.4757346046032</v>
      </c>
      <c r="J2829">
        <v>1.03196635460427E-2</v>
      </c>
      <c r="K2829">
        <v>33.315449891071601</v>
      </c>
      <c r="L2829">
        <v>33.781152203762097</v>
      </c>
      <c r="M2829">
        <v>47.220772715093403</v>
      </c>
      <c r="N2829">
        <v>0.87129071792964097</v>
      </c>
      <c r="O2829">
        <v>63.907180934462197</v>
      </c>
      <c r="P2829">
        <v>27.4580335731414</v>
      </c>
      <c r="Q2829">
        <v>5.4123815362767003E-2</v>
      </c>
    </row>
    <row r="2830" spans="1:17" hidden="1" x14ac:dyDescent="0.3">
      <c r="A2830" t="s">
        <v>5869</v>
      </c>
      <c r="B2830" t="s">
        <v>5870</v>
      </c>
      <c r="C2830" t="str">
        <f>IFERROR(VLOOKUP(Table1[[#This Row],[Ticker]],[1]!Table2[[Symbol]:[Industry]],2,FALSE),"-")</f>
        <v>-</v>
      </c>
      <c r="D2830" t="s">
        <v>46</v>
      </c>
      <c r="E2830">
        <v>112.914</v>
      </c>
      <c r="F2830">
        <v>276.75</v>
      </c>
      <c r="G2830">
        <v>5.8628686210351901</v>
      </c>
      <c r="H2830">
        <v>-6.8071023614647004</v>
      </c>
      <c r="I2830">
        <v>19.343139332696701</v>
      </c>
      <c r="J2830">
        <v>-1.2231990973045801</v>
      </c>
      <c r="K2830">
        <v>279.71484005048399</v>
      </c>
      <c r="M2830">
        <v>42.788429918679398</v>
      </c>
      <c r="N2830">
        <v>0.54270915883618198</v>
      </c>
      <c r="O2830">
        <v>37.813911472447998</v>
      </c>
      <c r="P2830">
        <v>48.790322580645103</v>
      </c>
    </row>
    <row r="2831" spans="1:17" hidden="1" x14ac:dyDescent="0.3">
      <c r="A2831" t="s">
        <v>5871</v>
      </c>
      <c r="B2831" t="s">
        <v>5872</v>
      </c>
      <c r="C2831" t="str">
        <f>IFERROR(VLOOKUP(Table1[[#This Row],[Ticker]],[1]!Table2[[Symbol]:[Industry]],2,FALSE),"-")</f>
        <v>-</v>
      </c>
      <c r="D2831" t="s">
        <v>862</v>
      </c>
      <c r="E2831">
        <v>112.76677972</v>
      </c>
      <c r="F2831">
        <v>103.1</v>
      </c>
      <c r="G2831">
        <v>195.09978195973599</v>
      </c>
      <c r="H2831">
        <v>9.5778429209960994</v>
      </c>
      <c r="I2831">
        <v>88.893617878583299</v>
      </c>
      <c r="J2831">
        <v>-1.15042124764746</v>
      </c>
      <c r="K2831">
        <v>89.815176262094596</v>
      </c>
      <c r="L2831">
        <v>64.934633506663005</v>
      </c>
      <c r="M2831">
        <v>56.071201485196397</v>
      </c>
      <c r="N2831">
        <v>0.47753147038293903</v>
      </c>
      <c r="O2831">
        <v>5.5383123181377201</v>
      </c>
      <c r="P2831">
        <v>230.44871794871699</v>
      </c>
      <c r="Q2831">
        <v>0.11411417004412</v>
      </c>
    </row>
    <row r="2832" spans="1:17" hidden="1" x14ac:dyDescent="0.3">
      <c r="A2832" t="s">
        <v>5873</v>
      </c>
      <c r="B2832" t="s">
        <v>5874</v>
      </c>
      <c r="C2832" t="str">
        <f>IFERROR(VLOOKUP(Table1[[#This Row],[Ticker]],[1]!Table2[[Symbol]:[Industry]],2,FALSE),"-")</f>
        <v>-</v>
      </c>
      <c r="D2832" t="s">
        <v>286</v>
      </c>
      <c r="E2832">
        <v>112.50975</v>
      </c>
      <c r="F2832">
        <v>111.95</v>
      </c>
      <c r="G2832">
        <v>36.8455714993474</v>
      </c>
      <c r="H2832">
        <v>9.5983955101985803</v>
      </c>
      <c r="I2832">
        <v>-13.1494575804404</v>
      </c>
      <c r="J2832">
        <v>9.9433963092411108</v>
      </c>
      <c r="K2832">
        <v>108.44676592134201</v>
      </c>
      <c r="L2832">
        <v>107.058658111009</v>
      </c>
      <c r="M2832">
        <v>54.436295962743799</v>
      </c>
      <c r="N2832">
        <v>0.68968162639048702</v>
      </c>
      <c r="O2832">
        <v>36.712818222420701</v>
      </c>
      <c r="P2832">
        <v>72.230769230769198</v>
      </c>
    </row>
    <row r="2833" spans="1:17" hidden="1" x14ac:dyDescent="0.3">
      <c r="A2833" t="s">
        <v>5875</v>
      </c>
      <c r="B2833" t="s">
        <v>5876</v>
      </c>
      <c r="C2833" t="str">
        <f>IFERROR(VLOOKUP(Table1[[#This Row],[Ticker]],[1]!Table2[[Symbol]:[Industry]],2,FALSE),"-")</f>
        <v>-</v>
      </c>
      <c r="D2833" t="s">
        <v>54</v>
      </c>
      <c r="E2833">
        <v>112.00259939999999</v>
      </c>
      <c r="F2833">
        <v>174</v>
      </c>
      <c r="G2833">
        <v>45.521739490856902</v>
      </c>
      <c r="H2833">
        <v>-14.4832907541265</v>
      </c>
      <c r="I2833">
        <v>73.071089406811595</v>
      </c>
      <c r="J2833">
        <v>-2.6471374536320602</v>
      </c>
      <c r="K2833">
        <v>143.28682840479601</v>
      </c>
      <c r="L2833">
        <v>111.217158449306</v>
      </c>
      <c r="M2833">
        <v>54.5312390320384</v>
      </c>
      <c r="N2833">
        <v>0.53748977860063196</v>
      </c>
      <c r="O2833">
        <v>14.367816091953999</v>
      </c>
      <c r="P2833">
        <v>133.55704697986499</v>
      </c>
      <c r="Q2833">
        <v>1.0907727685341E-2</v>
      </c>
    </row>
    <row r="2834" spans="1:17" hidden="1" x14ac:dyDescent="0.3">
      <c r="A2834" t="s">
        <v>5877</v>
      </c>
      <c r="B2834" t="s">
        <v>5878</v>
      </c>
      <c r="C2834" t="str">
        <f>IFERROR(VLOOKUP(Table1[[#This Row],[Ticker]],[1]!Table2[[Symbol]:[Industry]],2,FALSE),"-")</f>
        <v>-</v>
      </c>
      <c r="D2834" t="s">
        <v>926</v>
      </c>
      <c r="E2834">
        <v>111.864</v>
      </c>
      <c r="F2834">
        <v>177</v>
      </c>
      <c r="G2834">
        <v>-26.556828865306599</v>
      </c>
      <c r="H2834">
        <v>2.1844173688401902</v>
      </c>
      <c r="I2834">
        <v>-26.931494372762</v>
      </c>
      <c r="J2834">
        <v>-2.7805385574701398</v>
      </c>
      <c r="K2834">
        <v>176.73801312880099</v>
      </c>
      <c r="L2834">
        <v>180.44730832181801</v>
      </c>
      <c r="M2834">
        <v>47.738963234011898</v>
      </c>
      <c r="N2834">
        <v>1.10802606732639</v>
      </c>
      <c r="O2834">
        <v>31.073446327683602</v>
      </c>
      <c r="P2834">
        <v>22.874002082610101</v>
      </c>
      <c r="Q2834">
        <v>-9.4006169029101999E-2</v>
      </c>
    </row>
    <row r="2835" spans="1:17" hidden="1" x14ac:dyDescent="0.3">
      <c r="A2835" t="s">
        <v>5879</v>
      </c>
      <c r="B2835" t="s">
        <v>5880</v>
      </c>
      <c r="C2835" t="str">
        <f>IFERROR(VLOOKUP(Table1[[#This Row],[Ticker]],[1]!Table2[[Symbol]:[Industry]],2,FALSE),"-")</f>
        <v>-</v>
      </c>
      <c r="D2835" t="s">
        <v>124</v>
      </c>
      <c r="E2835">
        <v>111.63187499999999</v>
      </c>
      <c r="F2835">
        <v>7.25</v>
      </c>
      <c r="G2835">
        <v>-71.029529879403498</v>
      </c>
      <c r="H2835">
        <v>-12.1123744703082</v>
      </c>
      <c r="I2835">
        <v>-51.1390027574855</v>
      </c>
      <c r="J2835">
        <v>0.19585408796717699</v>
      </c>
      <c r="K2835">
        <v>7.8002924097454596</v>
      </c>
      <c r="L2835">
        <v>9.7639174194909</v>
      </c>
      <c r="M2835">
        <v>38.246989979678403</v>
      </c>
      <c r="N2835">
        <v>0.73039661321842297</v>
      </c>
      <c r="O2835">
        <v>95.862068965517196</v>
      </c>
      <c r="P2835">
        <v>3.5714285714285801</v>
      </c>
      <c r="Q2835">
        <v>-6.7326674020799004E-2</v>
      </c>
    </row>
    <row r="2836" spans="1:17" hidden="1" x14ac:dyDescent="0.3">
      <c r="A2836" t="s">
        <v>5881</v>
      </c>
      <c r="B2836" t="s">
        <v>5882</v>
      </c>
      <c r="C2836" t="str">
        <f>IFERROR(VLOOKUP(Table1[[#This Row],[Ticker]],[1]!Table2[[Symbol]:[Industry]],2,FALSE),"-")</f>
        <v>-</v>
      </c>
      <c r="D2836" t="s">
        <v>696</v>
      </c>
      <c r="E2836">
        <v>111.6</v>
      </c>
      <c r="F2836">
        <v>24</v>
      </c>
      <c r="G2836">
        <v>-34.277393127266699</v>
      </c>
      <c r="H2836">
        <v>1.91998539276406</v>
      </c>
      <c r="I2836">
        <v>-43.337372862832403</v>
      </c>
      <c r="J2836">
        <v>-2.9711014133087001</v>
      </c>
      <c r="K2836">
        <v>24.277470022576999</v>
      </c>
      <c r="L2836">
        <v>26.0468634648761</v>
      </c>
      <c r="M2836">
        <v>30.191108960436001</v>
      </c>
      <c r="N2836">
        <v>0.95599749017169</v>
      </c>
      <c r="O2836">
        <v>70.4166666666666</v>
      </c>
      <c r="P2836">
        <v>26.315789473684202</v>
      </c>
      <c r="Q2836">
        <v>-0.10460907830457</v>
      </c>
    </row>
    <row r="2837" spans="1:17" hidden="1" x14ac:dyDescent="0.3">
      <c r="A2837" t="s">
        <v>5883</v>
      </c>
      <c r="B2837" t="s">
        <v>5884</v>
      </c>
      <c r="C2837" t="str">
        <f>IFERROR(VLOOKUP(Table1[[#This Row],[Ticker]],[1]!Table2[[Symbol]:[Industry]],2,FALSE),"-")</f>
        <v>-</v>
      </c>
      <c r="D2837" t="s">
        <v>5885</v>
      </c>
      <c r="E2837">
        <v>111.54202605</v>
      </c>
      <c r="F2837">
        <v>111.15</v>
      </c>
      <c r="G2837">
        <v>79.772973683836199</v>
      </c>
      <c r="H2837">
        <v>-5.2790411369749002</v>
      </c>
      <c r="I2837">
        <v>138.936001603233</v>
      </c>
      <c r="J2837">
        <v>-13.7246795767929</v>
      </c>
      <c r="K2837">
        <v>109.358494749862</v>
      </c>
      <c r="L2837">
        <v>74.423509608537302</v>
      </c>
      <c r="M2837">
        <v>30.2910405482986</v>
      </c>
      <c r="N2837">
        <v>0.74690909090908997</v>
      </c>
      <c r="O2837">
        <v>27.215474583895599</v>
      </c>
      <c r="P2837">
        <v>658.70307167235399</v>
      </c>
    </row>
    <row r="2838" spans="1:17" hidden="1" x14ac:dyDescent="0.3">
      <c r="A2838" t="s">
        <v>5886</v>
      </c>
      <c r="B2838" t="s">
        <v>5887</v>
      </c>
      <c r="C2838" t="str">
        <f>IFERROR(VLOOKUP(Table1[[#This Row],[Ticker]],[1]!Table2[[Symbol]:[Industry]],2,FALSE),"-")</f>
        <v>-</v>
      </c>
      <c r="D2838" t="s">
        <v>95</v>
      </c>
      <c r="E2838">
        <v>111.49427765</v>
      </c>
      <c r="F2838">
        <v>5.81</v>
      </c>
      <c r="G2838">
        <v>126.023610217214</v>
      </c>
      <c r="H2838">
        <v>36.806743176750501</v>
      </c>
      <c r="I2838">
        <v>12.1107025180817</v>
      </c>
      <c r="J2838">
        <v>6.1860018712183997</v>
      </c>
      <c r="K2838">
        <v>4.8953080642975699</v>
      </c>
      <c r="L2838">
        <v>4.5548785865608803</v>
      </c>
      <c r="M2838">
        <v>68.335464889575903</v>
      </c>
      <c r="N2838">
        <v>2.2975126304600599</v>
      </c>
      <c r="O2838">
        <v>12.392426850258101</v>
      </c>
      <c r="P2838">
        <v>152.608695652173</v>
      </c>
    </row>
    <row r="2839" spans="1:17" hidden="1" x14ac:dyDescent="0.3">
      <c r="A2839" t="s">
        <v>5888</v>
      </c>
      <c r="B2839" t="s">
        <v>5889</v>
      </c>
      <c r="C2839" t="str">
        <f>IFERROR(VLOOKUP(Table1[[#This Row],[Ticker]],[1]!Table2[[Symbol]:[Industry]],2,FALSE),"-")</f>
        <v>-</v>
      </c>
      <c r="D2839" t="s">
        <v>726</v>
      </c>
      <c r="E2839">
        <v>110.88097019999999</v>
      </c>
      <c r="F2839">
        <v>76.47</v>
      </c>
      <c r="G2839">
        <v>39.726354321456697</v>
      </c>
      <c r="H2839">
        <v>0.27858297650026498</v>
      </c>
      <c r="I2839">
        <v>16.132974697016699</v>
      </c>
      <c r="J2839">
        <v>3.5117161569326898</v>
      </c>
      <c r="K2839">
        <v>73.715103274529199</v>
      </c>
      <c r="L2839">
        <v>63.542271676773197</v>
      </c>
      <c r="M2839">
        <v>46.511713315869002</v>
      </c>
      <c r="N2839">
        <v>0.87349369771035201</v>
      </c>
      <c r="O2839">
        <v>4.61618935530272</v>
      </c>
      <c r="P2839">
        <v>74.191343963553507</v>
      </c>
      <c r="Q2839">
        <v>1.7417697266181999E-2</v>
      </c>
    </row>
    <row r="2840" spans="1:17" hidden="1" x14ac:dyDescent="0.3">
      <c r="A2840" t="s">
        <v>5890</v>
      </c>
      <c r="B2840" t="s">
        <v>5891</v>
      </c>
      <c r="C2840" t="str">
        <f>IFERROR(VLOOKUP(Table1[[#This Row],[Ticker]],[1]!Table2[[Symbol]:[Industry]],2,FALSE),"-")</f>
        <v>-</v>
      </c>
      <c r="D2840" t="s">
        <v>1370</v>
      </c>
      <c r="E2840">
        <v>110.77200000000001</v>
      </c>
      <c r="F2840">
        <v>162.9</v>
      </c>
      <c r="G2840">
        <v>-23.156514006387599</v>
      </c>
      <c r="H2840">
        <v>-18.389135819849301</v>
      </c>
      <c r="I2840">
        <v>-9.6762432947261203</v>
      </c>
      <c r="J2840">
        <v>1.6657460076789501</v>
      </c>
      <c r="M2840">
        <v>33.256910802863501</v>
      </c>
      <c r="O2840">
        <v>55.923879680785703</v>
      </c>
      <c r="P2840">
        <v>14.7587178584008</v>
      </c>
    </row>
    <row r="2841" spans="1:17" hidden="1" x14ac:dyDescent="0.3">
      <c r="A2841" t="s">
        <v>5892</v>
      </c>
      <c r="B2841" t="s">
        <v>5893</v>
      </c>
      <c r="C2841" t="str">
        <f>IFERROR(VLOOKUP(Table1[[#This Row],[Ticker]],[1]!Table2[[Symbol]:[Industry]],2,FALSE),"-")</f>
        <v>-</v>
      </c>
      <c r="D2841" t="s">
        <v>626</v>
      </c>
      <c r="E2841">
        <v>110.68519999999999</v>
      </c>
      <c r="F2841">
        <v>212</v>
      </c>
      <c r="G2841">
        <v>-21.112448619038599</v>
      </c>
      <c r="H2841">
        <v>-10.6976264251301</v>
      </c>
      <c r="I2841">
        <v>-9.6901805769560898</v>
      </c>
      <c r="J2841">
        <v>1.54801369340721</v>
      </c>
      <c r="K2841">
        <v>216.16711620567</v>
      </c>
      <c r="L2841">
        <v>212.46066293715899</v>
      </c>
      <c r="M2841">
        <v>43.546149284265901</v>
      </c>
      <c r="N2841">
        <v>0.367153094201007</v>
      </c>
      <c r="O2841">
        <v>15.5424528301886</v>
      </c>
      <c r="P2841">
        <v>14.4708423326133</v>
      </c>
      <c r="Q2841">
        <v>-9.1259358790900996E-2</v>
      </c>
    </row>
    <row r="2842" spans="1:17" hidden="1" x14ac:dyDescent="0.3">
      <c r="A2842" t="s">
        <v>5894</v>
      </c>
      <c r="B2842" t="s">
        <v>5895</v>
      </c>
      <c r="C2842" t="str">
        <f>IFERROR(VLOOKUP(Table1[[#This Row],[Ticker]],[1]!Table2[[Symbol]:[Industry]],2,FALSE),"-")</f>
        <v>-</v>
      </c>
      <c r="D2842" t="s">
        <v>391</v>
      </c>
      <c r="E2842">
        <v>110.55915412500001</v>
      </c>
      <c r="F2842">
        <v>30.45</v>
      </c>
      <c r="G2842">
        <v>81.406717843729396</v>
      </c>
      <c r="H2842">
        <v>1.4952225845779701</v>
      </c>
      <c r="I2842">
        <v>31.139619194277</v>
      </c>
      <c r="J2842">
        <v>-6.4764719233308599</v>
      </c>
      <c r="K2842">
        <v>29.886191400990601</v>
      </c>
      <c r="L2842">
        <v>23.7805957413923</v>
      </c>
      <c r="M2842">
        <v>38.756532137264699</v>
      </c>
      <c r="N2842">
        <v>0.52192313733253803</v>
      </c>
      <c r="O2842">
        <v>19.901477832512299</v>
      </c>
      <c r="P2842">
        <v>125.555555555555</v>
      </c>
      <c r="Q2842">
        <v>9.2977825851602997E-2</v>
      </c>
    </row>
    <row r="2843" spans="1:17" hidden="1" x14ac:dyDescent="0.3">
      <c r="A2843" t="s">
        <v>5896</v>
      </c>
      <c r="B2843" t="s">
        <v>5897</v>
      </c>
      <c r="C2843" t="str">
        <f>IFERROR(VLOOKUP(Table1[[#This Row],[Ticker]],[1]!Table2[[Symbol]:[Industry]],2,FALSE),"-")</f>
        <v>-</v>
      </c>
      <c r="D2843" t="s">
        <v>1440</v>
      </c>
      <c r="E2843">
        <v>110.4157694</v>
      </c>
      <c r="F2843">
        <v>116.21</v>
      </c>
      <c r="G2843">
        <v>-4.8354783108103101</v>
      </c>
      <c r="H2843">
        <v>-3.0855117000783898</v>
      </c>
      <c r="I2843">
        <v>-12.3155692766366</v>
      </c>
      <c r="J2843">
        <v>0.92940182187223996</v>
      </c>
      <c r="K2843">
        <v>114.31627843611901</v>
      </c>
      <c r="L2843">
        <v>110.12188959393499</v>
      </c>
      <c r="M2843">
        <v>47.414801469704898</v>
      </c>
      <c r="N2843">
        <v>0.325018914929258</v>
      </c>
      <c r="O2843">
        <v>19.395921177179201</v>
      </c>
      <c r="P2843">
        <v>25.158858373720999</v>
      </c>
      <c r="Q2843">
        <v>-1.4435152890862E-2</v>
      </c>
    </row>
    <row r="2844" spans="1:17" hidden="1" x14ac:dyDescent="0.3">
      <c r="A2844" t="s">
        <v>5898</v>
      </c>
      <c r="B2844" t="s">
        <v>5899</v>
      </c>
      <c r="C2844" t="str">
        <f>IFERROR(VLOOKUP(Table1[[#This Row],[Ticker]],[1]!Table2[[Symbol]:[Industry]],2,FALSE),"-")</f>
        <v>-</v>
      </c>
      <c r="D2844" t="s">
        <v>223</v>
      </c>
      <c r="E2844">
        <v>110.18307235</v>
      </c>
      <c r="F2844">
        <v>947.95</v>
      </c>
      <c r="G2844">
        <v>-18.2665114762091</v>
      </c>
      <c r="H2844">
        <v>-0.88622547302115795</v>
      </c>
      <c r="I2844">
        <v>-15.714359080414701</v>
      </c>
      <c r="J2844">
        <v>-1.3782324556058501</v>
      </c>
      <c r="K2844">
        <v>945.39926111433704</v>
      </c>
      <c r="L2844">
        <v>924.57982023812394</v>
      </c>
      <c r="M2844">
        <v>46.790994777327697</v>
      </c>
      <c r="N2844">
        <v>0.393440153139899</v>
      </c>
      <c r="O2844">
        <v>14.668495173796</v>
      </c>
      <c r="P2844">
        <v>27.1477432767755</v>
      </c>
      <c r="Q2844">
        <v>-5.7699004112298002E-2</v>
      </c>
    </row>
    <row r="2845" spans="1:17" hidden="1" x14ac:dyDescent="0.3">
      <c r="A2845" t="s">
        <v>5900</v>
      </c>
      <c r="B2845" t="s">
        <v>5901</v>
      </c>
      <c r="C2845" t="str">
        <f>IFERROR(VLOOKUP(Table1[[#This Row],[Ticker]],[1]!Table2[[Symbol]:[Industry]],2,FALSE),"-")</f>
        <v>-</v>
      </c>
      <c r="D2845" t="s">
        <v>4194</v>
      </c>
      <c r="E2845">
        <v>110.09290319999999</v>
      </c>
      <c r="F2845">
        <v>83.51</v>
      </c>
      <c r="G2845">
        <v>-50.887115891811803</v>
      </c>
      <c r="H2845">
        <v>-3.4409737260356401</v>
      </c>
      <c r="I2845">
        <v>-32.286078635036603</v>
      </c>
      <c r="J2845">
        <v>0.78973735834611103</v>
      </c>
      <c r="K2845">
        <v>84.067798583642301</v>
      </c>
      <c r="L2845">
        <v>86.142979207138197</v>
      </c>
      <c r="M2845">
        <v>41.724082573633098</v>
      </c>
      <c r="N2845">
        <v>0.66232432666719498</v>
      </c>
      <c r="O2845">
        <v>54.472518261285998</v>
      </c>
      <c r="P2845">
        <v>23.225616054301302</v>
      </c>
      <c r="Q2845">
        <v>8.6287032239632994E-2</v>
      </c>
    </row>
    <row r="2846" spans="1:17" hidden="1" x14ac:dyDescent="0.3">
      <c r="A2846" t="s">
        <v>5902</v>
      </c>
      <c r="B2846" t="s">
        <v>5903</v>
      </c>
      <c r="C2846" t="str">
        <f>IFERROR(VLOOKUP(Table1[[#This Row],[Ticker]],[1]!Table2[[Symbol]:[Industry]],2,FALSE),"-")</f>
        <v>-</v>
      </c>
      <c r="D2846" t="s">
        <v>4028</v>
      </c>
      <c r="E2846">
        <v>109.9683909</v>
      </c>
      <c r="F2846">
        <v>1011</v>
      </c>
      <c r="G2846">
        <v>130.830573381081</v>
      </c>
      <c r="H2846">
        <v>7.2779079645640898</v>
      </c>
      <c r="I2846">
        <v>68.126699124510907</v>
      </c>
      <c r="J2846">
        <v>-9.7287480760278395</v>
      </c>
      <c r="K2846">
        <v>984.693832604048</v>
      </c>
      <c r="L2846">
        <v>736.16557685005</v>
      </c>
      <c r="M2846">
        <v>31.5111443185863</v>
      </c>
      <c r="N2846">
        <v>0.17044806749515401</v>
      </c>
      <c r="O2846">
        <v>18.694362017804099</v>
      </c>
      <c r="P2846">
        <v>168.88297872340399</v>
      </c>
      <c r="Q2846">
        <v>7.6603296289725994E-2</v>
      </c>
    </row>
    <row r="2847" spans="1:17" hidden="1" x14ac:dyDescent="0.3">
      <c r="A2847" t="s">
        <v>5904</v>
      </c>
      <c r="B2847" t="s">
        <v>5905</v>
      </c>
      <c r="C2847" t="str">
        <f>IFERROR(VLOOKUP(Table1[[#This Row],[Ticker]],[1]!Table2[[Symbol]:[Industry]],2,FALSE),"-")</f>
        <v>-</v>
      </c>
      <c r="D2847" t="s">
        <v>626</v>
      </c>
      <c r="E2847">
        <v>109.86427775999999</v>
      </c>
      <c r="F2847">
        <v>101.98</v>
      </c>
      <c r="G2847">
        <v>-6.5944983070616603</v>
      </c>
      <c r="H2847">
        <v>17.771095665912501</v>
      </c>
      <c r="I2847">
        <v>-2.5693714109194898</v>
      </c>
      <c r="J2847">
        <v>21.9893632157562</v>
      </c>
      <c r="K2847">
        <v>87.629865597084105</v>
      </c>
      <c r="L2847">
        <v>86.308869729753198</v>
      </c>
      <c r="M2847">
        <v>74.210251408214503</v>
      </c>
      <c r="N2847">
        <v>3.7821126306209698</v>
      </c>
      <c r="O2847">
        <v>5.9031182584820403</v>
      </c>
      <c r="P2847">
        <v>32.441558441558399</v>
      </c>
      <c r="Q2847">
        <v>-3.7707072188716002E-2</v>
      </c>
    </row>
    <row r="2848" spans="1:17" hidden="1" x14ac:dyDescent="0.3">
      <c r="A2848" t="s">
        <v>5906</v>
      </c>
      <c r="B2848" t="s">
        <v>5907</v>
      </c>
      <c r="C2848" t="str">
        <f>IFERROR(VLOOKUP(Table1[[#This Row],[Ticker]],[1]!Table2[[Symbol]:[Industry]],2,FALSE),"-")</f>
        <v>-</v>
      </c>
      <c r="D2848" t="s">
        <v>4194</v>
      </c>
      <c r="E2848">
        <v>109.472678304</v>
      </c>
      <c r="F2848">
        <v>29.92</v>
      </c>
      <c r="G2848">
        <v>105.71305121100301</v>
      </c>
      <c r="H2848">
        <v>-23.762374470308199</v>
      </c>
      <c r="I2848">
        <v>-20.329620924847902</v>
      </c>
      <c r="J2848">
        <v>-9.0397780959408696</v>
      </c>
      <c r="K2848">
        <v>37.984698727526698</v>
      </c>
      <c r="L2848">
        <v>32.516589171557598</v>
      </c>
      <c r="M2848">
        <v>13.703519027566401</v>
      </c>
      <c r="N2848">
        <v>1.2115619841527701</v>
      </c>
      <c r="O2848">
        <v>91.443850267379602</v>
      </c>
      <c r="P2848">
        <v>138.78691141260899</v>
      </c>
      <c r="Q2848">
        <v>0.10740186705202399</v>
      </c>
    </row>
    <row r="2849" spans="1:17" hidden="1" x14ac:dyDescent="0.3">
      <c r="A2849" t="s">
        <v>5908</v>
      </c>
      <c r="B2849" t="s">
        <v>5909</v>
      </c>
      <c r="C2849" t="str">
        <f>IFERROR(VLOOKUP(Table1[[#This Row],[Ticker]],[1]!Table2[[Symbol]:[Industry]],2,FALSE),"-")</f>
        <v>-</v>
      </c>
      <c r="D2849" t="s">
        <v>4521</v>
      </c>
      <c r="E2849">
        <v>109.45008</v>
      </c>
      <c r="F2849">
        <v>260.10000000000002</v>
      </c>
      <c r="G2849">
        <v>85.136526286652597</v>
      </c>
      <c r="H2849">
        <v>26.469417126731599</v>
      </c>
      <c r="I2849">
        <v>85.066613848130999</v>
      </c>
      <c r="J2849">
        <v>-10.738014283566899</v>
      </c>
      <c r="K2849">
        <v>217.509946365095</v>
      </c>
      <c r="M2849">
        <v>42.979340228091999</v>
      </c>
      <c r="N2849">
        <v>0.43830774328951699</v>
      </c>
      <c r="O2849">
        <v>26.8358323721645</v>
      </c>
      <c r="P2849">
        <v>162.72727272727201</v>
      </c>
    </row>
    <row r="2850" spans="1:17" hidden="1" x14ac:dyDescent="0.3">
      <c r="A2850" t="s">
        <v>5910</v>
      </c>
      <c r="B2850" t="s">
        <v>5911</v>
      </c>
      <c r="C2850" t="str">
        <f>IFERROR(VLOOKUP(Table1[[#This Row],[Ticker]],[1]!Table2[[Symbol]:[Industry]],2,FALSE),"-")</f>
        <v>-</v>
      </c>
      <c r="D2850" t="s">
        <v>626</v>
      </c>
      <c r="E2850">
        <v>108.70092630000001</v>
      </c>
      <c r="F2850">
        <v>167.25</v>
      </c>
      <c r="G2850">
        <v>415.554298681734</v>
      </c>
      <c r="H2850">
        <v>7.2384740936604199</v>
      </c>
      <c r="I2850">
        <v>41.756296387813499</v>
      </c>
      <c r="J2850">
        <v>-6.0874833983758201</v>
      </c>
      <c r="K2850">
        <v>167.11445047663901</v>
      </c>
      <c r="L2850">
        <v>135.31237305548001</v>
      </c>
      <c r="M2850">
        <v>42.4553177264984</v>
      </c>
      <c r="N2850">
        <v>0.70619631961329499</v>
      </c>
      <c r="O2850">
        <v>49.506726457399097</v>
      </c>
      <c r="P2850">
        <v>459.36454849498301</v>
      </c>
      <c r="Q2850">
        <v>0.15510862416270299</v>
      </c>
    </row>
    <row r="2851" spans="1:17" hidden="1" x14ac:dyDescent="0.3">
      <c r="A2851" t="s">
        <v>5912</v>
      </c>
      <c r="B2851" t="s">
        <v>5913</v>
      </c>
      <c r="C2851" t="str">
        <f>IFERROR(VLOOKUP(Table1[[#This Row],[Ticker]],[1]!Table2[[Symbol]:[Industry]],2,FALSE),"-")</f>
        <v>-</v>
      </c>
      <c r="D2851" t="s">
        <v>297</v>
      </c>
      <c r="E2851">
        <v>108.14421021</v>
      </c>
      <c r="F2851">
        <v>52.7</v>
      </c>
      <c r="G2851">
        <v>-34.820379552606099</v>
      </c>
      <c r="H2851">
        <v>-2.9360564669431302</v>
      </c>
      <c r="I2851">
        <v>-13.7083605550591</v>
      </c>
      <c r="J2851">
        <v>3.5495326493833299</v>
      </c>
      <c r="K2851">
        <v>49.899534124795302</v>
      </c>
      <c r="L2851">
        <v>50.633139835455502</v>
      </c>
      <c r="M2851">
        <v>53.197949454432496</v>
      </c>
      <c r="N2851">
        <v>0.67333179934354903</v>
      </c>
      <c r="O2851">
        <v>25.806451612903199</v>
      </c>
      <c r="P2851">
        <v>50.142450142450102</v>
      </c>
      <c r="Q2851">
        <v>3.3874657828490001E-3</v>
      </c>
    </row>
    <row r="2852" spans="1:17" hidden="1" x14ac:dyDescent="0.3">
      <c r="A2852" t="s">
        <v>5914</v>
      </c>
      <c r="B2852" t="s">
        <v>5915</v>
      </c>
      <c r="C2852" t="str">
        <f>IFERROR(VLOOKUP(Table1[[#This Row],[Ticker]],[1]!Table2[[Symbol]:[Industry]],2,FALSE),"-")</f>
        <v>-</v>
      </c>
      <c r="D2852" t="s">
        <v>417</v>
      </c>
      <c r="E2852">
        <v>108.0432</v>
      </c>
      <c r="F2852">
        <v>200.08</v>
      </c>
      <c r="G2852">
        <v>8.4216622033675304</v>
      </c>
      <c r="H2852">
        <v>1.54632478932923</v>
      </c>
      <c r="I2852">
        <v>-16.447809892379599</v>
      </c>
      <c r="J2852">
        <v>1.0790635794094701</v>
      </c>
      <c r="K2852">
        <v>198.838562653303</v>
      </c>
      <c r="L2852">
        <v>190.24556438440001</v>
      </c>
      <c r="M2852">
        <v>48.407063701586502</v>
      </c>
      <c r="N2852">
        <v>0.27141188507056202</v>
      </c>
      <c r="O2852">
        <v>25.899640143942399</v>
      </c>
      <c r="P2852">
        <v>37.370408513559902</v>
      </c>
      <c r="Q2852">
        <v>2.9729855269876999E-2</v>
      </c>
    </row>
    <row r="2853" spans="1:17" hidden="1" x14ac:dyDescent="0.3">
      <c r="A2853" t="s">
        <v>5916</v>
      </c>
      <c r="B2853" t="s">
        <v>5917</v>
      </c>
      <c r="C2853" t="str">
        <f>IFERROR(VLOOKUP(Table1[[#This Row],[Ticker]],[1]!Table2[[Symbol]:[Industry]],2,FALSE),"-")</f>
        <v>-</v>
      </c>
      <c r="D2853" t="s">
        <v>1525</v>
      </c>
      <c r="E2853">
        <v>107.723103303999</v>
      </c>
      <c r="F2853">
        <v>25.46</v>
      </c>
      <c r="G2853">
        <v>27.7179448680712</v>
      </c>
      <c r="H2853">
        <v>-15.1580080019848</v>
      </c>
      <c r="I2853">
        <v>-5.2234587910941697</v>
      </c>
      <c r="J2853">
        <v>4.9087190870289499</v>
      </c>
      <c r="K2853">
        <v>24.1657296696341</v>
      </c>
      <c r="L2853">
        <v>22.6660464777679</v>
      </c>
      <c r="M2853">
        <v>64.981992621227405</v>
      </c>
      <c r="N2853">
        <v>0.71489444188678797</v>
      </c>
      <c r="O2853">
        <v>36.095836606441402</v>
      </c>
      <c r="P2853">
        <v>69.169435215946805</v>
      </c>
      <c r="Q2853">
        <v>6.9907829325994E-2</v>
      </c>
    </row>
    <row r="2854" spans="1:17" hidden="1" x14ac:dyDescent="0.3">
      <c r="A2854" t="s">
        <v>5918</v>
      </c>
      <c r="B2854" t="s">
        <v>3068</v>
      </c>
      <c r="C2854" t="str">
        <f>IFERROR(VLOOKUP(Table1[[#This Row],[Ticker]],[1]!Table2[[Symbol]:[Industry]],2,FALSE),"-")</f>
        <v>-</v>
      </c>
      <c r="D2854" t="s">
        <v>4169</v>
      </c>
      <c r="E2854">
        <v>107.666</v>
      </c>
      <c r="F2854">
        <v>828.2</v>
      </c>
      <c r="G2854">
        <v>18.968517376991699</v>
      </c>
      <c r="H2854">
        <v>-0.56171118628819094</v>
      </c>
      <c r="I2854">
        <v>-12.184812286205</v>
      </c>
      <c r="J2854">
        <v>-5.3305437300729599</v>
      </c>
      <c r="K2854">
        <v>821.92091642944195</v>
      </c>
      <c r="L2854">
        <v>761.09248754694499</v>
      </c>
      <c r="M2854">
        <v>37.830780458181799</v>
      </c>
      <c r="N2854">
        <v>0.552710288801881</v>
      </c>
      <c r="O2854">
        <v>44.379376962086397</v>
      </c>
      <c r="P2854">
        <v>62.074363992172202</v>
      </c>
      <c r="Q2854">
        <v>4.9656853440794999E-2</v>
      </c>
    </row>
    <row r="2855" spans="1:17" hidden="1" x14ac:dyDescent="0.3">
      <c r="A2855" t="s">
        <v>5919</v>
      </c>
      <c r="B2855" t="s">
        <v>5920</v>
      </c>
      <c r="C2855" t="str">
        <f>IFERROR(VLOOKUP(Table1[[#This Row],[Ticker]],[1]!Table2[[Symbol]:[Industry]],2,FALSE),"-")</f>
        <v>-</v>
      </c>
      <c r="D2855" t="s">
        <v>626</v>
      </c>
      <c r="E2855">
        <v>107.54146655999899</v>
      </c>
      <c r="F2855">
        <v>9.9600000000000009</v>
      </c>
      <c r="G2855">
        <v>10.604997209669</v>
      </c>
      <c r="H2855">
        <v>-3.5917921409909801</v>
      </c>
      <c r="I2855">
        <v>-18.247671866154601</v>
      </c>
      <c r="J2855">
        <v>-3.4307228674575501</v>
      </c>
      <c r="K2855">
        <v>9.9482171743901695</v>
      </c>
      <c r="L2855">
        <v>9.5779220495176496</v>
      </c>
      <c r="M2855">
        <v>54.246856962827998</v>
      </c>
      <c r="N2855">
        <v>0.89815257551747896</v>
      </c>
      <c r="O2855">
        <v>28.514056224899502</v>
      </c>
      <c r="P2855">
        <v>43.722943722943697</v>
      </c>
      <c r="Q2855">
        <v>2.9114595762163999E-2</v>
      </c>
    </row>
    <row r="2856" spans="1:17" hidden="1" x14ac:dyDescent="0.3">
      <c r="A2856" t="s">
        <v>5921</v>
      </c>
      <c r="B2856" t="s">
        <v>5922</v>
      </c>
      <c r="C2856" t="str">
        <f>IFERROR(VLOOKUP(Table1[[#This Row],[Ticker]],[1]!Table2[[Symbol]:[Industry]],2,FALSE),"-")</f>
        <v>-</v>
      </c>
      <c r="D2856" t="s">
        <v>54</v>
      </c>
      <c r="E2856">
        <v>107.34198480000001</v>
      </c>
      <c r="F2856">
        <v>65.959999999999994</v>
      </c>
      <c r="G2856">
        <v>16.962248623800399</v>
      </c>
      <c r="H2856">
        <v>-11.993976277118501</v>
      </c>
      <c r="I2856">
        <v>-20.9175331020536</v>
      </c>
      <c r="J2856">
        <v>3.1526813043857702</v>
      </c>
      <c r="K2856">
        <v>65.134214103066</v>
      </c>
      <c r="L2856">
        <v>61.579488632543402</v>
      </c>
      <c r="M2856">
        <v>54.661974813833098</v>
      </c>
      <c r="N2856">
        <v>1.44464021674878</v>
      </c>
      <c r="O2856">
        <v>19.769557307458999</v>
      </c>
      <c r="P2856">
        <v>48.558558558558502</v>
      </c>
      <c r="Q2856">
        <v>-2.6101636344245002E-2</v>
      </c>
    </row>
    <row r="2857" spans="1:17" hidden="1" x14ac:dyDescent="0.3">
      <c r="A2857" t="s">
        <v>5923</v>
      </c>
      <c r="B2857" t="s">
        <v>5924</v>
      </c>
      <c r="C2857" t="str">
        <f>IFERROR(VLOOKUP(Table1[[#This Row],[Ticker]],[1]!Table2[[Symbol]:[Industry]],2,FALSE),"-")</f>
        <v>-</v>
      </c>
      <c r="D2857" t="s">
        <v>396</v>
      </c>
      <c r="E2857">
        <v>106.812</v>
      </c>
      <c r="F2857">
        <v>197.8</v>
      </c>
      <c r="G2857">
        <v>38.316957082756602</v>
      </c>
      <c r="H2857">
        <v>-18.299340282273999</v>
      </c>
      <c r="I2857">
        <v>51.797227794418099</v>
      </c>
      <c r="J2857">
        <v>0.93066567248597998</v>
      </c>
      <c r="K2857">
        <v>183.973650945175</v>
      </c>
      <c r="M2857">
        <v>44.424470971815097</v>
      </c>
      <c r="N2857">
        <v>0.63093622795115301</v>
      </c>
      <c r="O2857">
        <v>18.832153690596499</v>
      </c>
      <c r="P2857">
        <v>75.354609929077995</v>
      </c>
    </row>
    <row r="2858" spans="1:17" hidden="1" x14ac:dyDescent="0.3">
      <c r="A2858" t="s">
        <v>5925</v>
      </c>
      <c r="B2858" t="s">
        <v>5926</v>
      </c>
      <c r="C2858" t="str">
        <f>IFERROR(VLOOKUP(Table1[[#This Row],[Ticker]],[1]!Table2[[Symbol]:[Industry]],2,FALSE),"-")</f>
        <v>-</v>
      </c>
      <c r="D2858" t="s">
        <v>130</v>
      </c>
      <c r="E2858">
        <v>106.71907</v>
      </c>
      <c r="F2858">
        <v>96.23</v>
      </c>
      <c r="G2858">
        <v>19.972940760593701</v>
      </c>
      <c r="H2858">
        <v>1.94513763750392</v>
      </c>
      <c r="I2858">
        <v>-0.75221694162797403</v>
      </c>
      <c r="J2858">
        <v>10.621632869869901</v>
      </c>
      <c r="K2858">
        <v>93.713516230055902</v>
      </c>
      <c r="L2858">
        <v>84.063982396999606</v>
      </c>
      <c r="M2858">
        <v>49.549331783429203</v>
      </c>
      <c r="N2858">
        <v>0.861998911877776</v>
      </c>
      <c r="O2858">
        <v>31.975475423464601</v>
      </c>
      <c r="P2858">
        <v>85.378539780389104</v>
      </c>
      <c r="Q2858">
        <v>0.112713909109141</v>
      </c>
    </row>
    <row r="2859" spans="1:17" hidden="1" x14ac:dyDescent="0.3">
      <c r="A2859" t="s">
        <v>5927</v>
      </c>
      <c r="B2859" t="s">
        <v>5928</v>
      </c>
      <c r="C2859" t="str">
        <f>IFERROR(VLOOKUP(Table1[[#This Row],[Ticker]],[1]!Table2[[Symbol]:[Industry]],2,FALSE),"-")</f>
        <v>-</v>
      </c>
      <c r="D2859" t="s">
        <v>1005</v>
      </c>
      <c r="E2859">
        <v>106.62370866000001</v>
      </c>
      <c r="F2859">
        <v>25.83</v>
      </c>
      <c r="G2859">
        <v>-16.9035567725387</v>
      </c>
      <c r="H2859">
        <v>-22.5491028653699</v>
      </c>
      <c r="I2859">
        <v>-29.782234078136199</v>
      </c>
      <c r="J2859">
        <v>-4.3076956077731898</v>
      </c>
      <c r="K2859">
        <v>29.115501094106701</v>
      </c>
      <c r="L2859">
        <v>28.919680377646699</v>
      </c>
      <c r="M2859">
        <v>31.897237579929399</v>
      </c>
      <c r="N2859">
        <v>0.64586044633619799</v>
      </c>
      <c r="O2859">
        <v>49.051490514905097</v>
      </c>
      <c r="P2859">
        <v>11.096774193548301</v>
      </c>
      <c r="Q2859">
        <v>-2.3559400687182999E-2</v>
      </c>
    </row>
    <row r="2860" spans="1:17" hidden="1" x14ac:dyDescent="0.3">
      <c r="A2860" t="s">
        <v>5929</v>
      </c>
      <c r="B2860" t="s">
        <v>5930</v>
      </c>
      <c r="C2860" t="str">
        <f>IFERROR(VLOOKUP(Table1[[#This Row],[Ticker]],[1]!Table2[[Symbol]:[Industry]],2,FALSE),"-")</f>
        <v>-</v>
      </c>
      <c r="D2860" t="s">
        <v>54</v>
      </c>
      <c r="E2860">
        <v>106.4199375</v>
      </c>
      <c r="F2860">
        <v>170.75</v>
      </c>
      <c r="G2860">
        <v>98.582572416489697</v>
      </c>
      <c r="H2860">
        <v>-9.4604744964247196</v>
      </c>
      <c r="I2860">
        <v>8.9030452266845792</v>
      </c>
      <c r="J2860">
        <v>5.2364220392856202</v>
      </c>
      <c r="K2860">
        <v>189.645345012691</v>
      </c>
      <c r="L2860">
        <v>167.98474771015799</v>
      </c>
      <c r="M2860">
        <v>36.353331179069798</v>
      </c>
      <c r="N2860">
        <v>0.984513344076409</v>
      </c>
      <c r="O2860">
        <v>79.912152269399698</v>
      </c>
      <c r="P2860">
        <v>127.302981895633</v>
      </c>
      <c r="Q2860">
        <v>1.0688011518592999E-2</v>
      </c>
    </row>
    <row r="2861" spans="1:17" hidden="1" x14ac:dyDescent="0.3">
      <c r="A2861" t="s">
        <v>5931</v>
      </c>
      <c r="B2861" t="s">
        <v>5932</v>
      </c>
      <c r="C2861" t="str">
        <f>IFERROR(VLOOKUP(Table1[[#This Row],[Ticker]],[1]!Table2[[Symbol]:[Industry]],2,FALSE),"-")</f>
        <v>-</v>
      </c>
      <c r="D2861" t="s">
        <v>155</v>
      </c>
      <c r="E2861">
        <v>106.40377433499999</v>
      </c>
      <c r="F2861">
        <v>1667.35</v>
      </c>
      <c r="G2861">
        <v>83.170858708958406</v>
      </c>
      <c r="H2861">
        <v>11.393693990860401</v>
      </c>
      <c r="I2861">
        <v>-7.6397462518088997</v>
      </c>
      <c r="J2861">
        <v>-3.38068108348704</v>
      </c>
      <c r="K2861">
        <v>1497.3087831734099</v>
      </c>
      <c r="L2861">
        <v>1376.2935019932499</v>
      </c>
      <c r="M2861">
        <v>71.2686221741167</v>
      </c>
      <c r="N2861">
        <v>1.7352820302594201</v>
      </c>
      <c r="O2861">
        <v>11.665217260923001</v>
      </c>
      <c r="P2861">
        <v>122.461641094062</v>
      </c>
      <c r="Q2861">
        <v>0.103544996669464</v>
      </c>
    </row>
    <row r="2862" spans="1:17" hidden="1" x14ac:dyDescent="0.3">
      <c r="A2862" t="s">
        <v>5933</v>
      </c>
      <c r="B2862" t="s">
        <v>5934</v>
      </c>
      <c r="C2862" t="str">
        <f>IFERROR(VLOOKUP(Table1[[#This Row],[Ticker]],[1]!Table2[[Symbol]:[Industry]],2,FALSE),"-")</f>
        <v>-</v>
      </c>
      <c r="D2862" t="s">
        <v>584</v>
      </c>
      <c r="E2862">
        <v>106.38559069599999</v>
      </c>
      <c r="F2862">
        <v>10.78</v>
      </c>
      <c r="G2862">
        <v>-28.585085434959002</v>
      </c>
      <c r="H2862">
        <v>-4.6778506607844301</v>
      </c>
      <c r="I2862">
        <v>-23.271481389964201</v>
      </c>
      <c r="J2862">
        <v>10.311288349446</v>
      </c>
      <c r="K2862">
        <v>10.160406198093099</v>
      </c>
      <c r="L2862">
        <v>11.3826856807009</v>
      </c>
      <c r="M2862">
        <v>78.008159952920295</v>
      </c>
      <c r="N2862">
        <v>2.6029144503854398</v>
      </c>
      <c r="O2862">
        <v>45.176252319109402</v>
      </c>
      <c r="P2862">
        <v>60.895522388059597</v>
      </c>
      <c r="Q2862">
        <v>-0.11147840161936599</v>
      </c>
    </row>
    <row r="2863" spans="1:17" hidden="1" x14ac:dyDescent="0.3">
      <c r="A2863" t="s">
        <v>5935</v>
      </c>
      <c r="B2863" t="s">
        <v>5936</v>
      </c>
      <c r="C2863" t="str">
        <f>IFERROR(VLOOKUP(Table1[[#This Row],[Ticker]],[1]!Table2[[Symbol]:[Industry]],2,FALSE),"-")</f>
        <v>-</v>
      </c>
      <c r="D2863" t="s">
        <v>51</v>
      </c>
      <c r="E2863">
        <v>106.283135805</v>
      </c>
      <c r="F2863">
        <v>204.05</v>
      </c>
      <c r="G2863">
        <v>169.52578381478699</v>
      </c>
      <c r="H2863">
        <v>-9.9318189147526805</v>
      </c>
      <c r="I2863">
        <v>3.8963320656932701</v>
      </c>
      <c r="J2863">
        <v>-0.361617176400644</v>
      </c>
      <c r="K2863">
        <v>202.150743293669</v>
      </c>
      <c r="L2863">
        <v>165.82711160501199</v>
      </c>
      <c r="M2863">
        <v>38.100927084550001</v>
      </c>
      <c r="N2863">
        <v>0.27512296132108599</v>
      </c>
      <c r="O2863">
        <v>20.068610634648302</v>
      </c>
      <c r="P2863">
        <v>226.42777155655099</v>
      </c>
      <c r="Q2863">
        <v>0.13757252260727099</v>
      </c>
    </row>
    <row r="2864" spans="1:17" hidden="1" x14ac:dyDescent="0.3">
      <c r="A2864" t="s">
        <v>5937</v>
      </c>
      <c r="B2864" t="s">
        <v>5938</v>
      </c>
      <c r="C2864" t="str">
        <f>IFERROR(VLOOKUP(Table1[[#This Row],[Ticker]],[1]!Table2[[Symbol]:[Industry]],2,FALSE),"-")</f>
        <v>-</v>
      </c>
      <c r="D2864" t="s">
        <v>726</v>
      </c>
      <c r="E2864">
        <v>105.953940543</v>
      </c>
      <c r="F2864">
        <v>85.4</v>
      </c>
      <c r="G2864">
        <v>-13.5772781040076</v>
      </c>
      <c r="H2864">
        <v>-6.6344267007498496</v>
      </c>
      <c r="I2864">
        <v>3.6575588069184701</v>
      </c>
      <c r="J2864">
        <v>3.2601776953942099</v>
      </c>
      <c r="K2864">
        <v>88.210042682602193</v>
      </c>
      <c r="L2864">
        <v>81.722084863394102</v>
      </c>
      <c r="M2864">
        <v>58.050219930369003</v>
      </c>
      <c r="N2864">
        <v>1.83369852253446</v>
      </c>
      <c r="O2864">
        <v>13.3021077283372</v>
      </c>
      <c r="P2864">
        <v>25.569769151595299</v>
      </c>
    </row>
    <row r="2865" spans="1:17" hidden="1" x14ac:dyDescent="0.3">
      <c r="A2865" t="s">
        <v>5939</v>
      </c>
      <c r="B2865" t="s">
        <v>5940</v>
      </c>
      <c r="C2865" t="str">
        <f>IFERROR(VLOOKUP(Table1[[#This Row],[Ticker]],[1]!Table2[[Symbol]:[Industry]],2,FALSE),"-")</f>
        <v>-</v>
      </c>
      <c r="D2865" t="s">
        <v>286</v>
      </c>
      <c r="E2865">
        <v>105.71832594999999</v>
      </c>
      <c r="F2865">
        <v>43.63</v>
      </c>
      <c r="G2865">
        <v>64.774563687847902</v>
      </c>
      <c r="H2865">
        <v>2.1997094178409</v>
      </c>
      <c r="I2865">
        <v>-0.65636111505011696</v>
      </c>
      <c r="J2865">
        <v>7.1763849951520102</v>
      </c>
      <c r="K2865">
        <v>37.314990202760796</v>
      </c>
      <c r="L2865">
        <v>34.503369921658297</v>
      </c>
      <c r="M2865">
        <v>62.426354361071603</v>
      </c>
      <c r="N2865">
        <v>4.0933845903386104</v>
      </c>
      <c r="O2865">
        <v>16.892046756818701</v>
      </c>
      <c r="P2865">
        <v>101.99074074073999</v>
      </c>
      <c r="Q2865">
        <v>6.6213524244177993E-2</v>
      </c>
    </row>
    <row r="2866" spans="1:17" hidden="1" x14ac:dyDescent="0.3">
      <c r="A2866" t="s">
        <v>5941</v>
      </c>
      <c r="B2866" t="s">
        <v>5942</v>
      </c>
      <c r="C2866" t="str">
        <f>IFERROR(VLOOKUP(Table1[[#This Row],[Ticker]],[1]!Table2[[Symbol]:[Industry]],2,FALSE),"-")</f>
        <v>-</v>
      </c>
      <c r="D2866" t="s">
        <v>116</v>
      </c>
      <c r="E2866">
        <v>105.64812993</v>
      </c>
      <c r="F2866">
        <v>2</v>
      </c>
      <c r="G2866">
        <v>-24.0209828708565</v>
      </c>
      <c r="K2866">
        <v>2.1140989605141698</v>
      </c>
      <c r="L2866">
        <v>3.1857726977597598</v>
      </c>
      <c r="M2866">
        <v>71.039956020089093</v>
      </c>
      <c r="O2866">
        <v>5</v>
      </c>
      <c r="P2866">
        <v>8.1081081081080892</v>
      </c>
      <c r="Q2866">
        <v>-6.9211309357390005E-2</v>
      </c>
    </row>
    <row r="2867" spans="1:17" hidden="1" x14ac:dyDescent="0.3">
      <c r="A2867" t="s">
        <v>5943</v>
      </c>
      <c r="B2867" t="s">
        <v>5944</v>
      </c>
      <c r="C2867" t="str">
        <f>IFERROR(VLOOKUP(Table1[[#This Row],[Ticker]],[1]!Table2[[Symbol]:[Industry]],2,FALSE),"-")</f>
        <v>-</v>
      </c>
      <c r="D2867" t="s">
        <v>230</v>
      </c>
      <c r="E2867">
        <v>104.99181</v>
      </c>
      <c r="F2867">
        <v>73.989999999999995</v>
      </c>
      <c r="G2867">
        <v>126.372179522305</v>
      </c>
      <c r="H2867">
        <v>19.363525272622301</v>
      </c>
      <c r="I2867">
        <v>1.9293892568019499</v>
      </c>
      <c r="J2867">
        <v>3.5151944178022401</v>
      </c>
      <c r="K2867">
        <v>64.783414148983795</v>
      </c>
      <c r="L2867">
        <v>58.998822729409497</v>
      </c>
      <c r="M2867">
        <v>66.0927145493701</v>
      </c>
      <c r="N2867">
        <v>1.4954089800663599</v>
      </c>
      <c r="O2867">
        <v>41.775915664278898</v>
      </c>
      <c r="P2867">
        <v>164.15565869332301</v>
      </c>
      <c r="Q2867">
        <v>0.14083114737010999</v>
      </c>
    </row>
    <row r="2868" spans="1:17" hidden="1" x14ac:dyDescent="0.3">
      <c r="A2868" t="s">
        <v>5945</v>
      </c>
      <c r="B2868" t="s">
        <v>5946</v>
      </c>
      <c r="C2868" t="str">
        <f>IFERROR(VLOOKUP(Table1[[#This Row],[Ticker]],[1]!Table2[[Symbol]:[Industry]],2,FALSE),"-")</f>
        <v>-</v>
      </c>
      <c r="D2868" t="s">
        <v>438</v>
      </c>
      <c r="E2868">
        <v>104.93786590000001</v>
      </c>
      <c r="F2868">
        <v>96.04</v>
      </c>
      <c r="G2868">
        <v>124.56554218010299</v>
      </c>
      <c r="H2868">
        <v>-12.0397510277609</v>
      </c>
      <c r="I2868">
        <v>2.49460752032306</v>
      </c>
      <c r="J2868">
        <v>1.4631342305971601E-2</v>
      </c>
      <c r="K2868">
        <v>99.352338297318994</v>
      </c>
      <c r="L2868">
        <v>83.841089921753095</v>
      </c>
      <c r="M2868">
        <v>34.444606637056097</v>
      </c>
      <c r="N2868">
        <v>0.465046213627619</v>
      </c>
      <c r="O2868">
        <v>39.369012911286902</v>
      </c>
      <c r="P2868">
        <v>156.106666666666</v>
      </c>
      <c r="Q2868">
        <v>5.0787334512714999E-2</v>
      </c>
    </row>
    <row r="2869" spans="1:17" hidden="1" x14ac:dyDescent="0.3">
      <c r="A2869" t="s">
        <v>5947</v>
      </c>
      <c r="B2869" t="s">
        <v>5948</v>
      </c>
      <c r="C2869" t="str">
        <f>IFERROR(VLOOKUP(Table1[[#This Row],[Ticker]],[1]!Table2[[Symbol]:[Industry]],2,FALSE),"-")</f>
        <v>-</v>
      </c>
      <c r="D2869" t="s">
        <v>133</v>
      </c>
      <c r="E2869">
        <v>104.91518975</v>
      </c>
      <c r="F2869">
        <v>42.5</v>
      </c>
      <c r="G2869">
        <v>-70.664032803380096</v>
      </c>
      <c r="H2869">
        <v>1.7809182126185801</v>
      </c>
      <c r="I2869">
        <v>-28.946398881713399</v>
      </c>
      <c r="J2869">
        <v>-2.1478738202882601</v>
      </c>
      <c r="K2869">
        <v>41.683026917758802</v>
      </c>
      <c r="L2869">
        <v>47.416075195728297</v>
      </c>
      <c r="M2869">
        <v>52.068671533217</v>
      </c>
      <c r="N2869">
        <v>3.64100777893881</v>
      </c>
      <c r="O2869">
        <v>88.235294117647001</v>
      </c>
      <c r="P2869">
        <v>30.568356374807902</v>
      </c>
    </row>
    <row r="2870" spans="1:17" hidden="1" x14ac:dyDescent="0.3">
      <c r="A2870" t="s">
        <v>5949</v>
      </c>
      <c r="B2870" t="s">
        <v>5950</v>
      </c>
      <c r="C2870" t="str">
        <f>IFERROR(VLOOKUP(Table1[[#This Row],[Ticker]],[1]!Table2[[Symbol]:[Industry]],2,FALSE),"-")</f>
        <v>-</v>
      </c>
      <c r="D2870" t="s">
        <v>78</v>
      </c>
      <c r="E2870">
        <v>104.657853</v>
      </c>
      <c r="F2870">
        <v>51.4</v>
      </c>
      <c r="G2870">
        <v>17.191138341264601</v>
      </c>
      <c r="H2870">
        <v>-5.1577759642391401</v>
      </c>
      <c r="I2870">
        <v>3.3164763299300701</v>
      </c>
      <c r="J2870">
        <v>4.9206139525238601</v>
      </c>
      <c r="K2870">
        <v>52.208456398771197</v>
      </c>
      <c r="L2870">
        <v>50.8758176386496</v>
      </c>
      <c r="M2870">
        <v>49.773954449322297</v>
      </c>
      <c r="N2870">
        <v>0.58690563269702301</v>
      </c>
      <c r="O2870">
        <v>117.898832684824</v>
      </c>
      <c r="P2870">
        <v>52.885187388459201</v>
      </c>
      <c r="Q2870">
        <v>4.6353372497344003E-2</v>
      </c>
    </row>
    <row r="2871" spans="1:17" hidden="1" x14ac:dyDescent="0.3">
      <c r="A2871" t="s">
        <v>5951</v>
      </c>
      <c r="B2871" t="s">
        <v>5952</v>
      </c>
      <c r="C2871" t="str">
        <f>IFERROR(VLOOKUP(Table1[[#This Row],[Ticker]],[1]!Table2[[Symbol]:[Industry]],2,FALSE),"-")</f>
        <v>-</v>
      </c>
      <c r="D2871" t="s">
        <v>1866</v>
      </c>
      <c r="E2871">
        <v>104.579973</v>
      </c>
      <c r="F2871">
        <v>70.41</v>
      </c>
      <c r="G2871">
        <v>716.64844749917199</v>
      </c>
      <c r="H2871">
        <v>41.325125529691697</v>
      </c>
      <c r="I2871">
        <v>43.084182614768103</v>
      </c>
      <c r="J2871">
        <v>8.6861698330574697</v>
      </c>
      <c r="K2871">
        <v>55.559575415390498</v>
      </c>
      <c r="L2871">
        <v>45.320072977190101</v>
      </c>
      <c r="M2871">
        <v>90.461635845964096</v>
      </c>
      <c r="N2871">
        <v>2.0678345563941001</v>
      </c>
      <c r="O2871">
        <v>0</v>
      </c>
      <c r="P2871">
        <v>935.44117647058795</v>
      </c>
      <c r="Q2871">
        <v>0.204875459699014</v>
      </c>
    </row>
    <row r="2872" spans="1:17" hidden="1" x14ac:dyDescent="0.3">
      <c r="A2872" t="s">
        <v>5953</v>
      </c>
      <c r="B2872" t="s">
        <v>5954</v>
      </c>
      <c r="C2872" t="str">
        <f>IFERROR(VLOOKUP(Table1[[#This Row],[Ticker]],[1]!Table2[[Symbol]:[Industry]],2,FALSE),"-")</f>
        <v>-</v>
      </c>
      <c r="D2872" t="s">
        <v>54</v>
      </c>
      <c r="E2872">
        <v>104.5667424</v>
      </c>
      <c r="F2872">
        <v>1.5</v>
      </c>
      <c r="G2872">
        <v>-11.081209465966801</v>
      </c>
      <c r="H2872">
        <v>-6.2848428247386199</v>
      </c>
      <c r="I2872">
        <v>-54.739055968433703</v>
      </c>
      <c r="J2872">
        <v>3.8730767011503699</v>
      </c>
      <c r="K2872">
        <v>1.5389785489780401</v>
      </c>
      <c r="L2872">
        <v>1.65754491905451</v>
      </c>
      <c r="M2872">
        <v>52.020780490305498</v>
      </c>
      <c r="N2872">
        <v>1.20838217700759</v>
      </c>
      <c r="O2872">
        <v>106.666666666666</v>
      </c>
      <c r="P2872">
        <v>66.6666666666666</v>
      </c>
      <c r="Q2872">
        <v>-0.10435724559226001</v>
      </c>
    </row>
    <row r="2873" spans="1:17" hidden="1" x14ac:dyDescent="0.3">
      <c r="A2873" t="s">
        <v>5955</v>
      </c>
      <c r="B2873" t="s">
        <v>5956</v>
      </c>
      <c r="C2873" t="str">
        <f>IFERROR(VLOOKUP(Table1[[#This Row],[Ticker]],[1]!Table2[[Symbol]:[Industry]],2,FALSE),"-")</f>
        <v>-</v>
      </c>
      <c r="D2873" t="s">
        <v>433</v>
      </c>
      <c r="E2873">
        <v>104.5286455</v>
      </c>
      <c r="F2873">
        <v>149.94999999999999</v>
      </c>
      <c r="G2873">
        <v>20.785921936048201</v>
      </c>
      <c r="H2873">
        <v>6.73378644078654</v>
      </c>
      <c r="I2873">
        <v>-6.7195717293280603</v>
      </c>
      <c r="J2873">
        <v>5.1548147484819804</v>
      </c>
      <c r="K2873">
        <v>141.344754140612</v>
      </c>
      <c r="L2873">
        <v>132.69939709313601</v>
      </c>
      <c r="M2873">
        <v>61.704722972258601</v>
      </c>
      <c r="N2873">
        <v>0.25211971269591699</v>
      </c>
      <c r="O2873">
        <v>20.640213404468099</v>
      </c>
      <c r="P2873">
        <v>49.949999999999903</v>
      </c>
      <c r="Q2873">
        <v>-4.6336305850159997E-3</v>
      </c>
    </row>
    <row r="2874" spans="1:17" hidden="1" x14ac:dyDescent="0.3">
      <c r="A2874" t="s">
        <v>5957</v>
      </c>
      <c r="B2874" t="s">
        <v>5958</v>
      </c>
      <c r="C2874" t="str">
        <f>IFERROR(VLOOKUP(Table1[[#This Row],[Ticker]],[1]!Table2[[Symbol]:[Industry]],2,FALSE),"-")</f>
        <v>-</v>
      </c>
      <c r="D2874" t="s">
        <v>230</v>
      </c>
      <c r="E2874">
        <v>104.446848</v>
      </c>
      <c r="F2874">
        <v>7.04</v>
      </c>
      <c r="G2874">
        <v>-36.316199391425101</v>
      </c>
      <c r="H2874">
        <v>-13.964785947719699</v>
      </c>
      <c r="I2874">
        <v>-28.9948983553166</v>
      </c>
      <c r="J2874">
        <v>9.6584631448845002</v>
      </c>
      <c r="K2874">
        <v>7.72501564337899</v>
      </c>
      <c r="L2874">
        <v>8.2018688121921492</v>
      </c>
      <c r="M2874">
        <v>42.583464961150597</v>
      </c>
      <c r="N2874">
        <v>2.0977944760608902</v>
      </c>
      <c r="O2874">
        <v>84.659090909090907</v>
      </c>
      <c r="P2874">
        <v>19.322033898305001</v>
      </c>
      <c r="Q2874">
        <v>0.14128242855578599</v>
      </c>
    </row>
    <row r="2875" spans="1:17" hidden="1" x14ac:dyDescent="0.3">
      <c r="A2875" t="s">
        <v>5959</v>
      </c>
      <c r="B2875" t="s">
        <v>5960</v>
      </c>
      <c r="C2875" t="str">
        <f>IFERROR(VLOOKUP(Table1[[#This Row],[Ticker]],[1]!Table2[[Symbol]:[Industry]],2,FALSE),"-")</f>
        <v>-</v>
      </c>
      <c r="D2875" t="s">
        <v>68</v>
      </c>
      <c r="E2875">
        <v>104.39</v>
      </c>
      <c r="F2875">
        <v>3.65</v>
      </c>
      <c r="G2875">
        <v>-8.5502595643122596</v>
      </c>
      <c r="H2875">
        <v>22.8697683868346</v>
      </c>
      <c r="I2875">
        <v>-17.052183144350099</v>
      </c>
      <c r="J2875">
        <v>3.4689913612923502</v>
      </c>
      <c r="K2875">
        <v>3.4037731530402802</v>
      </c>
      <c r="L2875">
        <v>3.3166692816876302</v>
      </c>
      <c r="M2875">
        <v>46.038978091066298</v>
      </c>
      <c r="N2875">
        <v>0.90404908410836804</v>
      </c>
      <c r="O2875">
        <v>28.7671232876712</v>
      </c>
      <c r="P2875">
        <v>53.064516129032199</v>
      </c>
      <c r="Q2875">
        <v>1.0887389148447999E-2</v>
      </c>
    </row>
    <row r="2876" spans="1:17" hidden="1" x14ac:dyDescent="0.3">
      <c r="A2876" t="s">
        <v>5961</v>
      </c>
      <c r="B2876" t="s">
        <v>5962</v>
      </c>
      <c r="C2876" t="str">
        <f>IFERROR(VLOOKUP(Table1[[#This Row],[Ticker]],[1]!Table2[[Symbol]:[Industry]],2,FALSE),"-")</f>
        <v>-</v>
      </c>
      <c r="D2876" t="s">
        <v>551</v>
      </c>
      <c r="E2876">
        <v>104.2944</v>
      </c>
      <c r="F2876">
        <v>96</v>
      </c>
      <c r="G2876">
        <v>-66.434709495109402</v>
      </c>
      <c r="H2876">
        <v>4.4651168390776199</v>
      </c>
      <c r="I2876">
        <v>-22.963969652875001</v>
      </c>
      <c r="J2876">
        <v>-6.2959606107440802</v>
      </c>
      <c r="K2876">
        <v>92.329847406947593</v>
      </c>
      <c r="M2876">
        <v>52.742056777015897</v>
      </c>
      <c r="N2876">
        <v>0.59891696750902501</v>
      </c>
      <c r="O2876">
        <v>66.249999999999901</v>
      </c>
      <c r="P2876">
        <v>47.692307692307701</v>
      </c>
    </row>
    <row r="2877" spans="1:17" hidden="1" x14ac:dyDescent="0.3">
      <c r="A2877" t="s">
        <v>5963</v>
      </c>
      <c r="B2877" t="s">
        <v>5964</v>
      </c>
      <c r="C2877" t="str">
        <f>IFERROR(VLOOKUP(Table1[[#This Row],[Ticker]],[1]!Table2[[Symbol]:[Industry]],2,FALSE),"-")</f>
        <v>-</v>
      </c>
      <c r="D2877" t="s">
        <v>926</v>
      </c>
      <c r="E2877">
        <v>104.16661913999999</v>
      </c>
      <c r="F2877">
        <v>130.69999999999999</v>
      </c>
      <c r="G2877">
        <v>-42.286501136374703</v>
      </c>
      <c r="H2877">
        <v>-6.6921276695769798</v>
      </c>
      <c r="I2877">
        <v>-31.417314723297501</v>
      </c>
      <c r="J2877">
        <v>1.1248087424109701</v>
      </c>
      <c r="K2877">
        <v>135.39735310001601</v>
      </c>
      <c r="L2877">
        <v>145.894791413185</v>
      </c>
      <c r="M2877">
        <v>43.970961435857902</v>
      </c>
      <c r="N2877">
        <v>0.84262710805652397</v>
      </c>
      <c r="O2877">
        <v>117.865340474368</v>
      </c>
      <c r="P2877">
        <v>8.0165289256198093</v>
      </c>
      <c r="Q2877">
        <v>-1.9999938152843E-2</v>
      </c>
    </row>
    <row r="2878" spans="1:17" hidden="1" x14ac:dyDescent="0.3">
      <c r="A2878" t="s">
        <v>5965</v>
      </c>
      <c r="B2878" t="s">
        <v>5966</v>
      </c>
      <c r="C2878" t="str">
        <f>IFERROR(VLOOKUP(Table1[[#This Row],[Ticker]],[1]!Table2[[Symbol]:[Industry]],2,FALSE),"-")</f>
        <v>-</v>
      </c>
      <c r="D2878" t="s">
        <v>46</v>
      </c>
      <c r="E2878">
        <v>103.881241687</v>
      </c>
      <c r="F2878">
        <v>4.91</v>
      </c>
      <c r="G2878">
        <v>19.982078744145301</v>
      </c>
      <c r="H2878">
        <v>-0.74824403552563201</v>
      </c>
      <c r="I2878">
        <v>-35.781980077628198</v>
      </c>
      <c r="J2878">
        <v>-0.16522651822655199</v>
      </c>
      <c r="K2878">
        <v>4.6699398283528604</v>
      </c>
      <c r="L2878">
        <v>4.7588219913241803</v>
      </c>
      <c r="M2878">
        <v>65.833190511220394</v>
      </c>
      <c r="N2878">
        <v>0.77485750339578396</v>
      </c>
      <c r="O2878">
        <v>44.602851323828901</v>
      </c>
      <c r="P2878">
        <v>69.310344827586206</v>
      </c>
      <c r="Q2878">
        <v>-1.8017745366835002E-2</v>
      </c>
    </row>
    <row r="2879" spans="1:17" hidden="1" x14ac:dyDescent="0.3">
      <c r="A2879" t="s">
        <v>5967</v>
      </c>
      <c r="B2879" t="s">
        <v>5968</v>
      </c>
      <c r="C2879" t="str">
        <f>IFERROR(VLOOKUP(Table1[[#This Row],[Ticker]],[1]!Table2[[Symbol]:[Industry]],2,FALSE),"-")</f>
        <v>-</v>
      </c>
      <c r="D2879" t="s">
        <v>5623</v>
      </c>
      <c r="E2879">
        <v>103.81834000000001</v>
      </c>
      <c r="F2879">
        <v>197.9</v>
      </c>
      <c r="G2879">
        <v>-13.8215526714263</v>
      </c>
      <c r="H2879">
        <v>11.066842397161601</v>
      </c>
      <c r="I2879">
        <v>-11.094505444947</v>
      </c>
      <c r="J2879">
        <v>13.379772461215399</v>
      </c>
      <c r="K2879">
        <v>160.26091136404099</v>
      </c>
      <c r="L2879">
        <v>151.62347349590701</v>
      </c>
      <c r="M2879">
        <v>83.066931298607798</v>
      </c>
      <c r="N2879">
        <v>4.5811384876805397</v>
      </c>
      <c r="O2879">
        <v>2.07175341081353</v>
      </c>
      <c r="P2879">
        <v>88.476190476190396</v>
      </c>
    </row>
    <row r="2880" spans="1:17" hidden="1" x14ac:dyDescent="0.3">
      <c r="A2880" t="s">
        <v>5969</v>
      </c>
      <c r="B2880" t="s">
        <v>5970</v>
      </c>
      <c r="C2880" t="str">
        <f>IFERROR(VLOOKUP(Table1[[#This Row],[Ticker]],[1]!Table2[[Symbol]:[Industry]],2,FALSE),"-")</f>
        <v>-</v>
      </c>
      <c r="D2880" t="s">
        <v>201</v>
      </c>
      <c r="E2880">
        <v>103.6917</v>
      </c>
      <c r="F2880">
        <v>68.67</v>
      </c>
      <c r="G2880">
        <v>145.69881623038501</v>
      </c>
      <c r="H2880">
        <v>-8.4626024545194802</v>
      </c>
      <c r="I2880">
        <v>18.876734382987198</v>
      </c>
      <c r="J2880">
        <v>-6.3532096590910498</v>
      </c>
      <c r="K2880">
        <v>69.129141818809799</v>
      </c>
      <c r="L2880">
        <v>56.412391094085301</v>
      </c>
      <c r="M2880">
        <v>34.676070078188403</v>
      </c>
      <c r="N2880">
        <v>0.60209237607605104</v>
      </c>
      <c r="O2880">
        <v>22.178535022571701</v>
      </c>
      <c r="P2880">
        <v>202.244718309859</v>
      </c>
      <c r="Q2880">
        <v>6.8329228545978005E-2</v>
      </c>
    </row>
    <row r="2881" spans="1:17" hidden="1" x14ac:dyDescent="0.3">
      <c r="A2881" t="s">
        <v>5971</v>
      </c>
      <c r="B2881" t="s">
        <v>5972</v>
      </c>
      <c r="C2881" t="str">
        <f>IFERROR(VLOOKUP(Table1[[#This Row],[Ticker]],[1]!Table2[[Symbol]:[Industry]],2,FALSE),"-")</f>
        <v>-</v>
      </c>
      <c r="E2881">
        <v>103.65767513</v>
      </c>
      <c r="F2881">
        <v>145.9</v>
      </c>
      <c r="G2881">
        <v>322.61442195420301</v>
      </c>
      <c r="H2881">
        <v>1.3856192491613799</v>
      </c>
      <c r="I2881">
        <v>213.87860078544199</v>
      </c>
      <c r="J2881">
        <v>-6.9886506444350402</v>
      </c>
      <c r="K2881">
        <v>130.57771713213501</v>
      </c>
      <c r="L2881">
        <v>89.807819639494397</v>
      </c>
      <c r="M2881">
        <v>47.986644771270001</v>
      </c>
      <c r="N2881">
        <v>0.47049614634857201</v>
      </c>
      <c r="O2881">
        <v>15.7299520219328</v>
      </c>
      <c r="P2881">
        <v>375.39915281850699</v>
      </c>
      <c r="Q2881">
        <v>0.123820418499952</v>
      </c>
    </row>
    <row r="2882" spans="1:17" hidden="1" x14ac:dyDescent="0.3">
      <c r="A2882" t="s">
        <v>5973</v>
      </c>
      <c r="B2882" t="s">
        <v>5974</v>
      </c>
      <c r="C2882" t="str">
        <f>IFERROR(VLOOKUP(Table1[[#This Row],[Ticker]],[1]!Table2[[Symbol]:[Industry]],2,FALSE),"-")</f>
        <v>-</v>
      </c>
      <c r="D2882" t="s">
        <v>862</v>
      </c>
      <c r="E2882">
        <v>103.5853925</v>
      </c>
      <c r="F2882">
        <v>58.25</v>
      </c>
      <c r="G2882">
        <v>-32.633472531733197</v>
      </c>
      <c r="H2882">
        <v>-17.130494411441401</v>
      </c>
      <c r="I2882">
        <v>-24.914050151003799</v>
      </c>
      <c r="J2882">
        <v>-6.2056772461244201</v>
      </c>
      <c r="K2882">
        <v>59.485672846344798</v>
      </c>
      <c r="L2882">
        <v>60.009114506269</v>
      </c>
      <c r="M2882">
        <v>43.109675151517202</v>
      </c>
      <c r="N2882">
        <v>1.1437908496732001</v>
      </c>
      <c r="O2882">
        <v>66.437768240343303</v>
      </c>
      <c r="P2882">
        <v>25.268817204301001</v>
      </c>
      <c r="Q2882">
        <v>7.8426407963839997E-2</v>
      </c>
    </row>
    <row r="2883" spans="1:17" hidden="1" x14ac:dyDescent="0.3">
      <c r="A2883" t="s">
        <v>5975</v>
      </c>
      <c r="B2883" t="s">
        <v>5976</v>
      </c>
      <c r="C2883" t="str">
        <f>IFERROR(VLOOKUP(Table1[[#This Row],[Ticker]],[1]!Table2[[Symbol]:[Industry]],2,FALSE),"-")</f>
        <v>-</v>
      </c>
      <c r="D2883" t="s">
        <v>297</v>
      </c>
      <c r="E2883">
        <v>103.477872</v>
      </c>
      <c r="F2883">
        <v>252.75</v>
      </c>
      <c r="G2883">
        <v>-19.0318939455973</v>
      </c>
      <c r="H2883">
        <v>13.2856478908362</v>
      </c>
      <c r="I2883">
        <v>-24.264744424527699</v>
      </c>
      <c r="J2883">
        <v>16.2169084646249</v>
      </c>
      <c r="K2883">
        <v>214.19781317076499</v>
      </c>
      <c r="L2883">
        <v>220.76670012025801</v>
      </c>
      <c r="M2883">
        <v>84.499839631898098</v>
      </c>
      <c r="N2883">
        <v>1.9397522522522499</v>
      </c>
      <c r="O2883">
        <v>33.550939663699303</v>
      </c>
      <c r="P2883">
        <v>35.160427807486599</v>
      </c>
      <c r="Q2883">
        <v>0.133603508194134</v>
      </c>
    </row>
    <row r="2884" spans="1:17" hidden="1" x14ac:dyDescent="0.3">
      <c r="A2884" t="s">
        <v>5977</v>
      </c>
      <c r="B2884" t="s">
        <v>5978</v>
      </c>
      <c r="C2884" t="str">
        <f>IFERROR(VLOOKUP(Table1[[#This Row],[Ticker]],[1]!Table2[[Symbol]:[Industry]],2,FALSE),"-")</f>
        <v>-</v>
      </c>
      <c r="D2884" t="s">
        <v>3555</v>
      </c>
      <c r="E2884">
        <v>103.424591898</v>
      </c>
      <c r="F2884">
        <v>47.22</v>
      </c>
      <c r="G2884">
        <v>28.590727907137499</v>
      </c>
      <c r="H2884">
        <v>-15.578283561217299</v>
      </c>
      <c r="I2884">
        <v>2.0940142593811299</v>
      </c>
      <c r="J2884">
        <v>2.2604725453483501</v>
      </c>
      <c r="K2884">
        <v>47.849742386269497</v>
      </c>
      <c r="L2884">
        <v>42.020034614055</v>
      </c>
      <c r="M2884">
        <v>45.830009411178999</v>
      </c>
      <c r="N2884">
        <v>0.77392124997240697</v>
      </c>
      <c r="O2884">
        <v>21.961033460398099</v>
      </c>
      <c r="P2884">
        <v>102.660944206008</v>
      </c>
      <c r="Q2884">
        <v>0.16226396827040099</v>
      </c>
    </row>
    <row r="2885" spans="1:17" hidden="1" x14ac:dyDescent="0.3">
      <c r="A2885" t="s">
        <v>5979</v>
      </c>
      <c r="B2885" t="s">
        <v>5980</v>
      </c>
      <c r="C2885" t="str">
        <f>IFERROR(VLOOKUP(Table1[[#This Row],[Ticker]],[1]!Table2[[Symbol]:[Industry]],2,FALSE),"-")</f>
        <v>-</v>
      </c>
      <c r="D2885" t="s">
        <v>535</v>
      </c>
      <c r="E2885">
        <v>103.311975</v>
      </c>
      <c r="F2885">
        <v>55.25</v>
      </c>
      <c r="G2885">
        <v>9.4986584074054505</v>
      </c>
      <c r="H2885">
        <v>6.29506065943227</v>
      </c>
      <c r="I2885">
        <v>-14.444100437583201</v>
      </c>
      <c r="J2885">
        <v>-5.1559894707729299</v>
      </c>
      <c r="K2885">
        <v>51.2794212944234</v>
      </c>
      <c r="L2885">
        <v>51.665492903204999</v>
      </c>
      <c r="M2885">
        <v>55.162574289459201</v>
      </c>
      <c r="N2885">
        <v>1.0139176784127899</v>
      </c>
      <c r="O2885">
        <v>19.0950226244343</v>
      </c>
      <c r="P2885">
        <v>49.122807017543799</v>
      </c>
    </row>
    <row r="2886" spans="1:17" hidden="1" x14ac:dyDescent="0.3">
      <c r="A2886" t="s">
        <v>5981</v>
      </c>
      <c r="B2886" t="s">
        <v>5982</v>
      </c>
      <c r="C2886" t="str">
        <f>IFERROR(VLOOKUP(Table1[[#This Row],[Ticker]],[1]!Table2[[Symbol]:[Industry]],2,FALSE),"-")</f>
        <v>-</v>
      </c>
      <c r="D2886" t="s">
        <v>2584</v>
      </c>
      <c r="E2886">
        <v>103.2898148</v>
      </c>
      <c r="F2886">
        <v>94.42</v>
      </c>
      <c r="G2886">
        <v>35.092996756821698</v>
      </c>
      <c r="H2886">
        <v>-3.3904693460058501</v>
      </c>
      <c r="I2886">
        <v>-5.6750730006897498</v>
      </c>
      <c r="J2886">
        <v>6.6123530442275298</v>
      </c>
      <c r="K2886">
        <v>96.5588421255231</v>
      </c>
      <c r="L2886">
        <v>84.200455538265899</v>
      </c>
      <c r="M2886">
        <v>46.652193185455303</v>
      </c>
      <c r="N2886">
        <v>1.1043127902430601</v>
      </c>
      <c r="O2886">
        <v>28.6803643295911</v>
      </c>
      <c r="P2886">
        <v>92.105798575788398</v>
      </c>
      <c r="Q2886">
        <v>3.3015796131518997E-2</v>
      </c>
    </row>
    <row r="2887" spans="1:17" hidden="1" x14ac:dyDescent="0.3">
      <c r="A2887" t="s">
        <v>5983</v>
      </c>
      <c r="B2887" t="s">
        <v>5984</v>
      </c>
      <c r="C2887" t="str">
        <f>IFERROR(VLOOKUP(Table1[[#This Row],[Ticker]],[1]!Table2[[Symbol]:[Industry]],2,FALSE),"-")</f>
        <v>-</v>
      </c>
      <c r="D2887" t="s">
        <v>626</v>
      </c>
      <c r="E2887">
        <v>103.25879999999999</v>
      </c>
      <c r="F2887">
        <v>0.81</v>
      </c>
      <c r="G2887">
        <v>-1.9697008195744501</v>
      </c>
      <c r="H2887">
        <v>-11.3762633591971</v>
      </c>
      <c r="I2887">
        <v>-46.162665962966898</v>
      </c>
      <c r="J2887">
        <v>5.5999212851377997</v>
      </c>
      <c r="K2887">
        <v>0.78150543797772498</v>
      </c>
      <c r="L2887">
        <v>0.820917100163022</v>
      </c>
      <c r="M2887">
        <v>50.372853069419001</v>
      </c>
      <c r="N2887">
        <v>0.84774165504979904</v>
      </c>
      <c r="O2887">
        <v>95.061728395061706</v>
      </c>
      <c r="P2887">
        <v>50</v>
      </c>
    </row>
    <row r="2888" spans="1:17" hidden="1" x14ac:dyDescent="0.3">
      <c r="A2888" t="s">
        <v>5985</v>
      </c>
      <c r="B2888" t="s">
        <v>5986</v>
      </c>
      <c r="C2888" t="str">
        <f>IFERROR(VLOOKUP(Table1[[#This Row],[Ticker]],[1]!Table2[[Symbol]:[Industry]],2,FALSE),"-")</f>
        <v>-</v>
      </c>
      <c r="D2888" t="s">
        <v>696</v>
      </c>
      <c r="E2888">
        <v>103.109383502</v>
      </c>
      <c r="F2888">
        <v>95.57</v>
      </c>
      <c r="G2888">
        <v>13.341708122874</v>
      </c>
      <c r="H2888">
        <v>-3.4873744703082399</v>
      </c>
      <c r="I2888">
        <v>-45.131841750324497</v>
      </c>
      <c r="J2888">
        <v>2.5335718270357801</v>
      </c>
      <c r="K2888">
        <v>100.59796687738201</v>
      </c>
      <c r="L2888">
        <v>98.873145841312706</v>
      </c>
      <c r="M2888">
        <v>35.980469484989598</v>
      </c>
      <c r="N2888">
        <v>1.3627525607295199</v>
      </c>
      <c r="O2888">
        <v>100.12556241498299</v>
      </c>
      <c r="P2888">
        <v>40.544117647058798</v>
      </c>
      <c r="Q2888">
        <v>2.3448975241748E-2</v>
      </c>
    </row>
    <row r="2889" spans="1:17" hidden="1" x14ac:dyDescent="0.3">
      <c r="A2889" t="s">
        <v>5987</v>
      </c>
      <c r="B2889" t="s">
        <v>5988</v>
      </c>
      <c r="C2889" t="str">
        <f>IFERROR(VLOOKUP(Table1[[#This Row],[Ticker]],[1]!Table2[[Symbol]:[Industry]],2,FALSE),"-")</f>
        <v>-</v>
      </c>
      <c r="D2889" t="s">
        <v>46</v>
      </c>
      <c r="E2889">
        <v>103.086850439999</v>
      </c>
      <c r="F2889">
        <v>20.05</v>
      </c>
      <c r="G2889">
        <v>50.848542883624901</v>
      </c>
      <c r="H2889">
        <v>-15.6691926521264</v>
      </c>
      <c r="I2889">
        <v>37.307788427490102</v>
      </c>
      <c r="J2889">
        <v>-5.9008328626751396</v>
      </c>
      <c r="K2889">
        <v>20.459582312585699</v>
      </c>
      <c r="L2889">
        <v>17.119280910169401</v>
      </c>
      <c r="M2889">
        <v>47.612354615716498</v>
      </c>
      <c r="N2889">
        <v>0.79672086389860797</v>
      </c>
      <c r="O2889">
        <v>23.142144638403899</v>
      </c>
      <c r="P2889">
        <v>96.954813359528401</v>
      </c>
      <c r="Q2889">
        <v>0.116867312814614</v>
      </c>
    </row>
    <row r="2890" spans="1:17" hidden="1" x14ac:dyDescent="0.3">
      <c r="A2890" t="s">
        <v>5989</v>
      </c>
      <c r="B2890" t="s">
        <v>5990</v>
      </c>
      <c r="C2890" t="str">
        <f>IFERROR(VLOOKUP(Table1[[#This Row],[Ticker]],[1]!Table2[[Symbol]:[Industry]],2,FALSE),"-")</f>
        <v>-</v>
      </c>
      <c r="D2890" t="s">
        <v>551</v>
      </c>
      <c r="E2890">
        <v>102.987413039999</v>
      </c>
      <c r="F2890">
        <v>38.76</v>
      </c>
      <c r="G2890">
        <v>34.914914565040903</v>
      </c>
      <c r="H2890">
        <v>57.636592471840501</v>
      </c>
      <c r="I2890">
        <v>17.620311752250501</v>
      </c>
      <c r="J2890">
        <v>21.6033197830658</v>
      </c>
      <c r="K2890">
        <v>27.3657264403261</v>
      </c>
      <c r="L2890">
        <v>25.115644877672</v>
      </c>
      <c r="M2890">
        <v>96.449088814837907</v>
      </c>
      <c r="N2890">
        <v>2.53224867852559</v>
      </c>
      <c r="O2890">
        <v>5.1599587203310301E-2</v>
      </c>
      <c r="Q2890">
        <v>-3.1821236255536997E-2</v>
      </c>
    </row>
    <row r="2891" spans="1:17" hidden="1" x14ac:dyDescent="0.3">
      <c r="A2891" t="s">
        <v>5991</v>
      </c>
      <c r="B2891" t="s">
        <v>5992</v>
      </c>
      <c r="C2891" t="str">
        <f>IFERROR(VLOOKUP(Table1[[#This Row],[Ticker]],[1]!Table2[[Symbol]:[Industry]],2,FALSE),"-")</f>
        <v>-</v>
      </c>
      <c r="D2891" t="s">
        <v>230</v>
      </c>
      <c r="E2891">
        <v>102.91158106100001</v>
      </c>
      <c r="F2891">
        <v>24.07</v>
      </c>
      <c r="G2891">
        <v>-6.1146149644885996</v>
      </c>
      <c r="H2891">
        <v>11.146937042107099</v>
      </c>
      <c r="I2891">
        <v>-20.917913153017899</v>
      </c>
      <c r="J2891">
        <v>12.090341434094499</v>
      </c>
      <c r="K2891">
        <v>23.833522477204699</v>
      </c>
      <c r="L2891">
        <v>22.7589956021265</v>
      </c>
      <c r="M2891">
        <v>43.729268787733503</v>
      </c>
      <c r="N2891">
        <v>1.0040792015717599</v>
      </c>
      <c r="O2891">
        <v>25.8828417116742</v>
      </c>
      <c r="P2891">
        <v>40.104772991851</v>
      </c>
      <c r="Q2891">
        <v>9.4151480075576E-2</v>
      </c>
    </row>
    <row r="2892" spans="1:17" hidden="1" x14ac:dyDescent="0.3">
      <c r="A2892" t="s">
        <v>5993</v>
      </c>
      <c r="B2892" t="s">
        <v>5994</v>
      </c>
      <c r="C2892" t="str">
        <f>IFERROR(VLOOKUP(Table1[[#This Row],[Ticker]],[1]!Table2[[Symbol]:[Industry]],2,FALSE),"-")</f>
        <v>-</v>
      </c>
      <c r="D2892" t="s">
        <v>417</v>
      </c>
      <c r="E2892">
        <v>102.84</v>
      </c>
      <c r="F2892">
        <v>171.4</v>
      </c>
      <c r="G2892">
        <v>5.2610684111947696</v>
      </c>
      <c r="H2892">
        <v>-3.3348320974268799</v>
      </c>
      <c r="I2892">
        <v>-14.4857123067267</v>
      </c>
      <c r="J2892">
        <v>-2.05629303582801</v>
      </c>
      <c r="K2892">
        <v>171.626830391916</v>
      </c>
      <c r="L2892">
        <v>158.863718648516</v>
      </c>
      <c r="M2892">
        <v>43.852672832793203</v>
      </c>
      <c r="N2892">
        <v>0.16726594693946001</v>
      </c>
      <c r="O2892">
        <v>35.910151691948599</v>
      </c>
      <c r="P2892">
        <v>35.494071146244998</v>
      </c>
      <c r="Q2892">
        <v>-6.6595522418904998E-2</v>
      </c>
    </row>
    <row r="2893" spans="1:17" hidden="1" x14ac:dyDescent="0.3">
      <c r="A2893" t="s">
        <v>5995</v>
      </c>
      <c r="B2893" t="s">
        <v>5996</v>
      </c>
      <c r="C2893" t="str">
        <f>IFERROR(VLOOKUP(Table1[[#This Row],[Ticker]],[1]!Table2[[Symbol]:[Industry]],2,FALSE),"-")</f>
        <v>-</v>
      </c>
      <c r="D2893" t="s">
        <v>1459</v>
      </c>
      <c r="E2893">
        <v>102.83</v>
      </c>
      <c r="F2893">
        <v>182</v>
      </c>
      <c r="G2893">
        <v>-37.674484555623401</v>
      </c>
      <c r="H2893">
        <v>3.0504625839103698</v>
      </c>
      <c r="I2893">
        <v>-8.0543096727925008</v>
      </c>
      <c r="J2893">
        <v>3.8514378269127998</v>
      </c>
      <c r="K2893">
        <v>167.78804811168601</v>
      </c>
      <c r="L2893">
        <v>165.45575095658501</v>
      </c>
      <c r="M2893">
        <v>62.345661116294998</v>
      </c>
      <c r="N2893">
        <v>0.84886522125015795</v>
      </c>
      <c r="O2893">
        <v>13.7362637362637</v>
      </c>
      <c r="P2893">
        <v>27.988748241912798</v>
      </c>
      <c r="Q2893">
        <v>0.1111210934761</v>
      </c>
    </row>
    <row r="2894" spans="1:17" hidden="1" x14ac:dyDescent="0.3">
      <c r="A2894" t="s">
        <v>5997</v>
      </c>
      <c r="B2894" t="s">
        <v>5998</v>
      </c>
      <c r="C2894" t="str">
        <f>IFERROR(VLOOKUP(Table1[[#This Row],[Ticker]],[1]!Table2[[Symbol]:[Industry]],2,FALSE),"-")</f>
        <v>-</v>
      </c>
      <c r="D2894" t="s">
        <v>1564</v>
      </c>
      <c r="E2894">
        <v>102.81763192</v>
      </c>
      <c r="F2894">
        <v>5.38</v>
      </c>
      <c r="G2894">
        <v>41.539914565040903</v>
      </c>
      <c r="H2894">
        <v>12.406242550968299</v>
      </c>
      <c r="I2894">
        <v>9.1679125494296994</v>
      </c>
      <c r="J2894">
        <v>1.4062955961850301</v>
      </c>
      <c r="K2894">
        <v>5.0851169104342597</v>
      </c>
      <c r="L2894">
        <v>4.7123977860405404</v>
      </c>
      <c r="M2894">
        <v>68.462354043073006</v>
      </c>
      <c r="N2894">
        <v>1.4081530678846601</v>
      </c>
      <c r="O2894">
        <v>19.888475836431201</v>
      </c>
      <c r="P2894">
        <v>85.517241379310306</v>
      </c>
      <c r="Q2894">
        <v>4.5916172874977998E-2</v>
      </c>
    </row>
    <row r="2895" spans="1:17" hidden="1" x14ac:dyDescent="0.3">
      <c r="A2895" t="s">
        <v>5999</v>
      </c>
      <c r="B2895" t="s">
        <v>6000</v>
      </c>
      <c r="C2895" t="str">
        <f>IFERROR(VLOOKUP(Table1[[#This Row],[Ticker]],[1]!Table2[[Symbol]:[Industry]],2,FALSE),"-")</f>
        <v>-</v>
      </c>
      <c r="D2895" t="s">
        <v>1459</v>
      </c>
      <c r="E2895">
        <v>102.65025</v>
      </c>
      <c r="F2895">
        <v>207.5</v>
      </c>
      <c r="G2895">
        <v>-46.577373848300098</v>
      </c>
      <c r="H2895">
        <v>-17.062273255733299</v>
      </c>
      <c r="I2895">
        <v>-33.097103136638601</v>
      </c>
      <c r="J2895">
        <v>0.32973792692795001</v>
      </c>
      <c r="M2895">
        <v>12.637052820030499</v>
      </c>
      <c r="O2895">
        <v>24.9879518072289</v>
      </c>
      <c r="P2895">
        <v>2.6719445818901502</v>
      </c>
    </row>
    <row r="2896" spans="1:17" hidden="1" x14ac:dyDescent="0.3">
      <c r="A2896" t="s">
        <v>6001</v>
      </c>
      <c r="B2896" t="s">
        <v>6002</v>
      </c>
      <c r="C2896" t="str">
        <f>IFERROR(VLOOKUP(Table1[[#This Row],[Ticker]],[1]!Table2[[Symbol]:[Industry]],2,FALSE),"-")</f>
        <v>-</v>
      </c>
      <c r="D2896" t="s">
        <v>1180</v>
      </c>
      <c r="E2896">
        <v>102.4666714</v>
      </c>
      <c r="F2896">
        <v>17.84</v>
      </c>
      <c r="G2896">
        <v>-14.0298803876404</v>
      </c>
      <c r="H2896">
        <v>-3.4122928598620899</v>
      </c>
      <c r="I2896">
        <v>-24.127258613571801</v>
      </c>
      <c r="J2896">
        <v>3.6445206895106002</v>
      </c>
      <c r="K2896">
        <v>18.2224377440842</v>
      </c>
      <c r="L2896">
        <v>18.042073478773801</v>
      </c>
      <c r="M2896">
        <v>48.052598370236304</v>
      </c>
      <c r="N2896">
        <v>1.2583547889270299</v>
      </c>
      <c r="O2896">
        <v>41.5358744394618</v>
      </c>
      <c r="P2896">
        <v>39.374999999999901</v>
      </c>
      <c r="Q2896">
        <v>2.0092397452584999E-2</v>
      </c>
    </row>
    <row r="2897" spans="1:17" hidden="1" x14ac:dyDescent="0.3">
      <c r="A2897" t="s">
        <v>6003</v>
      </c>
      <c r="B2897" t="s">
        <v>6004</v>
      </c>
      <c r="C2897" t="str">
        <f>IFERROR(VLOOKUP(Table1[[#This Row],[Ticker]],[1]!Table2[[Symbol]:[Industry]],2,FALSE),"-")</f>
        <v>-</v>
      </c>
      <c r="D2897" t="s">
        <v>626</v>
      </c>
      <c r="E2897">
        <v>102.4315</v>
      </c>
      <c r="F2897">
        <v>174.5</v>
      </c>
      <c r="G2897">
        <v>-7.7563486286941696</v>
      </c>
      <c r="H2897">
        <v>-3.4740256600935102</v>
      </c>
      <c r="I2897">
        <v>-3.0101774993227899</v>
      </c>
      <c r="J2897">
        <v>3.92835654504669</v>
      </c>
      <c r="K2897">
        <v>164.32015387827599</v>
      </c>
      <c r="L2897">
        <v>163.07518717581499</v>
      </c>
      <c r="M2897">
        <v>74.498958011534697</v>
      </c>
      <c r="N2897">
        <v>0.26010084561087599</v>
      </c>
      <c r="O2897">
        <v>22.922636103151799</v>
      </c>
      <c r="P2897">
        <v>30.711610486891299</v>
      </c>
      <c r="Q2897">
        <v>5.9084942178373998E-2</v>
      </c>
    </row>
    <row r="2898" spans="1:17" hidden="1" x14ac:dyDescent="0.3">
      <c r="A2898" t="s">
        <v>6005</v>
      </c>
      <c r="B2898" t="s">
        <v>6006</v>
      </c>
      <c r="C2898" t="str">
        <f>IFERROR(VLOOKUP(Table1[[#This Row],[Ticker]],[1]!Table2[[Symbol]:[Industry]],2,FALSE),"-")</f>
        <v>-</v>
      </c>
      <c r="D2898" t="s">
        <v>3876</v>
      </c>
      <c r="E2898">
        <v>102.27209999999999</v>
      </c>
      <c r="F2898">
        <v>54.25</v>
      </c>
      <c r="G2898">
        <v>30.2975056581583</v>
      </c>
      <c r="H2898">
        <v>35.470667487733699</v>
      </c>
      <c r="I2898">
        <v>67.728518610035707</v>
      </c>
      <c r="J2898">
        <v>39.049968474999503</v>
      </c>
      <c r="K2898">
        <v>35.301906328909702</v>
      </c>
      <c r="L2898">
        <v>32.325025671260299</v>
      </c>
      <c r="M2898">
        <v>94.095946260224295</v>
      </c>
      <c r="N2898">
        <v>2.6409667758212798</v>
      </c>
      <c r="O2898">
        <v>0</v>
      </c>
      <c r="P2898">
        <v>116.13545816733</v>
      </c>
    </row>
    <row r="2899" spans="1:17" hidden="1" x14ac:dyDescent="0.3">
      <c r="A2899" t="s">
        <v>6007</v>
      </c>
      <c r="B2899" t="s">
        <v>6008</v>
      </c>
      <c r="C2899" t="str">
        <f>IFERROR(VLOOKUP(Table1[[#This Row],[Ticker]],[1]!Table2[[Symbol]:[Industry]],2,FALSE),"-")</f>
        <v>-</v>
      </c>
      <c r="D2899" t="s">
        <v>551</v>
      </c>
      <c r="E2899">
        <v>102.1416</v>
      </c>
      <c r="F2899">
        <v>88</v>
      </c>
      <c r="G2899">
        <v>23.329735689402</v>
      </c>
      <c r="H2899">
        <v>53.287021232466998</v>
      </c>
      <c r="I2899">
        <v>36.810006401063497</v>
      </c>
      <c r="J2899">
        <v>9.2217161569326809</v>
      </c>
      <c r="K2899">
        <v>65.826716993671496</v>
      </c>
      <c r="M2899">
        <v>63.068654438802298</v>
      </c>
      <c r="O2899">
        <v>11.363636363636299</v>
      </c>
      <c r="P2899">
        <v>90.889370932754801</v>
      </c>
    </row>
    <row r="2900" spans="1:17" hidden="1" x14ac:dyDescent="0.3">
      <c r="A2900" t="s">
        <v>6009</v>
      </c>
      <c r="B2900" t="s">
        <v>6010</v>
      </c>
      <c r="C2900" t="str">
        <f>IFERROR(VLOOKUP(Table1[[#This Row],[Ticker]],[1]!Table2[[Symbol]:[Industry]],2,FALSE),"-")</f>
        <v>-</v>
      </c>
      <c r="D2900" t="s">
        <v>136</v>
      </c>
      <c r="E2900">
        <v>102.1336194</v>
      </c>
      <c r="F2900">
        <v>14.09</v>
      </c>
      <c r="G2900">
        <v>-28.4653082761847</v>
      </c>
      <c r="H2900">
        <v>-19.963102625647998</v>
      </c>
      <c r="I2900">
        <v>-44.305986598297501</v>
      </c>
      <c r="J2900">
        <v>-3.7536359557433601</v>
      </c>
      <c r="K2900">
        <v>15.790046112860701</v>
      </c>
      <c r="L2900">
        <v>16.268953453780199</v>
      </c>
      <c r="M2900">
        <v>35.326437934207902</v>
      </c>
      <c r="N2900">
        <v>2.2780903368696799</v>
      </c>
      <c r="O2900">
        <v>64.300922640170299</v>
      </c>
      <c r="P2900">
        <v>11.3833992094861</v>
      </c>
      <c r="Q2900">
        <v>-5.9710485816259998E-2</v>
      </c>
    </row>
    <row r="2901" spans="1:17" hidden="1" x14ac:dyDescent="0.3">
      <c r="A2901" t="s">
        <v>6011</v>
      </c>
      <c r="B2901" t="s">
        <v>6012</v>
      </c>
      <c r="C2901" t="str">
        <f>IFERROR(VLOOKUP(Table1[[#This Row],[Ticker]],[1]!Table2[[Symbol]:[Industry]],2,FALSE),"-")</f>
        <v>-</v>
      </c>
      <c r="E2901">
        <v>102.1275</v>
      </c>
      <c r="F2901">
        <v>75.650000000000006</v>
      </c>
      <c r="G2901">
        <v>-63.385419603714297</v>
      </c>
      <c r="H2901">
        <v>-9.5000326981563497</v>
      </c>
      <c r="I2901">
        <v>-19.222958183213098</v>
      </c>
      <c r="J2901">
        <v>1.22607084078949</v>
      </c>
      <c r="K2901">
        <v>75.633535381182796</v>
      </c>
      <c r="L2901">
        <v>82.302397387342893</v>
      </c>
      <c r="M2901">
        <v>66.516378112449203</v>
      </c>
      <c r="N2901">
        <v>1.2413454413812901</v>
      </c>
      <c r="O2901">
        <v>66.556510244547198</v>
      </c>
      <c r="P2901">
        <v>20.079365079365001</v>
      </c>
      <c r="Q2901">
        <v>-0.14452263907443</v>
      </c>
    </row>
    <row r="2902" spans="1:17" hidden="1" x14ac:dyDescent="0.3">
      <c r="A2902" t="s">
        <v>6013</v>
      </c>
      <c r="B2902" t="s">
        <v>6014</v>
      </c>
      <c r="C2902" t="str">
        <f>IFERROR(VLOOKUP(Table1[[#This Row],[Ticker]],[1]!Table2[[Symbol]:[Industry]],2,FALSE),"-")</f>
        <v>-</v>
      </c>
      <c r="D2902" t="s">
        <v>463</v>
      </c>
      <c r="E2902">
        <v>101.96338942200001</v>
      </c>
      <c r="F2902">
        <v>18.03</v>
      </c>
      <c r="G2902">
        <v>10.5251807247367</v>
      </c>
      <c r="H2902">
        <v>-1.12990840695982</v>
      </c>
      <c r="I2902">
        <v>-28.456927399353798</v>
      </c>
      <c r="J2902">
        <v>18.091319424143801</v>
      </c>
      <c r="K2902">
        <v>18.336810925325999</v>
      </c>
      <c r="L2902">
        <v>18.0818263355577</v>
      </c>
      <c r="M2902">
        <v>50.698059369955303</v>
      </c>
      <c r="N2902">
        <v>3.2217469222120498</v>
      </c>
      <c r="O2902">
        <v>32.834165280088698</v>
      </c>
      <c r="P2902">
        <v>43.665338645418302</v>
      </c>
      <c r="Q2902">
        <v>3.4518929361521997E-2</v>
      </c>
    </row>
    <row r="2903" spans="1:17" hidden="1" x14ac:dyDescent="0.3">
      <c r="A2903" t="s">
        <v>6015</v>
      </c>
      <c r="B2903" t="s">
        <v>6016</v>
      </c>
      <c r="C2903" t="str">
        <f>IFERROR(VLOOKUP(Table1[[#This Row],[Ticker]],[1]!Table2[[Symbol]:[Industry]],2,FALSE),"-")</f>
        <v>-</v>
      </c>
      <c r="D2903" t="s">
        <v>4194</v>
      </c>
      <c r="E2903">
        <v>101.80800000000001</v>
      </c>
      <c r="F2903">
        <v>160</v>
      </c>
      <c r="G2903">
        <v>25.7958669459933</v>
      </c>
      <c r="H2903">
        <v>25.819077142594899</v>
      </c>
      <c r="I2903">
        <v>14.3852251173398</v>
      </c>
      <c r="J2903">
        <v>13.308595589556701</v>
      </c>
      <c r="K2903">
        <v>135.63265620501201</v>
      </c>
      <c r="M2903">
        <v>73.617533334342397</v>
      </c>
      <c r="N2903">
        <v>1.33499081180412</v>
      </c>
      <c r="O2903">
        <v>4.34375</v>
      </c>
      <c r="P2903">
        <v>65.803108808290105</v>
      </c>
    </row>
    <row r="2904" spans="1:17" hidden="1" x14ac:dyDescent="0.3">
      <c r="A2904" t="s">
        <v>6017</v>
      </c>
      <c r="B2904" t="s">
        <v>6018</v>
      </c>
      <c r="C2904" t="str">
        <f>IFERROR(VLOOKUP(Table1[[#This Row],[Ticker]],[1]!Table2[[Symbol]:[Industry]],2,FALSE),"-")</f>
        <v>-</v>
      </c>
      <c r="D2904" t="s">
        <v>21</v>
      </c>
      <c r="E2904">
        <v>101.76558925</v>
      </c>
      <c r="F2904">
        <v>97.95</v>
      </c>
      <c r="G2904">
        <v>-4.1628882096122402</v>
      </c>
      <c r="H2904">
        <v>-8.2283110988302095</v>
      </c>
      <c r="I2904">
        <v>-17.1694572306432</v>
      </c>
      <c r="J2904">
        <v>0.39016671758508498</v>
      </c>
      <c r="K2904">
        <v>101.34610563864101</v>
      </c>
      <c r="L2904">
        <v>99.054216001247795</v>
      </c>
      <c r="M2904">
        <v>44.232991368926399</v>
      </c>
      <c r="N2904">
        <v>0.26600926074755998</v>
      </c>
      <c r="O2904">
        <v>48.392036753445602</v>
      </c>
      <c r="P2904">
        <v>37.281009110021003</v>
      </c>
    </row>
    <row r="2905" spans="1:17" hidden="1" x14ac:dyDescent="0.3">
      <c r="A2905" t="s">
        <v>6019</v>
      </c>
      <c r="B2905" t="s">
        <v>6020</v>
      </c>
      <c r="C2905" t="str">
        <f>IFERROR(VLOOKUP(Table1[[#This Row],[Ticker]],[1]!Table2[[Symbol]:[Industry]],2,FALSE),"-")</f>
        <v>-</v>
      </c>
      <c r="D2905" t="s">
        <v>121</v>
      </c>
      <c r="E2905">
        <v>101.72925322499999</v>
      </c>
      <c r="F2905">
        <v>5.46</v>
      </c>
      <c r="G2905">
        <v>-23.5662175104307</v>
      </c>
      <c r="H2905">
        <v>-18.083704745537599</v>
      </c>
      <c r="I2905">
        <v>-27.1205627547936</v>
      </c>
      <c r="J2905">
        <v>-1.3076432736723</v>
      </c>
      <c r="K2905">
        <v>5.5360933830130197</v>
      </c>
      <c r="L2905">
        <v>5.6199779569036696</v>
      </c>
      <c r="M2905">
        <v>47.887425104037902</v>
      </c>
      <c r="N2905">
        <v>1.1293942033670601</v>
      </c>
      <c r="O2905">
        <v>25.457875457875399</v>
      </c>
      <c r="P2905">
        <v>33.170731707317003</v>
      </c>
      <c r="Q2905">
        <v>-2.9348977013354999E-2</v>
      </c>
    </row>
    <row r="2906" spans="1:17" hidden="1" x14ac:dyDescent="0.3">
      <c r="A2906" t="s">
        <v>6021</v>
      </c>
      <c r="B2906" t="s">
        <v>6022</v>
      </c>
      <c r="C2906" t="str">
        <f>IFERROR(VLOOKUP(Table1[[#This Row],[Ticker]],[1]!Table2[[Symbol]:[Industry]],2,FALSE),"-")</f>
        <v>-</v>
      </c>
      <c r="D2906" t="s">
        <v>133</v>
      </c>
      <c r="E2906">
        <v>101.67303204</v>
      </c>
      <c r="F2906">
        <v>121.95</v>
      </c>
      <c r="G2906">
        <v>-68.430578997190807</v>
      </c>
      <c r="H2906">
        <v>19.081252980672101</v>
      </c>
      <c r="I2906">
        <v>-54.950308285529303</v>
      </c>
      <c r="J2906">
        <v>24.471716156932601</v>
      </c>
      <c r="K2906">
        <v>104.980404933771</v>
      </c>
      <c r="M2906">
        <v>75.855099221130402</v>
      </c>
      <c r="N2906">
        <v>1.7699029594940301</v>
      </c>
      <c r="O2906">
        <v>72.201722017220106</v>
      </c>
      <c r="P2906">
        <v>47.818181818181799</v>
      </c>
    </row>
    <row r="2907" spans="1:17" hidden="1" x14ac:dyDescent="0.3">
      <c r="A2907" t="s">
        <v>6023</v>
      </c>
      <c r="B2907" t="s">
        <v>6024</v>
      </c>
      <c r="C2907" t="str">
        <f>IFERROR(VLOOKUP(Table1[[#This Row],[Ticker]],[1]!Table2[[Symbol]:[Industry]],2,FALSE),"-")</f>
        <v>-</v>
      </c>
      <c r="D2907" t="s">
        <v>532</v>
      </c>
      <c r="E2907">
        <v>101.485164</v>
      </c>
      <c r="F2907">
        <v>149.05000000000001</v>
      </c>
      <c r="G2907">
        <v>111.21296225267</v>
      </c>
      <c r="H2907">
        <v>-2.3468263325710699</v>
      </c>
      <c r="I2907">
        <v>33.2378460523529</v>
      </c>
      <c r="J2907">
        <v>4.18350654994578</v>
      </c>
      <c r="K2907">
        <v>134.96823440206899</v>
      </c>
      <c r="L2907">
        <v>108.773268798713</v>
      </c>
      <c r="M2907">
        <v>66.457151604484196</v>
      </c>
      <c r="N2907">
        <v>0.85484673414919998</v>
      </c>
      <c r="O2907">
        <v>14.1227775914122</v>
      </c>
      <c r="P2907">
        <v>155.66037735849</v>
      </c>
      <c r="Q2907">
        <v>0.113271626726087</v>
      </c>
    </row>
    <row r="2908" spans="1:17" hidden="1" x14ac:dyDescent="0.3">
      <c r="A2908" t="s">
        <v>6025</v>
      </c>
      <c r="B2908" t="s">
        <v>6026</v>
      </c>
      <c r="C2908" t="str">
        <f>IFERROR(VLOOKUP(Table1[[#This Row],[Ticker]],[1]!Table2[[Symbol]:[Industry]],2,FALSE),"-")</f>
        <v>-</v>
      </c>
      <c r="D2908" t="s">
        <v>286</v>
      </c>
      <c r="E2908">
        <v>101.39360000000001</v>
      </c>
      <c r="F2908">
        <v>90.53</v>
      </c>
      <c r="G2908">
        <v>50.0243566251267</v>
      </c>
      <c r="H2908">
        <v>-25.730151529385399</v>
      </c>
      <c r="I2908">
        <v>14.888964436888999</v>
      </c>
      <c r="J2908">
        <v>-6.5778921981586898</v>
      </c>
      <c r="K2908">
        <v>91.240764770741904</v>
      </c>
      <c r="L2908">
        <v>80.795053315948707</v>
      </c>
      <c r="M2908">
        <v>44.065130770864599</v>
      </c>
      <c r="N2908">
        <v>0.22574362858682701</v>
      </c>
      <c r="O2908">
        <v>40.284988401634799</v>
      </c>
      <c r="P2908">
        <v>84.004065040650303</v>
      </c>
      <c r="Q2908">
        <v>6.1858682551175999E-2</v>
      </c>
    </row>
    <row r="2909" spans="1:17" hidden="1" x14ac:dyDescent="0.3">
      <c r="A2909" t="s">
        <v>6027</v>
      </c>
      <c r="B2909" t="s">
        <v>6028</v>
      </c>
      <c r="C2909" t="str">
        <f>IFERROR(VLOOKUP(Table1[[#This Row],[Ticker]],[1]!Table2[[Symbol]:[Industry]],2,FALSE),"-")</f>
        <v>-</v>
      </c>
      <c r="D2909" t="s">
        <v>51</v>
      </c>
      <c r="E2909">
        <v>101.28</v>
      </c>
      <c r="F2909">
        <v>168.8</v>
      </c>
      <c r="G2909">
        <v>170.91227092739501</v>
      </c>
      <c r="H2909">
        <v>-10.517382805957</v>
      </c>
      <c r="I2909">
        <v>68.595938775087802</v>
      </c>
      <c r="J2909">
        <v>12.751227690175501</v>
      </c>
      <c r="K2909">
        <v>159.941967290371</v>
      </c>
      <c r="L2909">
        <v>120.03468867436101</v>
      </c>
      <c r="M2909">
        <v>65.696026863451905</v>
      </c>
      <c r="N2909">
        <v>0.69697451615390504</v>
      </c>
      <c r="O2909">
        <v>11.9075829383886</v>
      </c>
      <c r="P2909">
        <v>220</v>
      </c>
      <c r="Q2909">
        <v>5.8384883923681997E-2</v>
      </c>
    </row>
    <row r="2910" spans="1:17" hidden="1" x14ac:dyDescent="0.3">
      <c r="A2910" t="s">
        <v>6029</v>
      </c>
      <c r="B2910" t="s">
        <v>6030</v>
      </c>
      <c r="C2910" t="str">
        <f>IFERROR(VLOOKUP(Table1[[#This Row],[Ticker]],[1]!Table2[[Symbol]:[Industry]],2,FALSE),"-")</f>
        <v>-</v>
      </c>
      <c r="D2910" t="s">
        <v>286</v>
      </c>
      <c r="E2910">
        <v>101.27350296</v>
      </c>
      <c r="F2910">
        <v>93.33</v>
      </c>
      <c r="G2910">
        <v>-14.8126303451387</v>
      </c>
      <c r="H2910">
        <v>-5.6220414119457001</v>
      </c>
      <c r="I2910">
        <v>-20.331454882343198</v>
      </c>
      <c r="J2910">
        <v>3.6798022918480902</v>
      </c>
      <c r="K2910">
        <v>95.713650885886693</v>
      </c>
      <c r="L2910">
        <v>94.655764536750297</v>
      </c>
      <c r="M2910">
        <v>48.340269650004799</v>
      </c>
      <c r="N2910">
        <v>1.02999322999841</v>
      </c>
      <c r="O2910">
        <v>42.2372227579556</v>
      </c>
      <c r="P2910">
        <v>22.159685863874302</v>
      </c>
      <c r="Q2910">
        <v>4.6198940088950001E-2</v>
      </c>
    </row>
    <row r="2911" spans="1:17" hidden="1" x14ac:dyDescent="0.3">
      <c r="A2911" t="s">
        <v>6031</v>
      </c>
      <c r="B2911" t="s">
        <v>6032</v>
      </c>
      <c r="C2911" t="str">
        <f>IFERROR(VLOOKUP(Table1[[#This Row],[Ticker]],[1]!Table2[[Symbol]:[Industry]],2,FALSE),"-")</f>
        <v>-</v>
      </c>
      <c r="D2911" t="s">
        <v>1209</v>
      </c>
      <c r="E2911">
        <v>101.04</v>
      </c>
      <c r="F2911">
        <v>336.8</v>
      </c>
      <c r="G2911">
        <v>248.51236416967299</v>
      </c>
      <c r="H2911">
        <v>37.294760605944397</v>
      </c>
      <c r="I2911">
        <v>20.4399909864566</v>
      </c>
      <c r="J2911">
        <v>25.4181621160368</v>
      </c>
      <c r="K2911">
        <v>252.36152003046399</v>
      </c>
      <c r="L2911">
        <v>220.71327381978401</v>
      </c>
      <c r="M2911">
        <v>91.023597716274793</v>
      </c>
      <c r="N2911">
        <v>3.1644349879870002</v>
      </c>
      <c r="O2911">
        <v>0</v>
      </c>
      <c r="P2911">
        <v>295.72318176477501</v>
      </c>
      <c r="Q2911">
        <v>0.18878790959991601</v>
      </c>
    </row>
    <row r="2912" spans="1:17" hidden="1" x14ac:dyDescent="0.3">
      <c r="A2912" t="s">
        <v>6033</v>
      </c>
      <c r="B2912" t="s">
        <v>6034</v>
      </c>
      <c r="C2912" t="str">
        <f>IFERROR(VLOOKUP(Table1[[#This Row],[Ticker]],[1]!Table2[[Symbol]:[Industry]],2,FALSE),"-")</f>
        <v>-</v>
      </c>
      <c r="D2912" t="s">
        <v>2157</v>
      </c>
      <c r="E2912">
        <v>101.0184725</v>
      </c>
      <c r="F2912">
        <v>32.450000000000003</v>
      </c>
      <c r="G2912">
        <v>93.161412230150901</v>
      </c>
      <c r="H2912">
        <v>12.247961724255401</v>
      </c>
      <c r="I2912">
        <v>-5.4762906768630399</v>
      </c>
      <c r="J2912">
        <v>11.130564035511499</v>
      </c>
      <c r="K2912">
        <v>29.3844879633807</v>
      </c>
      <c r="L2912">
        <v>25.4900017642846</v>
      </c>
      <c r="M2912">
        <v>61.086745373679499</v>
      </c>
      <c r="N2912">
        <v>1.35761896875889</v>
      </c>
      <c r="O2912">
        <v>7.5500770416024396</v>
      </c>
      <c r="P2912">
        <v>136.861313868613</v>
      </c>
      <c r="Q2912">
        <v>0.129646197385198</v>
      </c>
    </row>
    <row r="2913" spans="1:17" hidden="1" x14ac:dyDescent="0.3">
      <c r="A2913" t="s">
        <v>6035</v>
      </c>
      <c r="B2913" t="s">
        <v>6036</v>
      </c>
      <c r="C2913" t="str">
        <f>IFERROR(VLOOKUP(Table1[[#This Row],[Ticker]],[1]!Table2[[Symbol]:[Industry]],2,FALSE),"-")</f>
        <v>-</v>
      </c>
      <c r="E2913">
        <v>100.85878004999999</v>
      </c>
      <c r="F2913">
        <v>80.5</v>
      </c>
      <c r="G2913">
        <v>428.58732835814402</v>
      </c>
      <c r="H2913">
        <v>22.158294821030299</v>
      </c>
      <c r="I2913">
        <v>252.30598872654301</v>
      </c>
      <c r="J2913">
        <v>5.0291798293236996</v>
      </c>
      <c r="K2913">
        <v>68.258624238451304</v>
      </c>
      <c r="L2913">
        <v>44.806997622944102</v>
      </c>
      <c r="M2913">
        <v>79.045871846185705</v>
      </c>
      <c r="N2913">
        <v>0.47617936504390801</v>
      </c>
      <c r="O2913">
        <v>0.26086956521737997</v>
      </c>
      <c r="P2913">
        <v>636.50503202195705</v>
      </c>
      <c r="Q2913">
        <v>0.209375291478331</v>
      </c>
    </row>
    <row r="2914" spans="1:17" hidden="1" x14ac:dyDescent="0.3">
      <c r="A2914" t="s">
        <v>6037</v>
      </c>
      <c r="B2914" t="s">
        <v>6038</v>
      </c>
      <c r="C2914" t="str">
        <f>IFERROR(VLOOKUP(Table1[[#This Row],[Ticker]],[1]!Table2[[Symbol]:[Industry]],2,FALSE),"-")</f>
        <v>-</v>
      </c>
      <c r="E2914">
        <v>100.6853175</v>
      </c>
      <c r="F2914">
        <v>200.1</v>
      </c>
      <c r="G2914">
        <v>34.981325546066302</v>
      </c>
      <c r="H2914">
        <v>-16.938593982503299</v>
      </c>
      <c r="I2914">
        <v>23.4822159934259</v>
      </c>
      <c r="J2914">
        <v>-11.103914095168101</v>
      </c>
      <c r="K2914">
        <v>206.93133605160099</v>
      </c>
      <c r="L2914">
        <v>162.68624144975001</v>
      </c>
      <c r="M2914">
        <v>19.353828720824399</v>
      </c>
      <c r="N2914">
        <v>0.48518002041962199</v>
      </c>
      <c r="O2914">
        <v>32.258870564717597</v>
      </c>
      <c r="P2914">
        <v>88.418079096045105</v>
      </c>
      <c r="Q2914">
        <v>0.14915147480424901</v>
      </c>
    </row>
    <row r="2915" spans="1:17" hidden="1" x14ac:dyDescent="0.3">
      <c r="A2915" t="s">
        <v>6039</v>
      </c>
      <c r="B2915" t="s">
        <v>6040</v>
      </c>
      <c r="C2915" t="str">
        <f>IFERROR(VLOOKUP(Table1[[#This Row],[Ticker]],[1]!Table2[[Symbol]:[Industry]],2,FALSE),"-")</f>
        <v>-</v>
      </c>
      <c r="D2915" t="s">
        <v>136</v>
      </c>
      <c r="E2915">
        <v>100.68129775</v>
      </c>
      <c r="F2915">
        <v>25.03</v>
      </c>
      <c r="G2915">
        <v>83.222123282559807</v>
      </c>
      <c r="H2915">
        <v>-1.0531115221010701</v>
      </c>
      <c r="I2915">
        <v>45.916786293220802</v>
      </c>
      <c r="J2915">
        <v>-2.7222001928771902</v>
      </c>
      <c r="K2915">
        <v>25.148126985905101</v>
      </c>
      <c r="L2915">
        <v>19.884614603657901</v>
      </c>
      <c r="M2915">
        <v>44.540847679864399</v>
      </c>
      <c r="N2915">
        <v>0.36083163536420998</v>
      </c>
      <c r="O2915">
        <v>26.248501797842501</v>
      </c>
      <c r="P2915">
        <v>212.875</v>
      </c>
      <c r="Q2915">
        <v>5.8016364844498E-2</v>
      </c>
    </row>
    <row r="2916" spans="1:17" hidden="1" x14ac:dyDescent="0.3">
      <c r="A2916" t="s">
        <v>6041</v>
      </c>
      <c r="B2916" t="s">
        <v>6042</v>
      </c>
      <c r="C2916" t="str">
        <f>IFERROR(VLOOKUP(Table1[[#This Row],[Ticker]],[1]!Table2[[Symbol]:[Industry]],2,FALSE),"-")</f>
        <v>-</v>
      </c>
      <c r="D2916" t="s">
        <v>286</v>
      </c>
      <c r="E2916">
        <v>100.67222599999999</v>
      </c>
      <c r="F2916">
        <v>163.69999999999999</v>
      </c>
      <c r="G2916">
        <v>13.389262577011801</v>
      </c>
      <c r="H2916">
        <v>-2.5176775006112799</v>
      </c>
      <c r="I2916">
        <v>-18.288712782955798</v>
      </c>
      <c r="J2916">
        <v>3.8886440566192002</v>
      </c>
      <c r="K2916">
        <v>161.34586744288001</v>
      </c>
      <c r="L2916">
        <v>155.975985611992</v>
      </c>
      <c r="M2916">
        <v>52.047660071794503</v>
      </c>
      <c r="N2916">
        <v>1.5580185596288201</v>
      </c>
      <c r="O2916">
        <v>27.0616982284667</v>
      </c>
      <c r="P2916">
        <v>46.7503361721201</v>
      </c>
      <c r="Q2916">
        <v>1.6222643712405001E-2</v>
      </c>
    </row>
    <row r="2917" spans="1:17" hidden="1" x14ac:dyDescent="0.3">
      <c r="A2917" t="s">
        <v>6043</v>
      </c>
      <c r="B2917" t="s">
        <v>6044</v>
      </c>
      <c r="C2917" t="str">
        <f>IFERROR(VLOOKUP(Table1[[#This Row],[Ticker]],[1]!Table2[[Symbol]:[Industry]],2,FALSE),"-")</f>
        <v>-</v>
      </c>
      <c r="D2917" t="s">
        <v>5287</v>
      </c>
      <c r="E2917">
        <v>100.4555028</v>
      </c>
      <c r="F2917">
        <v>37.01</v>
      </c>
      <c r="G2917">
        <v>-34.520408818043599</v>
      </c>
      <c r="H2917">
        <v>-1.6787491333810201</v>
      </c>
      <c r="I2917">
        <v>-14.279714589786201</v>
      </c>
      <c r="J2917">
        <v>1.5801238346834201</v>
      </c>
      <c r="K2917">
        <v>37.262385333021498</v>
      </c>
      <c r="L2917">
        <v>36.059383268992597</v>
      </c>
      <c r="M2917">
        <v>50.108353973256797</v>
      </c>
      <c r="N2917">
        <v>1.0584157277316</v>
      </c>
      <c r="O2917">
        <v>37.530397189948602</v>
      </c>
      <c r="P2917">
        <v>40.990476190476102</v>
      </c>
      <c r="Q2917">
        <v>-9.0674595108929997E-3</v>
      </c>
    </row>
    <row r="2918" spans="1:17" hidden="1" x14ac:dyDescent="0.3">
      <c r="A2918" t="s">
        <v>6045</v>
      </c>
      <c r="B2918" t="s">
        <v>6046</v>
      </c>
      <c r="C2918" t="str">
        <f>IFERROR(VLOOKUP(Table1[[#This Row],[Ticker]],[1]!Table2[[Symbol]:[Industry]],2,FALSE),"-")</f>
        <v>-</v>
      </c>
      <c r="D2918" t="s">
        <v>532</v>
      </c>
      <c r="E2918">
        <v>100.13984859999999</v>
      </c>
      <c r="F2918">
        <v>40.03</v>
      </c>
      <c r="G2918">
        <v>87.268417749754207</v>
      </c>
      <c r="H2918">
        <v>-5.5595345084125496</v>
      </c>
      <c r="I2918">
        <v>5.6433312274588898</v>
      </c>
      <c r="J2918">
        <v>6.9883348431404899</v>
      </c>
      <c r="K2918">
        <v>39.679184879988497</v>
      </c>
      <c r="L2918">
        <v>33.604291200235103</v>
      </c>
      <c r="M2918">
        <v>54.503044502908203</v>
      </c>
      <c r="N2918">
        <v>0.51891187556212304</v>
      </c>
      <c r="O2918">
        <v>17.137147139645201</v>
      </c>
      <c r="P2918">
        <v>135.470588235294</v>
      </c>
      <c r="Q2918">
        <v>5.2145600568393E-2</v>
      </c>
    </row>
    <row r="2919" spans="1:17" hidden="1" x14ac:dyDescent="0.3">
      <c r="A2919" t="s">
        <v>6047</v>
      </c>
      <c r="B2919" t="s">
        <v>6048</v>
      </c>
      <c r="C2919" t="str">
        <f>IFERROR(VLOOKUP(Table1[[#This Row],[Ticker]],[1]!Table2[[Symbol]:[Industry]],2,FALSE),"-")</f>
        <v>-</v>
      </c>
      <c r="D2919" t="s">
        <v>133</v>
      </c>
      <c r="E2919">
        <v>100.0276992</v>
      </c>
      <c r="F2919">
        <v>91.08</v>
      </c>
      <c r="G2919">
        <v>69.919768933972904</v>
      </c>
      <c r="H2919">
        <v>-2.1718140785781102</v>
      </c>
      <c r="I2919">
        <v>10.293098838550399</v>
      </c>
      <c r="J2919">
        <v>2.6779245826532998</v>
      </c>
      <c r="K2919">
        <v>92.420195518246501</v>
      </c>
      <c r="L2919">
        <v>79.3881121065521</v>
      </c>
      <c r="M2919">
        <v>44.707277340357898</v>
      </c>
      <c r="N2919">
        <v>0.27222338979016603</v>
      </c>
      <c r="O2919">
        <v>26.152832674571801</v>
      </c>
      <c r="P2919">
        <v>135.95854922279699</v>
      </c>
      <c r="Q2919">
        <v>0.100975146262673</v>
      </c>
    </row>
    <row r="2920" spans="1:17" hidden="1" x14ac:dyDescent="0.3">
      <c r="A2920" t="s">
        <v>6049</v>
      </c>
      <c r="B2920" t="s">
        <v>6050</v>
      </c>
      <c r="C2920" t="str">
        <f>IFERROR(VLOOKUP(Table1[[#This Row],[Ticker]],[1]!Table2[[Symbol]:[Industry]],2,FALSE),"-")</f>
        <v>-</v>
      </c>
      <c r="D2920" t="s">
        <v>6051</v>
      </c>
      <c r="E2920">
        <v>99.982771</v>
      </c>
      <c r="F2920">
        <v>83.95</v>
      </c>
      <c r="G2920">
        <v>-77.491518183497007</v>
      </c>
      <c r="H2920">
        <v>-1.15726564322239</v>
      </c>
      <c r="I2920">
        <v>-39.3674409859238</v>
      </c>
      <c r="J2920">
        <v>3.6101776953942202</v>
      </c>
      <c r="K2920">
        <v>85.801310319001203</v>
      </c>
      <c r="M2920">
        <v>50.141359555195002</v>
      </c>
      <c r="N2920">
        <v>0.86614173228346403</v>
      </c>
      <c r="O2920">
        <v>120.36926742108299</v>
      </c>
      <c r="P2920">
        <v>10.4605263157894</v>
      </c>
    </row>
    <row r="2921" spans="1:17" hidden="1" x14ac:dyDescent="0.3">
      <c r="A2921" t="s">
        <v>6052</v>
      </c>
      <c r="B2921" t="s">
        <v>6053</v>
      </c>
      <c r="C2921" t="str">
        <f>IFERROR(VLOOKUP(Table1[[#This Row],[Ticker]],[1]!Table2[[Symbol]:[Industry]],2,FALSE),"-")</f>
        <v>-</v>
      </c>
      <c r="D2921" t="s">
        <v>98</v>
      </c>
      <c r="E2921">
        <v>99.871532176000002</v>
      </c>
      <c r="F2921">
        <v>86.32</v>
      </c>
      <c r="G2921">
        <v>70.717771707897995</v>
      </c>
      <c r="H2921">
        <v>45.817710275454402</v>
      </c>
      <c r="I2921">
        <v>-27.597137655442101</v>
      </c>
      <c r="J2921">
        <v>-7.1214827025033598</v>
      </c>
      <c r="K2921">
        <v>78.320431965293807</v>
      </c>
      <c r="L2921">
        <v>69.873824651679001</v>
      </c>
      <c r="M2921">
        <v>46.564411055377697</v>
      </c>
      <c r="N2921">
        <v>1.16031581836417</v>
      </c>
      <c r="O2921">
        <v>21.756255792400299</v>
      </c>
      <c r="Q2921">
        <v>8.3168416115191005E-2</v>
      </c>
    </row>
    <row r="2922" spans="1:17" hidden="1" x14ac:dyDescent="0.3">
      <c r="A2922" t="s">
        <v>6054</v>
      </c>
      <c r="B2922" t="s">
        <v>6055</v>
      </c>
      <c r="C2922" t="str">
        <f>IFERROR(VLOOKUP(Table1[[#This Row],[Ticker]],[1]!Table2[[Symbol]:[Industry]],2,FALSE),"-")</f>
        <v>-</v>
      </c>
      <c r="D2922" t="s">
        <v>3876</v>
      </c>
      <c r="E2922">
        <v>99.674374999999998</v>
      </c>
      <c r="F2922">
        <v>78.95</v>
      </c>
      <c r="G2922">
        <v>-7.4152741142043501</v>
      </c>
      <c r="H2922">
        <v>13.1495439126055</v>
      </c>
      <c r="I2922">
        <v>-12.531566315654199</v>
      </c>
      <c r="J2922">
        <v>16.214577662505999</v>
      </c>
      <c r="K2922">
        <v>66.388589274616905</v>
      </c>
      <c r="L2922">
        <v>66.250400627262394</v>
      </c>
      <c r="M2922">
        <v>87.424374701264398</v>
      </c>
      <c r="N2922">
        <v>0.98226176433254997</v>
      </c>
      <c r="O2922">
        <v>46.903103229892302</v>
      </c>
      <c r="P2922">
        <v>42.740914843608699</v>
      </c>
      <c r="Q2922">
        <v>0.164845338095954</v>
      </c>
    </row>
    <row r="2923" spans="1:17" hidden="1" x14ac:dyDescent="0.3">
      <c r="A2923" t="s">
        <v>6056</v>
      </c>
      <c r="B2923" t="s">
        <v>6057</v>
      </c>
      <c r="C2923" t="str">
        <f>IFERROR(VLOOKUP(Table1[[#This Row],[Ticker]],[1]!Table2[[Symbol]:[Industry]],2,FALSE),"-")</f>
        <v>-</v>
      </c>
      <c r="D2923" t="s">
        <v>433</v>
      </c>
      <c r="E2923">
        <v>99.540503999999999</v>
      </c>
      <c r="F2923">
        <v>0.93</v>
      </c>
      <c r="G2923">
        <v>105.91491456503999</v>
      </c>
      <c r="H2923">
        <v>-27.884199867133599</v>
      </c>
      <c r="I2923">
        <v>16.061851943369099</v>
      </c>
      <c r="J2923">
        <v>-12.491246806030199</v>
      </c>
      <c r="K2923">
        <v>0.94089896138587303</v>
      </c>
      <c r="L2923">
        <v>0.76707063457262903</v>
      </c>
      <c r="M2923">
        <v>36.506206739121701</v>
      </c>
      <c r="N2923">
        <v>0.85681413447293298</v>
      </c>
      <c r="O2923">
        <v>53.763440860214999</v>
      </c>
      <c r="P2923">
        <v>138.461538461538</v>
      </c>
      <c r="Q2923">
        <v>9.265570397622E-2</v>
      </c>
    </row>
    <row r="2924" spans="1:17" hidden="1" x14ac:dyDescent="0.3">
      <c r="A2924" t="s">
        <v>6058</v>
      </c>
      <c r="B2924" t="s">
        <v>6059</v>
      </c>
      <c r="C2924" t="str">
        <f>IFERROR(VLOOKUP(Table1[[#This Row],[Ticker]],[1]!Table2[[Symbol]:[Industry]],2,FALSE),"-")</f>
        <v>-</v>
      </c>
      <c r="D2924" t="s">
        <v>433</v>
      </c>
      <c r="E2924">
        <v>99.345684629999994</v>
      </c>
      <c r="F2924">
        <v>78.27</v>
      </c>
      <c r="G2924">
        <v>198.45644280424301</v>
      </c>
      <c r="H2924">
        <v>26.7826099236574</v>
      </c>
      <c r="I2924">
        <v>130.12079124314101</v>
      </c>
      <c r="J2924">
        <v>-7.4912468060302704</v>
      </c>
      <c r="K2924">
        <v>66.412322069759597</v>
      </c>
      <c r="L2924">
        <v>48.094414459718202</v>
      </c>
      <c r="M2924">
        <v>53.624361293305498</v>
      </c>
      <c r="N2924">
        <v>0.734362828957423</v>
      </c>
      <c r="O2924">
        <v>17.669605212725099</v>
      </c>
      <c r="P2924">
        <v>247.557726465364</v>
      </c>
      <c r="Q2924">
        <v>0.15443636581697701</v>
      </c>
    </row>
    <row r="2925" spans="1:17" hidden="1" x14ac:dyDescent="0.3">
      <c r="A2925" t="s">
        <v>6060</v>
      </c>
      <c r="B2925" t="s">
        <v>6061</v>
      </c>
      <c r="C2925" t="str">
        <f>IFERROR(VLOOKUP(Table1[[#This Row],[Ticker]],[1]!Table2[[Symbol]:[Industry]],2,FALSE),"-")</f>
        <v>-</v>
      </c>
      <c r="D2925" t="s">
        <v>1459</v>
      </c>
      <c r="E2925">
        <v>99.26</v>
      </c>
      <c r="F2925">
        <v>99.26</v>
      </c>
      <c r="G2925">
        <v>19.8160945060438</v>
      </c>
      <c r="H2925">
        <v>-9.0332704456560808</v>
      </c>
      <c r="I2925">
        <v>-1.8267878174679499</v>
      </c>
      <c r="J2925">
        <v>-1.1212041970496101</v>
      </c>
      <c r="K2925">
        <v>99.851035419522901</v>
      </c>
      <c r="L2925">
        <v>90.700342320999098</v>
      </c>
      <c r="M2925">
        <v>45.460230489226703</v>
      </c>
      <c r="N2925">
        <v>0.73438413797747804</v>
      </c>
      <c r="O2925">
        <v>32.178118073745701</v>
      </c>
      <c r="P2925">
        <v>50.052910052910001</v>
      </c>
      <c r="Q2925">
        <v>1.2744568213547001E-2</v>
      </c>
    </row>
    <row r="2926" spans="1:17" hidden="1" x14ac:dyDescent="0.3">
      <c r="A2926" t="s">
        <v>6062</v>
      </c>
      <c r="B2926" t="s">
        <v>6063</v>
      </c>
      <c r="C2926" t="str">
        <f>IFERROR(VLOOKUP(Table1[[#This Row],[Ticker]],[1]!Table2[[Symbol]:[Industry]],2,FALSE),"-")</f>
        <v>-</v>
      </c>
      <c r="D2926" t="s">
        <v>551</v>
      </c>
      <c r="E2926">
        <v>99.141279999999995</v>
      </c>
      <c r="F2926">
        <v>71.12</v>
      </c>
      <c r="G2926">
        <v>29.2089999976805</v>
      </c>
      <c r="H2926">
        <v>-18.3453626359887</v>
      </c>
      <c r="I2926">
        <v>17.7026158450305</v>
      </c>
      <c r="J2926">
        <v>-5.1059730860952</v>
      </c>
      <c r="K2926">
        <v>76.710143246828295</v>
      </c>
      <c r="L2926">
        <v>67.890722713573496</v>
      </c>
      <c r="M2926">
        <v>17.720727445470601</v>
      </c>
      <c r="N2926">
        <v>0.63335007533902499</v>
      </c>
      <c r="O2926">
        <v>23.031496062992101</v>
      </c>
      <c r="P2926">
        <v>67.144535840187999</v>
      </c>
    </row>
    <row r="2927" spans="1:17" hidden="1" x14ac:dyDescent="0.3">
      <c r="A2927" t="s">
        <v>6064</v>
      </c>
      <c r="B2927" t="s">
        <v>6065</v>
      </c>
      <c r="C2927" t="str">
        <f>IFERROR(VLOOKUP(Table1[[#This Row],[Ticker]],[1]!Table2[[Symbol]:[Industry]],2,FALSE),"-")</f>
        <v>-</v>
      </c>
      <c r="D2927" t="s">
        <v>433</v>
      </c>
      <c r="E2927">
        <v>99.114400000000003</v>
      </c>
      <c r="F2927">
        <v>38.5</v>
      </c>
      <c r="G2927">
        <v>24.989717714647199</v>
      </c>
      <c r="H2927">
        <v>15.1323642815059</v>
      </c>
      <c r="I2927">
        <v>-59.654863314162398</v>
      </c>
      <c r="J2927">
        <v>-18.048291886501801</v>
      </c>
      <c r="K2927">
        <v>42.483197108307401</v>
      </c>
      <c r="L2927">
        <v>38.593727350627503</v>
      </c>
      <c r="M2927">
        <v>24.526344524211101</v>
      </c>
      <c r="N2927">
        <v>1.0061778831353501</v>
      </c>
      <c r="O2927">
        <v>98.649350649350595</v>
      </c>
      <c r="P2927">
        <v>74.920490686051707</v>
      </c>
      <c r="Q2927">
        <v>8.0001090870888997E-2</v>
      </c>
    </row>
    <row r="2928" spans="1:17" hidden="1" x14ac:dyDescent="0.3">
      <c r="A2928" t="s">
        <v>6066</v>
      </c>
      <c r="B2928" t="s">
        <v>6067</v>
      </c>
      <c r="C2928" t="str">
        <f>IFERROR(VLOOKUP(Table1[[#This Row],[Ticker]],[1]!Table2[[Symbol]:[Industry]],2,FALSE),"-")</f>
        <v>-</v>
      </c>
      <c r="D2928" t="s">
        <v>294</v>
      </c>
      <c r="E2928">
        <v>99.031239999999997</v>
      </c>
      <c r="F2928">
        <v>146.15</v>
      </c>
      <c r="G2928">
        <v>-31.958992848361401</v>
      </c>
      <c r="H2928">
        <v>-5.1447171276508996</v>
      </c>
      <c r="I2928">
        <v>-36.9651950306692</v>
      </c>
      <c r="J2928">
        <v>13.5505138823591</v>
      </c>
      <c r="K2928">
        <v>135.33406722002599</v>
      </c>
      <c r="M2928">
        <v>81.758807058291296</v>
      </c>
      <c r="N2928">
        <v>1.2073157611619101</v>
      </c>
      <c r="O2928">
        <v>56.996236743072103</v>
      </c>
      <c r="P2928">
        <v>31.6666666666666</v>
      </c>
    </row>
    <row r="2929" spans="1:17" hidden="1" x14ac:dyDescent="0.3">
      <c r="A2929" t="s">
        <v>6068</v>
      </c>
      <c r="B2929" t="s">
        <v>6069</v>
      </c>
      <c r="C2929" t="str">
        <f>IFERROR(VLOOKUP(Table1[[#This Row],[Ticker]],[1]!Table2[[Symbol]:[Industry]],2,FALSE),"-")</f>
        <v>-</v>
      </c>
      <c r="D2929" t="s">
        <v>1180</v>
      </c>
      <c r="E2929">
        <v>98.693873999999994</v>
      </c>
      <c r="F2929">
        <v>68.22</v>
      </c>
      <c r="G2929">
        <v>59.300473148147098</v>
      </c>
      <c r="H2929">
        <v>2.5080425782710498</v>
      </c>
      <c r="I2929">
        <v>3.6103264229812999</v>
      </c>
      <c r="J2929">
        <v>-4.1891244589641001</v>
      </c>
      <c r="K2929">
        <v>66.591786647974502</v>
      </c>
      <c r="L2929">
        <v>57.765464268051602</v>
      </c>
      <c r="M2929">
        <v>40.338582941721498</v>
      </c>
      <c r="N2929">
        <v>0.63215072618089996</v>
      </c>
      <c r="O2929">
        <v>12.796833773087</v>
      </c>
      <c r="P2929">
        <v>92.984441301272895</v>
      </c>
      <c r="Q2929">
        <v>4.9150101348520998E-2</v>
      </c>
    </row>
    <row r="2930" spans="1:17" hidden="1" x14ac:dyDescent="0.3">
      <c r="A2930" t="s">
        <v>6070</v>
      </c>
      <c r="B2930" t="s">
        <v>6071</v>
      </c>
      <c r="C2930" t="str">
        <f>IFERROR(VLOOKUP(Table1[[#This Row],[Ticker]],[1]!Table2[[Symbol]:[Industry]],2,FALSE),"-")</f>
        <v>-</v>
      </c>
      <c r="D2930" t="s">
        <v>286</v>
      </c>
      <c r="E2930">
        <v>98.670438000000004</v>
      </c>
      <c r="F2930">
        <v>6.62</v>
      </c>
      <c r="G2930">
        <v>115.02075398109901</v>
      </c>
      <c r="H2930">
        <v>-4.5222581912384703</v>
      </c>
      <c r="I2930">
        <v>27.149422564838002</v>
      </c>
      <c r="J2930">
        <v>-4.1958934611719796</v>
      </c>
      <c r="K2930">
        <v>6.4392627446355499</v>
      </c>
      <c r="L2930">
        <v>4.8814078445880504</v>
      </c>
      <c r="M2930">
        <v>42.532707218818402</v>
      </c>
      <c r="N2930">
        <v>0.49654333155324198</v>
      </c>
      <c r="O2930">
        <v>23.262839879154001</v>
      </c>
      <c r="P2930">
        <v>170.20408163265299</v>
      </c>
      <c r="Q2930">
        <v>7.7266464567762996E-2</v>
      </c>
    </row>
    <row r="2931" spans="1:17" hidden="1" x14ac:dyDescent="0.3">
      <c r="A2931" t="s">
        <v>6072</v>
      </c>
      <c r="B2931" t="s">
        <v>6073</v>
      </c>
      <c r="C2931" t="str">
        <f>IFERROR(VLOOKUP(Table1[[#This Row],[Ticker]],[1]!Table2[[Symbol]:[Industry]],2,FALSE),"-")</f>
        <v>-</v>
      </c>
      <c r="D2931" t="s">
        <v>21</v>
      </c>
      <c r="E2931">
        <v>98.666185900000002</v>
      </c>
      <c r="F2931">
        <v>61.9</v>
      </c>
      <c r="G2931">
        <v>-69.230807563634897</v>
      </c>
      <c r="H2931">
        <v>31.609620141102202</v>
      </c>
      <c r="I2931">
        <v>-27.4647039056868</v>
      </c>
      <c r="J2931">
        <v>37.508753193969703</v>
      </c>
      <c r="K2931">
        <v>45.234080593389699</v>
      </c>
      <c r="L2931">
        <v>57.635475538102398</v>
      </c>
      <c r="M2931">
        <v>90.947273102651195</v>
      </c>
      <c r="N2931">
        <v>2.8931199103648</v>
      </c>
      <c r="O2931">
        <v>104.096914685084</v>
      </c>
      <c r="P2931">
        <v>77.628208286122401</v>
      </c>
      <c r="Q2931">
        <v>6.2799513577451005E-2</v>
      </c>
    </row>
    <row r="2932" spans="1:17" hidden="1" x14ac:dyDescent="0.3">
      <c r="A2932" t="s">
        <v>6074</v>
      </c>
      <c r="B2932" t="s">
        <v>6075</v>
      </c>
      <c r="C2932" t="str">
        <f>IFERROR(VLOOKUP(Table1[[#This Row],[Ticker]],[1]!Table2[[Symbol]:[Industry]],2,FALSE),"-")</f>
        <v>-</v>
      </c>
      <c r="D2932" t="s">
        <v>3815</v>
      </c>
      <c r="E2932">
        <v>98.538749999999993</v>
      </c>
      <c r="F2932">
        <v>115.25</v>
      </c>
      <c r="G2932">
        <v>80.215560536689907</v>
      </c>
      <c r="H2932">
        <v>8.2234804768579401</v>
      </c>
      <c r="I2932">
        <v>47.656797774958797</v>
      </c>
      <c r="J2932">
        <v>21.787505630616899</v>
      </c>
      <c r="K2932">
        <v>98.418156326546594</v>
      </c>
      <c r="L2932">
        <v>81.633955578068196</v>
      </c>
      <c r="M2932">
        <v>85.944447994255</v>
      </c>
      <c r="N2932">
        <v>0.49277393194594199</v>
      </c>
      <c r="O2932">
        <v>9.7613882863340606</v>
      </c>
      <c r="P2932">
        <v>147.31759656652301</v>
      </c>
      <c r="Q2932">
        <v>0.14849696905552401</v>
      </c>
    </row>
    <row r="2933" spans="1:17" hidden="1" x14ac:dyDescent="0.3">
      <c r="A2933" t="s">
        <v>6076</v>
      </c>
      <c r="B2933" t="s">
        <v>6077</v>
      </c>
      <c r="C2933" t="str">
        <f>IFERROR(VLOOKUP(Table1[[#This Row],[Ticker]],[1]!Table2[[Symbol]:[Industry]],2,FALSE),"-")</f>
        <v>-</v>
      </c>
      <c r="D2933" t="s">
        <v>626</v>
      </c>
      <c r="E2933">
        <v>98.167037241999907</v>
      </c>
      <c r="F2933">
        <v>4.22</v>
      </c>
      <c r="G2933">
        <v>-7.7118459983393501</v>
      </c>
      <c r="H2933">
        <v>-9.0953039857267406</v>
      </c>
      <c r="I2933">
        <v>-2.0521831443501899</v>
      </c>
      <c r="J2933">
        <v>5.16307418162405</v>
      </c>
      <c r="K2933">
        <v>4.2704634544119999</v>
      </c>
      <c r="L2933">
        <v>4.5241005356658297</v>
      </c>
      <c r="M2933">
        <v>53.0328412298092</v>
      </c>
      <c r="N2933">
        <v>0.64366152040192604</v>
      </c>
      <c r="O2933">
        <v>32.701421800947799</v>
      </c>
      <c r="P2933">
        <v>72.244897959183604</v>
      </c>
      <c r="Q2933">
        <v>0.125935732975058</v>
      </c>
    </row>
    <row r="2934" spans="1:17" hidden="1" x14ac:dyDescent="0.3">
      <c r="A2934" t="s">
        <v>6078</v>
      </c>
      <c r="B2934" t="s">
        <v>6079</v>
      </c>
      <c r="C2934" t="str">
        <f>IFERROR(VLOOKUP(Table1[[#This Row],[Ticker]],[1]!Table2[[Symbol]:[Industry]],2,FALSE),"-")</f>
        <v>-</v>
      </c>
      <c r="D2934" t="s">
        <v>433</v>
      </c>
      <c r="E2934">
        <v>98.052410813999998</v>
      </c>
      <c r="F2934">
        <v>93.62</v>
      </c>
      <c r="G2934">
        <v>27.496547218102101</v>
      </c>
      <c r="H2934">
        <v>-18.088467366483101</v>
      </c>
      <c r="I2934">
        <v>-15.988632150683401</v>
      </c>
      <c r="J2934">
        <v>-6.7655210803045502</v>
      </c>
      <c r="K2934">
        <v>98.173553167754804</v>
      </c>
      <c r="L2934">
        <v>90.873862903195501</v>
      </c>
      <c r="M2934">
        <v>47.8673647258587</v>
      </c>
      <c r="N2934">
        <v>2.2948489519729298</v>
      </c>
      <c r="O2934">
        <v>40.995513779107</v>
      </c>
      <c r="P2934">
        <v>110.193084867534</v>
      </c>
      <c r="Q2934">
        <v>0.145777144362945</v>
      </c>
    </row>
    <row r="2935" spans="1:17" hidden="1" x14ac:dyDescent="0.3">
      <c r="A2935" t="s">
        <v>6080</v>
      </c>
      <c r="B2935" t="s">
        <v>6081</v>
      </c>
      <c r="C2935" t="str">
        <f>IFERROR(VLOOKUP(Table1[[#This Row],[Ticker]],[1]!Table2[[Symbol]:[Industry]],2,FALSE),"-")</f>
        <v>-</v>
      </c>
      <c r="D2935" t="s">
        <v>626</v>
      </c>
      <c r="E2935">
        <v>97.965937800000006</v>
      </c>
      <c r="F2935">
        <v>48.74</v>
      </c>
      <c r="G2935">
        <v>53.400143516296403</v>
      </c>
      <c r="H2935">
        <v>-16.665945898879599</v>
      </c>
      <c r="I2935">
        <v>8.7451852767024398</v>
      </c>
      <c r="J2935">
        <v>-6.5868798593117397</v>
      </c>
      <c r="K2935">
        <v>50.489484507978702</v>
      </c>
      <c r="L2935">
        <v>42.033746922187397</v>
      </c>
      <c r="M2935">
        <v>42.570660704199398</v>
      </c>
      <c r="N2935">
        <v>0.19747241660471601</v>
      </c>
      <c r="O2935">
        <v>41.567501025851399</v>
      </c>
      <c r="P2935">
        <v>112.00521966072201</v>
      </c>
      <c r="Q2935">
        <v>7.1925329008560995E-2</v>
      </c>
    </row>
    <row r="2936" spans="1:17" hidden="1" x14ac:dyDescent="0.3">
      <c r="A2936" t="s">
        <v>6082</v>
      </c>
      <c r="B2936" t="s">
        <v>6083</v>
      </c>
      <c r="C2936" t="str">
        <f>IFERROR(VLOOKUP(Table1[[#This Row],[Ticker]],[1]!Table2[[Symbol]:[Industry]],2,FALSE),"-")</f>
        <v>-</v>
      </c>
      <c r="D2936" t="s">
        <v>420</v>
      </c>
      <c r="E2936">
        <v>97.609167999999997</v>
      </c>
      <c r="F2936">
        <v>99.65</v>
      </c>
      <c r="G2936">
        <v>-27.725958450832</v>
      </c>
      <c r="H2936">
        <v>0.116792196358423</v>
      </c>
      <c r="I2936">
        <v>-14.245687739170499</v>
      </c>
      <c r="J2936">
        <v>-2.9596563920869099</v>
      </c>
      <c r="O2936">
        <v>6.1716006021073699</v>
      </c>
      <c r="P2936">
        <v>5.7294429708222898</v>
      </c>
    </row>
    <row r="2937" spans="1:17" hidden="1" x14ac:dyDescent="0.3">
      <c r="A2937" t="s">
        <v>6084</v>
      </c>
      <c r="B2937" t="s">
        <v>6085</v>
      </c>
      <c r="C2937" t="str">
        <f>IFERROR(VLOOKUP(Table1[[#This Row],[Ticker]],[1]!Table2[[Symbol]:[Industry]],2,FALSE),"-")</f>
        <v>-</v>
      </c>
      <c r="D2937" t="s">
        <v>201</v>
      </c>
      <c r="E2937">
        <v>97.571749999999994</v>
      </c>
      <c r="F2937">
        <v>163.30000000000001</v>
      </c>
      <c r="G2937">
        <v>86.393721989024101</v>
      </c>
      <c r="H2937">
        <v>17.345958863025</v>
      </c>
      <c r="I2937">
        <v>20.638019019536198</v>
      </c>
      <c r="J2937">
        <v>27.167751399223398</v>
      </c>
      <c r="K2937">
        <v>113.03093975828899</v>
      </c>
      <c r="L2937">
        <v>102.466430629692</v>
      </c>
      <c r="M2937">
        <v>93.457871249468496</v>
      </c>
      <c r="N2937">
        <v>3.0206937620057599</v>
      </c>
      <c r="O2937">
        <v>5.3276178812002399</v>
      </c>
      <c r="P2937">
        <v>135.47224224945899</v>
      </c>
      <c r="Q2937">
        <v>5.4059584026025002E-2</v>
      </c>
    </row>
    <row r="2938" spans="1:17" hidden="1" x14ac:dyDescent="0.3">
      <c r="A2938" t="s">
        <v>6086</v>
      </c>
      <c r="B2938" t="s">
        <v>6087</v>
      </c>
      <c r="C2938" t="str">
        <f>IFERROR(VLOOKUP(Table1[[#This Row],[Ticker]],[1]!Table2[[Symbol]:[Industry]],2,FALSE),"-")</f>
        <v>-</v>
      </c>
      <c r="D2938" t="s">
        <v>532</v>
      </c>
      <c r="E2938">
        <v>97.49890388</v>
      </c>
      <c r="F2938">
        <v>9.01</v>
      </c>
      <c r="G2938">
        <v>-36.664925754320301</v>
      </c>
      <c r="H2938">
        <v>-3.3954334941447901</v>
      </c>
      <c r="I2938">
        <v>-31.418504659834198</v>
      </c>
      <c r="J2938">
        <v>-0.88421604645713303</v>
      </c>
      <c r="K2938">
        <v>8.7972336791703594</v>
      </c>
      <c r="L2938">
        <v>9.3124362258106395</v>
      </c>
      <c r="M2938">
        <v>64.771328934965496</v>
      </c>
      <c r="N2938">
        <v>0.60839420993294802</v>
      </c>
      <c r="O2938">
        <v>59.489456159822403</v>
      </c>
      <c r="P2938">
        <v>18.396846254927699</v>
      </c>
      <c r="Q2938">
        <v>0.18500308265196799</v>
      </c>
    </row>
    <row r="2939" spans="1:17" hidden="1" x14ac:dyDescent="0.3">
      <c r="A2939" t="s">
        <v>6088</v>
      </c>
      <c r="B2939" t="s">
        <v>6089</v>
      </c>
      <c r="C2939" t="str">
        <f>IFERROR(VLOOKUP(Table1[[#This Row],[Ticker]],[1]!Table2[[Symbol]:[Industry]],2,FALSE),"-")</f>
        <v>-</v>
      </c>
      <c r="D2939" t="s">
        <v>68</v>
      </c>
      <c r="E2939">
        <v>97.063338579999893</v>
      </c>
      <c r="F2939">
        <v>157.4</v>
      </c>
      <c r="G2939">
        <v>29.256498723456701</v>
      </c>
      <c r="H2939">
        <v>27.876997999327301</v>
      </c>
      <c r="I2939">
        <v>21.944520326037399</v>
      </c>
      <c r="J2939">
        <v>-12.1944080633005</v>
      </c>
      <c r="K2939">
        <v>144.89663209261499</v>
      </c>
      <c r="L2939">
        <v>117.518113786436</v>
      </c>
      <c r="M2939">
        <v>38.3588339454097</v>
      </c>
      <c r="N2939">
        <v>0.57764203226422395</v>
      </c>
      <c r="O2939">
        <v>52.4459974587039</v>
      </c>
      <c r="P2939">
        <v>109.86666666666601</v>
      </c>
      <c r="Q2939">
        <v>1.7134481732193001E-2</v>
      </c>
    </row>
    <row r="2940" spans="1:17" hidden="1" x14ac:dyDescent="0.3">
      <c r="A2940" t="s">
        <v>6090</v>
      </c>
      <c r="B2940" t="s">
        <v>6091</v>
      </c>
      <c r="C2940" t="str">
        <f>IFERROR(VLOOKUP(Table1[[#This Row],[Ticker]],[1]!Table2[[Symbol]:[Industry]],2,FALSE),"-")</f>
        <v>-</v>
      </c>
      <c r="D2940" t="s">
        <v>46</v>
      </c>
      <c r="E2940">
        <v>96.979405</v>
      </c>
      <c r="F2940">
        <v>156.94999999999999</v>
      </c>
      <c r="G2940">
        <v>27.0239187245711</v>
      </c>
      <c r="H2940">
        <v>-1.18302664422129</v>
      </c>
      <c r="I2940">
        <v>39.8306298564831</v>
      </c>
      <c r="J2940">
        <v>13.917409040827801</v>
      </c>
      <c r="K2940">
        <v>142.399909701181</v>
      </c>
      <c r="L2940">
        <v>112.683366008376</v>
      </c>
      <c r="M2940">
        <v>61.475767757739803</v>
      </c>
      <c r="N2940">
        <v>1.41749323715058</v>
      </c>
      <c r="O2940">
        <v>18.859509397897401</v>
      </c>
      <c r="P2940">
        <v>83.352803738317704</v>
      </c>
      <c r="Q2940">
        <v>0.14903287864277601</v>
      </c>
    </row>
    <row r="2941" spans="1:17" hidden="1" x14ac:dyDescent="0.3">
      <c r="A2941" t="s">
        <v>6092</v>
      </c>
      <c r="B2941" t="s">
        <v>6093</v>
      </c>
      <c r="C2941" t="str">
        <f>IFERROR(VLOOKUP(Table1[[#This Row],[Ticker]],[1]!Table2[[Symbol]:[Industry]],2,FALSE),"-")</f>
        <v>-</v>
      </c>
      <c r="D2941" t="s">
        <v>136</v>
      </c>
      <c r="E2941">
        <v>96.962400000000002</v>
      </c>
      <c r="F2941">
        <v>89.78</v>
      </c>
      <c r="G2941">
        <v>-30.573963629804499</v>
      </c>
      <c r="H2941">
        <v>-4.0302645106075898</v>
      </c>
      <c r="I2941">
        <v>5.8406012809419696</v>
      </c>
      <c r="J2941">
        <v>-3.4496321576740399</v>
      </c>
      <c r="K2941">
        <v>89.658964983584497</v>
      </c>
      <c r="L2941">
        <v>84.586830362503903</v>
      </c>
      <c r="M2941">
        <v>50.022821039702201</v>
      </c>
      <c r="N2941">
        <v>0.72934481812600205</v>
      </c>
      <c r="O2941">
        <v>21.574961015816399</v>
      </c>
      <c r="P2941">
        <v>77.220686932491105</v>
      </c>
      <c r="Q2941">
        <v>0.149117085590287</v>
      </c>
    </row>
    <row r="2942" spans="1:17" hidden="1" x14ac:dyDescent="0.3">
      <c r="A2942" t="s">
        <v>6094</v>
      </c>
      <c r="B2942" t="s">
        <v>6095</v>
      </c>
      <c r="C2942" t="str">
        <f>IFERROR(VLOOKUP(Table1[[#This Row],[Ticker]],[1]!Table2[[Symbol]:[Industry]],2,FALSE),"-")</f>
        <v>-</v>
      </c>
      <c r="D2942" t="s">
        <v>133</v>
      </c>
      <c r="E2942">
        <v>96.65319891</v>
      </c>
      <c r="F2942">
        <v>7.17</v>
      </c>
      <c r="G2942">
        <v>-12.7755616254352</v>
      </c>
      <c r="H2942">
        <v>-14.5386565215902</v>
      </c>
      <c r="I2942">
        <v>-70.170682986770601</v>
      </c>
      <c r="J2942">
        <v>-4.77690262759769</v>
      </c>
      <c r="K2942">
        <v>7.8295712897182401</v>
      </c>
      <c r="L2942">
        <v>8.3627860259397604</v>
      </c>
      <c r="M2942">
        <v>41.708139793905602</v>
      </c>
      <c r="N2942">
        <v>2.1901213047297499</v>
      </c>
      <c r="O2942">
        <v>144.07252440725199</v>
      </c>
      <c r="P2942">
        <v>23.620689655172399</v>
      </c>
      <c r="Q2942">
        <v>-1.4479921907083E-2</v>
      </c>
    </row>
    <row r="2943" spans="1:17" hidden="1" x14ac:dyDescent="0.3">
      <c r="A2943" t="s">
        <v>6096</v>
      </c>
      <c r="B2943" t="s">
        <v>6097</v>
      </c>
      <c r="C2943" t="str">
        <f>IFERROR(VLOOKUP(Table1[[#This Row],[Ticker]],[1]!Table2[[Symbol]:[Industry]],2,FALSE),"-")</f>
        <v>-</v>
      </c>
      <c r="D2943" t="s">
        <v>78</v>
      </c>
      <c r="E2943">
        <v>96.521525519999997</v>
      </c>
      <c r="F2943">
        <v>120.4</v>
      </c>
      <c r="G2943">
        <v>-36.5327294140166</v>
      </c>
      <c r="H2943">
        <v>-0.69570780364157103</v>
      </c>
      <c r="I2943">
        <v>-30.920514382000601</v>
      </c>
      <c r="J2943">
        <v>3.3782030988029499</v>
      </c>
      <c r="K2943">
        <v>119.96826750955</v>
      </c>
      <c r="L2943">
        <v>125.596934802296</v>
      </c>
      <c r="M2943">
        <v>52.522362708979799</v>
      </c>
      <c r="N2943">
        <v>1.8244646913202101</v>
      </c>
      <c r="O2943">
        <v>26.2458471760797</v>
      </c>
      <c r="P2943">
        <v>17.808219178082101</v>
      </c>
      <c r="Q2943">
        <v>-4.9026917918742002E-2</v>
      </c>
    </row>
    <row r="2944" spans="1:17" hidden="1" x14ac:dyDescent="0.3">
      <c r="A2944" t="s">
        <v>6098</v>
      </c>
      <c r="B2944" t="s">
        <v>6099</v>
      </c>
      <c r="C2944" t="str">
        <f>IFERROR(VLOOKUP(Table1[[#This Row],[Ticker]],[1]!Table2[[Symbol]:[Industry]],2,FALSE),"-")</f>
        <v>-</v>
      </c>
      <c r="D2944" t="s">
        <v>463</v>
      </c>
      <c r="E2944">
        <v>96.504800000000003</v>
      </c>
      <c r="F2944">
        <v>317.45</v>
      </c>
      <c r="G2944">
        <v>-4.4889315888052304</v>
      </c>
      <c r="H2944">
        <v>-8.2311179168995399E-2</v>
      </c>
      <c r="I2944">
        <v>-3.1844546124942399</v>
      </c>
      <c r="J2944">
        <v>-2.0584043249950099</v>
      </c>
      <c r="K2944">
        <v>307.02352060604801</v>
      </c>
      <c r="L2944">
        <v>272.76852448425399</v>
      </c>
      <c r="M2944">
        <v>52.579407041794099</v>
      </c>
      <c r="N2944">
        <v>0.72890494060917499</v>
      </c>
      <c r="O2944">
        <v>16.3805323673019</v>
      </c>
      <c r="P2944">
        <v>60.328282828282802</v>
      </c>
      <c r="Q2944">
        <v>7.8153379859019004E-2</v>
      </c>
    </row>
    <row r="2945" spans="1:17" hidden="1" x14ac:dyDescent="0.3">
      <c r="A2945" t="s">
        <v>6100</v>
      </c>
      <c r="B2945" t="s">
        <v>6101</v>
      </c>
      <c r="C2945" t="str">
        <f>IFERROR(VLOOKUP(Table1[[#This Row],[Ticker]],[1]!Table2[[Symbol]:[Industry]],2,FALSE),"-")</f>
        <v>-</v>
      </c>
      <c r="D2945" t="s">
        <v>626</v>
      </c>
      <c r="E2945">
        <v>96.441000000000003</v>
      </c>
      <c r="F2945">
        <v>155.55000000000001</v>
      </c>
      <c r="G2945">
        <v>103.212521301634</v>
      </c>
      <c r="H2945">
        <v>-22.4558866718301</v>
      </c>
      <c r="I2945">
        <v>113.578368022257</v>
      </c>
      <c r="J2945">
        <v>12.934843000590501</v>
      </c>
      <c r="K2945">
        <v>144.96256478942601</v>
      </c>
      <c r="L2945">
        <v>100.14559263331201</v>
      </c>
      <c r="M2945">
        <v>59.243669969019798</v>
      </c>
      <c r="N2945">
        <v>0.520498254739579</v>
      </c>
      <c r="O2945">
        <v>35.4676952748312</v>
      </c>
      <c r="P2945">
        <v>212.474889513861</v>
      </c>
      <c r="Q2945">
        <v>0.16371883027869799</v>
      </c>
    </row>
    <row r="2946" spans="1:17" hidden="1" x14ac:dyDescent="0.3">
      <c r="A2946" t="s">
        <v>6102</v>
      </c>
      <c r="B2946" t="s">
        <v>6103</v>
      </c>
      <c r="C2946" t="str">
        <f>IFERROR(VLOOKUP(Table1[[#This Row],[Ticker]],[1]!Table2[[Symbol]:[Industry]],2,FALSE),"-")</f>
        <v>-</v>
      </c>
      <c r="D2946" t="s">
        <v>297</v>
      </c>
      <c r="E2946">
        <v>96.365186774999998</v>
      </c>
      <c r="F2946">
        <v>169.65</v>
      </c>
      <c r="G2946">
        <v>-29.559063130126301</v>
      </c>
      <c r="H2946">
        <v>6.0775899770091399</v>
      </c>
      <c r="I2946">
        <v>-19.864913651574501</v>
      </c>
      <c r="J2946">
        <v>6.1006469745427401</v>
      </c>
      <c r="K2946">
        <v>159.33099558659401</v>
      </c>
      <c r="L2946">
        <v>159.508363607597</v>
      </c>
      <c r="M2946">
        <v>62.499007266914901</v>
      </c>
      <c r="N2946">
        <v>0.73735708514856901</v>
      </c>
      <c r="O2946">
        <v>17.771883289124599</v>
      </c>
      <c r="P2946">
        <v>26.841121495327101</v>
      </c>
      <c r="Q2946">
        <v>-5.0287032881527E-2</v>
      </c>
    </row>
    <row r="2947" spans="1:17" hidden="1" x14ac:dyDescent="0.3">
      <c r="A2947" t="s">
        <v>6104</v>
      </c>
      <c r="B2947" t="s">
        <v>6105</v>
      </c>
      <c r="C2947" t="str">
        <f>IFERROR(VLOOKUP(Table1[[#This Row],[Ticker]],[1]!Table2[[Symbol]:[Industry]],2,FALSE),"-")</f>
        <v>-</v>
      </c>
      <c r="D2947" t="s">
        <v>2469</v>
      </c>
      <c r="E2947">
        <v>96.08338492</v>
      </c>
      <c r="F2947">
        <v>11.63</v>
      </c>
      <c r="G2947">
        <v>-38.545721316866697</v>
      </c>
      <c r="H2947">
        <v>-13.2625682687578</v>
      </c>
      <c r="I2947">
        <v>-46.571633945265503</v>
      </c>
      <c r="J2947">
        <v>-1.0680614307490801</v>
      </c>
      <c r="K2947">
        <v>11.481825711718701</v>
      </c>
      <c r="L2947">
        <v>11.806829548199101</v>
      </c>
      <c r="M2947">
        <v>54.908164536224497</v>
      </c>
      <c r="N2947">
        <v>0.88395752441338404</v>
      </c>
      <c r="O2947">
        <v>69.733447979363604</v>
      </c>
      <c r="P2947">
        <v>22.938689217758899</v>
      </c>
      <c r="Q2947">
        <v>0.141830467459612</v>
      </c>
    </row>
    <row r="2948" spans="1:17" hidden="1" x14ac:dyDescent="0.3">
      <c r="A2948" t="s">
        <v>6106</v>
      </c>
      <c r="B2948" t="s">
        <v>6107</v>
      </c>
      <c r="C2948" t="str">
        <f>IFERROR(VLOOKUP(Table1[[#This Row],[Ticker]],[1]!Table2[[Symbol]:[Industry]],2,FALSE),"-")</f>
        <v>-</v>
      </c>
      <c r="D2948" t="s">
        <v>1332</v>
      </c>
      <c r="E2948">
        <v>96.080539380000005</v>
      </c>
      <c r="F2948">
        <v>25.81</v>
      </c>
      <c r="G2948">
        <v>-18.094122845635798</v>
      </c>
      <c r="H2948">
        <v>-2.01917314373781</v>
      </c>
      <c r="I2948">
        <v>-9.4085511636350496</v>
      </c>
      <c r="J2948">
        <v>0.31661728139953899</v>
      </c>
      <c r="K2948">
        <v>25.587875259487799</v>
      </c>
      <c r="L2948">
        <v>24.950610690275798</v>
      </c>
      <c r="M2948">
        <v>53.842876406836702</v>
      </c>
      <c r="N2948">
        <v>2.11748169684543</v>
      </c>
      <c r="O2948">
        <v>8.3688492832235593</v>
      </c>
      <c r="P2948">
        <v>11.7316017316017</v>
      </c>
      <c r="Q2948">
        <v>-6.9436672557021004E-2</v>
      </c>
    </row>
    <row r="2949" spans="1:17" hidden="1" x14ac:dyDescent="0.3">
      <c r="A2949" t="s">
        <v>6108</v>
      </c>
      <c r="B2949" t="s">
        <v>6109</v>
      </c>
      <c r="C2949" t="str">
        <f>IFERROR(VLOOKUP(Table1[[#This Row],[Ticker]],[1]!Table2[[Symbol]:[Industry]],2,FALSE),"-")</f>
        <v>-</v>
      </c>
      <c r="D2949" t="s">
        <v>297</v>
      </c>
      <c r="E2949">
        <v>95.963909999999998</v>
      </c>
      <c r="F2949">
        <v>43.4</v>
      </c>
      <c r="G2949">
        <v>85.122231638211602</v>
      </c>
      <c r="H2949">
        <v>35.312625529691701</v>
      </c>
      <c r="I2949">
        <v>13.4996193490478</v>
      </c>
      <c r="J2949">
        <v>10.917882333796101</v>
      </c>
      <c r="K2949">
        <v>32.101261781304601</v>
      </c>
      <c r="L2949">
        <v>28.989613361187001</v>
      </c>
      <c r="M2949">
        <v>85.740122926890706</v>
      </c>
      <c r="N2949">
        <v>2.7810954932582099</v>
      </c>
      <c r="O2949">
        <v>0</v>
      </c>
      <c r="P2949">
        <v>136.51226158038099</v>
      </c>
      <c r="Q2949">
        <v>5.5217308085366998E-2</v>
      </c>
    </row>
    <row r="2950" spans="1:17" hidden="1" x14ac:dyDescent="0.3">
      <c r="A2950" t="s">
        <v>6110</v>
      </c>
      <c r="B2950" t="s">
        <v>6111</v>
      </c>
      <c r="C2950" t="str">
        <f>IFERROR(VLOOKUP(Table1[[#This Row],[Ticker]],[1]!Table2[[Symbol]:[Industry]],2,FALSE),"-")</f>
        <v>-</v>
      </c>
      <c r="D2950" t="s">
        <v>46</v>
      </c>
      <c r="E2950">
        <v>95.504400000000004</v>
      </c>
      <c r="F2950">
        <v>43.02</v>
      </c>
      <c r="G2950">
        <v>68.426252433521597</v>
      </c>
      <c r="H2950">
        <v>-1.33535278519417</v>
      </c>
      <c r="I2950">
        <v>-0.57538757184580003</v>
      </c>
      <c r="J2950">
        <v>-6.1782734198861498</v>
      </c>
      <c r="K2950">
        <v>45.997866634881902</v>
      </c>
      <c r="L2950">
        <v>42.449309153745098</v>
      </c>
      <c r="M2950">
        <v>36.555120211982903</v>
      </c>
      <c r="N2950">
        <v>1.3013913509416499</v>
      </c>
      <c r="O2950">
        <v>46.397024639702401</v>
      </c>
      <c r="P2950">
        <v>103.693181818181</v>
      </c>
      <c r="Q2950">
        <v>-1.4232486631392999E-2</v>
      </c>
    </row>
    <row r="2951" spans="1:17" hidden="1" x14ac:dyDescent="0.3">
      <c r="A2951" t="s">
        <v>6112</v>
      </c>
      <c r="B2951" t="s">
        <v>6113</v>
      </c>
      <c r="C2951" t="str">
        <f>IFERROR(VLOOKUP(Table1[[#This Row],[Ticker]],[1]!Table2[[Symbol]:[Industry]],2,FALSE),"-")</f>
        <v>-</v>
      </c>
      <c r="D2951" t="s">
        <v>384</v>
      </c>
      <c r="E2951">
        <v>95.472556479999994</v>
      </c>
      <c r="F2951">
        <v>64.959999999999994</v>
      </c>
      <c r="G2951">
        <v>135.77355753757701</v>
      </c>
      <c r="H2951">
        <v>50.026993345783701</v>
      </c>
      <c r="I2951">
        <v>61.471911963076998</v>
      </c>
      <c r="J2951">
        <v>18.416160601377101</v>
      </c>
      <c r="K2951">
        <v>48.550429546154099</v>
      </c>
      <c r="L2951">
        <v>39.390237030680503</v>
      </c>
      <c r="M2951">
        <v>97.170127958160805</v>
      </c>
      <c r="N2951">
        <v>1.7912844033144999</v>
      </c>
      <c r="O2951">
        <v>0</v>
      </c>
      <c r="P2951">
        <v>224.79999999999899</v>
      </c>
      <c r="Q2951">
        <v>0.128279909040561</v>
      </c>
    </row>
    <row r="2952" spans="1:17" hidden="1" x14ac:dyDescent="0.3">
      <c r="A2952" t="s">
        <v>6114</v>
      </c>
      <c r="B2952" t="s">
        <v>6115</v>
      </c>
      <c r="C2952" t="str">
        <f>IFERROR(VLOOKUP(Table1[[#This Row],[Ticker]],[1]!Table2[[Symbol]:[Industry]],2,FALSE),"-")</f>
        <v>-</v>
      </c>
      <c r="D2952" t="s">
        <v>1459</v>
      </c>
      <c r="E2952">
        <v>95.421866870000002</v>
      </c>
      <c r="F2952">
        <v>22.21</v>
      </c>
      <c r="G2952">
        <v>415.12223163821102</v>
      </c>
      <c r="H2952">
        <v>15.0192568294264</v>
      </c>
      <c r="I2952">
        <v>428.60250234987302</v>
      </c>
      <c r="J2952">
        <v>2.0772207440886401</v>
      </c>
      <c r="K2952">
        <v>19.674067078723599</v>
      </c>
      <c r="M2952">
        <v>71.288840094934599</v>
      </c>
      <c r="N2952">
        <v>0.83261876472516405</v>
      </c>
      <c r="O2952">
        <v>1.7559657811796401</v>
      </c>
      <c r="P2952">
        <v>441.70731707316997</v>
      </c>
    </row>
    <row r="2953" spans="1:17" hidden="1" x14ac:dyDescent="0.3">
      <c r="A2953" t="s">
        <v>6116</v>
      </c>
      <c r="B2953" t="s">
        <v>6117</v>
      </c>
      <c r="C2953" t="str">
        <f>IFERROR(VLOOKUP(Table1[[#This Row],[Ticker]],[1]!Table2[[Symbol]:[Industry]],2,FALSE),"-")</f>
        <v>-</v>
      </c>
      <c r="D2953" t="s">
        <v>1676</v>
      </c>
      <c r="E2953">
        <v>95.386799999999994</v>
      </c>
      <c r="F2953">
        <v>87</v>
      </c>
      <c r="G2953">
        <v>174.71361586374201</v>
      </c>
      <c r="H2953">
        <v>3.4486985890524799</v>
      </c>
      <c r="I2953">
        <v>24.417414085238299</v>
      </c>
      <c r="J2953">
        <v>-7.7561319443331298</v>
      </c>
      <c r="K2953">
        <v>87.167489488565593</v>
      </c>
      <c r="L2953">
        <v>64.561540405231199</v>
      </c>
      <c r="M2953">
        <v>34.463741920821803</v>
      </c>
      <c r="N2953">
        <v>0.506493506493506</v>
      </c>
      <c r="O2953">
        <v>32.988505747126403</v>
      </c>
      <c r="P2953">
        <v>213.513513513513</v>
      </c>
      <c r="Q2953">
        <v>0.14645366483048</v>
      </c>
    </row>
    <row r="2954" spans="1:17" hidden="1" x14ac:dyDescent="0.3">
      <c r="A2954" t="s">
        <v>6118</v>
      </c>
      <c r="B2954" t="s">
        <v>6119</v>
      </c>
      <c r="C2954" t="str">
        <f>IFERROR(VLOOKUP(Table1[[#This Row],[Ticker]],[1]!Table2[[Symbol]:[Industry]],2,FALSE),"-")</f>
        <v>-</v>
      </c>
      <c r="E2954">
        <v>95.30565</v>
      </c>
      <c r="F2954">
        <v>293.7</v>
      </c>
      <c r="G2954">
        <v>1051.5135908586601</v>
      </c>
      <c r="H2954">
        <v>-7.1115574768441796</v>
      </c>
      <c r="I2954">
        <v>226.39350916989301</v>
      </c>
      <c r="J2954">
        <v>6.2144697801211004</v>
      </c>
      <c r="K2954">
        <v>269.103589974275</v>
      </c>
      <c r="L2954">
        <v>180.01899118779201</v>
      </c>
      <c r="M2954">
        <v>74.451898159573005</v>
      </c>
      <c r="N2954">
        <v>1.6927328388299601</v>
      </c>
      <c r="O2954">
        <v>6.8947906026557604</v>
      </c>
      <c r="P2954">
        <v>1291.2837517764001</v>
      </c>
      <c r="Q2954">
        <v>0.19156096534925701</v>
      </c>
    </row>
    <row r="2955" spans="1:17" hidden="1" x14ac:dyDescent="0.3">
      <c r="A2955" t="s">
        <v>6120</v>
      </c>
      <c r="B2955" t="s">
        <v>6121</v>
      </c>
      <c r="C2955" t="str">
        <f>IFERROR(VLOOKUP(Table1[[#This Row],[Ticker]],[1]!Table2[[Symbol]:[Industry]],2,FALSE),"-")</f>
        <v>-</v>
      </c>
      <c r="D2955" t="s">
        <v>1651</v>
      </c>
      <c r="E2955">
        <v>95.118487040000005</v>
      </c>
      <c r="F2955">
        <v>6451.65</v>
      </c>
      <c r="G2955">
        <v>-7.9384149676659197</v>
      </c>
      <c r="H2955">
        <v>-4.8168062545196104</v>
      </c>
      <c r="I2955">
        <v>-1.14073819069311</v>
      </c>
      <c r="J2955">
        <v>-3.9299974128292399</v>
      </c>
      <c r="K2955">
        <v>6556.8923369356698</v>
      </c>
      <c r="L2955">
        <v>6166.7698147286901</v>
      </c>
      <c r="M2955">
        <v>55.282251015972101</v>
      </c>
      <c r="N2955">
        <v>1.81838865197018</v>
      </c>
      <c r="O2955">
        <v>8.2661024699107895</v>
      </c>
      <c r="P2955">
        <v>26.2306789278027</v>
      </c>
      <c r="Q2955">
        <v>-2.1659899071474999E-2</v>
      </c>
    </row>
    <row r="2956" spans="1:17" hidden="1" x14ac:dyDescent="0.3">
      <c r="A2956" t="s">
        <v>6122</v>
      </c>
      <c r="B2956" t="s">
        <v>6123</v>
      </c>
      <c r="C2956" t="str">
        <f>IFERROR(VLOOKUP(Table1[[#This Row],[Ticker]],[1]!Table2[[Symbol]:[Industry]],2,FALSE),"-")</f>
        <v>-</v>
      </c>
      <c r="D2956" t="s">
        <v>1525</v>
      </c>
      <c r="E2956">
        <v>95.036364000000006</v>
      </c>
      <c r="F2956">
        <v>156.94999999999999</v>
      </c>
      <c r="G2956">
        <v>-18.306368636062899</v>
      </c>
      <c r="H2956">
        <v>23.1731539524299</v>
      </c>
      <c r="I2956">
        <v>-27.759518366581901</v>
      </c>
      <c r="J2956">
        <v>8.7130954672774994</v>
      </c>
      <c r="K2956">
        <v>137.95175752252999</v>
      </c>
      <c r="L2956">
        <v>138.44062239981</v>
      </c>
      <c r="M2956">
        <v>85.576152029051201</v>
      </c>
      <c r="N2956">
        <v>3.3026467203682301</v>
      </c>
      <c r="O2956">
        <v>27.4291175533609</v>
      </c>
      <c r="P2956">
        <v>49.476190476190403</v>
      </c>
    </row>
    <row r="2957" spans="1:17" hidden="1" x14ac:dyDescent="0.3">
      <c r="A2957" t="s">
        <v>6124</v>
      </c>
      <c r="B2957" t="s">
        <v>6125</v>
      </c>
      <c r="C2957" t="str">
        <f>IFERROR(VLOOKUP(Table1[[#This Row],[Ticker]],[1]!Table2[[Symbol]:[Industry]],2,FALSE),"-")</f>
        <v>-</v>
      </c>
      <c r="E2957">
        <v>95.028180000000006</v>
      </c>
      <c r="F2957">
        <v>299</v>
      </c>
      <c r="G2957">
        <v>64.530286888466904</v>
      </c>
      <c r="H2957">
        <v>6.4958616812952599</v>
      </c>
      <c r="I2957">
        <v>12.7899221188077</v>
      </c>
      <c r="J2957">
        <v>7.8312566344053103</v>
      </c>
      <c r="K2957">
        <v>264.03887063851499</v>
      </c>
      <c r="L2957">
        <v>222.53795754001101</v>
      </c>
      <c r="M2957">
        <v>60.788737919965897</v>
      </c>
      <c r="N2957">
        <v>0.5996035223224</v>
      </c>
      <c r="O2957">
        <v>4.5484949832775996</v>
      </c>
      <c r="P2957">
        <v>107.20720720720701</v>
      </c>
      <c r="Q2957">
        <v>7.3019284434457002E-2</v>
      </c>
    </row>
    <row r="2958" spans="1:17" hidden="1" x14ac:dyDescent="0.3">
      <c r="A2958" t="s">
        <v>6126</v>
      </c>
      <c r="B2958" t="s">
        <v>6127</v>
      </c>
      <c r="C2958" t="str">
        <f>IFERROR(VLOOKUP(Table1[[#This Row],[Ticker]],[1]!Table2[[Symbol]:[Industry]],2,FALSE),"-")</f>
        <v>-</v>
      </c>
      <c r="D2958" t="s">
        <v>95</v>
      </c>
      <c r="E2958">
        <v>94.974000000000004</v>
      </c>
      <c r="F2958">
        <v>220</v>
      </c>
      <c r="G2958">
        <v>-31.7574992280625</v>
      </c>
      <c r="H2958">
        <v>-2.4873744703082399</v>
      </c>
      <c r="I2958">
        <v>-12.187383530637</v>
      </c>
      <c r="J2958">
        <v>0.47171615693268798</v>
      </c>
      <c r="K2958">
        <v>220.91610126237799</v>
      </c>
      <c r="L2958">
        <v>221.67945221094101</v>
      </c>
      <c r="M2958">
        <v>81.146072576643405</v>
      </c>
      <c r="N2958">
        <v>0</v>
      </c>
      <c r="O2958">
        <v>5.4545454545454399</v>
      </c>
      <c r="P2958">
        <v>2.32558139534884</v>
      </c>
    </row>
    <row r="2959" spans="1:17" hidden="1" x14ac:dyDescent="0.3">
      <c r="A2959" t="s">
        <v>6128</v>
      </c>
      <c r="B2959" t="s">
        <v>6129</v>
      </c>
      <c r="C2959" t="str">
        <f>IFERROR(VLOOKUP(Table1[[#This Row],[Ticker]],[1]!Table2[[Symbol]:[Industry]],2,FALSE),"-")</f>
        <v>-</v>
      </c>
      <c r="D2959" t="s">
        <v>133</v>
      </c>
      <c r="E2959">
        <v>94.923909684999998</v>
      </c>
      <c r="F2959">
        <v>92.51</v>
      </c>
      <c r="G2959">
        <v>-22.850645600934101</v>
      </c>
      <c r="H2959">
        <v>-8.5348252527413493</v>
      </c>
      <c r="I2959">
        <v>-17.408114609508299</v>
      </c>
      <c r="J2959">
        <v>-1.0208211565001399</v>
      </c>
      <c r="K2959">
        <v>96.871439795544902</v>
      </c>
      <c r="L2959">
        <v>93.782761350522193</v>
      </c>
      <c r="M2959">
        <v>33.551772723708403</v>
      </c>
      <c r="N2959">
        <v>0.91257731722625102</v>
      </c>
      <c r="O2959">
        <v>28.0834504377905</v>
      </c>
      <c r="P2959">
        <v>34.033613445378101</v>
      </c>
      <c r="Q2959">
        <v>4.8445154961939997E-2</v>
      </c>
    </row>
    <row r="2960" spans="1:17" hidden="1" x14ac:dyDescent="0.3">
      <c r="A2960" t="s">
        <v>6130</v>
      </c>
      <c r="B2960" t="s">
        <v>6131</v>
      </c>
      <c r="C2960" t="str">
        <f>IFERROR(VLOOKUP(Table1[[#This Row],[Ticker]],[1]!Table2[[Symbol]:[Industry]],2,FALSE),"-")</f>
        <v>-</v>
      </c>
      <c r="D2960" t="s">
        <v>181</v>
      </c>
      <c r="E2960">
        <v>94.920725664000003</v>
      </c>
      <c r="F2960">
        <v>91.04</v>
      </c>
      <c r="G2960">
        <v>109.443358073073</v>
      </c>
      <c r="H2960">
        <v>4.0240431195628901</v>
      </c>
      <c r="I2960">
        <v>6.4801058073736799</v>
      </c>
      <c r="J2960">
        <v>9.2582304162560902</v>
      </c>
      <c r="K2960">
        <v>88.111149711189398</v>
      </c>
      <c r="L2960">
        <v>76.408582256299695</v>
      </c>
      <c r="M2960">
        <v>54.420972666309297</v>
      </c>
      <c r="N2960">
        <v>1.0469950232487399</v>
      </c>
      <c r="O2960">
        <v>14.2355008787346</v>
      </c>
      <c r="P2960">
        <v>152.888888888888</v>
      </c>
      <c r="Q2960">
        <v>0.133350456911392</v>
      </c>
    </row>
    <row r="2961" spans="1:17" hidden="1" x14ac:dyDescent="0.3">
      <c r="A2961" t="s">
        <v>6132</v>
      </c>
      <c r="B2961" t="s">
        <v>6133</v>
      </c>
      <c r="C2961" t="str">
        <f>IFERROR(VLOOKUP(Table1[[#This Row],[Ticker]],[1]!Table2[[Symbol]:[Industry]],2,FALSE),"-")</f>
        <v>-</v>
      </c>
      <c r="E2961">
        <v>94.9</v>
      </c>
      <c r="F2961">
        <v>189.8</v>
      </c>
      <c r="G2961">
        <v>123.151756670304</v>
      </c>
      <c r="H2961">
        <v>5.8783842845555601</v>
      </c>
      <c r="I2961">
        <v>59.440639822156903</v>
      </c>
      <c r="J2961">
        <v>11.427891455737401</v>
      </c>
      <c r="K2961">
        <v>173.37777524001899</v>
      </c>
      <c r="L2961">
        <v>135.442972730055</v>
      </c>
      <c r="M2961">
        <v>58.183423585852402</v>
      </c>
      <c r="N2961">
        <v>0.53096483609702805</v>
      </c>
      <c r="O2961">
        <v>8.4035827186512009</v>
      </c>
      <c r="P2961">
        <v>199.086038449417</v>
      </c>
      <c r="Q2961">
        <v>0.13144900889113101</v>
      </c>
    </row>
    <row r="2962" spans="1:17" hidden="1" x14ac:dyDescent="0.3">
      <c r="A2962" t="s">
        <v>6134</v>
      </c>
      <c r="B2962" t="s">
        <v>6135</v>
      </c>
      <c r="C2962" t="str">
        <f>IFERROR(VLOOKUP(Table1[[#This Row],[Ticker]],[1]!Table2[[Symbol]:[Industry]],2,FALSE),"-")</f>
        <v>-</v>
      </c>
      <c r="D2962" t="s">
        <v>21</v>
      </c>
      <c r="E2962">
        <v>94.841064000000003</v>
      </c>
      <c r="F2962">
        <v>79.92</v>
      </c>
      <c r="G2962">
        <v>-82.4303893023623</v>
      </c>
      <c r="H2962">
        <v>-5.4873744703082297</v>
      </c>
      <c r="I2962">
        <v>-47.703832726570802</v>
      </c>
      <c r="J2962">
        <v>1.6373603287118299</v>
      </c>
      <c r="K2962">
        <v>85.382259040540802</v>
      </c>
      <c r="L2962">
        <v>118.94384267522</v>
      </c>
      <c r="M2962">
        <v>47.151713139477103</v>
      </c>
      <c r="N2962">
        <v>1.44661264855072</v>
      </c>
      <c r="O2962">
        <v>151.501501501501</v>
      </c>
      <c r="P2962">
        <v>9.4794520547945194</v>
      </c>
      <c r="Q2962">
        <v>-5.4122142433135997E-2</v>
      </c>
    </row>
    <row r="2963" spans="1:17" hidden="1" x14ac:dyDescent="0.3">
      <c r="A2963" t="s">
        <v>6136</v>
      </c>
      <c r="B2963" t="s">
        <v>6137</v>
      </c>
      <c r="C2963" t="str">
        <f>IFERROR(VLOOKUP(Table1[[#This Row],[Ticker]],[1]!Table2[[Symbol]:[Industry]],2,FALSE),"-")</f>
        <v>-</v>
      </c>
      <c r="D2963" t="s">
        <v>1676</v>
      </c>
      <c r="E2963">
        <v>94.685537999999994</v>
      </c>
      <c r="F2963">
        <v>55.74</v>
      </c>
      <c r="G2963">
        <v>-8.9901487260982993</v>
      </c>
      <c r="H2963">
        <v>13.454654515199</v>
      </c>
      <c r="I2963">
        <v>4.49012198556321</v>
      </c>
      <c r="J2963">
        <v>4.9688238262739697</v>
      </c>
      <c r="K2963">
        <v>52.084429493785798</v>
      </c>
      <c r="M2963">
        <v>57.459491867324402</v>
      </c>
      <c r="N2963">
        <v>1.0097985846488799</v>
      </c>
      <c r="O2963">
        <v>13.024757804090401</v>
      </c>
      <c r="P2963">
        <v>23.5920177383591</v>
      </c>
    </row>
    <row r="2964" spans="1:17" hidden="1" x14ac:dyDescent="0.3">
      <c r="A2964" t="s">
        <v>6138</v>
      </c>
      <c r="B2964" t="s">
        <v>6139</v>
      </c>
      <c r="C2964" t="str">
        <f>IFERROR(VLOOKUP(Table1[[#This Row],[Ticker]],[1]!Table2[[Symbol]:[Industry]],2,FALSE),"-")</f>
        <v>-</v>
      </c>
      <c r="D2964" t="s">
        <v>304</v>
      </c>
      <c r="E2964">
        <v>94.620223425000006</v>
      </c>
      <c r="F2964">
        <v>125.45</v>
      </c>
      <c r="G2964">
        <v>-4.6706053572136899</v>
      </c>
      <c r="H2964">
        <v>-6.2253320810982196</v>
      </c>
      <c r="I2964">
        <v>-23.208720133544698</v>
      </c>
      <c r="J2964">
        <v>0.311844054614552</v>
      </c>
      <c r="K2964">
        <v>131.19220712540701</v>
      </c>
      <c r="L2964">
        <v>130.27237020167101</v>
      </c>
      <c r="M2964">
        <v>45.435584562217599</v>
      </c>
      <c r="N2964">
        <v>0.58942705037700505</v>
      </c>
      <c r="O2964">
        <v>34.794738939816597</v>
      </c>
      <c r="P2964">
        <v>37.4794520547945</v>
      </c>
      <c r="Q2964">
        <v>5.0307139007781998E-2</v>
      </c>
    </row>
    <row r="2965" spans="1:17" hidden="1" x14ac:dyDescent="0.3">
      <c r="A2965" t="s">
        <v>6140</v>
      </c>
      <c r="B2965" t="s">
        <v>6141</v>
      </c>
      <c r="C2965" t="str">
        <f>IFERROR(VLOOKUP(Table1[[#This Row],[Ticker]],[1]!Table2[[Symbol]:[Industry]],2,FALSE),"-")</f>
        <v>-</v>
      </c>
      <c r="D2965" t="s">
        <v>286</v>
      </c>
      <c r="E2965">
        <v>94.575000000000003</v>
      </c>
      <c r="F2965">
        <v>126.1</v>
      </c>
      <c r="G2965">
        <v>197.57943898663399</v>
      </c>
      <c r="H2965">
        <v>1.8950956492136599</v>
      </c>
      <c r="I2965">
        <v>82.399061245694597</v>
      </c>
      <c r="J2965">
        <v>-6.09033805134119</v>
      </c>
      <c r="K2965">
        <v>107.937251853782</v>
      </c>
      <c r="L2965">
        <v>74.810075218504807</v>
      </c>
      <c r="M2965">
        <v>49.199067915223097</v>
      </c>
      <c r="N2965">
        <v>0.53392531060904402</v>
      </c>
      <c r="O2965">
        <v>14.076130055511401</v>
      </c>
      <c r="P2965">
        <v>230.97112860892301</v>
      </c>
    </row>
    <row r="2966" spans="1:17" hidden="1" x14ac:dyDescent="0.3">
      <c r="A2966" t="s">
        <v>6142</v>
      </c>
      <c r="B2966" t="s">
        <v>6143</v>
      </c>
      <c r="C2966" t="str">
        <f>IFERROR(VLOOKUP(Table1[[#This Row],[Ticker]],[1]!Table2[[Symbol]:[Industry]],2,FALSE),"-")</f>
        <v>-</v>
      </c>
      <c r="D2966" t="s">
        <v>51</v>
      </c>
      <c r="E2966">
        <v>94.5</v>
      </c>
      <c r="F2966">
        <v>62.23</v>
      </c>
      <c r="G2966">
        <v>81.611635876516303</v>
      </c>
      <c r="H2966">
        <v>-0.803479838764386</v>
      </c>
      <c r="I2966">
        <v>-40.193274008593299</v>
      </c>
      <c r="J2966">
        <v>5.1755788178768896</v>
      </c>
      <c r="K2966">
        <v>57.806277973790301</v>
      </c>
      <c r="L2966">
        <v>54.5335826686849</v>
      </c>
      <c r="M2966">
        <v>84.278181043154405</v>
      </c>
      <c r="N2966">
        <v>1.21931494332687</v>
      </c>
      <c r="O2966">
        <v>66.720231399646494</v>
      </c>
      <c r="P2966">
        <v>114.586206896551</v>
      </c>
      <c r="Q2966">
        <v>4.6517478921412003E-2</v>
      </c>
    </row>
    <row r="2967" spans="1:17" hidden="1" x14ac:dyDescent="0.3">
      <c r="A2967" t="s">
        <v>6144</v>
      </c>
      <c r="B2967" t="s">
        <v>6145</v>
      </c>
      <c r="C2967" t="str">
        <f>IFERROR(VLOOKUP(Table1[[#This Row],[Ticker]],[1]!Table2[[Symbol]:[Industry]],2,FALSE),"-")</f>
        <v>-</v>
      </c>
      <c r="D2967" t="s">
        <v>286</v>
      </c>
      <c r="E2967">
        <v>94.426487100000003</v>
      </c>
      <c r="F2967">
        <v>175.8</v>
      </c>
      <c r="G2967">
        <v>131.41315348491099</v>
      </c>
      <c r="H2967">
        <v>41.016899033965203</v>
      </c>
      <c r="I2967">
        <v>44.422066997132497</v>
      </c>
      <c r="J2967">
        <v>6.7711780119501102</v>
      </c>
      <c r="K2967">
        <v>134.460781523561</v>
      </c>
      <c r="L2967">
        <v>106.79889854615401</v>
      </c>
      <c r="M2967">
        <v>74.466098692221195</v>
      </c>
      <c r="N2967">
        <v>1.27913568385534</v>
      </c>
      <c r="O2967">
        <v>4.6075085324231901</v>
      </c>
      <c r="P2967">
        <v>198.01661298525099</v>
      </c>
      <c r="Q2967">
        <v>0.12530058051831799</v>
      </c>
    </row>
    <row r="2968" spans="1:17" hidden="1" x14ac:dyDescent="0.3">
      <c r="A2968" t="s">
        <v>6146</v>
      </c>
      <c r="B2968" t="s">
        <v>6147</v>
      </c>
      <c r="C2968" t="str">
        <f>IFERROR(VLOOKUP(Table1[[#This Row],[Ticker]],[1]!Table2[[Symbol]:[Industry]],2,FALSE),"-")</f>
        <v>-</v>
      </c>
      <c r="D2968" t="s">
        <v>532</v>
      </c>
      <c r="E2968">
        <v>94.311620271999999</v>
      </c>
      <c r="F2968">
        <v>17.84</v>
      </c>
      <c r="G2968">
        <v>-30.928248973833</v>
      </c>
      <c r="H2968">
        <v>-0.27272370369835802</v>
      </c>
      <c r="I2968">
        <v>-65.404279963939203</v>
      </c>
      <c r="J2968">
        <v>-0.518382852968299</v>
      </c>
      <c r="K2968">
        <v>19.252894021677601</v>
      </c>
      <c r="L2968">
        <v>23.529941911468502</v>
      </c>
      <c r="M2968">
        <v>36.233942668751901</v>
      </c>
      <c r="N2968">
        <v>0.41261494973167501</v>
      </c>
      <c r="O2968">
        <v>194.56278026905801</v>
      </c>
      <c r="P2968">
        <v>8.44984802431612</v>
      </c>
      <c r="Q2968">
        <v>4.3527364764740999E-2</v>
      </c>
    </row>
    <row r="2969" spans="1:17" hidden="1" x14ac:dyDescent="0.3">
      <c r="A2969" t="s">
        <v>6148</v>
      </c>
      <c r="B2969" t="s">
        <v>6149</v>
      </c>
      <c r="C2969" t="str">
        <f>IFERROR(VLOOKUP(Table1[[#This Row],[Ticker]],[1]!Table2[[Symbol]:[Industry]],2,FALSE),"-")</f>
        <v>-</v>
      </c>
      <c r="D2969" t="s">
        <v>775</v>
      </c>
      <c r="E2969">
        <v>94.123975000000002</v>
      </c>
      <c r="F2969">
        <v>51.5</v>
      </c>
      <c r="G2969">
        <v>-77.977251551051495</v>
      </c>
      <c r="H2969">
        <v>17.983213764985798</v>
      </c>
      <c r="I2969">
        <v>-32.949172699951198</v>
      </c>
      <c r="J2969">
        <v>-2.9245102581616398</v>
      </c>
      <c r="K2969">
        <v>49.799076037004703</v>
      </c>
      <c r="M2969">
        <v>44.122284116631803</v>
      </c>
      <c r="N2969">
        <v>0.86505341181600104</v>
      </c>
      <c r="O2969">
        <v>117.475728155339</v>
      </c>
      <c r="P2969">
        <v>36.968085106382901</v>
      </c>
    </row>
    <row r="2970" spans="1:17" hidden="1" x14ac:dyDescent="0.3">
      <c r="A2970" t="s">
        <v>6150</v>
      </c>
      <c r="B2970" t="s">
        <v>6151</v>
      </c>
      <c r="C2970" t="str">
        <f>IFERROR(VLOOKUP(Table1[[#This Row],[Ticker]],[1]!Table2[[Symbol]:[Industry]],2,FALSE),"-")</f>
        <v>-</v>
      </c>
      <c r="D2970" t="s">
        <v>155</v>
      </c>
      <c r="E2970">
        <v>94.007164000000003</v>
      </c>
      <c r="F2970">
        <v>77.05</v>
      </c>
      <c r="G2970">
        <v>-3.3050854349590701</v>
      </c>
      <c r="H2970">
        <v>8.4346113452945897</v>
      </c>
      <c r="I2970">
        <v>-34.522458782450997</v>
      </c>
      <c r="J2970">
        <v>-7.4199210633264396</v>
      </c>
      <c r="K2970">
        <v>78.383707962043601</v>
      </c>
      <c r="L2970">
        <v>76.935004299638706</v>
      </c>
      <c r="M2970">
        <v>36.926635816066302</v>
      </c>
      <c r="N2970">
        <v>1.03079453297793</v>
      </c>
      <c r="O2970">
        <v>53.1473069435431</v>
      </c>
      <c r="P2970">
        <v>30.042194092827</v>
      </c>
    </row>
    <row r="2971" spans="1:17" hidden="1" x14ac:dyDescent="0.3">
      <c r="A2971" t="s">
        <v>6152</v>
      </c>
      <c r="B2971" t="s">
        <v>6153</v>
      </c>
      <c r="C2971" t="str">
        <f>IFERROR(VLOOKUP(Table1[[#This Row],[Ticker]],[1]!Table2[[Symbol]:[Industry]],2,FALSE),"-")</f>
        <v>-</v>
      </c>
      <c r="D2971" t="s">
        <v>6154</v>
      </c>
      <c r="E2971">
        <v>93.974832000000006</v>
      </c>
      <c r="F2971">
        <v>1.44</v>
      </c>
      <c r="G2971">
        <v>60.4279015780279</v>
      </c>
      <c r="H2971">
        <v>24.946253848275799</v>
      </c>
      <c r="I2971">
        <v>-4.0139056323884699</v>
      </c>
      <c r="J2971">
        <v>-6.0217903365738099</v>
      </c>
      <c r="K2971">
        <v>1.3165738063069601</v>
      </c>
      <c r="L2971">
        <v>1.1598886990492401</v>
      </c>
      <c r="M2971">
        <v>50.327663339693203</v>
      </c>
      <c r="N2971">
        <v>0.690085531285065</v>
      </c>
      <c r="O2971">
        <v>28.4722222222222</v>
      </c>
      <c r="P2971">
        <v>111.764705882352</v>
      </c>
      <c r="Q2971">
        <v>4.1189951629095001E-2</v>
      </c>
    </row>
    <row r="2972" spans="1:17" hidden="1" x14ac:dyDescent="0.3">
      <c r="A2972" t="s">
        <v>6155</v>
      </c>
      <c r="B2972" t="s">
        <v>6156</v>
      </c>
      <c r="C2972" t="str">
        <f>IFERROR(VLOOKUP(Table1[[#This Row],[Ticker]],[1]!Table2[[Symbol]:[Industry]],2,FALSE),"-")</f>
        <v>-</v>
      </c>
      <c r="D2972" t="s">
        <v>257</v>
      </c>
      <c r="E2972">
        <v>93.845399999999998</v>
      </c>
      <c r="F2972">
        <v>14.46</v>
      </c>
      <c r="G2972">
        <v>45.3248945344058</v>
      </c>
      <c r="H2972">
        <v>0.29833981540604598</v>
      </c>
      <c r="I2972">
        <v>39.378576608559399</v>
      </c>
      <c r="J2972">
        <v>-0.69586626064972801</v>
      </c>
      <c r="K2972">
        <v>13.1186829579059</v>
      </c>
      <c r="L2972">
        <v>10.140748469636099</v>
      </c>
      <c r="M2972">
        <v>53.271637643458703</v>
      </c>
      <c r="N2972">
        <v>1.16888744823219</v>
      </c>
      <c r="O2972">
        <v>3.7344398340248799</v>
      </c>
      <c r="P2972">
        <v>137.86807040631601</v>
      </c>
    </row>
    <row r="2973" spans="1:17" hidden="1" x14ac:dyDescent="0.3">
      <c r="A2973" t="s">
        <v>6157</v>
      </c>
      <c r="B2973" t="s">
        <v>6158</v>
      </c>
      <c r="C2973" t="str">
        <f>IFERROR(VLOOKUP(Table1[[#This Row],[Ticker]],[1]!Table2[[Symbol]:[Industry]],2,FALSE),"-")</f>
        <v>-</v>
      </c>
      <c r="D2973" t="s">
        <v>5885</v>
      </c>
      <c r="E2973">
        <v>93.739735999999994</v>
      </c>
      <c r="F2973">
        <v>37.78</v>
      </c>
      <c r="G2973">
        <v>506.24573533556003</v>
      </c>
      <c r="H2973">
        <v>-11.0382071822147</v>
      </c>
      <c r="I2973">
        <v>639.48482671096497</v>
      </c>
      <c r="J2973">
        <v>6.1293841638252697</v>
      </c>
      <c r="K2973">
        <v>31.371219586775599</v>
      </c>
      <c r="L2973">
        <v>16.2939021282263</v>
      </c>
      <c r="M2973">
        <v>48.446606034771101</v>
      </c>
      <c r="N2973">
        <v>0.26571929141522199</v>
      </c>
      <c r="O2973">
        <v>17.787188988882999</v>
      </c>
      <c r="P2973">
        <v>988.76080691642596</v>
      </c>
      <c r="Q2973">
        <v>0.123229374890043</v>
      </c>
    </row>
    <row r="2974" spans="1:17" hidden="1" x14ac:dyDescent="0.3">
      <c r="A2974" t="s">
        <v>6159</v>
      </c>
      <c r="B2974" t="s">
        <v>6160</v>
      </c>
      <c r="C2974" t="str">
        <f>IFERROR(VLOOKUP(Table1[[#This Row],[Ticker]],[1]!Table2[[Symbol]:[Industry]],2,FALSE),"-")</f>
        <v>-</v>
      </c>
      <c r="D2974" t="s">
        <v>307</v>
      </c>
      <c r="E2974">
        <v>93.588151800000006</v>
      </c>
      <c r="F2974">
        <v>47.19</v>
      </c>
      <c r="G2974">
        <v>5.0834413507551899</v>
      </c>
      <c r="H2974">
        <v>15.085441063672301</v>
      </c>
      <c r="I2974">
        <v>0.99092995755350199</v>
      </c>
      <c r="J2974">
        <v>-15.2848055821977</v>
      </c>
      <c r="K2974">
        <v>45.943716429525502</v>
      </c>
      <c r="L2974">
        <v>40.488932738178498</v>
      </c>
      <c r="M2974">
        <v>43.675993700285197</v>
      </c>
      <c r="N2974">
        <v>3.7157326358829899</v>
      </c>
      <c r="O2974">
        <v>37.741046831955899</v>
      </c>
      <c r="P2974">
        <v>68.535714285714207</v>
      </c>
      <c r="Q2974">
        <v>5.8285923804456997E-2</v>
      </c>
    </row>
    <row r="2975" spans="1:17" hidden="1" x14ac:dyDescent="0.3">
      <c r="A2975" t="s">
        <v>6161</v>
      </c>
      <c r="B2975" t="s">
        <v>6162</v>
      </c>
      <c r="C2975" t="str">
        <f>IFERROR(VLOOKUP(Table1[[#This Row],[Ticker]],[1]!Table2[[Symbol]:[Industry]],2,FALSE),"-")</f>
        <v>-</v>
      </c>
      <c r="D2975" t="s">
        <v>95</v>
      </c>
      <c r="E2975">
        <v>93.368495699999997</v>
      </c>
      <c r="F2975">
        <v>17.399999999999999</v>
      </c>
      <c r="G2975">
        <v>9.3524145650409007</v>
      </c>
      <c r="H2975">
        <v>2.7472825694029299</v>
      </c>
      <c r="I2975">
        <v>-25.226026844509601</v>
      </c>
      <c r="J2975">
        <v>-9.7438895925539697</v>
      </c>
      <c r="K2975">
        <v>16.432457886081799</v>
      </c>
      <c r="L2975">
        <v>16.254140227437201</v>
      </c>
      <c r="M2975">
        <v>51.3675572407926</v>
      </c>
      <c r="N2975">
        <v>2.1218758356045799</v>
      </c>
      <c r="O2975">
        <v>69.252873563218401</v>
      </c>
      <c r="P2975">
        <v>50</v>
      </c>
      <c r="Q2975">
        <v>-3.4823265925679997E-2</v>
      </c>
    </row>
    <row r="2976" spans="1:17" hidden="1" x14ac:dyDescent="0.3">
      <c r="A2976" t="s">
        <v>6163</v>
      </c>
      <c r="B2976" t="s">
        <v>6164</v>
      </c>
      <c r="C2976" t="str">
        <f>IFERROR(VLOOKUP(Table1[[#This Row],[Ticker]],[1]!Table2[[Symbol]:[Industry]],2,FALSE),"-")</f>
        <v>-</v>
      </c>
      <c r="D2976" t="s">
        <v>78</v>
      </c>
      <c r="E2976">
        <v>93.362435726000001</v>
      </c>
      <c r="F2976">
        <v>28.63</v>
      </c>
      <c r="G2976">
        <v>-44.901775877184399</v>
      </c>
      <c r="H2976">
        <v>1.9254369175921</v>
      </c>
      <c r="I2976">
        <v>-28.250042939065199</v>
      </c>
      <c r="J2976">
        <v>13.144527216840499</v>
      </c>
      <c r="K2976">
        <v>27.255897869161199</v>
      </c>
      <c r="L2976">
        <v>30.7097388949405</v>
      </c>
      <c r="M2976">
        <v>51.625353942534701</v>
      </c>
      <c r="N2976">
        <v>0.92211440445711901</v>
      </c>
      <c r="O2976">
        <v>30.632203981837201</v>
      </c>
      <c r="P2976">
        <v>36.3333333333333</v>
      </c>
      <c r="Q2976">
        <v>6.8200961140425995E-2</v>
      </c>
    </row>
    <row r="2977" spans="1:17" hidden="1" x14ac:dyDescent="0.3">
      <c r="A2977" t="s">
        <v>6165</v>
      </c>
      <c r="B2977" t="s">
        <v>6166</v>
      </c>
      <c r="C2977" t="str">
        <f>IFERROR(VLOOKUP(Table1[[#This Row],[Ticker]],[1]!Table2[[Symbol]:[Industry]],2,FALSE),"-")</f>
        <v>-</v>
      </c>
      <c r="D2977" t="s">
        <v>307</v>
      </c>
      <c r="E2977">
        <v>93.305432025000002</v>
      </c>
      <c r="F2977">
        <v>246.35</v>
      </c>
      <c r="G2977">
        <v>32.350398436008597</v>
      </c>
      <c r="H2977">
        <v>15.3764752949499</v>
      </c>
      <c r="I2977">
        <v>17.688920344395498</v>
      </c>
      <c r="J2977">
        <v>7.8039094019091699</v>
      </c>
      <c r="K2977">
        <v>218.42139525706901</v>
      </c>
      <c r="L2977">
        <v>191.39855278317401</v>
      </c>
      <c r="M2977">
        <v>60.142975631353302</v>
      </c>
      <c r="N2977">
        <v>2.0120426580174899</v>
      </c>
      <c r="O2977">
        <v>5.9468236249238897</v>
      </c>
      <c r="P2977">
        <v>68.617385352498204</v>
      </c>
      <c r="Q2977">
        <v>1.4443283741995E-2</v>
      </c>
    </row>
    <row r="2978" spans="1:17" hidden="1" x14ac:dyDescent="0.3">
      <c r="A2978" t="s">
        <v>6167</v>
      </c>
      <c r="B2978" t="s">
        <v>6168</v>
      </c>
      <c r="C2978" t="str">
        <f>IFERROR(VLOOKUP(Table1[[#This Row],[Ticker]],[1]!Table2[[Symbol]:[Industry]],2,FALSE),"-")</f>
        <v>-</v>
      </c>
      <c r="D2978" t="s">
        <v>379</v>
      </c>
      <c r="E2978">
        <v>93.285764055000001</v>
      </c>
      <c r="F2978">
        <v>97.35</v>
      </c>
      <c r="G2978">
        <v>-44.915622347710702</v>
      </c>
      <c r="H2978">
        <v>-8.6176426695419597</v>
      </c>
      <c r="I2978">
        <v>-34.723172211220202</v>
      </c>
      <c r="J2978">
        <v>0.52276260920425199</v>
      </c>
      <c r="K2978">
        <v>100.483223494825</v>
      </c>
      <c r="L2978">
        <v>109.730745370756</v>
      </c>
      <c r="M2978">
        <v>39.325600934389797</v>
      </c>
      <c r="N2978">
        <v>0.74974192895815694</v>
      </c>
      <c r="O2978">
        <v>48.947098099640399</v>
      </c>
      <c r="P2978">
        <v>9.3820224719101102</v>
      </c>
      <c r="Q2978">
        <v>-2.8723359027131998E-2</v>
      </c>
    </row>
    <row r="2979" spans="1:17" hidden="1" x14ac:dyDescent="0.3">
      <c r="A2979" t="s">
        <v>6169</v>
      </c>
      <c r="B2979" t="s">
        <v>6170</v>
      </c>
      <c r="C2979" t="str">
        <f>IFERROR(VLOOKUP(Table1[[#This Row],[Ticker]],[1]!Table2[[Symbol]:[Industry]],2,FALSE),"-")</f>
        <v>-</v>
      </c>
      <c r="D2979" t="s">
        <v>379</v>
      </c>
      <c r="E2979">
        <v>93.240654884999998</v>
      </c>
      <c r="F2979">
        <v>45.99</v>
      </c>
      <c r="G2979">
        <v>5.7602383060481204</v>
      </c>
      <c r="H2979">
        <v>-2.1637498748389898</v>
      </c>
      <c r="I2979">
        <v>-30.6854598845878</v>
      </c>
      <c r="J2979">
        <v>-1.6335470009620401</v>
      </c>
      <c r="K2979">
        <v>46.447045304632802</v>
      </c>
      <c r="L2979">
        <v>43.837894474891399</v>
      </c>
      <c r="M2979">
        <v>40.034676888860197</v>
      </c>
      <c r="N2979">
        <v>1.1748712897403899</v>
      </c>
      <c r="O2979">
        <v>42.9658621439443</v>
      </c>
      <c r="P2979">
        <v>39.787234042553202</v>
      </c>
      <c r="Q2979">
        <v>8.3723595937105003E-2</v>
      </c>
    </row>
    <row r="2980" spans="1:17" hidden="1" x14ac:dyDescent="0.3">
      <c r="A2980" t="s">
        <v>6171</v>
      </c>
      <c r="B2980" t="s">
        <v>6172</v>
      </c>
      <c r="C2980" t="str">
        <f>IFERROR(VLOOKUP(Table1[[#This Row],[Ticker]],[1]!Table2[[Symbol]:[Industry]],2,FALSE),"-")</f>
        <v>-</v>
      </c>
      <c r="D2980" t="s">
        <v>396</v>
      </c>
      <c r="E2980">
        <v>93.197999999999993</v>
      </c>
      <c r="F2980">
        <v>221.9</v>
      </c>
      <c r="G2980">
        <v>46.301552663989099</v>
      </c>
      <c r="H2980">
        <v>15.6647994427352</v>
      </c>
      <c r="I2980">
        <v>19.017840828950099</v>
      </c>
      <c r="J2980">
        <v>2.0605012036616599</v>
      </c>
      <c r="K2980">
        <v>204.386035213979</v>
      </c>
      <c r="L2980">
        <v>178.97092417481301</v>
      </c>
      <c r="M2980">
        <v>55.640307820289699</v>
      </c>
      <c r="N2980">
        <v>0.36022925432203501</v>
      </c>
      <c r="O2980">
        <v>11.8071203244704</v>
      </c>
      <c r="P2980">
        <v>81.736281736281697</v>
      </c>
      <c r="Q2980">
        <v>4.5752585619298E-2</v>
      </c>
    </row>
    <row r="2981" spans="1:17" hidden="1" x14ac:dyDescent="0.3">
      <c r="A2981" t="s">
        <v>6173</v>
      </c>
      <c r="B2981" t="s">
        <v>6174</v>
      </c>
      <c r="C2981" t="str">
        <f>IFERROR(VLOOKUP(Table1[[#This Row],[Ticker]],[1]!Table2[[Symbol]:[Industry]],2,FALSE),"-")</f>
        <v>-</v>
      </c>
      <c r="D2981" t="s">
        <v>551</v>
      </c>
      <c r="E2981">
        <v>93.15</v>
      </c>
      <c r="F2981">
        <v>155.25</v>
      </c>
      <c r="G2981">
        <v>565.01996023707204</v>
      </c>
      <c r="H2981">
        <v>17.341494577310801</v>
      </c>
      <c r="I2981">
        <v>19.757829692620199</v>
      </c>
      <c r="J2981">
        <v>5.73315406542942</v>
      </c>
      <c r="K2981">
        <v>128.68765449171599</v>
      </c>
      <c r="L2981">
        <v>96.659499114015304</v>
      </c>
      <c r="M2981">
        <v>62.0299542879714</v>
      </c>
      <c r="N2981">
        <v>0.80535464441021298</v>
      </c>
      <c r="O2981">
        <v>10.434782608695601</v>
      </c>
      <c r="P2981">
        <v>625.46728971962602</v>
      </c>
      <c r="Q2981">
        <v>0.112856171625247</v>
      </c>
    </row>
    <row r="2982" spans="1:17" hidden="1" x14ac:dyDescent="0.3">
      <c r="A2982" t="s">
        <v>6175</v>
      </c>
      <c r="B2982" t="s">
        <v>6176</v>
      </c>
      <c r="C2982" t="str">
        <f>IFERROR(VLOOKUP(Table1[[#This Row],[Ticker]],[1]!Table2[[Symbol]:[Industry]],2,FALSE),"-")</f>
        <v>-</v>
      </c>
      <c r="D2982" t="s">
        <v>1005</v>
      </c>
      <c r="E2982">
        <v>93.005799999999994</v>
      </c>
      <c r="F2982">
        <v>37.25</v>
      </c>
      <c r="G2982">
        <v>-49.542686262259998</v>
      </c>
      <c r="H2982">
        <v>-2.88737447030823</v>
      </c>
      <c r="I2982">
        <v>-37.0844065600322</v>
      </c>
      <c r="J2982">
        <v>1.01007416500806</v>
      </c>
      <c r="K2982">
        <v>39.5632931168075</v>
      </c>
      <c r="L2982">
        <v>41.732520317187699</v>
      </c>
      <c r="M2982">
        <v>38.776793890417302</v>
      </c>
      <c r="N2982">
        <v>0.54336468129571502</v>
      </c>
      <c r="O2982">
        <v>55.4362416107382</v>
      </c>
      <c r="P2982">
        <v>15.8631415241057</v>
      </c>
    </row>
    <row r="2983" spans="1:17" hidden="1" x14ac:dyDescent="0.3">
      <c r="A2983" t="s">
        <v>6177</v>
      </c>
      <c r="B2983" t="s">
        <v>6178</v>
      </c>
      <c r="C2983" t="str">
        <f>IFERROR(VLOOKUP(Table1[[#This Row],[Ticker]],[1]!Table2[[Symbol]:[Industry]],2,FALSE),"-")</f>
        <v>-</v>
      </c>
      <c r="D2983" t="s">
        <v>4339</v>
      </c>
      <c r="E2983">
        <v>92.881423249999997</v>
      </c>
      <c r="F2983">
        <v>619.85</v>
      </c>
      <c r="G2983">
        <v>28.338683622776401</v>
      </c>
      <c r="H2983">
        <v>8.2578901783021301</v>
      </c>
      <c r="I2983">
        <v>-7.9296217140500804</v>
      </c>
      <c r="J2983">
        <v>2.3609669712649399</v>
      </c>
      <c r="K2983">
        <v>558.00232024824697</v>
      </c>
      <c r="L2983">
        <v>496.47240220663298</v>
      </c>
      <c r="M2983">
        <v>59.049859463871499</v>
      </c>
      <c r="N2983">
        <v>0.85486981808101703</v>
      </c>
      <c r="O2983">
        <v>5.6545938533516003</v>
      </c>
      <c r="P2983">
        <v>64.307488402915794</v>
      </c>
      <c r="Q2983">
        <v>7.4188940008030002E-2</v>
      </c>
    </row>
    <row r="2984" spans="1:17" hidden="1" x14ac:dyDescent="0.3">
      <c r="A2984" t="s">
        <v>6179</v>
      </c>
      <c r="B2984" t="s">
        <v>6180</v>
      </c>
      <c r="C2984" t="str">
        <f>IFERROR(VLOOKUP(Table1[[#This Row],[Ticker]],[1]!Table2[[Symbol]:[Industry]],2,FALSE),"-")</f>
        <v>-</v>
      </c>
      <c r="D2984" t="s">
        <v>5171</v>
      </c>
      <c r="E2984">
        <v>92.876760000000004</v>
      </c>
      <c r="F2984">
        <v>55.2</v>
      </c>
      <c r="G2984">
        <v>-13.9320242104692</v>
      </c>
      <c r="H2984">
        <v>7.91262552969176</v>
      </c>
      <c r="I2984">
        <v>-14.5333861518689</v>
      </c>
      <c r="J2984">
        <v>8.9196532885633406</v>
      </c>
      <c r="K2984">
        <v>50.905506313525997</v>
      </c>
      <c r="L2984">
        <v>49.753366783398498</v>
      </c>
      <c r="M2984">
        <v>67.416327689753899</v>
      </c>
      <c r="N2984">
        <v>0.65880175803839902</v>
      </c>
      <c r="O2984">
        <v>10.1268115942029</v>
      </c>
      <c r="P2984">
        <v>37.211036539895602</v>
      </c>
    </row>
    <row r="2985" spans="1:17" hidden="1" x14ac:dyDescent="0.3">
      <c r="A2985" t="s">
        <v>6181</v>
      </c>
      <c r="B2985" t="s">
        <v>6182</v>
      </c>
      <c r="C2985" t="str">
        <f>IFERROR(VLOOKUP(Table1[[#This Row],[Ticker]],[1]!Table2[[Symbol]:[Industry]],2,FALSE),"-")</f>
        <v>-</v>
      </c>
      <c r="D2985" t="s">
        <v>551</v>
      </c>
      <c r="E2985">
        <v>92.788143599999998</v>
      </c>
      <c r="F2985">
        <v>174.05</v>
      </c>
      <c r="G2985">
        <v>78.179620447393802</v>
      </c>
      <c r="H2985">
        <v>-12.139683759358499</v>
      </c>
      <c r="I2985">
        <v>6.6818335905358897</v>
      </c>
      <c r="J2985">
        <v>-9.1805931321176395</v>
      </c>
      <c r="K2985">
        <v>152.87892291945499</v>
      </c>
      <c r="M2985">
        <v>4.1647139559229798</v>
      </c>
      <c r="N2985">
        <v>0.65</v>
      </c>
      <c r="O2985">
        <v>16.546969261706401</v>
      </c>
      <c r="P2985">
        <v>104.764705882352</v>
      </c>
    </row>
    <row r="2986" spans="1:17" hidden="1" x14ac:dyDescent="0.3">
      <c r="A2986" t="s">
        <v>6183</v>
      </c>
      <c r="B2986" t="s">
        <v>6184</v>
      </c>
      <c r="C2986" t="str">
        <f>IFERROR(VLOOKUP(Table1[[#This Row],[Ticker]],[1]!Table2[[Symbol]:[Industry]],2,FALSE),"-")</f>
        <v>-</v>
      </c>
      <c r="D2986" t="s">
        <v>304</v>
      </c>
      <c r="E2986">
        <v>92.706849360000007</v>
      </c>
      <c r="F2986">
        <v>146.6</v>
      </c>
      <c r="G2986">
        <v>-23.3456488152407</v>
      </c>
      <c r="H2986">
        <v>11.081610706430601</v>
      </c>
      <c r="I2986">
        <v>-48.1801025886651</v>
      </c>
      <c r="J2986">
        <v>7.4151664074695596</v>
      </c>
      <c r="K2986">
        <v>141.83695822133799</v>
      </c>
      <c r="L2986">
        <v>163.63862682671601</v>
      </c>
      <c r="M2986">
        <v>63.160378194368199</v>
      </c>
      <c r="N2986">
        <v>0.80918291070093695</v>
      </c>
      <c r="O2986">
        <v>86.903137789904505</v>
      </c>
      <c r="P2986">
        <v>39.619047619047599</v>
      </c>
    </row>
    <row r="2987" spans="1:17" hidden="1" x14ac:dyDescent="0.3">
      <c r="A2987" t="s">
        <v>6185</v>
      </c>
      <c r="B2987" t="s">
        <v>6186</v>
      </c>
      <c r="C2987" t="str">
        <f>IFERROR(VLOOKUP(Table1[[#This Row],[Ticker]],[1]!Table2[[Symbol]:[Industry]],2,FALSE),"-")</f>
        <v>-</v>
      </c>
      <c r="D2987" t="s">
        <v>584</v>
      </c>
      <c r="E2987">
        <v>92.607299999999995</v>
      </c>
      <c r="F2987">
        <v>149.85</v>
      </c>
      <c r="G2987">
        <v>2.7074080939451401</v>
      </c>
      <c r="H2987">
        <v>45.953079215892103</v>
      </c>
      <c r="I2987">
        <v>61.953596491655702</v>
      </c>
      <c r="J2987">
        <v>-9.1917868629119894</v>
      </c>
      <c r="K2987">
        <v>123.70048516633101</v>
      </c>
      <c r="L2987">
        <v>92.128914890720395</v>
      </c>
      <c r="M2987">
        <v>51.677734304309503</v>
      </c>
      <c r="N2987">
        <v>1.22080176767676</v>
      </c>
      <c r="O2987">
        <v>21.788455121788399</v>
      </c>
      <c r="P2987">
        <v>151.215423302598</v>
      </c>
    </row>
    <row r="2988" spans="1:17" hidden="1" x14ac:dyDescent="0.3">
      <c r="A2988" t="s">
        <v>6187</v>
      </c>
      <c r="B2988" t="s">
        <v>6188</v>
      </c>
      <c r="C2988" t="str">
        <f>IFERROR(VLOOKUP(Table1[[#This Row],[Ticker]],[1]!Table2[[Symbol]:[Industry]],2,FALSE),"-")</f>
        <v>-</v>
      </c>
      <c r="D2988" t="s">
        <v>264</v>
      </c>
      <c r="E2988">
        <v>92.52</v>
      </c>
      <c r="F2988">
        <v>38.549999999999997</v>
      </c>
      <c r="G2988">
        <v>213.06249165755099</v>
      </c>
      <c r="H2988">
        <v>16.572593114780801</v>
      </c>
      <c r="I2988">
        <v>51.287509370518997</v>
      </c>
      <c r="J2988">
        <v>22.134518409334099</v>
      </c>
      <c r="K2988">
        <v>28.8480167324097</v>
      </c>
      <c r="L2988">
        <v>24.334125820155599</v>
      </c>
      <c r="M2988">
        <v>88.320905752673895</v>
      </c>
      <c r="N2988">
        <v>1.0272782845369099</v>
      </c>
      <c r="O2988">
        <v>2.5940337224406002E-2</v>
      </c>
      <c r="P2988">
        <v>253.66972477064201</v>
      </c>
      <c r="Q2988">
        <v>8.1691704973666998E-2</v>
      </c>
    </row>
    <row r="2989" spans="1:17" hidden="1" x14ac:dyDescent="0.3">
      <c r="A2989" t="s">
        <v>6189</v>
      </c>
      <c r="B2989" t="s">
        <v>6190</v>
      </c>
      <c r="C2989" t="str">
        <f>IFERROR(VLOOKUP(Table1[[#This Row],[Ticker]],[1]!Table2[[Symbol]:[Industry]],2,FALSE),"-")</f>
        <v>-</v>
      </c>
      <c r="D2989" t="s">
        <v>51</v>
      </c>
      <c r="E2989">
        <v>92.429928360000005</v>
      </c>
      <c r="F2989">
        <v>103.95</v>
      </c>
      <c r="G2989">
        <v>103.494595839941</v>
      </c>
      <c r="H2989">
        <v>4.4224554580263398</v>
      </c>
      <c r="I2989">
        <v>-19.792426931556001</v>
      </c>
      <c r="J2989">
        <v>10.852721126562701</v>
      </c>
      <c r="K2989">
        <v>97.602949125898704</v>
      </c>
      <c r="L2989">
        <v>89.209738337225204</v>
      </c>
      <c r="M2989">
        <v>62.122525987068798</v>
      </c>
      <c r="N2989">
        <v>0.828329564427705</v>
      </c>
      <c r="O2989">
        <v>14.333814333814299</v>
      </c>
      <c r="P2989">
        <v>130.0796812749</v>
      </c>
    </row>
    <row r="2990" spans="1:17" hidden="1" x14ac:dyDescent="0.3">
      <c r="A2990" t="s">
        <v>6191</v>
      </c>
      <c r="B2990" t="s">
        <v>6192</v>
      </c>
      <c r="C2990" t="str">
        <f>IFERROR(VLOOKUP(Table1[[#This Row],[Ticker]],[1]!Table2[[Symbol]:[Industry]],2,FALSE),"-")</f>
        <v>-</v>
      </c>
      <c r="D2990" t="s">
        <v>286</v>
      </c>
      <c r="E2990">
        <v>92.001635199999996</v>
      </c>
      <c r="F2990">
        <v>94</v>
      </c>
      <c r="G2990">
        <v>13.1918662379033</v>
      </c>
      <c r="H2990">
        <v>-5.4873744703082403</v>
      </c>
      <c r="I2990">
        <v>-24.3837198672333</v>
      </c>
      <c r="J2990">
        <v>-0.54869200633261705</v>
      </c>
      <c r="K2990">
        <v>98.239080908630498</v>
      </c>
      <c r="L2990">
        <v>94.003979219239298</v>
      </c>
      <c r="M2990">
        <v>38.025551931532704</v>
      </c>
      <c r="N2990">
        <v>0.28153846153846102</v>
      </c>
      <c r="O2990">
        <v>31.8085106382978</v>
      </c>
      <c r="P2990">
        <v>43.511450381679303</v>
      </c>
    </row>
    <row r="2991" spans="1:17" hidden="1" x14ac:dyDescent="0.3">
      <c r="A2991" t="s">
        <v>6193</v>
      </c>
      <c r="B2991" t="s">
        <v>6194</v>
      </c>
      <c r="C2991" t="str">
        <f>IFERROR(VLOOKUP(Table1[[#This Row],[Ticker]],[1]!Table2[[Symbol]:[Industry]],2,FALSE),"-")</f>
        <v>-</v>
      </c>
      <c r="D2991" t="s">
        <v>21</v>
      </c>
      <c r="E2991">
        <v>91.749579374999996</v>
      </c>
      <c r="F2991">
        <v>73.33</v>
      </c>
      <c r="G2991">
        <v>40.835005889241799</v>
      </c>
      <c r="H2991">
        <v>-12.2761241632583</v>
      </c>
      <c r="I2991">
        <v>3.4770612703431398</v>
      </c>
      <c r="J2991">
        <v>-5.1074071236946397</v>
      </c>
      <c r="K2991">
        <v>72.1557030406873</v>
      </c>
      <c r="L2991">
        <v>60.748635158525403</v>
      </c>
      <c r="M2991">
        <v>44.441223009326997</v>
      </c>
      <c r="N2991">
        <v>0.150134495475747</v>
      </c>
      <c r="O2991">
        <v>39.779080867312103</v>
      </c>
      <c r="P2991">
        <v>84.943253467843604</v>
      </c>
      <c r="Q2991">
        <v>1.6464035549915001E-2</v>
      </c>
    </row>
    <row r="2992" spans="1:17" hidden="1" x14ac:dyDescent="0.3">
      <c r="A2992" t="s">
        <v>6195</v>
      </c>
      <c r="B2992" t="s">
        <v>6196</v>
      </c>
      <c r="C2992" t="str">
        <f>IFERROR(VLOOKUP(Table1[[#This Row],[Ticker]],[1]!Table2[[Symbol]:[Industry]],2,FALSE),"-")</f>
        <v>-</v>
      </c>
      <c r="D2992" t="s">
        <v>696</v>
      </c>
      <c r="E2992">
        <v>91.665319999999994</v>
      </c>
      <c r="F2992">
        <v>41.78</v>
      </c>
      <c r="G2992">
        <v>565.13676886967596</v>
      </c>
      <c r="H2992">
        <v>-6.7056229801660896</v>
      </c>
      <c r="I2992">
        <v>33.3375266717252</v>
      </c>
      <c r="J2992">
        <v>-3.2388162238001899</v>
      </c>
      <c r="K2992">
        <v>42.356583262517297</v>
      </c>
      <c r="L2992">
        <v>32.940959717332802</v>
      </c>
      <c r="M2992">
        <v>37.260618875860999</v>
      </c>
      <c r="N2992">
        <v>0.55367348987397902</v>
      </c>
      <c r="O2992">
        <v>20.105313547151699</v>
      </c>
      <c r="P2992">
        <v>711.26213592233</v>
      </c>
      <c r="Q2992">
        <v>0.154517342438792</v>
      </c>
    </row>
    <row r="2993" spans="1:17" hidden="1" x14ac:dyDescent="0.3">
      <c r="A2993" t="s">
        <v>6197</v>
      </c>
      <c r="B2993" t="s">
        <v>6198</v>
      </c>
      <c r="C2993" t="str">
        <f>IFERROR(VLOOKUP(Table1[[#This Row],[Ticker]],[1]!Table2[[Symbol]:[Industry]],2,FALSE),"-")</f>
        <v>-</v>
      </c>
      <c r="D2993" t="s">
        <v>2157</v>
      </c>
      <c r="E2993">
        <v>91.504749599999997</v>
      </c>
      <c r="F2993">
        <v>40.14</v>
      </c>
      <c r="G2993">
        <v>241.67179529898499</v>
      </c>
      <c r="H2993">
        <v>10.551174282526199</v>
      </c>
      <c r="I2993">
        <v>89.827440079533503</v>
      </c>
      <c r="J2993">
        <v>18.216032661213699</v>
      </c>
      <c r="K2993">
        <v>33.289954501464997</v>
      </c>
      <c r="L2993">
        <v>25.6003701343964</v>
      </c>
      <c r="M2993">
        <v>81.230535335064801</v>
      </c>
      <c r="N2993">
        <v>1.4248419366932401</v>
      </c>
      <c r="O2993">
        <v>4.3099152964623597</v>
      </c>
      <c r="P2993">
        <v>301.39999999999998</v>
      </c>
      <c r="Q2993">
        <v>0.143723178337475</v>
      </c>
    </row>
    <row r="2994" spans="1:17" hidden="1" x14ac:dyDescent="0.3">
      <c r="A2994" t="s">
        <v>6199</v>
      </c>
      <c r="B2994" t="s">
        <v>6200</v>
      </c>
      <c r="C2994" t="str">
        <f>IFERROR(VLOOKUP(Table1[[#This Row],[Ticker]],[1]!Table2[[Symbol]:[Industry]],2,FALSE),"-")</f>
        <v>-</v>
      </c>
      <c r="D2994" t="s">
        <v>181</v>
      </c>
      <c r="E2994">
        <v>91.392606134999994</v>
      </c>
      <c r="F2994">
        <v>47.17</v>
      </c>
      <c r="G2994">
        <v>-65.3253451752188</v>
      </c>
      <c r="H2994">
        <v>-15.7016601845939</v>
      </c>
      <c r="I2994">
        <v>-47.380974678710601</v>
      </c>
      <c r="J2994">
        <v>-2.1334942639089798</v>
      </c>
      <c r="K2994">
        <v>49.305654143341798</v>
      </c>
      <c r="L2994">
        <v>53.932554943251702</v>
      </c>
      <c r="M2994">
        <v>30.677009723385801</v>
      </c>
      <c r="N2994">
        <v>0.95389485888969605</v>
      </c>
      <c r="O2994">
        <v>75.153699385202401</v>
      </c>
      <c r="P2994">
        <v>19.4177215189873</v>
      </c>
      <c r="Q2994">
        <v>3.3453569777554003E-2</v>
      </c>
    </row>
    <row r="2995" spans="1:17" hidden="1" x14ac:dyDescent="0.3">
      <c r="A2995" t="s">
        <v>6201</v>
      </c>
      <c r="B2995" t="s">
        <v>6202</v>
      </c>
      <c r="C2995" t="str">
        <f>IFERROR(VLOOKUP(Table1[[#This Row],[Ticker]],[1]!Table2[[Symbol]:[Industry]],2,FALSE),"-")</f>
        <v>-</v>
      </c>
      <c r="D2995" t="s">
        <v>201</v>
      </c>
      <c r="E2995">
        <v>91.170749999999998</v>
      </c>
      <c r="F2995">
        <v>118.25</v>
      </c>
      <c r="G2995">
        <v>-27.382065300730801</v>
      </c>
      <c r="H2995">
        <v>-3.7585609109861999</v>
      </c>
      <c r="I2995">
        <v>-33.5822861422619</v>
      </c>
      <c r="J2995">
        <v>-0.21029577827617499</v>
      </c>
      <c r="K2995">
        <v>120.05221769191</v>
      </c>
      <c r="L2995">
        <v>122.24239046172301</v>
      </c>
      <c r="M2995">
        <v>46.816501733166902</v>
      </c>
      <c r="N2995">
        <v>0.46563192904656298</v>
      </c>
      <c r="O2995">
        <v>40.972515856236697</v>
      </c>
      <c r="P2995">
        <v>14.805825242718401</v>
      </c>
    </row>
    <row r="2996" spans="1:17" hidden="1" x14ac:dyDescent="0.3">
      <c r="A2996" t="s">
        <v>6203</v>
      </c>
      <c r="B2996" t="s">
        <v>6204</v>
      </c>
      <c r="C2996" t="str">
        <f>IFERROR(VLOOKUP(Table1[[#This Row],[Ticker]],[1]!Table2[[Symbol]:[Industry]],2,FALSE),"-")</f>
        <v>-</v>
      </c>
      <c r="D2996" t="s">
        <v>1459</v>
      </c>
      <c r="E2996">
        <v>91.132999999999996</v>
      </c>
      <c r="F2996">
        <v>65.8</v>
      </c>
      <c r="G2996">
        <v>-38.675933798352503</v>
      </c>
      <c r="H2996">
        <v>22.8526255296917</v>
      </c>
      <c r="I2996">
        <v>28.797277146445801</v>
      </c>
      <c r="J2996">
        <v>-34.886716024604098</v>
      </c>
      <c r="K2996">
        <v>56.038200280800098</v>
      </c>
      <c r="L2996">
        <v>52.5786778700231</v>
      </c>
      <c r="M2996">
        <v>50.966825948432501</v>
      </c>
      <c r="N2996">
        <v>5.24235500199178</v>
      </c>
      <c r="O2996">
        <v>47.340425531914903</v>
      </c>
      <c r="P2996">
        <v>55.887230514096103</v>
      </c>
      <c r="Q2996">
        <v>9.1790595339987999E-2</v>
      </c>
    </row>
    <row r="2997" spans="1:17" hidden="1" x14ac:dyDescent="0.3">
      <c r="A2997" t="s">
        <v>6205</v>
      </c>
      <c r="B2997" t="s">
        <v>6206</v>
      </c>
      <c r="C2997" t="str">
        <f>IFERROR(VLOOKUP(Table1[[#This Row],[Ticker]],[1]!Table2[[Symbol]:[Industry]],2,FALSE),"-")</f>
        <v>-</v>
      </c>
      <c r="D2997" t="s">
        <v>726</v>
      </c>
      <c r="E2997">
        <v>90.884969691999999</v>
      </c>
      <c r="F2997">
        <v>42.65</v>
      </c>
      <c r="G2997">
        <v>3.4057710112463302</v>
      </c>
      <c r="H2997">
        <v>-0.65880304173682003</v>
      </c>
      <c r="I2997">
        <v>2.79192440713723</v>
      </c>
      <c r="J2997">
        <v>1.2863801080528501</v>
      </c>
      <c r="K2997">
        <v>43.635326128439502</v>
      </c>
      <c r="L2997">
        <v>39.650599368959</v>
      </c>
      <c r="M2997">
        <v>59.271834326705303</v>
      </c>
      <c r="N2997">
        <v>0.87576645657908103</v>
      </c>
      <c r="O2997">
        <v>9.9648300117233202</v>
      </c>
      <c r="P2997">
        <v>38.654096228868603</v>
      </c>
    </row>
    <row r="2998" spans="1:17" hidden="1" x14ac:dyDescent="0.3">
      <c r="A2998" t="s">
        <v>6207</v>
      </c>
      <c r="B2998" t="s">
        <v>6208</v>
      </c>
      <c r="C2998" t="str">
        <f>IFERROR(VLOOKUP(Table1[[#This Row],[Ticker]],[1]!Table2[[Symbol]:[Industry]],2,FALSE),"-")</f>
        <v>-</v>
      </c>
      <c r="D2998" t="s">
        <v>532</v>
      </c>
      <c r="E2998">
        <v>90.614999999999995</v>
      </c>
      <c r="F2998">
        <v>86.3</v>
      </c>
      <c r="G2998">
        <v>289.31852902287199</v>
      </c>
      <c r="H2998">
        <v>19.675490097985101</v>
      </c>
      <c r="I2998">
        <v>87.826500759822295</v>
      </c>
      <c r="J2998">
        <v>8.6824847974238004</v>
      </c>
      <c r="K2998">
        <v>68.504229356516205</v>
      </c>
      <c r="L2998">
        <v>48.670673234492597</v>
      </c>
      <c r="M2998">
        <v>83.343497905555907</v>
      </c>
      <c r="N2998">
        <v>0.45651759163968098</v>
      </c>
      <c r="O2998">
        <v>0</v>
      </c>
      <c r="P2998">
        <v>387.57062146892599</v>
      </c>
      <c r="Q2998">
        <v>0.115532980898328</v>
      </c>
    </row>
    <row r="2999" spans="1:17" hidden="1" x14ac:dyDescent="0.3">
      <c r="A2999" t="s">
        <v>6209</v>
      </c>
      <c r="B2999" t="s">
        <v>6210</v>
      </c>
      <c r="C2999" t="str">
        <f>IFERROR(VLOOKUP(Table1[[#This Row],[Ticker]],[1]!Table2[[Symbol]:[Industry]],2,FALSE),"-")</f>
        <v>-</v>
      </c>
      <c r="D2999" t="s">
        <v>196</v>
      </c>
      <c r="E2999">
        <v>90.590218179999994</v>
      </c>
      <c r="F2999">
        <v>58.52</v>
      </c>
      <c r="G2999">
        <v>-29.985547633704499</v>
      </c>
      <c r="H2999">
        <v>15.350677400608401</v>
      </c>
      <c r="I2999">
        <v>-14.9168952602103</v>
      </c>
      <c r="J2999">
        <v>14.8892478755024</v>
      </c>
      <c r="K2999">
        <v>52.482296379581001</v>
      </c>
      <c r="L2999">
        <v>53.976635758390898</v>
      </c>
      <c r="M2999">
        <v>76.697952608955006</v>
      </c>
      <c r="N2999">
        <v>1.4356851780865101</v>
      </c>
      <c r="O2999">
        <v>21.223513328776399</v>
      </c>
      <c r="P2999">
        <v>38.804554079696402</v>
      </c>
      <c r="Q2999">
        <v>-3.1137731516085999E-2</v>
      </c>
    </row>
    <row r="3000" spans="1:17" hidden="1" x14ac:dyDescent="0.3">
      <c r="A3000" t="s">
        <v>6211</v>
      </c>
      <c r="B3000" t="s">
        <v>6212</v>
      </c>
      <c r="C3000" t="str">
        <f>IFERROR(VLOOKUP(Table1[[#This Row],[Ticker]],[1]!Table2[[Symbol]:[Industry]],2,FALSE),"-")</f>
        <v>-</v>
      </c>
      <c r="D3000" t="s">
        <v>626</v>
      </c>
      <c r="E3000">
        <v>90.573999999999998</v>
      </c>
      <c r="F3000">
        <v>7.16</v>
      </c>
      <c r="G3000">
        <v>-46.135647232711797</v>
      </c>
      <c r="H3000">
        <v>-14.5752865582203</v>
      </c>
      <c r="I3000">
        <v>-37.3376189561017</v>
      </c>
      <c r="J3000">
        <v>-8.3890433367381991</v>
      </c>
      <c r="K3000">
        <v>7.2703545840074604</v>
      </c>
      <c r="L3000">
        <v>8.7470840825996898</v>
      </c>
      <c r="M3000">
        <v>38.790675357084503</v>
      </c>
      <c r="N3000">
        <v>0.685691399322783</v>
      </c>
      <c r="O3000">
        <v>52.2346368715083</v>
      </c>
      <c r="P3000">
        <v>23.4482758620689</v>
      </c>
      <c r="Q3000">
        <v>-0.19180219002579299</v>
      </c>
    </row>
    <row r="3001" spans="1:17" hidden="1" x14ac:dyDescent="0.3">
      <c r="A3001" t="s">
        <v>6213</v>
      </c>
      <c r="B3001" t="s">
        <v>6214</v>
      </c>
      <c r="C3001" t="str">
        <f>IFERROR(VLOOKUP(Table1[[#This Row],[Ticker]],[1]!Table2[[Symbol]:[Industry]],2,FALSE),"-")</f>
        <v>-</v>
      </c>
      <c r="D3001" t="s">
        <v>3555</v>
      </c>
      <c r="E3001">
        <v>90.442800000000005</v>
      </c>
      <c r="F3001">
        <v>44.4</v>
      </c>
      <c r="G3001">
        <v>44.184145334271598</v>
      </c>
      <c r="H3001">
        <v>-4.26515224808601</v>
      </c>
      <c r="I3001">
        <v>-14.4381480566308</v>
      </c>
      <c r="J3001">
        <v>0.69847352654720396</v>
      </c>
      <c r="K3001">
        <v>44.575186981730901</v>
      </c>
      <c r="L3001">
        <v>40.458612963415199</v>
      </c>
      <c r="M3001">
        <v>54.395223613194801</v>
      </c>
      <c r="N3001">
        <v>1.9551724137930999</v>
      </c>
      <c r="O3001">
        <v>17.792792792792799</v>
      </c>
      <c r="P3001">
        <v>84.999999999999901</v>
      </c>
    </row>
    <row r="3002" spans="1:17" hidden="1" x14ac:dyDescent="0.3">
      <c r="A3002" t="s">
        <v>6215</v>
      </c>
      <c r="B3002" t="s">
        <v>6216</v>
      </c>
      <c r="C3002" t="str">
        <f>IFERROR(VLOOKUP(Table1[[#This Row],[Ticker]],[1]!Table2[[Symbol]:[Industry]],2,FALSE),"-")</f>
        <v>-</v>
      </c>
      <c r="D3002" t="s">
        <v>297</v>
      </c>
      <c r="E3002">
        <v>90.349140000000006</v>
      </c>
      <c r="F3002">
        <v>82.95</v>
      </c>
      <c r="G3002">
        <v>-17.7982001890574</v>
      </c>
      <c r="H3002">
        <v>-2.6106790325770399</v>
      </c>
      <c r="I3002">
        <v>-24.245682425493499</v>
      </c>
      <c r="J3002">
        <v>0.59532555124664899</v>
      </c>
      <c r="K3002">
        <v>83.487716533986102</v>
      </c>
      <c r="L3002">
        <v>88.788570895522298</v>
      </c>
      <c r="M3002">
        <v>56.820231624588203</v>
      </c>
      <c r="N3002">
        <v>0.82975645044610502</v>
      </c>
      <c r="O3002">
        <v>50.271247739602103</v>
      </c>
      <c r="P3002">
        <v>18.2466143977191</v>
      </c>
    </row>
    <row r="3003" spans="1:17" hidden="1" x14ac:dyDescent="0.3">
      <c r="A3003" t="s">
        <v>6217</v>
      </c>
      <c r="B3003" t="s">
        <v>6218</v>
      </c>
      <c r="C3003" t="str">
        <f>IFERROR(VLOOKUP(Table1[[#This Row],[Ticker]],[1]!Table2[[Symbol]:[Industry]],2,FALSE),"-")</f>
        <v>-</v>
      </c>
      <c r="D3003" t="s">
        <v>626</v>
      </c>
      <c r="E3003">
        <v>90.194151047000005</v>
      </c>
      <c r="F3003">
        <v>1.21</v>
      </c>
      <c r="G3003">
        <v>-112.631149113625</v>
      </c>
      <c r="H3003">
        <v>-25.564297547231298</v>
      </c>
      <c r="I3003">
        <v>-18.958600624080798</v>
      </c>
      <c r="J3003">
        <v>-2.7540902946802102</v>
      </c>
      <c r="K3003">
        <v>1.40798673862559</v>
      </c>
      <c r="L3003">
        <v>2.4655695953936299</v>
      </c>
      <c r="M3003">
        <v>40.426545416346897</v>
      </c>
      <c r="N3003">
        <v>2.4797164941908201</v>
      </c>
      <c r="O3003">
        <v>782.10326714958103</v>
      </c>
      <c r="P3003">
        <v>16.892950391644899</v>
      </c>
      <c r="Q3003">
        <v>5.9755497758459002E-2</v>
      </c>
    </row>
    <row r="3004" spans="1:17" hidden="1" x14ac:dyDescent="0.3">
      <c r="A3004" t="s">
        <v>6219</v>
      </c>
      <c r="B3004" t="s">
        <v>6220</v>
      </c>
      <c r="C3004" t="str">
        <f>IFERROR(VLOOKUP(Table1[[#This Row],[Ticker]],[1]!Table2[[Symbol]:[Industry]],2,FALSE),"-")</f>
        <v>-</v>
      </c>
      <c r="D3004" t="s">
        <v>4194</v>
      </c>
      <c r="E3004">
        <v>90.007199999999997</v>
      </c>
      <c r="F3004">
        <v>108</v>
      </c>
      <c r="G3004">
        <v>12.0541956946943</v>
      </c>
      <c r="H3004">
        <v>-17.429903205940398</v>
      </c>
      <c r="I3004">
        <v>8.9290835817871894</v>
      </c>
      <c r="J3004">
        <v>0.87877178786891896</v>
      </c>
      <c r="K3004">
        <v>123.78150817274999</v>
      </c>
      <c r="M3004">
        <v>24.068430260654701</v>
      </c>
      <c r="N3004">
        <v>0.55700447093889704</v>
      </c>
      <c r="O3004">
        <v>53.703703703703603</v>
      </c>
      <c r="P3004">
        <v>47.742818057455501</v>
      </c>
    </row>
    <row r="3005" spans="1:17" hidden="1" x14ac:dyDescent="0.3">
      <c r="A3005" t="s">
        <v>6221</v>
      </c>
      <c r="B3005" t="s">
        <v>6222</v>
      </c>
      <c r="C3005" t="str">
        <f>IFERROR(VLOOKUP(Table1[[#This Row],[Ticker]],[1]!Table2[[Symbol]:[Industry]],2,FALSE),"-")</f>
        <v>-</v>
      </c>
      <c r="D3005" t="s">
        <v>4550</v>
      </c>
      <c r="E3005">
        <v>89.9375</v>
      </c>
      <c r="F3005">
        <v>125</v>
      </c>
      <c r="G3005">
        <v>-1.9092426262616899</v>
      </c>
      <c r="H3005">
        <v>-5.9546715546266</v>
      </c>
      <c r="I3005">
        <v>-51.223626604485602</v>
      </c>
      <c r="J3005">
        <v>3.0680310648053801</v>
      </c>
      <c r="K3005">
        <v>132.64106287993599</v>
      </c>
      <c r="L3005">
        <v>151.57051943990399</v>
      </c>
      <c r="M3005">
        <v>57.1494330470113</v>
      </c>
      <c r="N3005">
        <v>0.64864030725969601</v>
      </c>
      <c r="O3005">
        <v>108.76</v>
      </c>
      <c r="P3005">
        <v>31.578947368421002</v>
      </c>
      <c r="Q3005">
        <v>0.102963587677579</v>
      </c>
    </row>
    <row r="3006" spans="1:17" hidden="1" x14ac:dyDescent="0.3">
      <c r="A3006" t="s">
        <v>6223</v>
      </c>
      <c r="B3006" t="s">
        <v>6224</v>
      </c>
      <c r="C3006" t="str">
        <f>IFERROR(VLOOKUP(Table1[[#This Row],[Ticker]],[1]!Table2[[Symbol]:[Industry]],2,FALSE),"-")</f>
        <v>-</v>
      </c>
      <c r="D3006" t="s">
        <v>1403</v>
      </c>
      <c r="E3006">
        <v>89.902799999999999</v>
      </c>
      <c r="F3006">
        <v>58.76</v>
      </c>
      <c r="G3006">
        <v>7.5701657065934302</v>
      </c>
      <c r="H3006">
        <v>-4.2745526962469196</v>
      </c>
      <c r="I3006">
        <v>-12.4883763671331</v>
      </c>
      <c r="J3006">
        <v>-0.55273856877782701</v>
      </c>
      <c r="K3006">
        <v>57.780808532640101</v>
      </c>
      <c r="L3006">
        <v>53.978223169528398</v>
      </c>
      <c r="M3006">
        <v>39.726419046410101</v>
      </c>
      <c r="N3006">
        <v>1.17075554233979</v>
      </c>
      <c r="O3006">
        <v>17.937372362151098</v>
      </c>
      <c r="P3006">
        <v>42.968369829683603</v>
      </c>
      <c r="Q3006">
        <v>-4.6144641826549003E-2</v>
      </c>
    </row>
    <row r="3007" spans="1:17" hidden="1" x14ac:dyDescent="0.3">
      <c r="A3007" t="s">
        <v>6225</v>
      </c>
      <c r="B3007" t="s">
        <v>6226</v>
      </c>
      <c r="C3007" t="str">
        <f>IFERROR(VLOOKUP(Table1[[#This Row],[Ticker]],[1]!Table2[[Symbol]:[Industry]],2,FALSE),"-")</f>
        <v>-</v>
      </c>
      <c r="D3007" t="s">
        <v>396</v>
      </c>
      <c r="E3007">
        <v>89.877646799999994</v>
      </c>
      <c r="F3007">
        <v>21.36</v>
      </c>
      <c r="G3007">
        <v>-7.0551469906389901</v>
      </c>
      <c r="H3007">
        <v>6.3958742606562202</v>
      </c>
      <c r="I3007">
        <v>-12.539842971885101</v>
      </c>
      <c r="J3007">
        <v>2.6145732997898201</v>
      </c>
      <c r="K3007">
        <v>19.623686117315899</v>
      </c>
      <c r="L3007">
        <v>19.177517226022701</v>
      </c>
      <c r="M3007">
        <v>64.713513578345896</v>
      </c>
      <c r="N3007">
        <v>1.2816216659239701</v>
      </c>
      <c r="O3007">
        <v>18.445692883895099</v>
      </c>
      <c r="P3007">
        <v>38.0736910148674</v>
      </c>
      <c r="Q3007">
        <v>4.8730916757352E-2</v>
      </c>
    </row>
    <row r="3008" spans="1:17" hidden="1" x14ac:dyDescent="0.3">
      <c r="A3008" t="s">
        <v>6227</v>
      </c>
      <c r="B3008" t="s">
        <v>6228</v>
      </c>
      <c r="C3008" t="str">
        <f>IFERROR(VLOOKUP(Table1[[#This Row],[Ticker]],[1]!Table2[[Symbol]:[Industry]],2,FALSE),"-")</f>
        <v>-</v>
      </c>
      <c r="D3008" t="s">
        <v>286</v>
      </c>
      <c r="E3008">
        <v>89.725168617999998</v>
      </c>
      <c r="F3008">
        <v>37.54</v>
      </c>
      <c r="G3008">
        <v>-56.944488172679897</v>
      </c>
      <c r="H3008">
        <v>12.6063755296917</v>
      </c>
      <c r="I3008">
        <v>-24.567078874240899</v>
      </c>
      <c r="J3008">
        <v>-6.2877775139533902</v>
      </c>
      <c r="K3008">
        <v>34.222478407767497</v>
      </c>
      <c r="L3008">
        <v>36.704721085309501</v>
      </c>
      <c r="M3008">
        <v>48.047831393206998</v>
      </c>
      <c r="N3008">
        <v>1.2835241571306599</v>
      </c>
      <c r="O3008">
        <v>63.112089033211198</v>
      </c>
      <c r="P3008">
        <v>68.3408071748878</v>
      </c>
      <c r="Q3008">
        <v>2.2043675572930001E-2</v>
      </c>
    </row>
    <row r="3009" spans="1:17" hidden="1" x14ac:dyDescent="0.3">
      <c r="A3009" t="s">
        <v>6229</v>
      </c>
      <c r="B3009" t="s">
        <v>6230</v>
      </c>
      <c r="C3009" t="str">
        <f>IFERROR(VLOOKUP(Table1[[#This Row],[Ticker]],[1]!Table2[[Symbol]:[Industry]],2,FALSE),"-")</f>
        <v>-</v>
      </c>
      <c r="D3009" t="s">
        <v>2965</v>
      </c>
      <c r="E3009">
        <v>89.512597200000002</v>
      </c>
      <c r="F3009">
        <v>127</v>
      </c>
      <c r="G3009">
        <v>-25.911284404439801</v>
      </c>
      <c r="H3009">
        <v>1.61098618542946</v>
      </c>
      <c r="I3009">
        <v>-12.431013692778301</v>
      </c>
      <c r="J3009">
        <v>3.7237486772578898</v>
      </c>
      <c r="K3009">
        <v>123.160303430528</v>
      </c>
      <c r="M3009">
        <v>57.086152105075797</v>
      </c>
      <c r="N3009">
        <v>0.64021739130434696</v>
      </c>
      <c r="O3009">
        <v>15.4724409448818</v>
      </c>
      <c r="P3009">
        <v>20.952380952380899</v>
      </c>
    </row>
    <row r="3010" spans="1:17" hidden="1" x14ac:dyDescent="0.3">
      <c r="A3010" t="s">
        <v>6231</v>
      </c>
      <c r="B3010" t="s">
        <v>6232</v>
      </c>
      <c r="C3010" t="str">
        <f>IFERROR(VLOOKUP(Table1[[#This Row],[Ticker]],[1]!Table2[[Symbol]:[Industry]],2,FALSE),"-")</f>
        <v>-</v>
      </c>
      <c r="D3010" t="s">
        <v>116</v>
      </c>
      <c r="E3010">
        <v>89.394656579999904</v>
      </c>
      <c r="F3010">
        <v>90.94</v>
      </c>
      <c r="G3010">
        <v>239.370648971479</v>
      </c>
      <c r="H3010">
        <v>48.1911223981677</v>
      </c>
      <c r="I3010">
        <v>120.433962883276</v>
      </c>
      <c r="J3010">
        <v>11.5101776953942</v>
      </c>
      <c r="K3010">
        <v>59.890382420314602</v>
      </c>
      <c r="L3010">
        <v>34.427682385528101</v>
      </c>
      <c r="M3010">
        <v>82.089178879763907</v>
      </c>
      <c r="N3010">
        <v>1.0005500202247499</v>
      </c>
      <c r="O3010">
        <v>0</v>
      </c>
      <c r="P3010">
        <v>278.916666666666</v>
      </c>
      <c r="Q3010">
        <v>0.26422569026236797</v>
      </c>
    </row>
    <row r="3011" spans="1:17" hidden="1" x14ac:dyDescent="0.3">
      <c r="A3011" t="s">
        <v>6233</v>
      </c>
      <c r="B3011" t="s">
        <v>6234</v>
      </c>
      <c r="C3011" t="str">
        <f>IFERROR(VLOOKUP(Table1[[#This Row],[Ticker]],[1]!Table2[[Symbol]:[Industry]],2,FALSE),"-")</f>
        <v>-</v>
      </c>
      <c r="D3011" t="s">
        <v>463</v>
      </c>
      <c r="E3011">
        <v>89.264538999999999</v>
      </c>
      <c r="F3011">
        <v>38.049999999999997</v>
      </c>
      <c r="G3011">
        <v>37.423535254695999</v>
      </c>
      <c r="H3011">
        <v>30.064253111070801</v>
      </c>
      <c r="I3011">
        <v>-6.2227922513874496</v>
      </c>
      <c r="J3011">
        <v>5.6661606013771202</v>
      </c>
      <c r="K3011">
        <v>30.963128430331899</v>
      </c>
      <c r="L3011">
        <v>28.033046116161401</v>
      </c>
      <c r="M3011">
        <v>65.944730572813697</v>
      </c>
      <c r="N3011">
        <v>2.38244458151715</v>
      </c>
      <c r="O3011">
        <v>12.2207621550591</v>
      </c>
      <c r="P3011">
        <v>88.366336633663295</v>
      </c>
      <c r="Q3011">
        <v>3.3193545233937E-2</v>
      </c>
    </row>
    <row r="3012" spans="1:17" hidden="1" x14ac:dyDescent="0.3">
      <c r="A3012" t="s">
        <v>6235</v>
      </c>
      <c r="B3012" t="s">
        <v>6236</v>
      </c>
      <c r="C3012" t="str">
        <f>IFERROR(VLOOKUP(Table1[[#This Row],[Ticker]],[1]!Table2[[Symbol]:[Industry]],2,FALSE),"-")</f>
        <v>-</v>
      </c>
      <c r="E3012">
        <v>89.037470339999999</v>
      </c>
      <c r="F3012">
        <v>32.76</v>
      </c>
      <c r="G3012">
        <v>45.926762906273098</v>
      </c>
      <c r="H3012">
        <v>-0.45511640579211698</v>
      </c>
      <c r="I3012">
        <v>8.2285186100357599</v>
      </c>
      <c r="J3012">
        <v>-7.0429037261082499</v>
      </c>
      <c r="K3012">
        <v>31.516129852287602</v>
      </c>
      <c r="L3012">
        <v>28.453986246687901</v>
      </c>
      <c r="M3012">
        <v>53.390776965609803</v>
      </c>
      <c r="N3012">
        <v>1.7709468674568101</v>
      </c>
      <c r="O3012">
        <v>11.416361416361401</v>
      </c>
      <c r="P3012">
        <v>92.592592592592496</v>
      </c>
      <c r="Q3012">
        <v>9.6586880985069998E-3</v>
      </c>
    </row>
    <row r="3013" spans="1:17" hidden="1" x14ac:dyDescent="0.3">
      <c r="A3013" t="s">
        <v>6237</v>
      </c>
      <c r="B3013" t="s">
        <v>6238</v>
      </c>
      <c r="C3013" t="str">
        <f>IFERROR(VLOOKUP(Table1[[#This Row],[Ticker]],[1]!Table2[[Symbol]:[Industry]],2,FALSE),"-")</f>
        <v>-</v>
      </c>
      <c r="E3013">
        <v>89.030352500000006</v>
      </c>
      <c r="F3013">
        <v>95.5</v>
      </c>
      <c r="G3013">
        <v>1.0034249190823401</v>
      </c>
      <c r="H3013">
        <v>-10.496853143294</v>
      </c>
      <c r="I3013">
        <v>0.11391675269533599</v>
      </c>
      <c r="J3013">
        <v>-9.2492140756254493</v>
      </c>
      <c r="K3013">
        <v>107.90647256275</v>
      </c>
      <c r="L3013">
        <v>96.356997346914994</v>
      </c>
      <c r="M3013">
        <v>23.709347485070399</v>
      </c>
      <c r="N3013">
        <v>1.5112831858407001</v>
      </c>
      <c r="O3013">
        <v>35.235602094240797</v>
      </c>
      <c r="P3013">
        <v>75.165077035950105</v>
      </c>
      <c r="Q3013">
        <v>3.3612747024719003E-2</v>
      </c>
    </row>
    <row r="3014" spans="1:17" hidden="1" x14ac:dyDescent="0.3">
      <c r="A3014" t="s">
        <v>6239</v>
      </c>
      <c r="B3014" t="s">
        <v>6240</v>
      </c>
      <c r="C3014" t="str">
        <f>IFERROR(VLOOKUP(Table1[[#This Row],[Ticker]],[1]!Table2[[Symbol]:[Industry]],2,FALSE),"-")</f>
        <v>-</v>
      </c>
      <c r="D3014" t="s">
        <v>551</v>
      </c>
      <c r="E3014">
        <v>88.978262799999996</v>
      </c>
      <c r="F3014">
        <v>109.55</v>
      </c>
      <c r="G3014">
        <v>8.6618281452878296</v>
      </c>
      <c r="H3014">
        <v>10.258739519329</v>
      </c>
      <c r="I3014">
        <v>-33.720756752283002</v>
      </c>
      <c r="J3014">
        <v>0.28822991840057499</v>
      </c>
      <c r="K3014">
        <v>112.541841397141</v>
      </c>
      <c r="L3014">
        <v>108.849314700016</v>
      </c>
      <c r="M3014">
        <v>57.314411010984699</v>
      </c>
      <c r="N3014">
        <v>1.2227662178702501</v>
      </c>
      <c r="O3014">
        <v>45.458694659972601</v>
      </c>
      <c r="P3014">
        <v>38.320707070707002</v>
      </c>
      <c r="Q3014">
        <v>1.1007657763199999E-3</v>
      </c>
    </row>
    <row r="3015" spans="1:17" hidden="1" x14ac:dyDescent="0.3">
      <c r="A3015" t="s">
        <v>6241</v>
      </c>
      <c r="B3015" t="s">
        <v>6242</v>
      </c>
      <c r="C3015" t="str">
        <f>IFERROR(VLOOKUP(Table1[[#This Row],[Ticker]],[1]!Table2[[Symbol]:[Industry]],2,FALSE),"-")</f>
        <v>-</v>
      </c>
      <c r="D3015" t="s">
        <v>116</v>
      </c>
      <c r="E3015">
        <v>88.889640671999999</v>
      </c>
      <c r="F3015">
        <v>78.36</v>
      </c>
      <c r="G3015">
        <v>651.56784405858605</v>
      </c>
      <c r="H3015">
        <v>48.812349830597597</v>
      </c>
      <c r="I3015">
        <v>243.07700345852001</v>
      </c>
      <c r="J3015">
        <v>8.6829837625664794</v>
      </c>
      <c r="K3015">
        <v>53.2016573479738</v>
      </c>
      <c r="L3015">
        <v>31.121843008974398</v>
      </c>
      <c r="M3015">
        <v>99.999850617992195</v>
      </c>
      <c r="N3015">
        <v>0.30152886334710099</v>
      </c>
      <c r="O3015">
        <v>0</v>
      </c>
      <c r="P3015">
        <v>790.45454545454504</v>
      </c>
      <c r="Q3015">
        <v>9.2828577951146005E-2</v>
      </c>
    </row>
    <row r="3016" spans="1:17" hidden="1" x14ac:dyDescent="0.3">
      <c r="A3016" t="s">
        <v>6243</v>
      </c>
      <c r="B3016" t="s">
        <v>6244</v>
      </c>
      <c r="C3016" t="str">
        <f>IFERROR(VLOOKUP(Table1[[#This Row],[Ticker]],[1]!Table2[[Symbol]:[Industry]],2,FALSE),"-")</f>
        <v>-</v>
      </c>
      <c r="D3016" t="s">
        <v>719</v>
      </c>
      <c r="E3016">
        <v>88.778613428</v>
      </c>
      <c r="F3016">
        <v>43.97</v>
      </c>
      <c r="G3016">
        <v>-12.9675143755275</v>
      </c>
      <c r="H3016">
        <v>1.65518512237863</v>
      </c>
      <c r="I3016">
        <v>0.659738963636467</v>
      </c>
      <c r="J3016">
        <v>-1.3607445760516099</v>
      </c>
      <c r="K3016">
        <v>43.088197728090599</v>
      </c>
      <c r="L3016">
        <v>43.104878227837403</v>
      </c>
      <c r="M3016">
        <v>48.870920139425202</v>
      </c>
      <c r="N3016">
        <v>0.62956404899838403</v>
      </c>
      <c r="O3016">
        <v>28.951557880372999</v>
      </c>
      <c r="P3016">
        <v>39.366085578446899</v>
      </c>
      <c r="Q3016">
        <v>9.7762230417111004E-2</v>
      </c>
    </row>
    <row r="3017" spans="1:17" hidden="1" x14ac:dyDescent="0.3">
      <c r="A3017" t="s">
        <v>6245</v>
      </c>
      <c r="B3017" t="s">
        <v>6246</v>
      </c>
      <c r="C3017" t="str">
        <f>IFERROR(VLOOKUP(Table1[[#This Row],[Ticker]],[1]!Table2[[Symbol]:[Industry]],2,FALSE),"-")</f>
        <v>-</v>
      </c>
      <c r="D3017" t="s">
        <v>116</v>
      </c>
      <c r="E3017">
        <v>88.592318597000002</v>
      </c>
      <c r="F3017">
        <v>9.89</v>
      </c>
      <c r="G3017">
        <v>-39.550661156258499</v>
      </c>
      <c r="H3017">
        <v>-3.8748868588117098</v>
      </c>
      <c r="I3017">
        <v>-39.978452676215603</v>
      </c>
      <c r="J3017">
        <v>-1.0134323579188</v>
      </c>
      <c r="K3017">
        <v>10.6352459825212</v>
      </c>
      <c r="L3017">
        <v>12.159962372653199</v>
      </c>
      <c r="M3017">
        <v>39.5749161737576</v>
      </c>
      <c r="N3017">
        <v>0.44819906203882198</v>
      </c>
      <c r="O3017">
        <v>90.352992226229404</v>
      </c>
      <c r="P3017">
        <v>6.80345572354212</v>
      </c>
      <c r="Q3017">
        <v>7.9688572690540999E-2</v>
      </c>
    </row>
    <row r="3018" spans="1:17" hidden="1" x14ac:dyDescent="0.3">
      <c r="A3018" t="s">
        <v>6247</v>
      </c>
      <c r="B3018" t="s">
        <v>6248</v>
      </c>
      <c r="C3018" t="str">
        <f>IFERROR(VLOOKUP(Table1[[#This Row],[Ticker]],[1]!Table2[[Symbol]:[Industry]],2,FALSE),"-")</f>
        <v>-</v>
      </c>
      <c r="D3018" t="s">
        <v>726</v>
      </c>
      <c r="E3018">
        <v>88.390709483999998</v>
      </c>
      <c r="F3018">
        <v>96.04</v>
      </c>
      <c r="G3018">
        <v>20.1753057630849</v>
      </c>
      <c r="H3018">
        <v>0.785467237443781</v>
      </c>
      <c r="I3018">
        <v>10.7857941518314</v>
      </c>
      <c r="J3018">
        <v>2.0189054297537301</v>
      </c>
      <c r="K3018">
        <v>96.549297001990894</v>
      </c>
      <c r="L3018">
        <v>84.862925242877694</v>
      </c>
      <c r="M3018">
        <v>50.698257281001702</v>
      </c>
      <c r="N3018">
        <v>1.0986702425229</v>
      </c>
      <c r="O3018">
        <v>6.9866722199083604</v>
      </c>
      <c r="P3018">
        <v>62.779661016949099</v>
      </c>
    </row>
    <row r="3019" spans="1:17" hidden="1" x14ac:dyDescent="0.3">
      <c r="A3019" t="s">
        <v>6249</v>
      </c>
      <c r="B3019" t="s">
        <v>6250</v>
      </c>
      <c r="C3019" t="str">
        <f>IFERROR(VLOOKUP(Table1[[#This Row],[Ticker]],[1]!Table2[[Symbol]:[Industry]],2,FALSE),"-")</f>
        <v>-</v>
      </c>
      <c r="D3019" t="s">
        <v>532</v>
      </c>
      <c r="E3019">
        <v>88.332901082999996</v>
      </c>
      <c r="F3019">
        <v>84.27</v>
      </c>
      <c r="G3019">
        <v>147.91002857155499</v>
      </c>
      <c r="H3019">
        <v>33.218747978671303</v>
      </c>
      <c r="I3019">
        <v>39.558228754963203</v>
      </c>
      <c r="J3019">
        <v>-1.1614199377418599</v>
      </c>
      <c r="K3019">
        <v>74.021945807466395</v>
      </c>
      <c r="L3019">
        <v>59.704507050297401</v>
      </c>
      <c r="M3019">
        <v>55.254633621008999</v>
      </c>
      <c r="N3019">
        <v>0.46329607521529498</v>
      </c>
      <c r="O3019">
        <v>15.094339622641501</v>
      </c>
      <c r="P3019">
        <v>190.586206896551</v>
      </c>
      <c r="Q3019">
        <v>4.8649214779573999E-2</v>
      </c>
    </row>
    <row r="3020" spans="1:17" hidden="1" x14ac:dyDescent="0.3">
      <c r="A3020" t="s">
        <v>6251</v>
      </c>
      <c r="B3020" t="s">
        <v>6252</v>
      </c>
      <c r="C3020" t="str">
        <f>IFERROR(VLOOKUP(Table1[[#This Row],[Ticker]],[1]!Table2[[Symbol]:[Industry]],2,FALSE),"-")</f>
        <v>-</v>
      </c>
      <c r="D3020" t="s">
        <v>307</v>
      </c>
      <c r="E3020">
        <v>88.304666999999995</v>
      </c>
      <c r="F3020">
        <v>5.5</v>
      </c>
      <c r="G3020">
        <v>-95.120554542510504</v>
      </c>
      <c r="H3020">
        <v>5.5432182639173702</v>
      </c>
      <c r="I3020">
        <v>-79.547767743431706</v>
      </c>
      <c r="J3020">
        <v>6.6747236757296804</v>
      </c>
      <c r="K3020">
        <v>5.7076682307217004</v>
      </c>
      <c r="L3020">
        <v>9.9309188954386993</v>
      </c>
      <c r="M3020">
        <v>55.763563057216103</v>
      </c>
      <c r="N3020">
        <v>1.0193109777021001</v>
      </c>
      <c r="O3020">
        <v>329.09090909090901</v>
      </c>
      <c r="P3020">
        <v>14.5833333333333</v>
      </c>
      <c r="Q3020">
        <v>0.15376402732834399</v>
      </c>
    </row>
    <row r="3021" spans="1:17" hidden="1" x14ac:dyDescent="0.3">
      <c r="A3021" t="s">
        <v>6253</v>
      </c>
      <c r="B3021" t="s">
        <v>6254</v>
      </c>
      <c r="C3021" t="str">
        <f>IFERROR(VLOOKUP(Table1[[#This Row],[Ticker]],[1]!Table2[[Symbol]:[Industry]],2,FALSE),"-")</f>
        <v>-</v>
      </c>
      <c r="D3021" t="s">
        <v>98</v>
      </c>
      <c r="E3021">
        <v>88.297296000000003</v>
      </c>
      <c r="F3021">
        <v>45.2</v>
      </c>
      <c r="G3021">
        <v>96.075013087208404</v>
      </c>
      <c r="H3021">
        <v>-11.7430996611479</v>
      </c>
      <c r="I3021">
        <v>-48.348367731893497</v>
      </c>
      <c r="J3021">
        <v>-12.9950718321483</v>
      </c>
      <c r="K3021">
        <v>55.347272085352202</v>
      </c>
      <c r="L3021">
        <v>51.614815970881502</v>
      </c>
      <c r="M3021">
        <v>18.119290984001299</v>
      </c>
      <c r="N3021">
        <v>1.00992564534231</v>
      </c>
      <c r="O3021">
        <v>87.389380530973398</v>
      </c>
      <c r="P3021">
        <v>122.660098522167</v>
      </c>
      <c r="Q3021">
        <v>6.6915930115138994E-2</v>
      </c>
    </row>
    <row r="3022" spans="1:17" hidden="1" x14ac:dyDescent="0.3">
      <c r="A3022" t="s">
        <v>6255</v>
      </c>
      <c r="B3022" t="s">
        <v>6256</v>
      </c>
      <c r="C3022" t="str">
        <f>IFERROR(VLOOKUP(Table1[[#This Row],[Ticker]],[1]!Table2[[Symbol]:[Industry]],2,FALSE),"-")</f>
        <v>-</v>
      </c>
      <c r="D3022" t="s">
        <v>6257</v>
      </c>
      <c r="E3022">
        <v>88.228997669999998</v>
      </c>
      <c r="F3022">
        <v>175.45</v>
      </c>
      <c r="G3022">
        <v>288.19032827662397</v>
      </c>
      <c r="H3022">
        <v>17.779292196358401</v>
      </c>
      <c r="I3022">
        <v>294.44454648459998</v>
      </c>
      <c r="J3022">
        <v>-7.4874675165366904</v>
      </c>
      <c r="K3022">
        <v>134.62709997700799</v>
      </c>
      <c r="L3022">
        <v>81.532942653811205</v>
      </c>
      <c r="M3022">
        <v>53.398446622420003</v>
      </c>
      <c r="N3022">
        <v>0.275416890801506</v>
      </c>
      <c r="O3022">
        <v>11.712738671986299</v>
      </c>
      <c r="P3022">
        <v>372.91105121293702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926</v>
      </c>
      <c r="E3023">
        <v>87.999312169999996</v>
      </c>
      <c r="F3023">
        <v>53.9</v>
      </c>
      <c r="G3023">
        <v>-51.931345822770702</v>
      </c>
      <c r="H3023">
        <v>-5.0213111218919497</v>
      </c>
      <c r="I3023">
        <v>-26.379151006483301</v>
      </c>
      <c r="J3023">
        <v>0.93813406738044902</v>
      </c>
      <c r="K3023">
        <v>54.333894400341599</v>
      </c>
      <c r="M3023">
        <v>50.956899372960997</v>
      </c>
      <c r="N3023">
        <v>0.86047328959700098</v>
      </c>
      <c r="O3023">
        <v>49.721706864563998</v>
      </c>
      <c r="P3023">
        <v>11.8257261410788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D3024" t="s">
        <v>532</v>
      </c>
      <c r="E3024">
        <v>87.899175</v>
      </c>
      <c r="F3024">
        <v>6.89</v>
      </c>
      <c r="G3024">
        <v>27.2095574221837</v>
      </c>
      <c r="H3024">
        <v>-28.4873744703082</v>
      </c>
      <c r="I3024">
        <v>-32.425657814632402</v>
      </c>
      <c r="J3024">
        <v>12.2364220392856</v>
      </c>
      <c r="K3024">
        <v>6.7963440505783597</v>
      </c>
      <c r="L3024">
        <v>6.6475690334351603</v>
      </c>
      <c r="M3024">
        <v>51.061402321025902</v>
      </c>
      <c r="N3024">
        <v>0.70769862347355394</v>
      </c>
      <c r="O3024">
        <v>66.473149492017399</v>
      </c>
      <c r="P3024">
        <v>63.657957244655499</v>
      </c>
      <c r="Q3024">
        <v>2.6486011401510002E-3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1676</v>
      </c>
      <c r="E3025">
        <v>87.891323999999997</v>
      </c>
      <c r="F3025">
        <v>24.74</v>
      </c>
      <c r="G3025">
        <v>0.351805278227175</v>
      </c>
      <c r="H3025">
        <v>-19.4583007718633</v>
      </c>
      <c r="I3025">
        <v>-42.720746444492399</v>
      </c>
      <c r="J3025">
        <v>-16.695231566507399</v>
      </c>
      <c r="K3025">
        <v>28.176403976243598</v>
      </c>
      <c r="L3025">
        <v>29.058007921688802</v>
      </c>
      <c r="M3025">
        <v>36.782868930053198</v>
      </c>
      <c r="N3025">
        <v>1.14834733438209</v>
      </c>
      <c r="O3025">
        <v>81.689571544058197</v>
      </c>
      <c r="P3025">
        <v>43.420289855072397</v>
      </c>
      <c r="Q3025">
        <v>0.178618717704183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1459</v>
      </c>
      <c r="E3026">
        <v>87.793220000000005</v>
      </c>
      <c r="F3026">
        <v>39.08</v>
      </c>
      <c r="G3026">
        <v>96.984708615384093</v>
      </c>
      <c r="H3026">
        <v>18.673915852272401</v>
      </c>
      <c r="I3026">
        <v>13.285870917064599</v>
      </c>
      <c r="J3026">
        <v>-7.8738182500951099</v>
      </c>
      <c r="K3026">
        <v>32.822347614946302</v>
      </c>
      <c r="L3026">
        <v>28.6883417614808</v>
      </c>
      <c r="M3026">
        <v>64.200776635116696</v>
      </c>
      <c r="N3026">
        <v>2.4560114936706401</v>
      </c>
      <c r="O3026">
        <v>6.9089048106448301</v>
      </c>
      <c r="P3026">
        <v>132.619047619047</v>
      </c>
      <c r="Q3026">
        <v>5.5975649000061002E-2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626</v>
      </c>
      <c r="E3027">
        <v>87.782268625</v>
      </c>
      <c r="F3027">
        <v>111.25</v>
      </c>
      <c r="G3027">
        <v>34.553385016952802</v>
      </c>
      <c r="H3027">
        <v>19.590405735066401</v>
      </c>
      <c r="I3027">
        <v>37.293995605214</v>
      </c>
      <c r="J3027">
        <v>-2.1426629280346301</v>
      </c>
      <c r="K3027">
        <v>101.75168476337601</v>
      </c>
      <c r="L3027">
        <v>87.115742481123206</v>
      </c>
      <c r="M3027">
        <v>53.423952328403502</v>
      </c>
      <c r="N3027">
        <v>0.52212852677024901</v>
      </c>
      <c r="O3027">
        <v>22.247191011235898</v>
      </c>
      <c r="P3027">
        <v>100.45045045045001</v>
      </c>
      <c r="Q3027">
        <v>2.2800507215213001E-2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E3028">
        <v>87.383972560000004</v>
      </c>
      <c r="F3028">
        <v>19.899999999999999</v>
      </c>
      <c r="G3028">
        <v>82.888598775567203</v>
      </c>
      <c r="H3028">
        <v>-34.234440963137402</v>
      </c>
      <c r="I3028">
        <v>-22.237234814621701</v>
      </c>
      <c r="J3028">
        <v>-19.298398785596</v>
      </c>
      <c r="K3028">
        <v>27.4840923680581</v>
      </c>
      <c r="L3028">
        <v>22.010219462432399</v>
      </c>
      <c r="M3028">
        <v>18.0402066784679</v>
      </c>
      <c r="N3028">
        <v>2.1682788561892701</v>
      </c>
      <c r="O3028">
        <v>90.452261306532606</v>
      </c>
      <c r="P3028">
        <v>127.168949771689</v>
      </c>
      <c r="Q3028">
        <v>5.3424234168025997E-2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307</v>
      </c>
      <c r="E3029">
        <v>87.185000000000002</v>
      </c>
      <c r="F3029">
        <v>124.55</v>
      </c>
      <c r="G3029">
        <v>175.79413282189901</v>
      </c>
      <c r="H3029">
        <v>1.9945334244285999</v>
      </c>
      <c r="I3029">
        <v>65.589589867807106</v>
      </c>
      <c r="J3029">
        <v>4.3980965250308399</v>
      </c>
      <c r="K3029">
        <v>112.21421379004001</v>
      </c>
      <c r="L3029">
        <v>85.571720650764206</v>
      </c>
      <c r="M3029">
        <v>61.717535193553097</v>
      </c>
      <c r="N3029">
        <v>1.1746909225346001</v>
      </c>
      <c r="O3029">
        <v>14.010437575270901</v>
      </c>
      <c r="P3029">
        <v>211.375</v>
      </c>
      <c r="Q3029">
        <v>0.111164514400205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297</v>
      </c>
      <c r="E3030">
        <v>87.053701279999999</v>
      </c>
      <c r="F3030">
        <v>36.4</v>
      </c>
      <c r="G3030">
        <v>-67.010617349852694</v>
      </c>
      <c r="H3030">
        <v>-16.0552136662881</v>
      </c>
      <c r="I3030">
        <v>-35.243852156452597</v>
      </c>
      <c r="J3030">
        <v>-0.106318525148244</v>
      </c>
      <c r="K3030">
        <v>37.260343945501198</v>
      </c>
      <c r="M3030">
        <v>57.407970525978101</v>
      </c>
      <c r="N3030">
        <v>1.5119036676165001</v>
      </c>
      <c r="O3030">
        <v>73.076923076922995</v>
      </c>
      <c r="P3030">
        <v>17.041800643086798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726</v>
      </c>
      <c r="E3031">
        <v>86.967899709999998</v>
      </c>
      <c r="F3031">
        <v>52.02</v>
      </c>
      <c r="G3031">
        <v>-11.598348034428501</v>
      </c>
      <c r="H3031">
        <v>-4.2179990000298204</v>
      </c>
      <c r="I3031">
        <v>-0.65345285559326505</v>
      </c>
      <c r="J3031">
        <v>2.0071874883223799</v>
      </c>
      <c r="K3031">
        <v>51.707292408833801</v>
      </c>
      <c r="L3031">
        <v>48.625650662914303</v>
      </c>
      <c r="M3031">
        <v>73.635405148885695</v>
      </c>
      <c r="N3031">
        <v>1.59510212136427</v>
      </c>
      <c r="O3031">
        <v>6.4975009611687602</v>
      </c>
      <c r="P3031">
        <v>27.437530622244001</v>
      </c>
      <c r="Q3031">
        <v>-4.1911912161719999E-3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D3032" t="s">
        <v>68</v>
      </c>
      <c r="E3032">
        <v>86.935263723999995</v>
      </c>
      <c r="F3032">
        <v>16.91</v>
      </c>
      <c r="G3032">
        <v>22.270548367857799</v>
      </c>
      <c r="H3032">
        <v>-10.091313201161601</v>
      </c>
      <c r="I3032">
        <v>-17.025269268752101</v>
      </c>
      <c r="J3032">
        <v>-2.2356571149566999</v>
      </c>
      <c r="K3032">
        <v>16.082795436581002</v>
      </c>
      <c r="L3032">
        <v>14.858328064755799</v>
      </c>
      <c r="M3032">
        <v>54.079264906194098</v>
      </c>
      <c r="N3032">
        <v>0.35982867255914502</v>
      </c>
      <c r="O3032">
        <v>15.4937906564163</v>
      </c>
      <c r="P3032">
        <v>69.099999999999994</v>
      </c>
      <c r="Q3032">
        <v>2.2594023501131998E-2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21</v>
      </c>
      <c r="E3033">
        <v>86.92</v>
      </c>
      <c r="F3033">
        <v>102.5</v>
      </c>
      <c r="G3033">
        <v>-64.9494871186632</v>
      </c>
      <c r="H3033">
        <v>-1.47775908569286</v>
      </c>
      <c r="I3033">
        <v>-42.4151595508837</v>
      </c>
      <c r="J3033">
        <v>-0.33092784684446702</v>
      </c>
      <c r="K3033">
        <v>108.10845230551701</v>
      </c>
      <c r="L3033">
        <v>122.44265647121701</v>
      </c>
      <c r="M3033">
        <v>34.085690154456898</v>
      </c>
      <c r="N3033">
        <v>0.40487266419616802</v>
      </c>
      <c r="O3033">
        <v>82.439024390243901</v>
      </c>
      <c r="P3033">
        <v>5.6701030927835001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1593</v>
      </c>
      <c r="E3034">
        <v>86.780820000000006</v>
      </c>
      <c r="F3034">
        <v>25.69</v>
      </c>
      <c r="G3034">
        <v>-29.8242568097236</v>
      </c>
      <c r="H3034">
        <v>-3.32165585066471</v>
      </c>
      <c r="I3034">
        <v>-39.599807570221699</v>
      </c>
      <c r="J3034">
        <v>3.2222073160682401</v>
      </c>
      <c r="K3034">
        <v>26.433666645585198</v>
      </c>
      <c r="L3034">
        <v>27.883522825430099</v>
      </c>
      <c r="M3034">
        <v>48.0427977817833</v>
      </c>
      <c r="N3034">
        <v>1.34463815697289</v>
      </c>
      <c r="O3034">
        <v>65.434021019851997</v>
      </c>
      <c r="P3034">
        <v>16.772727272727199</v>
      </c>
      <c r="Q3034">
        <v>1.2834967576894001E-2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133</v>
      </c>
      <c r="E3035">
        <v>86.554073759999994</v>
      </c>
      <c r="F3035">
        <v>23.95</v>
      </c>
      <c r="G3035">
        <v>-6.1225414430033203</v>
      </c>
      <c r="H3035">
        <v>-1.6887195732926801</v>
      </c>
      <c r="I3035">
        <v>-46.298678042683797</v>
      </c>
      <c r="J3035">
        <v>14.3909560619208</v>
      </c>
      <c r="K3035">
        <v>23.853787862408399</v>
      </c>
      <c r="L3035">
        <v>23.496938237636201</v>
      </c>
      <c r="M3035">
        <v>68.812058897335206</v>
      </c>
      <c r="N3035">
        <v>1.6226647631911599</v>
      </c>
      <c r="O3035">
        <v>65.720250521920605</v>
      </c>
      <c r="P3035">
        <v>67.482517482517395</v>
      </c>
      <c r="Q3035">
        <v>1.1973040897E-3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626</v>
      </c>
      <c r="E3036">
        <v>86.494302000000005</v>
      </c>
      <c r="F3036">
        <v>86.27</v>
      </c>
      <c r="G3036">
        <v>1066.6375978292101</v>
      </c>
      <c r="H3036">
        <v>33.057497324563499</v>
      </c>
      <c r="I3036">
        <v>224.811362323314</v>
      </c>
      <c r="J3036">
        <v>6.56805333706314</v>
      </c>
      <c r="K3036">
        <v>68.523179537418102</v>
      </c>
      <c r="L3036">
        <v>37.575716778774698</v>
      </c>
      <c r="M3036">
        <v>100</v>
      </c>
      <c r="N3036">
        <v>0.35294992563212602</v>
      </c>
      <c r="O3036">
        <v>0</v>
      </c>
      <c r="P3036">
        <v>1093.22268326417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E3037">
        <v>86.43373502</v>
      </c>
      <c r="F3037">
        <v>62.36</v>
      </c>
      <c r="G3037">
        <v>-21.069010984874399</v>
      </c>
      <c r="H3037">
        <v>23.605771757066101</v>
      </c>
      <c r="I3037">
        <v>-25.667910629074299</v>
      </c>
      <c r="J3037">
        <v>0.31068556111948098</v>
      </c>
      <c r="K3037">
        <v>57.235623296503903</v>
      </c>
      <c r="L3037">
        <v>57.303251357925902</v>
      </c>
      <c r="M3037">
        <v>52.579437089723797</v>
      </c>
      <c r="N3037">
        <v>0.63482783397761</v>
      </c>
      <c r="O3037">
        <v>30.404105195638198</v>
      </c>
      <c r="P3037">
        <v>38.270509977826997</v>
      </c>
      <c r="Q3037">
        <v>-1.4619324191078999E-2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726</v>
      </c>
      <c r="E3038">
        <v>86.396236028999994</v>
      </c>
      <c r="F3038">
        <v>999.99</v>
      </c>
      <c r="G3038">
        <v>-26.585085434959002</v>
      </c>
      <c r="H3038">
        <v>-2.4883744703082402</v>
      </c>
      <c r="I3038">
        <v>-12.764658191087999</v>
      </c>
      <c r="J3038">
        <v>0.47071615693268898</v>
      </c>
      <c r="K3038">
        <v>999.990416581349</v>
      </c>
      <c r="L3038">
        <v>999.98572304593699</v>
      </c>
      <c r="M3038">
        <v>51.871899376974604</v>
      </c>
      <c r="N3038">
        <v>0.82274515086991296</v>
      </c>
      <c r="O3038">
        <v>3.0010300103000902</v>
      </c>
      <c r="P3038">
        <v>3.09175257731959</v>
      </c>
      <c r="Q3038">
        <v>-0.10191571481775601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188</v>
      </c>
      <c r="E3039">
        <v>86.335640459999993</v>
      </c>
      <c r="F3039">
        <v>53.1</v>
      </c>
      <c r="G3039">
        <v>12.2384439768056</v>
      </c>
      <c r="H3039">
        <v>7.6043686489578102</v>
      </c>
      <c r="I3039">
        <v>4.8951852767024402</v>
      </c>
      <c r="J3039">
        <v>3.23099303609539</v>
      </c>
      <c r="K3039">
        <v>49.4913079064398</v>
      </c>
      <c r="L3039">
        <v>46.636071539569997</v>
      </c>
      <c r="M3039">
        <v>58.218848287114703</v>
      </c>
      <c r="N3039">
        <v>1.33346741753821</v>
      </c>
      <c r="O3039">
        <v>30.508474576271102</v>
      </c>
      <c r="P3039">
        <v>58.271236959761502</v>
      </c>
      <c r="Q3039">
        <v>-8.6852585207250008E-3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D3040" t="s">
        <v>6294</v>
      </c>
      <c r="E3040">
        <v>86.323775999999995</v>
      </c>
      <c r="F3040">
        <v>112</v>
      </c>
      <c r="G3040">
        <v>-50.394609244482801</v>
      </c>
      <c r="H3040">
        <v>-1.6319039615284101</v>
      </c>
      <c r="I3040">
        <v>-51.140775995773303</v>
      </c>
      <c r="J3040">
        <v>-3.8017881165715801</v>
      </c>
      <c r="K3040">
        <v>117.893870788474</v>
      </c>
      <c r="M3040">
        <v>40.089563401055202</v>
      </c>
      <c r="N3040">
        <v>0.34479371316306401</v>
      </c>
      <c r="O3040">
        <v>87.5</v>
      </c>
      <c r="P3040">
        <v>24.237382140876299</v>
      </c>
    </row>
    <row r="3041" spans="1:17" hidden="1" x14ac:dyDescent="0.3">
      <c r="A3041" t="s">
        <v>6295</v>
      </c>
      <c r="B3041" t="s">
        <v>6296</v>
      </c>
      <c r="C3041" t="str">
        <f>IFERROR(VLOOKUP(Table1[[#This Row],[Ticker]],[1]!Table2[[Symbol]:[Industry]],2,FALSE),"-")</f>
        <v>-</v>
      </c>
      <c r="D3041" t="s">
        <v>167</v>
      </c>
      <c r="E3041">
        <v>86.253979770000001</v>
      </c>
      <c r="F3041">
        <v>94.26</v>
      </c>
      <c r="G3041">
        <v>106.789512237732</v>
      </c>
      <c r="H3041">
        <v>-1.4791829139125099</v>
      </c>
      <c r="I3041">
        <v>-30.781670618494001</v>
      </c>
      <c r="J3041">
        <v>8.5998780456342097</v>
      </c>
      <c r="K3041">
        <v>93.569953165628107</v>
      </c>
      <c r="L3041">
        <v>85.439648702933695</v>
      </c>
      <c r="M3041">
        <v>51.045096332795197</v>
      </c>
      <c r="N3041">
        <v>1.31918477911354</v>
      </c>
      <c r="O3041">
        <v>34.054742202418801</v>
      </c>
      <c r="P3041">
        <v>138.09042687547301</v>
      </c>
      <c r="Q3041">
        <v>0.16899956536105001</v>
      </c>
    </row>
    <row r="3042" spans="1:17" hidden="1" x14ac:dyDescent="0.3">
      <c r="A3042" t="s">
        <v>6297</v>
      </c>
      <c r="B3042" t="s">
        <v>6298</v>
      </c>
      <c r="C3042" t="str">
        <f>IFERROR(VLOOKUP(Table1[[#This Row],[Ticker]],[1]!Table2[[Symbol]:[Industry]],2,FALSE),"-")</f>
        <v>-</v>
      </c>
      <c r="D3042" t="s">
        <v>932</v>
      </c>
      <c r="E3042">
        <v>85.990292159999996</v>
      </c>
      <c r="F3042">
        <v>163.19999999999999</v>
      </c>
      <c r="G3042">
        <v>18.352747602341001</v>
      </c>
      <c r="H3042">
        <v>-8.0613425329777204</v>
      </c>
      <c r="I3042">
        <v>31.833018314002601</v>
      </c>
      <c r="J3042">
        <v>1.5684903504810599</v>
      </c>
      <c r="K3042">
        <v>131.47907564563101</v>
      </c>
      <c r="M3042">
        <v>64.080257708703101</v>
      </c>
      <c r="O3042">
        <v>8.45588235294119</v>
      </c>
      <c r="P3042">
        <v>103.36448598130799</v>
      </c>
    </row>
    <row r="3043" spans="1:17" hidden="1" x14ac:dyDescent="0.3">
      <c r="A3043" t="s">
        <v>6299</v>
      </c>
      <c r="B3043" t="s">
        <v>6300</v>
      </c>
      <c r="C3043" t="str">
        <f>IFERROR(VLOOKUP(Table1[[#This Row],[Ticker]],[1]!Table2[[Symbol]:[Industry]],2,FALSE),"-")</f>
        <v>-</v>
      </c>
      <c r="D3043" t="s">
        <v>532</v>
      </c>
      <c r="E3043">
        <v>85.8</v>
      </c>
      <c r="F3043">
        <v>357.5</v>
      </c>
      <c r="G3043">
        <v>417.55494500644102</v>
      </c>
      <c r="H3043">
        <v>41.147240914307098</v>
      </c>
      <c r="I3043">
        <v>85.396018147329798</v>
      </c>
      <c r="J3043">
        <v>36.271716156932598</v>
      </c>
      <c r="K3043">
        <v>268.56581162049503</v>
      </c>
      <c r="L3043">
        <v>213.39378761722</v>
      </c>
      <c r="M3043">
        <v>78.349970386512098</v>
      </c>
      <c r="N3043">
        <v>2.23866620150199</v>
      </c>
      <c r="O3043">
        <v>9.6783216783216695</v>
      </c>
      <c r="P3043">
        <v>494.74297121943101</v>
      </c>
      <c r="Q3043">
        <v>0.18950295871751899</v>
      </c>
    </row>
    <row r="3044" spans="1:17" hidden="1" x14ac:dyDescent="0.3">
      <c r="A3044" t="s">
        <v>6301</v>
      </c>
      <c r="B3044" t="s">
        <v>6302</v>
      </c>
      <c r="C3044" t="str">
        <f>IFERROR(VLOOKUP(Table1[[#This Row],[Ticker]],[1]!Table2[[Symbol]:[Industry]],2,FALSE),"-")</f>
        <v>-</v>
      </c>
      <c r="D3044" t="s">
        <v>136</v>
      </c>
      <c r="E3044">
        <v>85.725863700000005</v>
      </c>
      <c r="F3044">
        <v>54.92</v>
      </c>
      <c r="G3044">
        <v>-18.8142848070155</v>
      </c>
      <c r="H3044">
        <v>-26.162185157549199</v>
      </c>
      <c r="I3044">
        <v>-26.164811557237702</v>
      </c>
      <c r="J3044">
        <v>-3.2760315908150499</v>
      </c>
      <c r="K3044">
        <v>63.750306380985101</v>
      </c>
      <c r="L3044">
        <v>62.018724613779703</v>
      </c>
      <c r="M3044">
        <v>36.980030197763</v>
      </c>
      <c r="N3044">
        <v>0.27567999689509398</v>
      </c>
      <c r="O3044">
        <v>38.692643845593501</v>
      </c>
      <c r="P3044">
        <v>56.2446657183499</v>
      </c>
      <c r="Q3044">
        <v>0.112922644898852</v>
      </c>
    </row>
    <row r="3045" spans="1:17" hidden="1" x14ac:dyDescent="0.3">
      <c r="A3045" t="s">
        <v>6303</v>
      </c>
      <c r="B3045" t="s">
        <v>6304</v>
      </c>
      <c r="C3045" t="str">
        <f>IFERROR(VLOOKUP(Table1[[#This Row],[Ticker]],[1]!Table2[[Symbol]:[Industry]],2,FALSE),"-")</f>
        <v>-</v>
      </c>
      <c r="D3045" t="s">
        <v>1459</v>
      </c>
      <c r="E3045">
        <v>85.308194999999998</v>
      </c>
      <c r="F3045">
        <v>128.1</v>
      </c>
      <c r="G3045">
        <v>15.606056756183101</v>
      </c>
      <c r="H3045">
        <v>11.1963787877282</v>
      </c>
      <c r="I3045">
        <v>3.4556948308425501</v>
      </c>
      <c r="J3045">
        <v>6.0810785459560801</v>
      </c>
      <c r="K3045">
        <v>119.32408450934101</v>
      </c>
      <c r="L3045">
        <v>107.65665034926501</v>
      </c>
      <c r="M3045">
        <v>58.479124922392103</v>
      </c>
      <c r="N3045">
        <v>2.3593566492603402</v>
      </c>
      <c r="O3045">
        <v>40.476190476190403</v>
      </c>
      <c r="P3045">
        <v>70.8</v>
      </c>
      <c r="Q3045">
        <v>0.12155171687395699</v>
      </c>
    </row>
    <row r="3046" spans="1:17" hidden="1" x14ac:dyDescent="0.3">
      <c r="A3046" t="s">
        <v>6305</v>
      </c>
      <c r="B3046" t="s">
        <v>6306</v>
      </c>
      <c r="C3046" t="str">
        <f>IFERROR(VLOOKUP(Table1[[#This Row],[Ticker]],[1]!Table2[[Symbol]:[Industry]],2,FALSE),"-")</f>
        <v>-</v>
      </c>
      <c r="D3046" t="s">
        <v>136</v>
      </c>
      <c r="E3046">
        <v>84.848972439999997</v>
      </c>
      <c r="F3046">
        <v>76.52</v>
      </c>
      <c r="G3046">
        <v>4.1289562459428604</v>
      </c>
      <c r="H3046">
        <v>-4.8853336539817196</v>
      </c>
      <c r="I3046">
        <v>-28.0069499546142</v>
      </c>
      <c r="J3046">
        <v>6.5873727926281402</v>
      </c>
      <c r="K3046">
        <v>79.175985336547697</v>
      </c>
      <c r="L3046">
        <v>78.508430854215106</v>
      </c>
      <c r="M3046">
        <v>50.853664023050598</v>
      </c>
      <c r="N3046">
        <v>0.47086695177080001</v>
      </c>
      <c r="O3046">
        <v>65.120230005227398</v>
      </c>
      <c r="P3046">
        <v>40.920810313075499</v>
      </c>
      <c r="Q3046">
        <v>0.102162921886815</v>
      </c>
    </row>
    <row r="3047" spans="1:17" hidden="1" x14ac:dyDescent="0.3">
      <c r="A3047" t="s">
        <v>6307</v>
      </c>
      <c r="B3047" t="s">
        <v>6308</v>
      </c>
      <c r="C3047" t="str">
        <f>IFERROR(VLOOKUP(Table1[[#This Row],[Ticker]],[1]!Table2[[Symbol]:[Industry]],2,FALSE),"-")</f>
        <v>-</v>
      </c>
      <c r="D3047" t="s">
        <v>2954</v>
      </c>
      <c r="E3047">
        <v>84.826820499999997</v>
      </c>
      <c r="F3047">
        <v>95</v>
      </c>
      <c r="G3047">
        <v>37.208018013316703</v>
      </c>
      <c r="H3047">
        <v>-2.4873744703082399</v>
      </c>
      <c r="I3047">
        <v>-29.1454687224137</v>
      </c>
      <c r="J3047">
        <v>0.99527636635677197</v>
      </c>
      <c r="K3047">
        <v>101.47822334150599</v>
      </c>
      <c r="L3047">
        <v>94.8106137761893</v>
      </c>
      <c r="M3047">
        <v>40.118035251312797</v>
      </c>
      <c r="N3047">
        <v>0.50940438871473304</v>
      </c>
      <c r="O3047">
        <v>44.094736842105199</v>
      </c>
      <c r="P3047">
        <v>72.727272727272705</v>
      </c>
    </row>
    <row r="3048" spans="1:17" hidden="1" x14ac:dyDescent="0.3">
      <c r="A3048" t="s">
        <v>6309</v>
      </c>
      <c r="B3048" t="s">
        <v>6310</v>
      </c>
      <c r="C3048" t="str">
        <f>IFERROR(VLOOKUP(Table1[[#This Row],[Ticker]],[1]!Table2[[Symbol]:[Industry]],2,FALSE),"-")</f>
        <v>-</v>
      </c>
      <c r="D3048" t="s">
        <v>136</v>
      </c>
      <c r="E3048">
        <v>84.59</v>
      </c>
      <c r="F3048">
        <v>76.900000000000006</v>
      </c>
      <c r="G3048">
        <v>37.7311538812802</v>
      </c>
      <c r="H3048">
        <v>-11.846167492467499</v>
      </c>
      <c r="I3048">
        <v>16.684214812567401</v>
      </c>
      <c r="J3048">
        <v>-1.6537770338525799</v>
      </c>
      <c r="K3048">
        <v>83.075480693410498</v>
      </c>
      <c r="L3048">
        <v>72.1331313892547</v>
      </c>
      <c r="M3048">
        <v>38.217465474835102</v>
      </c>
      <c r="N3048">
        <v>3.1781512605042002</v>
      </c>
      <c r="O3048">
        <v>33.328998699609798</v>
      </c>
      <c r="P3048">
        <v>64.316239316239304</v>
      </c>
    </row>
    <row r="3049" spans="1:17" hidden="1" x14ac:dyDescent="0.3">
      <c r="A3049" t="s">
        <v>6311</v>
      </c>
      <c r="B3049" t="s">
        <v>6312</v>
      </c>
      <c r="C3049" t="str">
        <f>IFERROR(VLOOKUP(Table1[[#This Row],[Ticker]],[1]!Table2[[Symbol]:[Industry]],2,FALSE),"-")</f>
        <v>-</v>
      </c>
      <c r="D3049" t="s">
        <v>926</v>
      </c>
      <c r="E3049">
        <v>84.575400000000002</v>
      </c>
      <c r="F3049">
        <v>54.6</v>
      </c>
      <c r="G3049">
        <v>-60.762300624832399</v>
      </c>
      <c r="H3049">
        <v>25.322590767235202</v>
      </c>
      <c r="I3049">
        <v>-47.282029913170902</v>
      </c>
      <c r="J3049">
        <v>-3.6985705502784301</v>
      </c>
      <c r="K3049">
        <v>52.1285372618865</v>
      </c>
      <c r="M3049">
        <v>42.5557696871467</v>
      </c>
      <c r="N3049">
        <v>0.64491409211906103</v>
      </c>
      <c r="O3049">
        <v>59.3406593406593</v>
      </c>
      <c r="P3049">
        <v>51.6666666666666</v>
      </c>
    </row>
    <row r="3050" spans="1:17" hidden="1" x14ac:dyDescent="0.3">
      <c r="A3050" t="s">
        <v>6313</v>
      </c>
      <c r="B3050" t="s">
        <v>6314</v>
      </c>
      <c r="C3050" t="str">
        <f>IFERROR(VLOOKUP(Table1[[#This Row],[Ticker]],[1]!Table2[[Symbol]:[Industry]],2,FALSE),"-")</f>
        <v>-</v>
      </c>
      <c r="D3050" t="s">
        <v>51</v>
      </c>
      <c r="E3050">
        <v>84.527959999999993</v>
      </c>
      <c r="F3050">
        <v>41.8</v>
      </c>
      <c r="G3050">
        <v>-40.981972594492099</v>
      </c>
      <c r="H3050">
        <v>-11.0359458988796</v>
      </c>
      <c r="I3050">
        <v>-45.598354774977103</v>
      </c>
      <c r="J3050">
        <v>0.49671615693268301</v>
      </c>
      <c r="K3050">
        <v>41.944004293574999</v>
      </c>
      <c r="L3050">
        <v>44.795404782597203</v>
      </c>
      <c r="M3050">
        <v>57.3790873107896</v>
      </c>
      <c r="N3050">
        <v>0.136952462535813</v>
      </c>
      <c r="O3050">
        <v>63.8516746411483</v>
      </c>
      <c r="P3050">
        <v>19.428571428571399</v>
      </c>
      <c r="Q3050">
        <v>0.120177449095105</v>
      </c>
    </row>
    <row r="3051" spans="1:17" hidden="1" x14ac:dyDescent="0.3">
      <c r="A3051" t="s">
        <v>6315</v>
      </c>
      <c r="B3051" t="s">
        <v>6316</v>
      </c>
      <c r="C3051" t="str">
        <f>IFERROR(VLOOKUP(Table1[[#This Row],[Ticker]],[1]!Table2[[Symbol]:[Industry]],2,FALSE),"-")</f>
        <v>-</v>
      </c>
      <c r="D3051" t="s">
        <v>782</v>
      </c>
      <c r="E3051">
        <v>84.184792848000001</v>
      </c>
      <c r="F3051">
        <v>66.84</v>
      </c>
      <c r="G3051">
        <v>12.5200134203999</v>
      </c>
      <c r="H3051">
        <v>4.6554826725489002</v>
      </c>
      <c r="I3051">
        <v>-26.7482255760107</v>
      </c>
      <c r="J3051">
        <v>-4.1623612660681601</v>
      </c>
      <c r="K3051">
        <v>66.455958208752193</v>
      </c>
      <c r="L3051">
        <v>63.300921281237201</v>
      </c>
      <c r="M3051">
        <v>41.257286038874</v>
      </c>
      <c r="N3051">
        <v>1.70780957049037</v>
      </c>
      <c r="O3051">
        <v>45.721125074805499</v>
      </c>
      <c r="P3051">
        <v>50.202247191011203</v>
      </c>
      <c r="Q3051">
        <v>-4.0874820279670002E-3</v>
      </c>
    </row>
    <row r="3052" spans="1:17" hidden="1" x14ac:dyDescent="0.3">
      <c r="A3052" t="s">
        <v>6317</v>
      </c>
      <c r="B3052" t="s">
        <v>6318</v>
      </c>
      <c r="C3052" t="str">
        <f>IFERROR(VLOOKUP(Table1[[#This Row],[Ticker]],[1]!Table2[[Symbol]:[Industry]],2,FALSE),"-")</f>
        <v>-</v>
      </c>
      <c r="D3052" t="s">
        <v>54</v>
      </c>
      <c r="E3052">
        <v>84.006</v>
      </c>
      <c r="F3052">
        <v>71.8</v>
      </c>
      <c r="G3052">
        <v>-76.965182186859494</v>
      </c>
      <c r="H3052">
        <v>-52.422439405373098</v>
      </c>
      <c r="I3052">
        <v>-63.484911475197997</v>
      </c>
      <c r="J3052">
        <v>-18.795299549873501</v>
      </c>
      <c r="M3052">
        <v>6.2893416236578803</v>
      </c>
      <c r="O3052">
        <v>122.00557103064</v>
      </c>
      <c r="P3052">
        <v>1.6277423920735901</v>
      </c>
    </row>
    <row r="3053" spans="1:17" hidden="1" x14ac:dyDescent="0.3">
      <c r="A3053" t="s">
        <v>6319</v>
      </c>
      <c r="B3053" t="s">
        <v>6320</v>
      </c>
      <c r="C3053" t="str">
        <f>IFERROR(VLOOKUP(Table1[[#This Row],[Ticker]],[1]!Table2[[Symbol]:[Industry]],2,FALSE),"-")</f>
        <v>-</v>
      </c>
      <c r="D3053" t="s">
        <v>1676</v>
      </c>
      <c r="E3053">
        <v>83.856449999999995</v>
      </c>
      <c r="F3053">
        <v>215</v>
      </c>
      <c r="G3053">
        <v>78.176819326945605</v>
      </c>
      <c r="H3053">
        <v>7.0195787534591396</v>
      </c>
      <c r="I3053">
        <v>-7.19348467403647</v>
      </c>
      <c r="J3053">
        <v>1.2395151332007199</v>
      </c>
      <c r="K3053">
        <v>196.012060216365</v>
      </c>
      <c r="L3053">
        <v>166.981033580277</v>
      </c>
      <c r="M3053">
        <v>57.756207280122403</v>
      </c>
      <c r="N3053">
        <v>1.74369719596763</v>
      </c>
      <c r="O3053">
        <v>9.3023255813953405</v>
      </c>
      <c r="P3053">
        <v>117.721518987341</v>
      </c>
      <c r="Q3053">
        <v>8.9325338968632997E-2</v>
      </c>
    </row>
    <row r="3054" spans="1:17" hidden="1" x14ac:dyDescent="0.3">
      <c r="A3054" t="s">
        <v>6321</v>
      </c>
      <c r="B3054" t="s">
        <v>6322</v>
      </c>
      <c r="C3054" t="str">
        <f>IFERROR(VLOOKUP(Table1[[#This Row],[Ticker]],[1]!Table2[[Symbol]:[Industry]],2,FALSE),"-")</f>
        <v>-</v>
      </c>
      <c r="D3054" t="s">
        <v>565</v>
      </c>
      <c r="E3054">
        <v>83.710616021999996</v>
      </c>
      <c r="F3054">
        <v>1.23</v>
      </c>
      <c r="G3054">
        <v>-7.7195392164716798</v>
      </c>
      <c r="H3054">
        <v>24.1985940347408</v>
      </c>
      <c r="I3054">
        <v>-91.327920759605107</v>
      </c>
      <c r="J3054">
        <v>3.6463193315358602</v>
      </c>
      <c r="K3054">
        <v>1.1905383850415401</v>
      </c>
      <c r="L3054">
        <v>2.2404138255166002</v>
      </c>
      <c r="M3054">
        <v>52.2904693093381</v>
      </c>
      <c r="N3054">
        <v>3.50980897323798</v>
      </c>
      <c r="O3054">
        <v>769.32956286084595</v>
      </c>
      <c r="P3054">
        <v>42.638655462184801</v>
      </c>
      <c r="Q3054">
        <v>6.2237601149669003E-2</v>
      </c>
    </row>
    <row r="3055" spans="1:17" hidden="1" x14ac:dyDescent="0.3">
      <c r="A3055" t="s">
        <v>6323</v>
      </c>
      <c r="B3055" t="s">
        <v>6324</v>
      </c>
      <c r="C3055" t="str">
        <f>IFERROR(VLOOKUP(Table1[[#This Row],[Ticker]],[1]!Table2[[Symbol]:[Industry]],2,FALSE),"-")</f>
        <v>-</v>
      </c>
      <c r="D3055" t="s">
        <v>54</v>
      </c>
      <c r="E3055">
        <v>83.678759999999997</v>
      </c>
      <c r="F3055">
        <v>81.599999999999994</v>
      </c>
      <c r="G3055">
        <v>16.673341531333001</v>
      </c>
      <c r="H3055">
        <v>-14.5752865582203</v>
      </c>
      <c r="I3055">
        <v>-3.2354192742602601</v>
      </c>
      <c r="J3055">
        <v>-1.96730823331121</v>
      </c>
      <c r="K3055">
        <v>83.579748701512301</v>
      </c>
      <c r="L3055">
        <v>73.883491977324596</v>
      </c>
      <c r="M3055">
        <v>39.641903820252502</v>
      </c>
      <c r="N3055">
        <v>0.15172064665078799</v>
      </c>
      <c r="O3055">
        <v>24.693627450980401</v>
      </c>
      <c r="P3055">
        <v>78.7513691128148</v>
      </c>
      <c r="Q3055">
        <v>7.2845585400868995E-2</v>
      </c>
    </row>
    <row r="3056" spans="1:17" hidden="1" x14ac:dyDescent="0.3">
      <c r="A3056" t="s">
        <v>6325</v>
      </c>
      <c r="B3056" t="s">
        <v>6326</v>
      </c>
      <c r="C3056" t="str">
        <f>IFERROR(VLOOKUP(Table1[[#This Row],[Ticker]],[1]!Table2[[Symbol]:[Industry]],2,FALSE),"-")</f>
        <v>-</v>
      </c>
      <c r="D3056" t="s">
        <v>116</v>
      </c>
      <c r="E3056">
        <v>83.615037000000001</v>
      </c>
      <c r="F3056">
        <v>111.9</v>
      </c>
      <c r="G3056">
        <v>17.430358580484899</v>
      </c>
      <c r="H3056">
        <v>5.2049332219994398</v>
      </c>
      <c r="I3056">
        <v>8.4595524684460699</v>
      </c>
      <c r="J3056">
        <v>3.22400973491433</v>
      </c>
      <c r="K3056">
        <v>104.180546559688</v>
      </c>
      <c r="L3056">
        <v>95.210433017686597</v>
      </c>
      <c r="M3056">
        <v>68.705292998133302</v>
      </c>
      <c r="N3056">
        <v>1.5161570938662701</v>
      </c>
      <c r="O3056">
        <v>28.686327077747901</v>
      </c>
      <c r="P3056">
        <v>59.857142857142797</v>
      </c>
      <c r="Q3056">
        <v>9.4909080779990995E-2</v>
      </c>
    </row>
    <row r="3057" spans="1:17" hidden="1" x14ac:dyDescent="0.3">
      <c r="A3057" t="s">
        <v>6327</v>
      </c>
      <c r="B3057" t="s">
        <v>6328</v>
      </c>
      <c r="C3057" t="str">
        <f>IFERROR(VLOOKUP(Table1[[#This Row],[Ticker]],[1]!Table2[[Symbol]:[Industry]],2,FALSE),"-")</f>
        <v>-</v>
      </c>
      <c r="D3057" t="s">
        <v>2178</v>
      </c>
      <c r="E3057">
        <v>83.599125999999998</v>
      </c>
      <c r="F3057">
        <v>137.80000000000001</v>
      </c>
      <c r="G3057">
        <v>1600.23195717155</v>
      </c>
      <c r="H3057">
        <v>22.247183742229801</v>
      </c>
      <c r="I3057">
        <v>36.531410708345398</v>
      </c>
      <c r="J3057">
        <v>8.67290148449956</v>
      </c>
      <c r="K3057">
        <v>116.47636981115799</v>
      </c>
      <c r="L3057">
        <v>91.106775417446698</v>
      </c>
      <c r="M3057">
        <v>90.150010104729105</v>
      </c>
      <c r="N3057">
        <v>0.96297735030015896</v>
      </c>
      <c r="O3057">
        <v>7.2568940493468803</v>
      </c>
      <c r="P3057">
        <v>1626.8170426065101</v>
      </c>
      <c r="Q3057">
        <v>0.27394746784032697</v>
      </c>
    </row>
    <row r="3058" spans="1:17" hidden="1" x14ac:dyDescent="0.3">
      <c r="A3058" t="s">
        <v>6329</v>
      </c>
      <c r="B3058" t="s">
        <v>6330</v>
      </c>
      <c r="C3058" t="str">
        <f>IFERROR(VLOOKUP(Table1[[#This Row],[Ticker]],[1]!Table2[[Symbol]:[Industry]],2,FALSE),"-")</f>
        <v>-</v>
      </c>
      <c r="D3058" t="s">
        <v>396</v>
      </c>
      <c r="E3058">
        <v>83.412026460000007</v>
      </c>
      <c r="F3058">
        <v>55.65</v>
      </c>
      <c r="G3058">
        <v>-8.30665822985811</v>
      </c>
      <c r="H3058">
        <v>1.38201020315344</v>
      </c>
      <c r="I3058">
        <v>0.23530747629510701</v>
      </c>
      <c r="J3058">
        <v>10.7522772791771</v>
      </c>
      <c r="K3058">
        <v>52.449503379459301</v>
      </c>
      <c r="L3058">
        <v>50.692332062577201</v>
      </c>
      <c r="M3058">
        <v>84.297461166692102</v>
      </c>
      <c r="N3058">
        <v>0.77435469028150705</v>
      </c>
      <c r="O3058">
        <v>49.505840071877799</v>
      </c>
      <c r="P3058">
        <v>42.145593869731798</v>
      </c>
      <c r="Q3058">
        <v>-6.7026726749260003E-3</v>
      </c>
    </row>
    <row r="3059" spans="1:17" hidden="1" x14ac:dyDescent="0.3">
      <c r="A3059" t="s">
        <v>6331</v>
      </c>
      <c r="B3059" t="s">
        <v>6332</v>
      </c>
      <c r="C3059" t="str">
        <f>IFERROR(VLOOKUP(Table1[[#This Row],[Ticker]],[1]!Table2[[Symbol]:[Industry]],2,FALSE),"-")</f>
        <v>-</v>
      </c>
      <c r="D3059" t="s">
        <v>417</v>
      </c>
      <c r="E3059">
        <v>83.282303129999903</v>
      </c>
      <c r="F3059">
        <v>41.34</v>
      </c>
      <c r="G3059">
        <v>122.451059143354</v>
      </c>
      <c r="H3059">
        <v>5.3130270209450003</v>
      </c>
      <c r="I3059">
        <v>27.8910925072617</v>
      </c>
      <c r="J3059">
        <v>6.5383075790546004</v>
      </c>
      <c r="K3059">
        <v>35.481546866596503</v>
      </c>
      <c r="L3059">
        <v>30.782990814711301</v>
      </c>
      <c r="M3059">
        <v>77.064524579999301</v>
      </c>
      <c r="N3059">
        <v>1.49039181650569</v>
      </c>
      <c r="O3059">
        <v>18.287373004354102</v>
      </c>
      <c r="P3059">
        <v>183.15068493150599</v>
      </c>
      <c r="Q3059">
        <v>4.9377027089423001E-2</v>
      </c>
    </row>
    <row r="3060" spans="1:17" hidden="1" x14ac:dyDescent="0.3">
      <c r="A3060" t="s">
        <v>6333</v>
      </c>
      <c r="B3060" t="s">
        <v>6334</v>
      </c>
      <c r="C3060" t="str">
        <f>IFERROR(VLOOKUP(Table1[[#This Row],[Ticker]],[1]!Table2[[Symbol]:[Industry]],2,FALSE),"-")</f>
        <v>-</v>
      </c>
      <c r="D3060" t="s">
        <v>223</v>
      </c>
      <c r="E3060">
        <v>83.136340500000003</v>
      </c>
      <c r="F3060">
        <v>120.85</v>
      </c>
      <c r="G3060">
        <v>41.355437077547798</v>
      </c>
      <c r="H3060">
        <v>6.8575636881892201</v>
      </c>
      <c r="I3060">
        <v>24.584600794533099</v>
      </c>
      <c r="J3060">
        <v>10.8787466842222</v>
      </c>
      <c r="K3060">
        <v>104.454967721465</v>
      </c>
      <c r="L3060">
        <v>90.727835345368604</v>
      </c>
      <c r="M3060">
        <v>80.681383291212697</v>
      </c>
      <c r="N3060">
        <v>0.74190411651604304</v>
      </c>
      <c r="O3060">
        <v>0.95159288374018203</v>
      </c>
      <c r="P3060">
        <v>86.496913580246897</v>
      </c>
      <c r="Q3060">
        <v>4.8481036134566002E-2</v>
      </c>
    </row>
    <row r="3061" spans="1:17" hidden="1" x14ac:dyDescent="0.3">
      <c r="A3061" t="s">
        <v>6335</v>
      </c>
      <c r="B3061" t="s">
        <v>6336</v>
      </c>
      <c r="C3061" t="str">
        <f>IFERROR(VLOOKUP(Table1[[#This Row],[Ticker]],[1]!Table2[[Symbol]:[Industry]],2,FALSE),"-")</f>
        <v>-</v>
      </c>
      <c r="D3061" t="s">
        <v>532</v>
      </c>
      <c r="E3061">
        <v>83.075732110000004</v>
      </c>
      <c r="F3061">
        <v>15.82</v>
      </c>
      <c r="G3061">
        <v>-34.462804423789102</v>
      </c>
      <c r="H3061">
        <v>-6.1473508575573597</v>
      </c>
      <c r="I3061">
        <v>-24.724926455141102</v>
      </c>
      <c r="J3061">
        <v>0.16627938234502301</v>
      </c>
      <c r="K3061">
        <v>16.696733187237999</v>
      </c>
      <c r="L3061">
        <v>18.047481427588401</v>
      </c>
      <c r="M3061">
        <v>40.1117510016769</v>
      </c>
      <c r="N3061">
        <v>0.90833179092147898</v>
      </c>
      <c r="O3061">
        <v>76.359039190897505</v>
      </c>
      <c r="P3061">
        <v>6.1744966442953002</v>
      </c>
      <c r="Q3061">
        <v>6.5155863860119997E-2</v>
      </c>
    </row>
    <row r="3062" spans="1:17" hidden="1" x14ac:dyDescent="0.3">
      <c r="A3062" t="s">
        <v>6337</v>
      </c>
      <c r="B3062" t="s">
        <v>6338</v>
      </c>
      <c r="C3062" t="str">
        <f>IFERROR(VLOOKUP(Table1[[#This Row],[Ticker]],[1]!Table2[[Symbol]:[Industry]],2,FALSE),"-")</f>
        <v>-</v>
      </c>
      <c r="D3062" t="s">
        <v>5474</v>
      </c>
      <c r="E3062">
        <v>82.958399999999997</v>
      </c>
      <c r="F3062">
        <v>28</v>
      </c>
      <c r="G3062">
        <v>-96.977387433478697</v>
      </c>
      <c r="H3062">
        <v>-6.0389065037344203</v>
      </c>
      <c r="I3062">
        <v>-81.551963697829805</v>
      </c>
      <c r="J3062">
        <v>4.7638848316314801</v>
      </c>
      <c r="K3062">
        <v>29.7628907122143</v>
      </c>
      <c r="L3062">
        <v>51.033389683053898</v>
      </c>
      <c r="M3062">
        <v>64.0224136286148</v>
      </c>
      <c r="N3062">
        <v>0.478461058592835</v>
      </c>
      <c r="O3062">
        <v>268.21428571428498</v>
      </c>
      <c r="P3062">
        <v>24.333925399644698</v>
      </c>
      <c r="Q3062">
        <v>-4.3806825019999003E-2</v>
      </c>
    </row>
    <row r="3063" spans="1:17" hidden="1" x14ac:dyDescent="0.3">
      <c r="A3063" t="s">
        <v>6339</v>
      </c>
      <c r="B3063" t="s">
        <v>6340</v>
      </c>
      <c r="C3063" t="str">
        <f>IFERROR(VLOOKUP(Table1[[#This Row],[Ticker]],[1]!Table2[[Symbol]:[Industry]],2,FALSE),"-")</f>
        <v>-</v>
      </c>
      <c r="D3063" t="s">
        <v>926</v>
      </c>
      <c r="E3063">
        <v>82.915000000000006</v>
      </c>
      <c r="F3063">
        <v>144.19999999999999</v>
      </c>
      <c r="G3063">
        <v>-52.900874908643203</v>
      </c>
      <c r="H3063">
        <v>2.0062061288358399</v>
      </c>
      <c r="I3063">
        <v>-29.462123307984299</v>
      </c>
      <c r="J3063">
        <v>3.64073024143973</v>
      </c>
      <c r="K3063">
        <v>148.06955892731699</v>
      </c>
      <c r="L3063">
        <v>169.67047939690099</v>
      </c>
      <c r="M3063">
        <v>42.561445802714204</v>
      </c>
      <c r="N3063">
        <v>0.49868417065960202</v>
      </c>
      <c r="O3063">
        <v>48.404993065187199</v>
      </c>
      <c r="P3063">
        <v>5.2554744525547399</v>
      </c>
      <c r="Q3063">
        <v>0.18959144550437801</v>
      </c>
    </row>
    <row r="3064" spans="1:17" hidden="1" x14ac:dyDescent="0.3">
      <c r="A3064" t="s">
        <v>6341</v>
      </c>
      <c r="B3064" t="s">
        <v>6342</v>
      </c>
      <c r="C3064" t="str">
        <f>IFERROR(VLOOKUP(Table1[[#This Row],[Ticker]],[1]!Table2[[Symbol]:[Industry]],2,FALSE),"-")</f>
        <v>-</v>
      </c>
      <c r="D3064" t="s">
        <v>54</v>
      </c>
      <c r="E3064">
        <v>82.870780920000001</v>
      </c>
      <c r="F3064">
        <v>140.44999999999999</v>
      </c>
      <c r="G3064">
        <v>-2.34802218860791</v>
      </c>
      <c r="H3064">
        <v>-6.9908812993964604</v>
      </c>
      <c r="I3064">
        <v>-4.8581865922763701</v>
      </c>
      <c r="J3064">
        <v>-3.3572801255951901</v>
      </c>
      <c r="K3064">
        <v>133.17640980668401</v>
      </c>
      <c r="L3064">
        <v>128.817982524135</v>
      </c>
      <c r="M3064">
        <v>62.437539937511097</v>
      </c>
      <c r="N3064">
        <v>1.26958700032176</v>
      </c>
      <c r="O3064">
        <v>11.783552865788501</v>
      </c>
      <c r="P3064">
        <v>43.243243243243199</v>
      </c>
      <c r="Q3064">
        <v>-6.5373831204961999E-2</v>
      </c>
    </row>
    <row r="3065" spans="1:17" hidden="1" x14ac:dyDescent="0.3">
      <c r="A3065" t="s">
        <v>6343</v>
      </c>
      <c r="B3065" t="s">
        <v>6344</v>
      </c>
      <c r="C3065" t="str">
        <f>IFERROR(VLOOKUP(Table1[[#This Row],[Ticker]],[1]!Table2[[Symbol]:[Industry]],2,FALSE),"-")</f>
        <v>-</v>
      </c>
      <c r="D3065" t="s">
        <v>584</v>
      </c>
      <c r="E3065">
        <v>82.32</v>
      </c>
      <c r="F3065">
        <v>300</v>
      </c>
      <c r="G3065">
        <v>149.02355030229401</v>
      </c>
      <c r="H3065">
        <v>-2.5042378767163398</v>
      </c>
      <c r="I3065">
        <v>36.895185276702399</v>
      </c>
      <c r="J3065">
        <v>8.0760718738110793</v>
      </c>
      <c r="K3065">
        <v>291.08188467338198</v>
      </c>
      <c r="L3065">
        <v>240.91398062646499</v>
      </c>
      <c r="M3065">
        <v>59.038307964126098</v>
      </c>
      <c r="N3065">
        <v>0.62016201620162004</v>
      </c>
      <c r="O3065">
        <v>33.699999999999903</v>
      </c>
      <c r="P3065">
        <v>192.96875</v>
      </c>
      <c r="Q3065">
        <v>0.13754134485956701</v>
      </c>
    </row>
    <row r="3066" spans="1:17" hidden="1" x14ac:dyDescent="0.3">
      <c r="A3066" t="s">
        <v>6345</v>
      </c>
      <c r="B3066" t="s">
        <v>6346</v>
      </c>
      <c r="C3066" t="str">
        <f>IFERROR(VLOOKUP(Table1[[#This Row],[Ticker]],[1]!Table2[[Symbol]:[Industry]],2,FALSE),"-")</f>
        <v>-</v>
      </c>
      <c r="D3066" t="s">
        <v>1403</v>
      </c>
      <c r="E3066">
        <v>82.163989999999998</v>
      </c>
      <c r="F3066">
        <v>277.3</v>
      </c>
      <c r="G3066">
        <v>46.204883217078503</v>
      </c>
      <c r="H3066">
        <v>8.8469834213794799E-2</v>
      </c>
      <c r="I3066">
        <v>6.6792025553201499</v>
      </c>
      <c r="J3066">
        <v>0.39736671455351003</v>
      </c>
      <c r="K3066">
        <v>267.59913573298297</v>
      </c>
      <c r="L3066">
        <v>253.16327045304899</v>
      </c>
      <c r="M3066">
        <v>70.133955617066903</v>
      </c>
      <c r="N3066">
        <v>1.1071172275391601</v>
      </c>
      <c r="O3066">
        <v>31.265777136674998</v>
      </c>
      <c r="P3066">
        <v>84.497671324018597</v>
      </c>
      <c r="Q3066">
        <v>6.0224215086826002E-2</v>
      </c>
    </row>
    <row r="3067" spans="1:17" hidden="1" x14ac:dyDescent="0.3">
      <c r="A3067" t="s">
        <v>6347</v>
      </c>
      <c r="B3067" t="s">
        <v>6348</v>
      </c>
      <c r="C3067" t="str">
        <f>IFERROR(VLOOKUP(Table1[[#This Row],[Ticker]],[1]!Table2[[Symbol]:[Industry]],2,FALSE),"-")</f>
        <v>-</v>
      </c>
      <c r="D3067" t="s">
        <v>626</v>
      </c>
      <c r="E3067">
        <v>82.019399727999996</v>
      </c>
      <c r="F3067">
        <v>94.91</v>
      </c>
      <c r="G3067">
        <v>0.13053539281127099</v>
      </c>
      <c r="H3067">
        <v>-2.8038301665107701</v>
      </c>
      <c r="I3067">
        <v>-25.4281403584014</v>
      </c>
      <c r="J3067">
        <v>1.3255048442325701</v>
      </c>
      <c r="K3067">
        <v>92.836443068551503</v>
      </c>
      <c r="L3067">
        <v>91.150539832941504</v>
      </c>
      <c r="M3067">
        <v>64.184513998732101</v>
      </c>
      <c r="N3067">
        <v>0.40204077543964101</v>
      </c>
      <c r="O3067">
        <v>25.750711200084201</v>
      </c>
      <c r="P3067">
        <v>39.164222873900201</v>
      </c>
      <c r="Q3067">
        <v>-4.5978507958939997E-3</v>
      </c>
    </row>
    <row r="3068" spans="1:17" hidden="1" x14ac:dyDescent="0.3">
      <c r="A3068" t="s">
        <v>6349</v>
      </c>
      <c r="B3068" t="s">
        <v>6350</v>
      </c>
      <c r="C3068" t="str">
        <f>IFERROR(VLOOKUP(Table1[[#This Row],[Ticker]],[1]!Table2[[Symbol]:[Industry]],2,FALSE),"-")</f>
        <v>-</v>
      </c>
      <c r="D3068" t="s">
        <v>696</v>
      </c>
      <c r="E3068">
        <v>81.782044499999998</v>
      </c>
      <c r="F3068">
        <v>47.94</v>
      </c>
      <c r="G3068">
        <v>25.605390755517099</v>
      </c>
      <c r="H3068">
        <v>33.863522390678298</v>
      </c>
      <c r="I3068">
        <v>-37.370217566899399</v>
      </c>
      <c r="J3068">
        <v>17.194364909331899</v>
      </c>
      <c r="K3068">
        <v>40.7108918912379</v>
      </c>
      <c r="L3068">
        <v>40.299875387112202</v>
      </c>
      <c r="M3068">
        <v>62.088851216850003</v>
      </c>
      <c r="N3068">
        <v>4.2908862431702204</v>
      </c>
      <c r="O3068">
        <v>45.807259073842303</v>
      </c>
      <c r="P3068">
        <v>53.653846153846096</v>
      </c>
      <c r="Q3068">
        <v>6.2065222266660001E-3</v>
      </c>
    </row>
    <row r="3069" spans="1:17" hidden="1" x14ac:dyDescent="0.3">
      <c r="A3069" t="s">
        <v>6351</v>
      </c>
      <c r="B3069" t="s">
        <v>6352</v>
      </c>
      <c r="C3069" t="str">
        <f>IFERROR(VLOOKUP(Table1[[#This Row],[Ticker]],[1]!Table2[[Symbol]:[Industry]],2,FALSE),"-")</f>
        <v>-</v>
      </c>
      <c r="D3069" t="s">
        <v>2157</v>
      </c>
      <c r="E3069">
        <v>81.78</v>
      </c>
      <c r="F3069">
        <v>176.25</v>
      </c>
      <c r="G3069">
        <v>123.592345367028</v>
      </c>
      <c r="H3069">
        <v>-9.2717376481140299</v>
      </c>
      <c r="I3069">
        <v>11.409491175677999</v>
      </c>
      <c r="J3069">
        <v>21.019661362412101</v>
      </c>
      <c r="K3069">
        <v>180.81110499892901</v>
      </c>
      <c r="L3069">
        <v>178.03100623858401</v>
      </c>
      <c r="M3069">
        <v>54.802281697592598</v>
      </c>
      <c r="N3069">
        <v>1.4462657300055199</v>
      </c>
      <c r="O3069">
        <v>55.631205673758799</v>
      </c>
      <c r="P3069">
        <v>163.452914798206</v>
      </c>
      <c r="Q3069">
        <v>0.121403263121363</v>
      </c>
    </row>
    <row r="3070" spans="1:17" hidden="1" x14ac:dyDescent="0.3">
      <c r="A3070" t="s">
        <v>6353</v>
      </c>
      <c r="B3070" t="s">
        <v>6354</v>
      </c>
      <c r="C3070" t="str">
        <f>IFERROR(VLOOKUP(Table1[[#This Row],[Ticker]],[1]!Table2[[Symbol]:[Industry]],2,FALSE),"-")</f>
        <v>-</v>
      </c>
      <c r="D3070" t="s">
        <v>1403</v>
      </c>
      <c r="E3070">
        <v>81.616978759999995</v>
      </c>
      <c r="F3070">
        <v>79.48</v>
      </c>
      <c r="G3070">
        <v>-9.6339377009978993</v>
      </c>
      <c r="H3070">
        <v>2.2975016705000999</v>
      </c>
      <c r="I3070">
        <v>-22.083284718716602</v>
      </c>
      <c r="J3070">
        <v>9.0798242650408003</v>
      </c>
      <c r="K3070">
        <v>76.768967741662095</v>
      </c>
      <c r="L3070">
        <v>75.898825779548503</v>
      </c>
      <c r="M3070">
        <v>62.190245224465997</v>
      </c>
      <c r="N3070">
        <v>0.82301499782015197</v>
      </c>
      <c r="O3070">
        <v>23.678912934071398</v>
      </c>
      <c r="P3070">
        <v>31.917012448132699</v>
      </c>
      <c r="Q3070">
        <v>-1.1558076413969E-2</v>
      </c>
    </row>
    <row r="3071" spans="1:17" hidden="1" x14ac:dyDescent="0.3">
      <c r="A3071" t="s">
        <v>6355</v>
      </c>
      <c r="B3071" t="s">
        <v>6356</v>
      </c>
      <c r="C3071" t="str">
        <f>IFERROR(VLOOKUP(Table1[[#This Row],[Ticker]],[1]!Table2[[Symbol]:[Industry]],2,FALSE),"-")</f>
        <v>-</v>
      </c>
      <c r="D3071" t="s">
        <v>51</v>
      </c>
      <c r="E3071">
        <v>81.540750000000003</v>
      </c>
      <c r="F3071">
        <v>236.35</v>
      </c>
      <c r="G3071">
        <v>45.996148592057999</v>
      </c>
      <c r="H3071">
        <v>6.82335999296859</v>
      </c>
      <c r="I3071">
        <v>8.9452756459252605</v>
      </c>
      <c r="J3071">
        <v>1.2425494902660099</v>
      </c>
      <c r="K3071">
        <v>217.55457813416399</v>
      </c>
      <c r="L3071">
        <v>193.03536707562799</v>
      </c>
      <c r="M3071">
        <v>56.831101516662002</v>
      </c>
      <c r="N3071">
        <v>0.71209910637521801</v>
      </c>
      <c r="O3071">
        <v>11.9737677173683</v>
      </c>
      <c r="P3071">
        <v>92.076391710686707</v>
      </c>
      <c r="Q3071">
        <v>6.8316660157611994E-2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46</v>
      </c>
      <c r="E3072">
        <v>81.450502122000003</v>
      </c>
      <c r="F3072">
        <v>11.77</v>
      </c>
      <c r="G3072">
        <v>16.081581231707499</v>
      </c>
      <c r="H3072">
        <v>-0.431967857260875</v>
      </c>
      <c r="I3072">
        <v>-26.5606970762387</v>
      </c>
      <c r="J3072">
        <v>-0.99506555143659403</v>
      </c>
      <c r="K3072">
        <v>10.819879544897001</v>
      </c>
      <c r="L3072">
        <v>11.1617444502234</v>
      </c>
      <c r="M3072">
        <v>63.645700944802897</v>
      </c>
      <c r="N3072">
        <v>1.4973372717722999</v>
      </c>
      <c r="O3072">
        <v>43.925233644859802</v>
      </c>
      <c r="P3072">
        <v>52.461139896372998</v>
      </c>
      <c r="Q3072">
        <v>-3.0812878853774001E-2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2379</v>
      </c>
      <c r="E3073">
        <v>81.416933982000003</v>
      </c>
      <c r="F3073">
        <v>34.57</v>
      </c>
      <c r="G3073">
        <v>7.6999352011176496</v>
      </c>
      <c r="H3073">
        <v>-25.2645301254034</v>
      </c>
      <c r="I3073">
        <v>-42.009699042063602</v>
      </c>
      <c r="J3073">
        <v>-4.56821774557352</v>
      </c>
      <c r="K3073">
        <v>45.862316743284303</v>
      </c>
      <c r="L3073">
        <v>47.682069168913998</v>
      </c>
      <c r="M3073">
        <v>30.283037081751601</v>
      </c>
      <c r="N3073">
        <v>0.97273259037474202</v>
      </c>
      <c r="O3073">
        <v>116.951113682383</v>
      </c>
      <c r="P3073">
        <v>37.866400797607099</v>
      </c>
      <c r="Q3073">
        <v>0.18857600367207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433</v>
      </c>
      <c r="E3074">
        <v>81.2699365</v>
      </c>
      <c r="F3074">
        <v>75.5</v>
      </c>
      <c r="G3074">
        <v>60.388663945922502</v>
      </c>
      <c r="H3074">
        <v>-1.41671065874507</v>
      </c>
      <c r="I3074">
        <v>-23.426705684219201</v>
      </c>
      <c r="J3074">
        <v>-1.4503617651452301</v>
      </c>
      <c r="K3074">
        <v>73.3600737801344</v>
      </c>
      <c r="L3074">
        <v>68.114508835124795</v>
      </c>
      <c r="M3074">
        <v>57.070821598500601</v>
      </c>
      <c r="N3074">
        <v>1.73097645006198</v>
      </c>
      <c r="O3074">
        <v>29.8013245033112</v>
      </c>
      <c r="P3074">
        <v>94.537490337541797</v>
      </c>
      <c r="Q3074">
        <v>7.2481309339625002E-2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633</v>
      </c>
      <c r="E3075">
        <v>81.23120514</v>
      </c>
      <c r="F3075">
        <v>67.56</v>
      </c>
      <c r="G3075">
        <v>90.579813311424701</v>
      </c>
      <c r="H3075">
        <v>-6.6897637886497803</v>
      </c>
      <c r="I3075">
        <v>8.0790417789445996</v>
      </c>
      <c r="J3075">
        <v>-3.39288186845519</v>
      </c>
      <c r="K3075">
        <v>64.752030186723204</v>
      </c>
      <c r="L3075">
        <v>53.840787035136501</v>
      </c>
      <c r="M3075">
        <v>38.699249753268496</v>
      </c>
      <c r="N3075">
        <v>0.65497063656639998</v>
      </c>
      <c r="O3075">
        <v>14.564831261101199</v>
      </c>
      <c r="P3075">
        <v>123.708609271523</v>
      </c>
      <c r="Q3075">
        <v>5.8957491427519E-2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532</v>
      </c>
      <c r="E3076">
        <v>81.095088000000004</v>
      </c>
      <c r="F3076">
        <v>75.3</v>
      </c>
      <c r="G3076">
        <v>-45.920918321943503</v>
      </c>
      <c r="H3076">
        <v>-22.697900786097701</v>
      </c>
      <c r="I3076">
        <v>-32.440647610281999</v>
      </c>
      <c r="J3076">
        <v>-4.5408151713881102</v>
      </c>
      <c r="M3076">
        <v>29.7376914845029</v>
      </c>
      <c r="O3076">
        <v>30.146082337317299</v>
      </c>
      <c r="P3076">
        <v>3.1506849315068499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696</v>
      </c>
      <c r="E3077">
        <v>80.480212808000005</v>
      </c>
      <c r="F3077">
        <v>24.94</v>
      </c>
      <c r="G3077">
        <v>14.8748405823035</v>
      </c>
      <c r="H3077">
        <v>2.4514010398958401</v>
      </c>
      <c r="I3077">
        <v>-32.85502354554</v>
      </c>
      <c r="J3077">
        <v>9.4123941230343799</v>
      </c>
      <c r="K3077">
        <v>24.981799243949901</v>
      </c>
      <c r="L3077">
        <v>24.611738525225501</v>
      </c>
      <c r="M3077">
        <v>51.535768988520402</v>
      </c>
      <c r="N3077">
        <v>0.69675613335056497</v>
      </c>
      <c r="O3077">
        <v>56.907182523649197</v>
      </c>
      <c r="P3077">
        <v>44.289124537607897</v>
      </c>
      <c r="Q3077">
        <v>3.4718349423447002E-2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133</v>
      </c>
      <c r="E3078">
        <v>80.474089419999999</v>
      </c>
      <c r="F3078">
        <v>28.3</v>
      </c>
      <c r="G3078">
        <v>-20.5925760716631</v>
      </c>
      <c r="H3078">
        <v>-7.0467484070214104</v>
      </c>
      <c r="I3078">
        <v>-32.085633503715499</v>
      </c>
      <c r="J3078">
        <v>-1.10723121148836</v>
      </c>
      <c r="K3078">
        <v>29.073962881951001</v>
      </c>
      <c r="L3078">
        <v>29.9569603593146</v>
      </c>
      <c r="M3078">
        <v>48.723616835007398</v>
      </c>
      <c r="N3078">
        <v>0.54019419410234604</v>
      </c>
      <c r="O3078">
        <v>54.381625441696002</v>
      </c>
      <c r="P3078">
        <v>13.154738104758</v>
      </c>
      <c r="Q3078">
        <v>1.3994671272841E-2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1598</v>
      </c>
      <c r="E3079">
        <v>80.400000000000006</v>
      </c>
      <c r="F3079">
        <v>80.400000000000006</v>
      </c>
      <c r="G3079">
        <v>-30.412836631131299</v>
      </c>
      <c r="H3079">
        <v>7.1016666255821601</v>
      </c>
      <c r="I3079">
        <v>-16.932565919469699</v>
      </c>
      <c r="J3079">
        <v>1.67348718792573</v>
      </c>
      <c r="K3079">
        <v>79.228274950460303</v>
      </c>
      <c r="M3079">
        <v>52.0626895727099</v>
      </c>
      <c r="N3079">
        <v>1.96540966559027</v>
      </c>
      <c r="O3079">
        <v>20.273631840796</v>
      </c>
      <c r="P3079">
        <v>14.857142857142801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926</v>
      </c>
      <c r="E3080">
        <v>80.160499999999999</v>
      </c>
      <c r="F3080">
        <v>216.65</v>
      </c>
      <c r="G3080">
        <v>-37.0787850837919</v>
      </c>
      <c r="H3080">
        <v>0.69996788236315699</v>
      </c>
      <c r="I3080">
        <v>-28.8052038283559</v>
      </c>
      <c r="J3080">
        <v>0.449498871884916</v>
      </c>
      <c r="K3080">
        <v>223.31423950029901</v>
      </c>
      <c r="L3080">
        <v>232.553331868698</v>
      </c>
      <c r="M3080">
        <v>30.4783059058697</v>
      </c>
      <c r="N3080">
        <v>0.804446274773568</v>
      </c>
      <c r="O3080">
        <v>40.295407339025999</v>
      </c>
      <c r="P3080">
        <v>3.6107125777140099</v>
      </c>
      <c r="Q3080">
        <v>-3.0147166616368001E-2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130</v>
      </c>
      <c r="E3081">
        <v>79.870885314999995</v>
      </c>
      <c r="F3081">
        <v>144.94999999999999</v>
      </c>
      <c r="G3081">
        <v>83.987089993446304</v>
      </c>
      <c r="H3081">
        <v>-16.768899396994399</v>
      </c>
      <c r="I3081">
        <v>9.4226578041749605</v>
      </c>
      <c r="J3081">
        <v>2.67451335972989</v>
      </c>
      <c r="K3081">
        <v>154.66420942431799</v>
      </c>
      <c r="L3081">
        <v>130.015670468731</v>
      </c>
      <c r="M3081">
        <v>37.196863971570203</v>
      </c>
      <c r="N3081">
        <v>0.81276235368590699</v>
      </c>
      <c r="O3081">
        <v>25.5260434632631</v>
      </c>
      <c r="P3081">
        <v>116.02086438152</v>
      </c>
      <c r="Q3081">
        <v>7.2238811513475998E-2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201</v>
      </c>
      <c r="E3082">
        <v>79.781516800000006</v>
      </c>
      <c r="F3082">
        <v>69.92</v>
      </c>
      <c r="G3082">
        <v>-54.174149229490901</v>
      </c>
      <c r="H3082">
        <v>-0.67578026740969199</v>
      </c>
      <c r="I3082">
        <v>-31.745726987668</v>
      </c>
      <c r="J3082">
        <v>0.13124233085807499</v>
      </c>
      <c r="K3082">
        <v>70.672273059940196</v>
      </c>
      <c r="L3082">
        <v>77.695729619721106</v>
      </c>
      <c r="M3082">
        <v>56.662092902474598</v>
      </c>
      <c r="N3082">
        <v>0.96648685899148701</v>
      </c>
      <c r="O3082">
        <v>61.3272311212814</v>
      </c>
      <c r="P3082">
        <v>7.2392638036809798</v>
      </c>
      <c r="Q3082">
        <v>7.4022035198959002E-2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D3083" t="s">
        <v>532</v>
      </c>
      <c r="E3083">
        <v>79.752628549999997</v>
      </c>
      <c r="F3083">
        <v>116.9</v>
      </c>
      <c r="G3083">
        <v>350.752603417633</v>
      </c>
      <c r="H3083">
        <v>22.2314739327506</v>
      </c>
      <c r="I3083">
        <v>168.107598074393</v>
      </c>
      <c r="J3083">
        <v>18.450439561187999</v>
      </c>
      <c r="K3083">
        <v>87.549562990092795</v>
      </c>
      <c r="L3083">
        <v>63.006888414355899</v>
      </c>
      <c r="M3083">
        <v>86.9164750571518</v>
      </c>
      <c r="N3083">
        <v>2.57436487401309</v>
      </c>
      <c r="O3083">
        <v>3.5072711719418201</v>
      </c>
      <c r="P3083">
        <v>450.11764705882302</v>
      </c>
      <c r="Q3083">
        <v>0.14836897476427899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1564</v>
      </c>
      <c r="E3084">
        <v>79.570620167999905</v>
      </c>
      <c r="F3084">
        <v>6.76</v>
      </c>
      <c r="G3084">
        <v>98.748247898374203</v>
      </c>
      <c r="H3084">
        <v>26.312625529691701</v>
      </c>
      <c r="I3084">
        <v>-2.2851425921500099</v>
      </c>
      <c r="J3084">
        <v>23.6074714150588</v>
      </c>
      <c r="K3084">
        <v>5.2517257874870804</v>
      </c>
      <c r="L3084">
        <v>4.7319565946382403</v>
      </c>
      <c r="M3084">
        <v>86.367360677613505</v>
      </c>
      <c r="N3084">
        <v>1.42712990754819</v>
      </c>
      <c r="O3084">
        <v>0.59171597633136397</v>
      </c>
      <c r="P3084">
        <v>145.81818181818099</v>
      </c>
      <c r="Q3084">
        <v>8.4958257261967998E-2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3555</v>
      </c>
      <c r="E3085">
        <v>79.417354743999994</v>
      </c>
      <c r="F3085">
        <v>71.44</v>
      </c>
      <c r="G3085">
        <v>3.30582365595001</v>
      </c>
      <c r="H3085">
        <v>-5.3561712072218999</v>
      </c>
      <c r="I3085">
        <v>-1.9660468328184</v>
      </c>
      <c r="J3085">
        <v>0.47171615693268798</v>
      </c>
      <c r="K3085">
        <v>74.5054776908175</v>
      </c>
      <c r="L3085">
        <v>69.316964314599403</v>
      </c>
      <c r="M3085">
        <v>25.223788617929799</v>
      </c>
      <c r="N3085">
        <v>0.13478260869565201</v>
      </c>
      <c r="O3085">
        <v>22.4804031354983</v>
      </c>
      <c r="P3085">
        <v>55.948482864003402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548</v>
      </c>
      <c r="E3086">
        <v>79.4146188</v>
      </c>
      <c r="F3086">
        <v>47.3</v>
      </c>
      <c r="G3086">
        <v>45.450053657281003</v>
      </c>
      <c r="H3086">
        <v>-8.52587497689386</v>
      </c>
      <c r="I3086">
        <v>1.1188027604020301</v>
      </c>
      <c r="J3086">
        <v>-5.52868927586682</v>
      </c>
      <c r="K3086">
        <v>45.750233569465202</v>
      </c>
      <c r="L3086">
        <v>39.4715469887132</v>
      </c>
      <c r="M3086">
        <v>52.421033318934903</v>
      </c>
      <c r="N3086">
        <v>0.42192712338618399</v>
      </c>
      <c r="O3086">
        <v>13.530655391120501</v>
      </c>
      <c r="P3086">
        <v>94.971145919208496</v>
      </c>
      <c r="Q3086">
        <v>8.0040298892743E-2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2469</v>
      </c>
      <c r="E3087">
        <v>79.373739999999998</v>
      </c>
      <c r="F3087">
        <v>71</v>
      </c>
      <c r="G3087">
        <v>-23.998753979966999</v>
      </c>
      <c r="H3087">
        <v>0.26780040478098899</v>
      </c>
      <c r="I3087">
        <v>-10.414620913636</v>
      </c>
      <c r="J3087">
        <v>-4.8177575272778297</v>
      </c>
      <c r="K3087">
        <v>72.231436599462199</v>
      </c>
      <c r="L3087">
        <v>72.2870363996404</v>
      </c>
      <c r="M3087">
        <v>37.275291754404599</v>
      </c>
      <c r="N3087">
        <v>1.5275200989486699</v>
      </c>
      <c r="O3087">
        <v>47.887323943661897</v>
      </c>
      <c r="P3087">
        <v>18.2348043297252</v>
      </c>
      <c r="Q3087">
        <v>0.215632556213043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133</v>
      </c>
      <c r="E3088">
        <v>79.185485249999999</v>
      </c>
      <c r="F3088">
        <v>138.75</v>
      </c>
      <c r="G3088">
        <v>66.257166128626693</v>
      </c>
      <c r="H3088">
        <v>-30.4094523923861</v>
      </c>
      <c r="I3088">
        <v>-10.3270369455197</v>
      </c>
      <c r="J3088">
        <v>-7.0282838430673102</v>
      </c>
      <c r="K3088">
        <v>166.518076206865</v>
      </c>
      <c r="L3088">
        <v>137.799139086369</v>
      </c>
      <c r="M3088">
        <v>5.9884869324738501</v>
      </c>
      <c r="N3088">
        <v>1.61754545454545</v>
      </c>
      <c r="O3088">
        <v>54.918918918918898</v>
      </c>
      <c r="P3088">
        <v>93.433709744876595</v>
      </c>
      <c r="Q3088">
        <v>4.2327523898421003E-2</v>
      </c>
    </row>
    <row r="3089" spans="1:17" hidden="1" x14ac:dyDescent="0.3">
      <c r="A3089" t="s">
        <v>6391</v>
      </c>
      <c r="B3089" t="s">
        <v>6073</v>
      </c>
      <c r="C3089" t="str">
        <f>IFERROR(VLOOKUP(Table1[[#This Row],[Ticker]],[1]!Table2[[Symbol]:[Industry]],2,FALSE),"-")</f>
        <v>-</v>
      </c>
      <c r="D3089" t="s">
        <v>21</v>
      </c>
      <c r="E3089">
        <v>78.947437491000002</v>
      </c>
      <c r="F3089">
        <v>22.97</v>
      </c>
      <c r="G3089">
        <v>14.6121856536253</v>
      </c>
      <c r="H3089">
        <v>21.3036205269124</v>
      </c>
      <c r="I3089">
        <v>-22.386015355209</v>
      </c>
      <c r="J3089">
        <v>8.6310167883071394</v>
      </c>
      <c r="K3089">
        <v>19.537049831667801</v>
      </c>
      <c r="L3089">
        <v>19.630279136173701</v>
      </c>
      <c r="M3089">
        <v>79.397819721828299</v>
      </c>
      <c r="N3089">
        <v>1.7601748057240201</v>
      </c>
      <c r="O3089">
        <v>17.5010883761427</v>
      </c>
      <c r="P3089">
        <v>48.078172472272399</v>
      </c>
      <c r="Q3089">
        <v>-1.4252913425668E-2</v>
      </c>
    </row>
    <row r="3090" spans="1:17" hidden="1" x14ac:dyDescent="0.3">
      <c r="A3090" t="s">
        <v>6392</v>
      </c>
      <c r="B3090" t="s">
        <v>6393</v>
      </c>
      <c r="C3090" t="str">
        <f>IFERROR(VLOOKUP(Table1[[#This Row],[Ticker]],[1]!Table2[[Symbol]:[Industry]],2,FALSE),"-")</f>
        <v>-</v>
      </c>
      <c r="D3090" t="s">
        <v>463</v>
      </c>
      <c r="E3090">
        <v>78.921140199999996</v>
      </c>
      <c r="F3090">
        <v>160.30000000000001</v>
      </c>
      <c r="G3090">
        <v>-53.7380052259156</v>
      </c>
      <c r="H3090">
        <v>-7.2786737060519204</v>
      </c>
      <c r="I3090">
        <v>-22.411745416366799</v>
      </c>
      <c r="J3090">
        <v>8.4383828235993406</v>
      </c>
      <c r="K3090">
        <v>160.56019815199801</v>
      </c>
      <c r="L3090">
        <v>171.31790518325201</v>
      </c>
      <c r="M3090">
        <v>49.448574832726401</v>
      </c>
      <c r="N3090">
        <v>0.43899418899418902</v>
      </c>
      <c r="O3090">
        <v>52.4641297567061</v>
      </c>
      <c r="P3090">
        <v>23.307692307692299</v>
      </c>
      <c r="Q3090">
        <v>9.7997595512051006E-2</v>
      </c>
    </row>
    <row r="3091" spans="1:17" hidden="1" x14ac:dyDescent="0.3">
      <c r="A3091" t="s">
        <v>6394</v>
      </c>
      <c r="B3091" t="s">
        <v>6395</v>
      </c>
      <c r="C3091" t="str">
        <f>IFERROR(VLOOKUP(Table1[[#This Row],[Ticker]],[1]!Table2[[Symbol]:[Industry]],2,FALSE),"-")</f>
        <v>-</v>
      </c>
      <c r="D3091" t="s">
        <v>926</v>
      </c>
      <c r="E3091">
        <v>78.672600000000003</v>
      </c>
      <c r="F3091">
        <v>45.9</v>
      </c>
      <c r="G3091">
        <v>-40.2257251339242</v>
      </c>
      <c r="H3091">
        <v>5.3777940690175896</v>
      </c>
      <c r="I3091">
        <v>-17.280180067765102</v>
      </c>
      <c r="J3091">
        <v>-1.5691001695979201</v>
      </c>
      <c r="K3091">
        <v>45.3778514435188</v>
      </c>
      <c r="L3091">
        <v>44.125502596503203</v>
      </c>
      <c r="M3091">
        <v>40.684231754659898</v>
      </c>
      <c r="N3091">
        <v>1.92019201920192</v>
      </c>
      <c r="O3091">
        <v>21.8954248366013</v>
      </c>
      <c r="P3091">
        <v>25.7534246575342</v>
      </c>
    </row>
    <row r="3092" spans="1:17" hidden="1" x14ac:dyDescent="0.3">
      <c r="A3092" t="s">
        <v>6396</v>
      </c>
      <c r="B3092" t="s">
        <v>6397</v>
      </c>
      <c r="C3092" t="str">
        <f>IFERROR(VLOOKUP(Table1[[#This Row],[Ticker]],[1]!Table2[[Symbol]:[Industry]],2,FALSE),"-")</f>
        <v>-</v>
      </c>
      <c r="D3092" t="s">
        <v>532</v>
      </c>
      <c r="E3092">
        <v>78.411218820000002</v>
      </c>
      <c r="F3092">
        <v>56.67</v>
      </c>
      <c r="G3092">
        <v>43.085573247675597</v>
      </c>
      <c r="H3092">
        <v>0.56922930327665799</v>
      </c>
      <c r="I3092">
        <v>-20.928497221671002</v>
      </c>
      <c r="J3092">
        <v>3.5283199305175899</v>
      </c>
      <c r="K3092">
        <v>50.990980976894598</v>
      </c>
      <c r="L3092">
        <v>47.317832048181799</v>
      </c>
      <c r="M3092">
        <v>82.187767281920799</v>
      </c>
      <c r="N3092">
        <v>1.47857029944319</v>
      </c>
      <c r="O3092">
        <v>25.992588671254602</v>
      </c>
      <c r="P3092">
        <v>85.196078431372499</v>
      </c>
      <c r="Q3092">
        <v>5.5655616167518997E-2</v>
      </c>
    </row>
    <row r="3093" spans="1:17" hidden="1" x14ac:dyDescent="0.3">
      <c r="A3093" t="s">
        <v>6398</v>
      </c>
      <c r="B3093" t="s">
        <v>6399</v>
      </c>
      <c r="C3093" t="str">
        <f>IFERROR(VLOOKUP(Table1[[#This Row],[Ticker]],[1]!Table2[[Symbol]:[Industry]],2,FALSE),"-")</f>
        <v>-</v>
      </c>
      <c r="D3093" t="s">
        <v>3555</v>
      </c>
      <c r="E3093">
        <v>78.088924500000005</v>
      </c>
      <c r="F3093">
        <v>173.45</v>
      </c>
      <c r="G3093">
        <v>4.3205749423994</v>
      </c>
      <c r="H3093">
        <v>7.7193438759449702</v>
      </c>
      <c r="I3093">
        <v>-1.1654794538558</v>
      </c>
      <c r="J3093">
        <v>7.3304696802649696</v>
      </c>
      <c r="K3093">
        <v>155.713107975252</v>
      </c>
      <c r="L3093">
        <v>146.30643490904501</v>
      </c>
      <c r="M3093">
        <v>78.033484117973103</v>
      </c>
      <c r="N3093">
        <v>2.24607276684445</v>
      </c>
      <c r="O3093">
        <v>7.8120495820121096</v>
      </c>
      <c r="P3093">
        <v>39.879032258064498</v>
      </c>
      <c r="Q3093">
        <v>8.2335273706880999E-2</v>
      </c>
    </row>
    <row r="3094" spans="1:17" hidden="1" x14ac:dyDescent="0.3">
      <c r="A3094" t="s">
        <v>6400</v>
      </c>
      <c r="B3094" t="s">
        <v>6401</v>
      </c>
      <c r="C3094" t="str">
        <f>IFERROR(VLOOKUP(Table1[[#This Row],[Ticker]],[1]!Table2[[Symbol]:[Industry]],2,FALSE),"-")</f>
        <v>-</v>
      </c>
      <c r="D3094" t="s">
        <v>4951</v>
      </c>
      <c r="E3094">
        <v>77.750776900000005</v>
      </c>
      <c r="F3094">
        <v>37.61</v>
      </c>
      <c r="G3094">
        <v>-21.911412868587401</v>
      </c>
      <c r="H3094">
        <v>-28.068287333378699</v>
      </c>
      <c r="I3094">
        <v>-20.010755317356899</v>
      </c>
      <c r="J3094">
        <v>-18.005556570340001</v>
      </c>
      <c r="K3094">
        <v>45.844507174484001</v>
      </c>
      <c r="L3094">
        <v>41.281906239616802</v>
      </c>
      <c r="M3094">
        <v>32.904851374022797</v>
      </c>
      <c r="N3094">
        <v>0.68812158932549905</v>
      </c>
      <c r="O3094">
        <v>78.277053975006595</v>
      </c>
      <c r="P3094">
        <v>32.850582832921198</v>
      </c>
      <c r="Q3094">
        <v>0.14466092520152199</v>
      </c>
    </row>
    <row r="3095" spans="1:17" hidden="1" x14ac:dyDescent="0.3">
      <c r="A3095" t="s">
        <v>6402</v>
      </c>
      <c r="B3095" t="s">
        <v>6403</v>
      </c>
      <c r="C3095" t="str">
        <f>IFERROR(VLOOKUP(Table1[[#This Row],[Ticker]],[1]!Table2[[Symbol]:[Industry]],2,FALSE),"-")</f>
        <v>-</v>
      </c>
      <c r="D3095" t="s">
        <v>396</v>
      </c>
      <c r="E3095">
        <v>77.368030277999907</v>
      </c>
      <c r="F3095">
        <v>93.39</v>
      </c>
      <c r="G3095">
        <v>1.3464214143559901</v>
      </c>
      <c r="H3095">
        <v>-5.2862507578953801</v>
      </c>
      <c r="I3095">
        <v>2.1772492194255499</v>
      </c>
      <c r="J3095">
        <v>2.7937314909962199</v>
      </c>
      <c r="K3095">
        <v>93.019657420548498</v>
      </c>
      <c r="L3095">
        <v>88.557680361255507</v>
      </c>
      <c r="M3095">
        <v>49.6178378697524</v>
      </c>
      <c r="N3095">
        <v>0.61607557689329395</v>
      </c>
      <c r="O3095">
        <v>17.6785523075275</v>
      </c>
      <c r="P3095">
        <v>38.478647686832701</v>
      </c>
      <c r="Q3095">
        <v>-2.0524241251619999E-3</v>
      </c>
    </row>
    <row r="3096" spans="1:17" hidden="1" x14ac:dyDescent="0.3">
      <c r="A3096" t="s">
        <v>6404</v>
      </c>
      <c r="B3096" t="s">
        <v>6405</v>
      </c>
      <c r="C3096" t="str">
        <f>IFERROR(VLOOKUP(Table1[[#This Row],[Ticker]],[1]!Table2[[Symbol]:[Industry]],2,FALSE),"-")</f>
        <v>-</v>
      </c>
      <c r="D3096" t="s">
        <v>626</v>
      </c>
      <c r="E3096">
        <v>77.329141570000004</v>
      </c>
      <c r="F3096">
        <v>80.11</v>
      </c>
      <c r="G3096">
        <v>29.2103249112097</v>
      </c>
      <c r="H3096">
        <v>-12.960539113449</v>
      </c>
      <c r="I3096">
        <v>-8.1113678032451197</v>
      </c>
      <c r="J3096">
        <v>-4.9806505297060104</v>
      </c>
      <c r="K3096">
        <v>79.231877271436801</v>
      </c>
      <c r="L3096">
        <v>73.727554299298504</v>
      </c>
      <c r="M3096">
        <v>50.539986730907899</v>
      </c>
      <c r="N3096">
        <v>1.27290970377353</v>
      </c>
      <c r="O3096">
        <v>18.462114592435402</v>
      </c>
      <c r="P3096">
        <v>71.175213675213598</v>
      </c>
      <c r="Q3096">
        <v>4.0093829777627002E-2</v>
      </c>
    </row>
    <row r="3097" spans="1:17" hidden="1" x14ac:dyDescent="0.3">
      <c r="A3097" t="s">
        <v>6406</v>
      </c>
      <c r="B3097" t="s">
        <v>6407</v>
      </c>
      <c r="C3097" t="str">
        <f>IFERROR(VLOOKUP(Table1[[#This Row],[Ticker]],[1]!Table2[[Symbol]:[Industry]],2,FALSE),"-")</f>
        <v>-</v>
      </c>
      <c r="D3097" t="s">
        <v>21</v>
      </c>
      <c r="E3097">
        <v>77.221943499999995</v>
      </c>
      <c r="F3097">
        <v>6.1</v>
      </c>
      <c r="G3097">
        <v>212.30380345392899</v>
      </c>
      <c r="H3097">
        <v>46.1478612617016</v>
      </c>
      <c r="I3097">
        <v>97.240012862909296</v>
      </c>
      <c r="J3097">
        <v>8.3996440848606202</v>
      </c>
      <c r="K3097">
        <v>4.26273520294008</v>
      </c>
      <c r="L3097">
        <v>2.9745667895218899</v>
      </c>
      <c r="M3097">
        <v>99.995076537884202</v>
      </c>
      <c r="N3097">
        <v>0.91813319137598304</v>
      </c>
      <c r="O3097">
        <v>0</v>
      </c>
      <c r="P3097">
        <v>281.24999999999898</v>
      </c>
      <c r="Q3097">
        <v>0.10592237705397201</v>
      </c>
    </row>
    <row r="3098" spans="1:17" hidden="1" x14ac:dyDescent="0.3">
      <c r="A3098" t="s">
        <v>6408</v>
      </c>
      <c r="B3098" t="s">
        <v>6409</v>
      </c>
      <c r="C3098" t="str">
        <f>IFERROR(VLOOKUP(Table1[[#This Row],[Ticker]],[1]!Table2[[Symbol]:[Industry]],2,FALSE),"-")</f>
        <v>-</v>
      </c>
      <c r="D3098" t="s">
        <v>46</v>
      </c>
      <c r="E3098">
        <v>77.184010650000005</v>
      </c>
      <c r="F3098">
        <v>99.5</v>
      </c>
      <c r="G3098">
        <v>26.022276528231</v>
      </c>
      <c r="H3098">
        <v>-13.298185281119</v>
      </c>
      <c r="I3098">
        <v>47.508583178235902</v>
      </c>
      <c r="J3098">
        <v>3.59671615693268</v>
      </c>
      <c r="K3098">
        <v>95.395066511764398</v>
      </c>
      <c r="L3098">
        <v>73.505269770233696</v>
      </c>
      <c r="M3098">
        <v>57.926377494288303</v>
      </c>
      <c r="N3098">
        <v>0.52555301296720003</v>
      </c>
      <c r="O3098">
        <v>14.572864321608</v>
      </c>
      <c r="P3098">
        <v>121.111111111111</v>
      </c>
    </row>
    <row r="3099" spans="1:17" hidden="1" x14ac:dyDescent="0.3">
      <c r="A3099" t="s">
        <v>6410</v>
      </c>
      <c r="B3099" t="s">
        <v>6411</v>
      </c>
      <c r="C3099" t="str">
        <f>IFERROR(VLOOKUP(Table1[[#This Row],[Ticker]],[1]!Table2[[Symbol]:[Industry]],2,FALSE),"-")</f>
        <v>-</v>
      </c>
      <c r="D3099" t="s">
        <v>141</v>
      </c>
      <c r="E3099">
        <v>77.100705000000005</v>
      </c>
      <c r="F3099">
        <v>356.7</v>
      </c>
      <c r="G3099">
        <v>156.06150727502501</v>
      </c>
      <c r="H3099">
        <v>-8.6525700967079295</v>
      </c>
      <c r="I3099">
        <v>47.752006020783597</v>
      </c>
      <c r="J3099">
        <v>-1.1443059425148301</v>
      </c>
      <c r="K3099">
        <v>355.199090150176</v>
      </c>
      <c r="L3099">
        <v>290.23794129730999</v>
      </c>
      <c r="M3099">
        <v>38.036321414873797</v>
      </c>
      <c r="N3099">
        <v>0.26975447195268698</v>
      </c>
      <c r="O3099">
        <v>22.624053826745101</v>
      </c>
      <c r="P3099">
        <v>188.82591093117401</v>
      </c>
      <c r="Q3099">
        <v>0.11732582819720599</v>
      </c>
    </row>
    <row r="3100" spans="1:17" hidden="1" x14ac:dyDescent="0.3">
      <c r="A3100" t="s">
        <v>6412</v>
      </c>
      <c r="B3100" t="s">
        <v>6413</v>
      </c>
      <c r="C3100" t="str">
        <f>IFERROR(VLOOKUP(Table1[[#This Row],[Ticker]],[1]!Table2[[Symbol]:[Industry]],2,FALSE),"-")</f>
        <v>-</v>
      </c>
      <c r="D3100" t="s">
        <v>726</v>
      </c>
      <c r="E3100">
        <v>77.053211959999999</v>
      </c>
      <c r="F3100">
        <v>62.22</v>
      </c>
      <c r="G3100">
        <v>30.377578540822899</v>
      </c>
      <c r="H3100">
        <v>1.3829530189408401</v>
      </c>
      <c r="I3100">
        <v>7.2899221188077004</v>
      </c>
      <c r="J3100">
        <v>2.9688599467155998</v>
      </c>
      <c r="K3100">
        <v>59.373307011356502</v>
      </c>
      <c r="L3100">
        <v>52.531972780898201</v>
      </c>
      <c r="M3100">
        <v>51.880968766981397</v>
      </c>
      <c r="N3100">
        <v>1.0647388489166101</v>
      </c>
      <c r="O3100">
        <v>3.66441658630665</v>
      </c>
      <c r="P3100">
        <v>59.743260590500597</v>
      </c>
      <c r="Q3100">
        <v>6.5320406444950005E-2</v>
      </c>
    </row>
    <row r="3101" spans="1:17" hidden="1" x14ac:dyDescent="0.3">
      <c r="A3101" t="s">
        <v>6414</v>
      </c>
      <c r="B3101" t="s">
        <v>6415</v>
      </c>
      <c r="C3101" t="str">
        <f>IFERROR(VLOOKUP(Table1[[#This Row],[Ticker]],[1]!Table2[[Symbol]:[Industry]],2,FALSE),"-")</f>
        <v>-</v>
      </c>
      <c r="D3101" t="s">
        <v>626</v>
      </c>
      <c r="E3101">
        <v>77.045023999999998</v>
      </c>
      <c r="F3101">
        <v>112</v>
      </c>
      <c r="G3101">
        <v>-1.4174502092103101</v>
      </c>
      <c r="H3101">
        <v>28.109640455064898</v>
      </c>
      <c r="I3101">
        <v>6.4000935140050403</v>
      </c>
      <c r="J3101">
        <v>15.5217818998273</v>
      </c>
      <c r="K3101">
        <v>94.353267124004006</v>
      </c>
      <c r="L3101">
        <v>92.572442322287202</v>
      </c>
      <c r="M3101">
        <v>77.402530921518306</v>
      </c>
      <c r="N3101">
        <v>2.8088421685568901</v>
      </c>
      <c r="O3101">
        <v>5.3125</v>
      </c>
      <c r="P3101">
        <v>56.206415620641501</v>
      </c>
      <c r="Q3101">
        <v>-6.8048121421330002E-2</v>
      </c>
    </row>
    <row r="3102" spans="1:17" hidden="1" x14ac:dyDescent="0.3">
      <c r="A3102" t="s">
        <v>6416</v>
      </c>
      <c r="B3102" t="s">
        <v>6417</v>
      </c>
      <c r="C3102" t="str">
        <f>IFERROR(VLOOKUP(Table1[[#This Row],[Ticker]],[1]!Table2[[Symbol]:[Industry]],2,FALSE),"-")</f>
        <v>-</v>
      </c>
      <c r="D3102" t="s">
        <v>121</v>
      </c>
      <c r="E3102">
        <v>76.938000000000002</v>
      </c>
      <c r="F3102">
        <v>1923.45</v>
      </c>
      <c r="G3102">
        <v>149.257450059089</v>
      </c>
      <c r="H3102">
        <v>-6.9753232651877299</v>
      </c>
      <c r="I3102">
        <v>-4.87557772127189</v>
      </c>
      <c r="J3102">
        <v>-0.40788944763399698</v>
      </c>
      <c r="K3102">
        <v>1876.2266282713299</v>
      </c>
      <c r="L3102">
        <v>1573.27053001183</v>
      </c>
      <c r="M3102">
        <v>54.858571525963001</v>
      </c>
      <c r="N3102">
        <v>0.238067437150005</v>
      </c>
      <c r="O3102">
        <v>28.6230471288569</v>
      </c>
      <c r="P3102">
        <v>178.49851589082701</v>
      </c>
      <c r="Q3102">
        <v>8.7148789494986001E-2</v>
      </c>
    </row>
    <row r="3103" spans="1:17" hidden="1" x14ac:dyDescent="0.3">
      <c r="A3103" t="s">
        <v>6418</v>
      </c>
      <c r="B3103" t="s">
        <v>6419</v>
      </c>
      <c r="C3103" t="str">
        <f>IFERROR(VLOOKUP(Table1[[#This Row],[Ticker]],[1]!Table2[[Symbol]:[Industry]],2,FALSE),"-")</f>
        <v>-</v>
      </c>
      <c r="D3103" t="s">
        <v>1525</v>
      </c>
      <c r="E3103">
        <v>76.785042527999906</v>
      </c>
      <c r="F3103">
        <v>75.36</v>
      </c>
      <c r="G3103">
        <v>-10.735738778540901</v>
      </c>
      <c r="H3103">
        <v>-0.56481828292670799</v>
      </c>
      <c r="I3103">
        <v>-15.9914126614418</v>
      </c>
      <c r="J3103">
        <v>-3.0154633302467899</v>
      </c>
      <c r="K3103">
        <v>76.5467575450282</v>
      </c>
      <c r="L3103">
        <v>76.523182836427495</v>
      </c>
      <c r="M3103">
        <v>43.0761061401858</v>
      </c>
      <c r="N3103">
        <v>0.49079125823939002</v>
      </c>
      <c r="O3103">
        <v>86.637473460721793</v>
      </c>
      <c r="P3103">
        <v>32.792951541850201</v>
      </c>
      <c r="Q3103">
        <v>0.10987956031375901</v>
      </c>
    </row>
    <row r="3104" spans="1:17" hidden="1" x14ac:dyDescent="0.3">
      <c r="A3104" t="s">
        <v>6420</v>
      </c>
      <c r="B3104" t="s">
        <v>6421</v>
      </c>
      <c r="C3104" t="str">
        <f>IFERROR(VLOOKUP(Table1[[#This Row],[Ticker]],[1]!Table2[[Symbol]:[Industry]],2,FALSE),"-")</f>
        <v>-</v>
      </c>
      <c r="D3104" t="s">
        <v>1169</v>
      </c>
      <c r="E3104">
        <v>76.752487500000001</v>
      </c>
      <c r="F3104">
        <v>66.75</v>
      </c>
      <c r="G3104">
        <v>-11.3001113416948</v>
      </c>
      <c r="H3104">
        <v>17.5479300310156</v>
      </c>
      <c r="I3104">
        <v>3.0778497041426399E-2</v>
      </c>
      <c r="J3104">
        <v>15.433677272739899</v>
      </c>
      <c r="K3104">
        <v>59.313617069730398</v>
      </c>
      <c r="L3104">
        <v>59.540200784276102</v>
      </c>
      <c r="M3104">
        <v>78.1313703585447</v>
      </c>
      <c r="N3104">
        <v>1.9371362048894001</v>
      </c>
      <c r="O3104">
        <v>10.8614232209737</v>
      </c>
      <c r="P3104">
        <v>35.5329949238578</v>
      </c>
    </row>
    <row r="3105" spans="1:17" hidden="1" x14ac:dyDescent="0.3">
      <c r="A3105" t="s">
        <v>6422</v>
      </c>
      <c r="B3105" t="s">
        <v>6423</v>
      </c>
      <c r="C3105" t="str">
        <f>IFERROR(VLOOKUP(Table1[[#This Row],[Ticker]],[1]!Table2[[Symbol]:[Industry]],2,FALSE),"-")</f>
        <v>-</v>
      </c>
      <c r="D3105" t="s">
        <v>1818</v>
      </c>
      <c r="E3105">
        <v>76.740738624000002</v>
      </c>
      <c r="F3105">
        <v>0.88</v>
      </c>
      <c r="G3105">
        <v>20.081581231707499</v>
      </c>
      <c r="H3105">
        <v>29.330807347873499</v>
      </c>
      <c r="I3105">
        <v>-25.104814723297501</v>
      </c>
      <c r="J3105">
        <v>5.2909932653664198</v>
      </c>
      <c r="K3105">
        <v>0.74185731215464901</v>
      </c>
      <c r="L3105">
        <v>0.82615929900236995</v>
      </c>
      <c r="M3105">
        <v>99.491262296655805</v>
      </c>
      <c r="N3105">
        <v>1.21072176740874</v>
      </c>
      <c r="O3105">
        <v>30.681818181818102</v>
      </c>
      <c r="P3105">
        <v>76</v>
      </c>
      <c r="Q3105">
        <v>-1.1223383962396E-2</v>
      </c>
    </row>
    <row r="3106" spans="1:17" hidden="1" x14ac:dyDescent="0.3">
      <c r="A3106" t="s">
        <v>6424</v>
      </c>
      <c r="B3106" t="s">
        <v>6425</v>
      </c>
      <c r="C3106" t="str">
        <f>IFERROR(VLOOKUP(Table1[[#This Row],[Ticker]],[1]!Table2[[Symbol]:[Industry]],2,FALSE),"-")</f>
        <v>-</v>
      </c>
      <c r="D3106" t="s">
        <v>181</v>
      </c>
      <c r="E3106">
        <v>76.736693879999905</v>
      </c>
      <c r="F3106">
        <v>37.659999999999997</v>
      </c>
      <c r="G3106">
        <v>25.5150761159294</v>
      </c>
      <c r="H3106">
        <v>-5.4618414352990303</v>
      </c>
      <c r="I3106">
        <v>10.8991365444008</v>
      </c>
      <c r="J3106">
        <v>2.8606050458215702</v>
      </c>
      <c r="K3106">
        <v>33.499738716498001</v>
      </c>
      <c r="L3106">
        <v>30.646101085403501</v>
      </c>
      <c r="M3106">
        <v>62.105024295791097</v>
      </c>
      <c r="N3106">
        <v>0.72793134216960398</v>
      </c>
      <c r="O3106">
        <v>11.524163568773201</v>
      </c>
      <c r="P3106">
        <v>83.707317073170699</v>
      </c>
      <c r="Q3106">
        <v>1.8430941898365999E-2</v>
      </c>
    </row>
    <row r="3107" spans="1:17" hidden="1" x14ac:dyDescent="0.3">
      <c r="A3107" t="s">
        <v>6426</v>
      </c>
      <c r="B3107" t="s">
        <v>6427</v>
      </c>
      <c r="C3107" t="str">
        <f>IFERROR(VLOOKUP(Table1[[#This Row],[Ticker]],[1]!Table2[[Symbol]:[Industry]],2,FALSE),"-")</f>
        <v>-</v>
      </c>
      <c r="D3107" t="s">
        <v>2954</v>
      </c>
      <c r="E3107">
        <v>76.333625096000006</v>
      </c>
      <c r="F3107">
        <v>6.04</v>
      </c>
      <c r="G3107">
        <v>-62.7373053081091</v>
      </c>
      <c r="H3107">
        <v>-0.42551880020514798</v>
      </c>
      <c r="I3107">
        <v>-32.571481389964198</v>
      </c>
      <c r="J3107">
        <v>5.04918094566509</v>
      </c>
      <c r="K3107">
        <v>5.8735895247198799</v>
      </c>
      <c r="L3107">
        <v>6.55038350265984</v>
      </c>
      <c r="M3107">
        <v>58.507742894164799</v>
      </c>
      <c r="N3107">
        <v>1.89628786789403</v>
      </c>
      <c r="O3107">
        <v>62.582781456953597</v>
      </c>
      <c r="P3107">
        <v>26.890756302521002</v>
      </c>
      <c r="Q3107">
        <v>8.6618300076608007E-2</v>
      </c>
    </row>
    <row r="3108" spans="1:17" hidden="1" x14ac:dyDescent="0.3">
      <c r="A3108" t="s">
        <v>6428</v>
      </c>
      <c r="B3108" t="s">
        <v>6429</v>
      </c>
      <c r="C3108" t="str">
        <f>IFERROR(VLOOKUP(Table1[[#This Row],[Ticker]],[1]!Table2[[Symbol]:[Industry]],2,FALSE),"-")</f>
        <v>-</v>
      </c>
      <c r="D3108" t="s">
        <v>133</v>
      </c>
      <c r="E3108">
        <v>76.191404175000002</v>
      </c>
      <c r="F3108">
        <v>7.47</v>
      </c>
      <c r="G3108">
        <v>78.072448811616198</v>
      </c>
      <c r="H3108">
        <v>36.304048531641001</v>
      </c>
      <c r="I3108">
        <v>16.357923578262199</v>
      </c>
      <c r="J3108">
        <v>26.489415271976899</v>
      </c>
      <c r="K3108">
        <v>5.4523048420350202</v>
      </c>
      <c r="L3108">
        <v>5.0157128960352901</v>
      </c>
      <c r="M3108">
        <v>92.057900736955801</v>
      </c>
      <c r="N3108">
        <v>3.2563565852158001</v>
      </c>
      <c r="O3108">
        <v>0</v>
      </c>
      <c r="P3108">
        <v>126.363636363636</v>
      </c>
      <c r="Q3108">
        <v>0.115929830598669</v>
      </c>
    </row>
    <row r="3109" spans="1:17" hidden="1" x14ac:dyDescent="0.3">
      <c r="A3109" t="s">
        <v>6430</v>
      </c>
      <c r="B3109" t="s">
        <v>6431</v>
      </c>
      <c r="C3109" t="str">
        <f>IFERROR(VLOOKUP(Table1[[#This Row],[Ticker]],[1]!Table2[[Symbol]:[Industry]],2,FALSE),"-")</f>
        <v>-</v>
      </c>
      <c r="D3109" t="s">
        <v>4339</v>
      </c>
      <c r="E3109">
        <v>76.172785079999997</v>
      </c>
      <c r="F3109">
        <v>55.65</v>
      </c>
      <c r="G3109">
        <v>-1.52890565967818</v>
      </c>
      <c r="H3109">
        <v>5.4336192173317501</v>
      </c>
      <c r="I3109">
        <v>-11.181737800220599</v>
      </c>
      <c r="J3109">
        <v>-5.3060616208450799</v>
      </c>
      <c r="K3109">
        <v>53.516728696381598</v>
      </c>
      <c r="L3109">
        <v>49.556404686799198</v>
      </c>
      <c r="M3109">
        <v>49.796637613062003</v>
      </c>
      <c r="N3109">
        <v>0.53139643861293295</v>
      </c>
      <c r="O3109">
        <v>18.562443845462699</v>
      </c>
      <c r="P3109">
        <v>56.760563380281603</v>
      </c>
    </row>
    <row r="3110" spans="1:17" hidden="1" x14ac:dyDescent="0.3">
      <c r="A3110" t="s">
        <v>6432</v>
      </c>
      <c r="B3110" t="s">
        <v>6433</v>
      </c>
      <c r="C3110" t="str">
        <f>IFERROR(VLOOKUP(Table1[[#This Row],[Ticker]],[1]!Table2[[Symbol]:[Industry]],2,FALSE),"-")</f>
        <v>-</v>
      </c>
      <c r="D3110" t="s">
        <v>6434</v>
      </c>
      <c r="E3110">
        <v>76.155710894999999</v>
      </c>
      <c r="F3110">
        <v>36.35</v>
      </c>
      <c r="G3110">
        <v>131.399300654466</v>
      </c>
      <c r="H3110">
        <v>30.6664716835379</v>
      </c>
      <c r="I3110">
        <v>54.483935853004802</v>
      </c>
      <c r="J3110">
        <v>11.504429434674799</v>
      </c>
      <c r="K3110">
        <v>27.9483767728603</v>
      </c>
      <c r="L3110">
        <v>24.020873323330399</v>
      </c>
      <c r="M3110">
        <v>86.222627585462803</v>
      </c>
      <c r="N3110">
        <v>3.0951997887468101</v>
      </c>
      <c r="O3110">
        <v>2.5859697386519902</v>
      </c>
      <c r="P3110">
        <v>182.87937743190599</v>
      </c>
      <c r="Q3110">
        <v>0.111288686132352</v>
      </c>
    </row>
    <row r="3111" spans="1:17" hidden="1" x14ac:dyDescent="0.3">
      <c r="A3111" t="s">
        <v>6435</v>
      </c>
      <c r="B3111" t="s">
        <v>6436</v>
      </c>
      <c r="C3111" t="str">
        <f>IFERROR(VLOOKUP(Table1[[#This Row],[Ticker]],[1]!Table2[[Symbol]:[Industry]],2,FALSE),"-")</f>
        <v>-</v>
      </c>
      <c r="D3111" t="s">
        <v>396</v>
      </c>
      <c r="E3111">
        <v>76.119420000000005</v>
      </c>
      <c r="F3111">
        <v>84.86</v>
      </c>
      <c r="G3111">
        <v>7.3691371380480204</v>
      </c>
      <c r="H3111">
        <v>9.0038657007498308</v>
      </c>
      <c r="I3111">
        <v>-8.3393826245321208</v>
      </c>
      <c r="J3111">
        <v>19.324657333403199</v>
      </c>
      <c r="K3111">
        <v>67.971997241450396</v>
      </c>
      <c r="L3111">
        <v>70.773975066446795</v>
      </c>
      <c r="M3111">
        <v>82.347198632458898</v>
      </c>
      <c r="N3111">
        <v>1.4477854001695201</v>
      </c>
      <c r="O3111">
        <v>17.0516144237567</v>
      </c>
      <c r="P3111">
        <v>82.298603651987094</v>
      </c>
      <c r="Q3111">
        <v>0.1284789324674</v>
      </c>
    </row>
    <row r="3112" spans="1:17" hidden="1" x14ac:dyDescent="0.3">
      <c r="A3112" t="s">
        <v>6437</v>
      </c>
      <c r="B3112" t="s">
        <v>6438</v>
      </c>
      <c r="C3112" t="str">
        <f>IFERROR(VLOOKUP(Table1[[#This Row],[Ticker]],[1]!Table2[[Symbol]:[Industry]],2,FALSE),"-")</f>
        <v>-</v>
      </c>
      <c r="D3112" t="s">
        <v>2584</v>
      </c>
      <c r="E3112">
        <v>76.086178349999997</v>
      </c>
      <c r="F3112">
        <v>46.41</v>
      </c>
      <c r="G3112">
        <v>-33.765085434958998</v>
      </c>
      <c r="H3112">
        <v>-0.26933722402240401</v>
      </c>
      <c r="I3112">
        <v>5.1372234932629404</v>
      </c>
      <c r="J3112">
        <v>9.2690435511420493</v>
      </c>
      <c r="K3112">
        <v>44.325214018161603</v>
      </c>
      <c r="L3112">
        <v>42.813878192875201</v>
      </c>
      <c r="M3112">
        <v>51.857219205411702</v>
      </c>
      <c r="N3112">
        <v>0.47710583410819402</v>
      </c>
      <c r="O3112">
        <v>14.1995259642318</v>
      </c>
      <c r="P3112">
        <v>44.354587869362298</v>
      </c>
      <c r="Q3112">
        <v>6.3017853825236003E-2</v>
      </c>
    </row>
    <row r="3113" spans="1:17" hidden="1" x14ac:dyDescent="0.3">
      <c r="A3113" t="s">
        <v>6439</v>
      </c>
      <c r="B3113" t="s">
        <v>6440</v>
      </c>
      <c r="C3113" t="str">
        <f>IFERROR(VLOOKUP(Table1[[#This Row],[Ticker]],[1]!Table2[[Symbol]:[Industry]],2,FALSE),"-")</f>
        <v>-</v>
      </c>
      <c r="D3113" t="s">
        <v>551</v>
      </c>
      <c r="E3113">
        <v>76.057362499999996</v>
      </c>
      <c r="F3113">
        <v>59.5</v>
      </c>
      <c r="G3113">
        <v>6.2274145650409301</v>
      </c>
      <c r="H3113">
        <v>2.4154932447703898</v>
      </c>
      <c r="I3113">
        <v>14.714734148882901</v>
      </c>
      <c r="J3113">
        <v>9.4054337361834204</v>
      </c>
      <c r="K3113">
        <v>46.772082288402302</v>
      </c>
      <c r="L3113">
        <v>39.992092701656901</v>
      </c>
      <c r="M3113">
        <v>80.504305448279396</v>
      </c>
      <c r="N3113">
        <v>0.81617647058823495</v>
      </c>
      <c r="O3113">
        <v>5.6302521008403303</v>
      </c>
      <c r="P3113">
        <v>117.15328467153201</v>
      </c>
      <c r="Q3113">
        <v>0.13743225074797899</v>
      </c>
    </row>
    <row r="3114" spans="1:17" hidden="1" x14ac:dyDescent="0.3">
      <c r="A3114" t="s">
        <v>6441</v>
      </c>
      <c r="B3114" t="s">
        <v>6442</v>
      </c>
      <c r="C3114" t="str">
        <f>IFERROR(VLOOKUP(Table1[[#This Row],[Ticker]],[1]!Table2[[Symbol]:[Industry]],2,FALSE),"-")</f>
        <v>-</v>
      </c>
      <c r="D3114" t="s">
        <v>54</v>
      </c>
      <c r="E3114">
        <v>75.945092500000001</v>
      </c>
      <c r="F3114">
        <v>100.85</v>
      </c>
      <c r="G3114">
        <v>-30.822373570552202</v>
      </c>
      <c r="H3114">
        <v>-6.1715849966240199</v>
      </c>
      <c r="I3114">
        <v>-13.124642224041001</v>
      </c>
      <c r="J3114">
        <v>-2.3757741905576402</v>
      </c>
      <c r="K3114">
        <v>101.07929610882999</v>
      </c>
      <c r="L3114">
        <v>97.810806802972294</v>
      </c>
      <c r="M3114">
        <v>36.998557085310601</v>
      </c>
      <c r="N3114">
        <v>0.71482632916336197</v>
      </c>
      <c r="O3114">
        <v>13.0391670798215</v>
      </c>
      <c r="P3114">
        <v>22.8380024360535</v>
      </c>
      <c r="Q3114">
        <v>8.4652297702110003E-3</v>
      </c>
    </row>
    <row r="3115" spans="1:17" hidden="1" x14ac:dyDescent="0.3">
      <c r="A3115" t="s">
        <v>6443</v>
      </c>
      <c r="B3115" t="s">
        <v>6444</v>
      </c>
      <c r="C3115" t="str">
        <f>IFERROR(VLOOKUP(Table1[[#This Row],[Ticker]],[1]!Table2[[Symbol]:[Industry]],2,FALSE),"-")</f>
        <v>-</v>
      </c>
      <c r="D3115" t="s">
        <v>417</v>
      </c>
      <c r="E3115">
        <v>75.836250000000007</v>
      </c>
      <c r="F3115">
        <v>80.25</v>
      </c>
      <c r="G3115">
        <v>-35.391903616777199</v>
      </c>
      <c r="H3115">
        <v>9.1259774072995299</v>
      </c>
      <c r="I3115">
        <v>-12.1614184968824</v>
      </c>
      <c r="J3115">
        <v>-3.9925695573530202</v>
      </c>
      <c r="K3115">
        <v>76.356926957998198</v>
      </c>
      <c r="L3115">
        <v>69.603556597593496</v>
      </c>
      <c r="M3115">
        <v>49.892972089628202</v>
      </c>
      <c r="N3115">
        <v>0.66552511415525095</v>
      </c>
      <c r="O3115">
        <v>12.6479750778816</v>
      </c>
      <c r="P3115">
        <v>48.6111111111111</v>
      </c>
      <c r="Q3115">
        <v>8.9599956673345998E-2</v>
      </c>
    </row>
    <row r="3116" spans="1:17" hidden="1" x14ac:dyDescent="0.3">
      <c r="A3116" t="s">
        <v>6445</v>
      </c>
      <c r="B3116" t="s">
        <v>6446</v>
      </c>
      <c r="C3116" t="str">
        <f>IFERROR(VLOOKUP(Table1[[#This Row],[Ticker]],[1]!Table2[[Symbol]:[Industry]],2,FALSE),"-")</f>
        <v>-</v>
      </c>
      <c r="D3116" t="s">
        <v>391</v>
      </c>
      <c r="E3116">
        <v>75.114912000000004</v>
      </c>
      <c r="F3116">
        <v>122</v>
      </c>
      <c r="G3116">
        <v>-56.003656450290201</v>
      </c>
      <c r="H3116">
        <v>-11.397894874651101</v>
      </c>
      <c r="I3116">
        <v>-10.1512282254072</v>
      </c>
      <c r="J3116">
        <v>-0.70618798604049404</v>
      </c>
      <c r="K3116">
        <v>129.646303875646</v>
      </c>
      <c r="L3116">
        <v>138.85531380711399</v>
      </c>
      <c r="M3116">
        <v>34.815000609789699</v>
      </c>
      <c r="N3116">
        <v>0.23185604399984</v>
      </c>
      <c r="O3116">
        <v>92.295081967213093</v>
      </c>
      <c r="P3116">
        <v>64.864864864864799</v>
      </c>
      <c r="Q3116">
        <v>0.117231519192928</v>
      </c>
    </row>
    <row r="3117" spans="1:17" hidden="1" x14ac:dyDescent="0.3">
      <c r="A3117" t="s">
        <v>6447</v>
      </c>
      <c r="B3117" t="s">
        <v>6448</v>
      </c>
      <c r="C3117" t="str">
        <f>IFERROR(VLOOKUP(Table1[[#This Row],[Ticker]],[1]!Table2[[Symbol]:[Industry]],2,FALSE),"-")</f>
        <v>-</v>
      </c>
      <c r="D3117" t="s">
        <v>136</v>
      </c>
      <c r="E3117">
        <v>75.016944719999998</v>
      </c>
      <c r="F3117">
        <v>64.8</v>
      </c>
      <c r="G3117">
        <v>27.517173780260901</v>
      </c>
      <c r="H3117">
        <v>59.707747480911202</v>
      </c>
      <c r="I3117">
        <v>30.927192389394101</v>
      </c>
      <c r="J3117">
        <v>9.7209358053637693</v>
      </c>
      <c r="K3117">
        <v>59.293440362477298</v>
      </c>
      <c r="L3117">
        <v>46.928882122311897</v>
      </c>
      <c r="M3117">
        <v>39.990997530981303</v>
      </c>
      <c r="N3117">
        <v>0.46591520141055598</v>
      </c>
      <c r="O3117">
        <v>56.3888888888889</v>
      </c>
      <c r="P3117">
        <v>89.473684210526201</v>
      </c>
      <c r="Q3117">
        <v>8.2105490622711996E-2</v>
      </c>
    </row>
    <row r="3118" spans="1:17" hidden="1" x14ac:dyDescent="0.3">
      <c r="A3118" t="s">
        <v>6449</v>
      </c>
      <c r="B3118" t="s">
        <v>6450</v>
      </c>
      <c r="C3118" t="str">
        <f>IFERROR(VLOOKUP(Table1[[#This Row],[Ticker]],[1]!Table2[[Symbol]:[Industry]],2,FALSE),"-")</f>
        <v>-</v>
      </c>
      <c r="D3118" t="s">
        <v>5171</v>
      </c>
      <c r="E3118">
        <v>74.947733069999998</v>
      </c>
      <c r="F3118">
        <v>152.94999999999999</v>
      </c>
      <c r="G3118">
        <v>-1.97208233898384</v>
      </c>
      <c r="H3118">
        <v>-3.7143683353389099</v>
      </c>
      <c r="I3118">
        <v>11.5081883726776</v>
      </c>
      <c r="J3118">
        <v>5.7004743268673197</v>
      </c>
      <c r="K3118">
        <v>142.80441073674399</v>
      </c>
      <c r="M3118">
        <v>50.506606524492</v>
      </c>
      <c r="N3118">
        <v>0.51632833186231197</v>
      </c>
      <c r="O3118">
        <v>6.57077476299445</v>
      </c>
      <c r="P3118">
        <v>47.734956051386</v>
      </c>
    </row>
    <row r="3119" spans="1:17" hidden="1" x14ac:dyDescent="0.3">
      <c r="A3119" t="s">
        <v>6451</v>
      </c>
      <c r="B3119" t="s">
        <v>6452</v>
      </c>
      <c r="C3119" t="str">
        <f>IFERROR(VLOOKUP(Table1[[#This Row],[Ticker]],[1]!Table2[[Symbol]:[Industry]],2,FALSE),"-")</f>
        <v>-</v>
      </c>
      <c r="D3119" t="s">
        <v>726</v>
      </c>
      <c r="E3119">
        <v>74.910257103000006</v>
      </c>
      <c r="F3119">
        <v>720.93</v>
      </c>
      <c r="G3119">
        <v>30.4871181468963</v>
      </c>
      <c r="H3119">
        <v>-2.5894430604007801</v>
      </c>
      <c r="I3119">
        <v>-3.7188617896182898</v>
      </c>
      <c r="J3119">
        <v>3.1360518212683401</v>
      </c>
      <c r="K3119">
        <v>727.98819502440801</v>
      </c>
      <c r="L3119">
        <v>654.15927718541604</v>
      </c>
      <c r="M3119">
        <v>87.496234820458398</v>
      </c>
      <c r="N3119">
        <v>0.94168185764476797</v>
      </c>
      <c r="O3119">
        <v>24.421233684268898</v>
      </c>
      <c r="P3119">
        <v>68.311815656152902</v>
      </c>
      <c r="Q3119">
        <v>2.3985275242898001E-2</v>
      </c>
    </row>
    <row r="3120" spans="1:17" hidden="1" x14ac:dyDescent="0.3">
      <c r="A3120" t="s">
        <v>6453</v>
      </c>
      <c r="B3120" t="s">
        <v>6454</v>
      </c>
      <c r="C3120" t="str">
        <f>IFERROR(VLOOKUP(Table1[[#This Row],[Ticker]],[1]!Table2[[Symbol]:[Industry]],2,FALSE),"-")</f>
        <v>-</v>
      </c>
      <c r="D3120" t="s">
        <v>1180</v>
      </c>
      <c r="E3120">
        <v>74.866399999999999</v>
      </c>
      <c r="F3120">
        <v>58</v>
      </c>
      <c r="G3120">
        <v>-65.013960169566303</v>
      </c>
      <c r="H3120">
        <v>13.5126255296917</v>
      </c>
      <c r="I3120">
        <v>-46.438148056630801</v>
      </c>
      <c r="J3120">
        <v>3.9507527314197501</v>
      </c>
      <c r="K3120">
        <v>59.440163257394197</v>
      </c>
      <c r="L3120">
        <v>81.3724089184782</v>
      </c>
      <c r="M3120">
        <v>51.808550586795299</v>
      </c>
      <c r="N3120">
        <v>1.1522491349480899</v>
      </c>
      <c r="O3120">
        <v>182.672413793103</v>
      </c>
      <c r="P3120">
        <v>20.456905503634399</v>
      </c>
    </row>
    <row r="3121" spans="1:17" hidden="1" x14ac:dyDescent="0.3">
      <c r="A3121" t="s">
        <v>6455</v>
      </c>
      <c r="B3121" t="s">
        <v>6456</v>
      </c>
      <c r="C3121" t="str">
        <f>IFERROR(VLOOKUP(Table1[[#This Row],[Ticker]],[1]!Table2[[Symbol]:[Industry]],2,FALSE),"-")</f>
        <v>-</v>
      </c>
      <c r="E3121">
        <v>74.8262</v>
      </c>
      <c r="F3121">
        <v>238.3</v>
      </c>
      <c r="G3121">
        <v>526.29162689380803</v>
      </c>
      <c r="H3121">
        <v>48.644578957893501</v>
      </c>
      <c r="I3121">
        <v>329.99671000708503</v>
      </c>
      <c r="J3121">
        <v>8.6680579027071794</v>
      </c>
      <c r="K3121">
        <v>162.319092148404</v>
      </c>
      <c r="L3121">
        <v>105.02883904601801</v>
      </c>
      <c r="M3121">
        <v>99.997788934135599</v>
      </c>
      <c r="N3121">
        <v>0.59293713872832299</v>
      </c>
      <c r="O3121">
        <v>0</v>
      </c>
      <c r="P3121">
        <v>587.73448773448695</v>
      </c>
    </row>
    <row r="3122" spans="1:17" hidden="1" x14ac:dyDescent="0.3">
      <c r="A3122" t="s">
        <v>6457</v>
      </c>
      <c r="B3122" t="s">
        <v>6458</v>
      </c>
      <c r="C3122" t="str">
        <f>IFERROR(VLOOKUP(Table1[[#This Row],[Ticker]],[1]!Table2[[Symbol]:[Industry]],2,FALSE),"-")</f>
        <v>-</v>
      </c>
      <c r="D3122" t="s">
        <v>782</v>
      </c>
      <c r="E3122">
        <v>74.815443000000002</v>
      </c>
      <c r="F3122">
        <v>73.63</v>
      </c>
      <c r="G3122">
        <v>-55.134333372853298</v>
      </c>
      <c r="H3122">
        <v>-1.94432811269235</v>
      </c>
      <c r="I3122">
        <v>-11.4059196956732</v>
      </c>
      <c r="J3122">
        <v>2.4327638399414102</v>
      </c>
      <c r="K3122">
        <v>75.253537295309101</v>
      </c>
      <c r="L3122">
        <v>73.461628260876495</v>
      </c>
      <c r="M3122">
        <v>50.573643373117598</v>
      </c>
      <c r="N3122">
        <v>0.92444830754477603</v>
      </c>
      <c r="O3122">
        <v>55.778894472361799</v>
      </c>
      <c r="P3122">
        <v>27.277441659464099</v>
      </c>
      <c r="Q3122">
        <v>0.13785057285358401</v>
      </c>
    </row>
    <row r="3123" spans="1:17" hidden="1" x14ac:dyDescent="0.3">
      <c r="A3123" t="s">
        <v>6459</v>
      </c>
      <c r="B3123" t="s">
        <v>6460</v>
      </c>
      <c r="C3123" t="str">
        <f>IFERROR(VLOOKUP(Table1[[#This Row],[Ticker]],[1]!Table2[[Symbol]:[Industry]],2,FALSE),"-")</f>
        <v>-</v>
      </c>
      <c r="E3123">
        <v>74.52</v>
      </c>
      <c r="F3123">
        <v>230</v>
      </c>
      <c r="G3123">
        <v>201.470826703109</v>
      </c>
      <c r="H3123">
        <v>-15.5634329191654</v>
      </c>
      <c r="I3123">
        <v>106.885620475172</v>
      </c>
      <c r="J3123">
        <v>-10.297514612298</v>
      </c>
      <c r="K3123">
        <v>240.35457386799499</v>
      </c>
      <c r="L3123">
        <v>169.004872934726</v>
      </c>
      <c r="M3123">
        <v>21.995639720433601</v>
      </c>
      <c r="N3123">
        <v>0.30802107716971799</v>
      </c>
      <c r="O3123">
        <v>23.782608695652101</v>
      </c>
      <c r="P3123">
        <v>241.44893111638899</v>
      </c>
      <c r="Q3123">
        <v>0.117584585281575</v>
      </c>
    </row>
    <row r="3124" spans="1:17" hidden="1" x14ac:dyDescent="0.3">
      <c r="A3124" t="s">
        <v>6461</v>
      </c>
      <c r="B3124" t="s">
        <v>6462</v>
      </c>
      <c r="C3124" t="str">
        <f>IFERROR(VLOOKUP(Table1[[#This Row],[Ticker]],[1]!Table2[[Symbol]:[Industry]],2,FALSE),"-")</f>
        <v>-</v>
      </c>
      <c r="D3124" t="s">
        <v>54</v>
      </c>
      <c r="E3124">
        <v>74.514437775000005</v>
      </c>
      <c r="F3124">
        <v>67.75</v>
      </c>
      <c r="G3124">
        <v>13.105636214525401</v>
      </c>
      <c r="H3124">
        <v>65.477449650294702</v>
      </c>
      <c r="I3124">
        <v>33.858308920954002</v>
      </c>
      <c r="J3124">
        <v>28.414299888990001</v>
      </c>
      <c r="K3124">
        <v>50.0827269353316</v>
      </c>
      <c r="L3124">
        <v>45.623287229062001</v>
      </c>
      <c r="M3124">
        <v>83.594300478461093</v>
      </c>
      <c r="N3124">
        <v>1.68340080971659</v>
      </c>
      <c r="O3124">
        <v>0.95940959409594995</v>
      </c>
      <c r="P3124">
        <v>87.933425797503403</v>
      </c>
    </row>
    <row r="3125" spans="1:17" hidden="1" x14ac:dyDescent="0.3">
      <c r="A3125" t="s">
        <v>6463</v>
      </c>
      <c r="B3125" t="s">
        <v>6464</v>
      </c>
      <c r="C3125" t="str">
        <f>IFERROR(VLOOKUP(Table1[[#This Row],[Ticker]],[1]!Table2[[Symbol]:[Industry]],2,FALSE),"-")</f>
        <v>-</v>
      </c>
      <c r="D3125" t="s">
        <v>433</v>
      </c>
      <c r="E3125">
        <v>74.513087999999996</v>
      </c>
      <c r="F3125">
        <v>128.4</v>
      </c>
      <c r="G3125">
        <v>185.82367368912799</v>
      </c>
      <c r="H3125">
        <v>19.9997690547034</v>
      </c>
      <c r="I3125">
        <v>60.151156130838103</v>
      </c>
      <c r="J3125">
        <v>13.159888199943399</v>
      </c>
      <c r="K3125">
        <v>111.493692749255</v>
      </c>
      <c r="L3125">
        <v>86.998662756237195</v>
      </c>
      <c r="M3125">
        <v>73.754286132318995</v>
      </c>
      <c r="N3125">
        <v>0.36912306520731297</v>
      </c>
      <c r="O3125">
        <v>8.2943925233644702</v>
      </c>
      <c r="P3125">
        <v>218.45238095238</v>
      </c>
      <c r="Q3125">
        <v>7.4019080777380994E-2</v>
      </c>
    </row>
    <row r="3126" spans="1:17" hidden="1" x14ac:dyDescent="0.3">
      <c r="A3126" t="s">
        <v>6465</v>
      </c>
      <c r="B3126" t="s">
        <v>6466</v>
      </c>
      <c r="C3126" t="str">
        <f>IFERROR(VLOOKUP(Table1[[#This Row],[Ticker]],[1]!Table2[[Symbol]:[Industry]],2,FALSE),"-")</f>
        <v>-</v>
      </c>
      <c r="D3126" t="s">
        <v>1525</v>
      </c>
      <c r="E3126">
        <v>74.508750000000006</v>
      </c>
      <c r="F3126">
        <v>6.66</v>
      </c>
      <c r="G3126">
        <v>3203.4149145650399</v>
      </c>
      <c r="H3126">
        <v>79.406775947518994</v>
      </c>
      <c r="I3126">
        <v>145.03472016042301</v>
      </c>
      <c r="J3126">
        <v>8.4056004544533494</v>
      </c>
      <c r="K3126">
        <v>4.57013295738001</v>
      </c>
      <c r="L3126">
        <v>2.86880618019672</v>
      </c>
      <c r="M3126">
        <v>99.622018991141601</v>
      </c>
      <c r="N3126">
        <v>0.71650875209285703</v>
      </c>
      <c r="O3126">
        <v>0</v>
      </c>
      <c r="P3126">
        <v>3229.99999999999</v>
      </c>
    </row>
    <row r="3127" spans="1:17" hidden="1" x14ac:dyDescent="0.3">
      <c r="A3127" t="s">
        <v>6467</v>
      </c>
      <c r="B3127" t="s">
        <v>6468</v>
      </c>
      <c r="C3127" t="str">
        <f>IFERROR(VLOOKUP(Table1[[#This Row],[Ticker]],[1]!Table2[[Symbol]:[Industry]],2,FALSE),"-")</f>
        <v>-</v>
      </c>
      <c r="D3127" t="s">
        <v>1651</v>
      </c>
      <c r="E3127">
        <v>74.215319454999999</v>
      </c>
      <c r="F3127">
        <v>6225.25</v>
      </c>
      <c r="G3127">
        <v>-9.1707378835864599</v>
      </c>
      <c r="H3127">
        <v>-5.6238696585057903</v>
      </c>
      <c r="I3127">
        <v>-1.54219431667037</v>
      </c>
      <c r="J3127">
        <v>0.115901696826667</v>
      </c>
      <c r="K3127">
        <v>6322.0832900892501</v>
      </c>
      <c r="L3127">
        <v>5962.1330756220405</v>
      </c>
      <c r="M3127">
        <v>54.002539861815002</v>
      </c>
      <c r="N3127">
        <v>1.47842774895159</v>
      </c>
      <c r="O3127">
        <v>6.6784466487289604</v>
      </c>
      <c r="P3127">
        <v>24.380619380619301</v>
      </c>
      <c r="Q3127">
        <v>-2.6802431944266999E-2</v>
      </c>
    </row>
    <row r="3128" spans="1:17" hidden="1" x14ac:dyDescent="0.3">
      <c r="A3128" t="s">
        <v>6469</v>
      </c>
      <c r="B3128" t="s">
        <v>6470</v>
      </c>
      <c r="C3128" t="str">
        <f>IFERROR(VLOOKUP(Table1[[#This Row],[Ticker]],[1]!Table2[[Symbol]:[Industry]],2,FALSE),"-")</f>
        <v>-</v>
      </c>
      <c r="D3128" t="s">
        <v>1126</v>
      </c>
      <c r="E3128">
        <v>74.178719999999998</v>
      </c>
      <c r="F3128">
        <v>63</v>
      </c>
      <c r="G3128">
        <v>62.414914565040903</v>
      </c>
      <c r="H3128">
        <v>-8.2844759195836009</v>
      </c>
      <c r="I3128">
        <v>-44.626553853732297</v>
      </c>
      <c r="J3128">
        <v>-5.2570728205872497</v>
      </c>
      <c r="K3128">
        <v>67.679833820253805</v>
      </c>
      <c r="L3128">
        <v>66.538889207240103</v>
      </c>
      <c r="M3128">
        <v>39.485642445277897</v>
      </c>
      <c r="N3128">
        <v>0.76014381099126804</v>
      </c>
      <c r="O3128">
        <v>56.6666666666666</v>
      </c>
      <c r="P3128">
        <v>88.999999999999901</v>
      </c>
    </row>
    <row r="3129" spans="1:17" hidden="1" x14ac:dyDescent="0.3">
      <c r="A3129" t="s">
        <v>6471</v>
      </c>
      <c r="B3129" t="s">
        <v>6472</v>
      </c>
      <c r="C3129" t="str">
        <f>IFERROR(VLOOKUP(Table1[[#This Row],[Ticker]],[1]!Table2[[Symbol]:[Industry]],2,FALSE),"-")</f>
        <v>-</v>
      </c>
      <c r="D3129" t="s">
        <v>626</v>
      </c>
      <c r="E3129">
        <v>73.9041</v>
      </c>
      <c r="F3129">
        <v>43</v>
      </c>
      <c r="G3129">
        <v>-39.716398566272197</v>
      </c>
      <c r="H3129">
        <v>-8.6362417842241008</v>
      </c>
      <c r="I3129">
        <v>-26.236127854610601</v>
      </c>
      <c r="J3129">
        <v>5.0390238492403698</v>
      </c>
      <c r="K3129">
        <v>44.675316778949899</v>
      </c>
      <c r="M3129">
        <v>37.263193357496498</v>
      </c>
      <c r="N3129">
        <v>0.19212249614791899</v>
      </c>
      <c r="O3129">
        <v>35.813953488372</v>
      </c>
      <c r="P3129">
        <v>21.126760563380198</v>
      </c>
    </row>
    <row r="3130" spans="1:17" hidden="1" x14ac:dyDescent="0.3">
      <c r="A3130" t="s">
        <v>6473</v>
      </c>
      <c r="B3130" t="s">
        <v>6474</v>
      </c>
      <c r="C3130" t="str">
        <f>IFERROR(VLOOKUP(Table1[[#This Row],[Ticker]],[1]!Table2[[Symbol]:[Industry]],2,FALSE),"-")</f>
        <v>-</v>
      </c>
      <c r="D3130" t="s">
        <v>396</v>
      </c>
      <c r="E3130">
        <v>73.861845000000002</v>
      </c>
      <c r="F3130">
        <v>148.9</v>
      </c>
      <c r="G3130">
        <v>81.056805514699306</v>
      </c>
      <c r="H3130">
        <v>-0.33543446378720498</v>
      </c>
      <c r="I3130">
        <v>143.61932320773599</v>
      </c>
      <c r="J3130">
        <v>8.4689584871636399</v>
      </c>
      <c r="K3130">
        <v>141.49522415944099</v>
      </c>
      <c r="L3130">
        <v>106.939477631758</v>
      </c>
      <c r="M3130">
        <v>43.515542212550599</v>
      </c>
      <c r="N3130">
        <v>0.47190656565656502</v>
      </c>
      <c r="O3130">
        <v>25.050369375419699</v>
      </c>
      <c r="P3130">
        <v>186.34615384615299</v>
      </c>
    </row>
    <row r="3131" spans="1:17" hidden="1" x14ac:dyDescent="0.3">
      <c r="A3131" t="s">
        <v>6475</v>
      </c>
      <c r="B3131" t="s">
        <v>6476</v>
      </c>
      <c r="C3131" t="str">
        <f>IFERROR(VLOOKUP(Table1[[#This Row],[Ticker]],[1]!Table2[[Symbol]:[Industry]],2,FALSE),"-")</f>
        <v>-</v>
      </c>
      <c r="D3131" t="s">
        <v>286</v>
      </c>
      <c r="E3131">
        <v>73.833693999999994</v>
      </c>
      <c r="F3131">
        <v>212.3</v>
      </c>
      <c r="G3131">
        <v>-8.1471495911654799</v>
      </c>
      <c r="H3131">
        <v>-11.9026797153641</v>
      </c>
      <c r="I3131">
        <v>-7.9016432664095397</v>
      </c>
      <c r="J3131">
        <v>-0.21176251381914499</v>
      </c>
      <c r="K3131">
        <v>215.33103956215001</v>
      </c>
      <c r="L3131">
        <v>199.84368142273701</v>
      </c>
      <c r="M3131">
        <v>42.361390027631302</v>
      </c>
      <c r="N3131">
        <v>0.59774967205405505</v>
      </c>
      <c r="O3131">
        <v>26.142251530852501</v>
      </c>
      <c r="P3131">
        <v>44.7664507330378</v>
      </c>
      <c r="Q3131">
        <v>8.9425660856463002E-2</v>
      </c>
    </row>
    <row r="3132" spans="1:17" hidden="1" x14ac:dyDescent="0.3">
      <c r="A3132" t="s">
        <v>6477</v>
      </c>
      <c r="B3132" t="s">
        <v>6478</v>
      </c>
      <c r="C3132" t="str">
        <f>IFERROR(VLOOKUP(Table1[[#This Row],[Ticker]],[1]!Table2[[Symbol]:[Industry]],2,FALSE),"-")</f>
        <v>-</v>
      </c>
      <c r="D3132" t="s">
        <v>551</v>
      </c>
      <c r="E3132">
        <v>73.6172021</v>
      </c>
      <c r="F3132">
        <v>10.39</v>
      </c>
      <c r="G3132">
        <v>0.74334593758995005</v>
      </c>
      <c r="H3132">
        <v>-11.677547354748601</v>
      </c>
      <c r="I3132">
        <v>-27.730944550741999</v>
      </c>
      <c r="J3132">
        <v>-6.0825909591721699</v>
      </c>
      <c r="K3132">
        <v>10.7896917022948</v>
      </c>
      <c r="L3132">
        <v>10.907411625328701</v>
      </c>
      <c r="M3132">
        <v>47.230983647255101</v>
      </c>
      <c r="N3132">
        <v>1.0001272161380199</v>
      </c>
      <c r="O3132">
        <v>37.247353224253999</v>
      </c>
      <c r="P3132">
        <v>33.8917525773196</v>
      </c>
      <c r="Q3132">
        <v>6.2885679595028998E-2</v>
      </c>
    </row>
    <row r="3133" spans="1:17" hidden="1" x14ac:dyDescent="0.3">
      <c r="A3133" t="s">
        <v>6479</v>
      </c>
      <c r="B3133" t="s">
        <v>6480</v>
      </c>
      <c r="C3133" t="str">
        <f>IFERROR(VLOOKUP(Table1[[#This Row],[Ticker]],[1]!Table2[[Symbol]:[Industry]],2,FALSE),"-")</f>
        <v>-</v>
      </c>
      <c r="D3133" t="s">
        <v>124</v>
      </c>
      <c r="E3133">
        <v>73.554500000000004</v>
      </c>
      <c r="F3133">
        <v>93.7</v>
      </c>
      <c r="G3133">
        <v>-15.03746638734</v>
      </c>
      <c r="H3133">
        <v>-4.1662831796471602</v>
      </c>
      <c r="I3133">
        <v>-32.744608891393597</v>
      </c>
      <c r="J3133">
        <v>-0.68862139580992099</v>
      </c>
      <c r="K3133">
        <v>96.174971981764202</v>
      </c>
      <c r="L3133">
        <v>98.430760311903697</v>
      </c>
      <c r="M3133">
        <v>43.835000474804801</v>
      </c>
      <c r="N3133">
        <v>1.16772895001677</v>
      </c>
      <c r="O3133">
        <v>52.668089647812103</v>
      </c>
      <c r="P3133">
        <v>23.289473684210499</v>
      </c>
    </row>
    <row r="3134" spans="1:17" hidden="1" x14ac:dyDescent="0.3">
      <c r="A3134" t="s">
        <v>6481</v>
      </c>
      <c r="B3134" t="s">
        <v>6482</v>
      </c>
      <c r="C3134" t="str">
        <f>IFERROR(VLOOKUP(Table1[[#This Row],[Ticker]],[1]!Table2[[Symbol]:[Industry]],2,FALSE),"-")</f>
        <v>-</v>
      </c>
      <c r="D3134" t="s">
        <v>133</v>
      </c>
      <c r="E3134">
        <v>73.502936856999995</v>
      </c>
      <c r="F3134">
        <v>45.01</v>
      </c>
      <c r="G3134">
        <v>48.755779387791101</v>
      </c>
      <c r="H3134">
        <v>-4.8523807490859703</v>
      </c>
      <c r="I3134">
        <v>-20.300691011957301</v>
      </c>
      <c r="J3134">
        <v>-3.3427168327580299</v>
      </c>
      <c r="K3134">
        <v>45.328410966352699</v>
      </c>
      <c r="L3134">
        <v>39.080451379004501</v>
      </c>
      <c r="M3134">
        <v>35.654340265709003</v>
      </c>
      <c r="N3134">
        <v>1.09047887225014</v>
      </c>
      <c r="O3134">
        <v>25.349922239502298</v>
      </c>
      <c r="P3134">
        <v>103.66515837103999</v>
      </c>
      <c r="Q3134">
        <v>3.1107268114356001E-2</v>
      </c>
    </row>
    <row r="3135" spans="1:17" hidden="1" x14ac:dyDescent="0.3">
      <c r="A3135" t="s">
        <v>6483</v>
      </c>
      <c r="B3135" t="s">
        <v>6484</v>
      </c>
      <c r="C3135" t="str">
        <f>IFERROR(VLOOKUP(Table1[[#This Row],[Ticker]],[1]!Table2[[Symbol]:[Industry]],2,FALSE),"-")</f>
        <v>-</v>
      </c>
      <c r="D3135" t="s">
        <v>433</v>
      </c>
      <c r="E3135">
        <v>73.307883000000004</v>
      </c>
      <c r="F3135">
        <v>36</v>
      </c>
      <c r="G3135">
        <v>32.918680626183999</v>
      </c>
      <c r="H3135">
        <v>1.04897130572318</v>
      </c>
      <c r="I3135">
        <v>-3.2482385865871599</v>
      </c>
      <c r="J3135">
        <v>9.2276123833477701</v>
      </c>
      <c r="K3135">
        <v>34.158355773595098</v>
      </c>
      <c r="L3135">
        <v>31.0643804721058</v>
      </c>
      <c r="M3135">
        <v>27.071967311283601</v>
      </c>
      <c r="N3135">
        <v>1.0336958268602301</v>
      </c>
      <c r="O3135">
        <v>8.8611111111110894</v>
      </c>
      <c r="P3135">
        <v>96.721311475409806</v>
      </c>
      <c r="Q3135">
        <v>9.4669027237661005E-2</v>
      </c>
    </row>
    <row r="3136" spans="1:17" hidden="1" x14ac:dyDescent="0.3">
      <c r="A3136" t="s">
        <v>6485</v>
      </c>
      <c r="B3136" t="s">
        <v>6486</v>
      </c>
      <c r="C3136" t="str">
        <f>IFERROR(VLOOKUP(Table1[[#This Row],[Ticker]],[1]!Table2[[Symbol]:[Industry]],2,FALSE),"-")</f>
        <v>-</v>
      </c>
      <c r="D3136" t="s">
        <v>2915</v>
      </c>
      <c r="E3136">
        <v>73.2509807</v>
      </c>
      <c r="F3136">
        <v>6.22</v>
      </c>
      <c r="G3136">
        <v>72.773888924015196</v>
      </c>
      <c r="H3136">
        <v>-24.977844610079501</v>
      </c>
      <c r="I3136">
        <v>25.117407498924599</v>
      </c>
      <c r="J3136">
        <v>6.1909535919413496</v>
      </c>
      <c r="K3136">
        <v>6.1122948450878303</v>
      </c>
      <c r="L3136">
        <v>5.01185342750028</v>
      </c>
      <c r="M3136">
        <v>53.342653609951498</v>
      </c>
      <c r="N3136">
        <v>0.56895097330365996</v>
      </c>
      <c r="O3136">
        <v>34.244372990353597</v>
      </c>
      <c r="P3136">
        <v>111.56462585033999</v>
      </c>
      <c r="Q3136">
        <v>5.8175145751235002E-2</v>
      </c>
    </row>
    <row r="3137" spans="1:17" hidden="1" x14ac:dyDescent="0.3">
      <c r="A3137" t="s">
        <v>6487</v>
      </c>
      <c r="B3137" t="s">
        <v>6488</v>
      </c>
      <c r="C3137" t="str">
        <f>IFERROR(VLOOKUP(Table1[[#This Row],[Ticker]],[1]!Table2[[Symbol]:[Industry]],2,FALSE),"-")</f>
        <v>-</v>
      </c>
      <c r="D3137" t="s">
        <v>1676</v>
      </c>
      <c r="E3137">
        <v>73.185000000000002</v>
      </c>
      <c r="F3137">
        <v>13.94</v>
      </c>
      <c r="G3137">
        <v>-22.0873343105213</v>
      </c>
      <c r="H3137">
        <v>-6.7029929913863402</v>
      </c>
      <c r="I3137">
        <v>-18.532223135780601</v>
      </c>
      <c r="J3137">
        <v>-6.7571995057179102</v>
      </c>
      <c r="K3137">
        <v>15.004933298259299</v>
      </c>
      <c r="L3137">
        <v>15.1399243972258</v>
      </c>
      <c r="M3137">
        <v>45.643172332780601</v>
      </c>
      <c r="N3137">
        <v>0.90329622398732901</v>
      </c>
      <c r="O3137">
        <v>45.6241032998565</v>
      </c>
      <c r="P3137">
        <v>26.727272727272702</v>
      </c>
      <c r="Q3137">
        <v>-6.5958919452800996E-2</v>
      </c>
    </row>
    <row r="3138" spans="1:17" hidden="1" x14ac:dyDescent="0.3">
      <c r="A3138" t="s">
        <v>6489</v>
      </c>
      <c r="B3138" t="s">
        <v>6490</v>
      </c>
      <c r="C3138" t="str">
        <f>IFERROR(VLOOKUP(Table1[[#This Row],[Ticker]],[1]!Table2[[Symbol]:[Industry]],2,FALSE),"-")</f>
        <v>-</v>
      </c>
      <c r="D3138" t="s">
        <v>532</v>
      </c>
      <c r="E3138">
        <v>73.061599999999999</v>
      </c>
      <c r="F3138">
        <v>135.5</v>
      </c>
      <c r="G3138">
        <v>86.130770138039296</v>
      </c>
      <c r="H3138">
        <v>10.4292921963584</v>
      </c>
      <c r="I3138">
        <v>53.952268250441797</v>
      </c>
      <c r="J3138">
        <v>7.3750692141318996</v>
      </c>
      <c r="K3138">
        <v>120.083771071426</v>
      </c>
      <c r="L3138">
        <v>102.247515179093</v>
      </c>
      <c r="M3138">
        <v>86.348441392410805</v>
      </c>
      <c r="N3138">
        <v>1.1226911567433699</v>
      </c>
      <c r="O3138">
        <v>24.354243542435398</v>
      </c>
      <c r="P3138">
        <v>172.96535052377101</v>
      </c>
      <c r="Q3138">
        <v>0.116152874408656</v>
      </c>
    </row>
    <row r="3139" spans="1:17" hidden="1" x14ac:dyDescent="0.3">
      <c r="A3139" t="s">
        <v>6491</v>
      </c>
      <c r="B3139" t="s">
        <v>6492</v>
      </c>
      <c r="C3139" t="str">
        <f>IFERROR(VLOOKUP(Table1[[#This Row],[Ticker]],[1]!Table2[[Symbol]:[Industry]],2,FALSE),"-")</f>
        <v>-</v>
      </c>
      <c r="D3139" t="s">
        <v>1593</v>
      </c>
      <c r="E3139">
        <v>72.971169320000001</v>
      </c>
      <c r="F3139">
        <v>41.3</v>
      </c>
      <c r="G3139">
        <v>9.0470984730868906</v>
      </c>
      <c r="H3139">
        <v>-1.5899385728723401</v>
      </c>
      <c r="I3139">
        <v>-54.976735905563501</v>
      </c>
      <c r="J3139">
        <v>3.3475331503967398</v>
      </c>
      <c r="K3139">
        <v>41.621520288605502</v>
      </c>
      <c r="M3139">
        <v>69.387312650838993</v>
      </c>
      <c r="N3139">
        <v>1.6894430051813401</v>
      </c>
      <c r="O3139">
        <v>81.598062953995097</v>
      </c>
      <c r="P3139">
        <v>46.975088967971502</v>
      </c>
    </row>
    <row r="3140" spans="1:17" hidden="1" x14ac:dyDescent="0.3">
      <c r="A3140" t="s">
        <v>6493</v>
      </c>
      <c r="B3140" t="s">
        <v>6494</v>
      </c>
      <c r="C3140" t="str">
        <f>IFERROR(VLOOKUP(Table1[[#This Row],[Ticker]],[1]!Table2[[Symbol]:[Industry]],2,FALSE),"-")</f>
        <v>-</v>
      </c>
      <c r="D3140" t="s">
        <v>2584</v>
      </c>
      <c r="E3140">
        <v>72.954217600000007</v>
      </c>
      <c r="F3140">
        <v>88</v>
      </c>
      <c r="G3140">
        <v>148.41491456503999</v>
      </c>
      <c r="H3140">
        <v>48.762625529691697</v>
      </c>
      <c r="I3140">
        <v>69.733331962761</v>
      </c>
      <c r="J3140">
        <v>33.857542928586199</v>
      </c>
      <c r="K3140">
        <v>58.5441038419698</v>
      </c>
      <c r="L3140">
        <v>51.731984687902496</v>
      </c>
      <c r="M3140">
        <v>99.921322162369407</v>
      </c>
      <c r="N3140">
        <v>3.3745454545454501</v>
      </c>
      <c r="O3140">
        <v>2.6136363636363602</v>
      </c>
      <c r="P3140">
        <v>193.333333333333</v>
      </c>
    </row>
    <row r="3141" spans="1:17" hidden="1" x14ac:dyDescent="0.3">
      <c r="A3141" t="s">
        <v>6495</v>
      </c>
      <c r="B3141" t="s">
        <v>6496</v>
      </c>
      <c r="C3141" t="str">
        <f>IFERROR(VLOOKUP(Table1[[#This Row],[Ticker]],[1]!Table2[[Symbol]:[Industry]],2,FALSE),"-")</f>
        <v>-</v>
      </c>
      <c r="D3141" t="s">
        <v>43</v>
      </c>
      <c r="E3141">
        <v>72.865222676000002</v>
      </c>
      <c r="F3141">
        <v>41.38</v>
      </c>
      <c r="G3141">
        <v>-32.539630889504501</v>
      </c>
      <c r="H3141">
        <v>-4.1064220893558598</v>
      </c>
      <c r="I3141">
        <v>-36.261732086343002</v>
      </c>
      <c r="J3141">
        <v>-5.4909602199448599</v>
      </c>
      <c r="K3141">
        <v>43.688490311751998</v>
      </c>
      <c r="L3141">
        <v>48.7964153315014</v>
      </c>
      <c r="M3141">
        <v>40.936949485518497</v>
      </c>
      <c r="N3141">
        <v>0.85695972652494301</v>
      </c>
      <c r="O3141">
        <v>53.455775737071001</v>
      </c>
      <c r="P3141">
        <v>12.1409214092141</v>
      </c>
      <c r="Q3141">
        <v>-8.2212270535796994E-2</v>
      </c>
    </row>
    <row r="3142" spans="1:17" hidden="1" x14ac:dyDescent="0.3">
      <c r="A3142" t="s">
        <v>6497</v>
      </c>
      <c r="B3142" t="s">
        <v>6498</v>
      </c>
      <c r="C3142" t="str">
        <f>IFERROR(VLOOKUP(Table1[[#This Row],[Ticker]],[1]!Table2[[Symbol]:[Industry]],2,FALSE),"-")</f>
        <v>-</v>
      </c>
      <c r="D3142" t="s">
        <v>626</v>
      </c>
      <c r="E3142">
        <v>72.840728780999996</v>
      </c>
      <c r="F3142">
        <v>48.61</v>
      </c>
      <c r="G3142">
        <v>7.0311204232396598</v>
      </c>
      <c r="H3142">
        <v>5.7543837714499899</v>
      </c>
      <c r="I3142">
        <v>-9.0594380109687798</v>
      </c>
      <c r="J3142">
        <v>11.620441049733399</v>
      </c>
      <c r="K3142">
        <v>44.667122778986602</v>
      </c>
      <c r="L3142">
        <v>42.929144853296201</v>
      </c>
      <c r="M3142">
        <v>67.211388358665502</v>
      </c>
      <c r="N3142">
        <v>1.5126817501318399</v>
      </c>
      <c r="O3142">
        <v>33.696770211890502</v>
      </c>
      <c r="P3142">
        <v>47.169240084771403</v>
      </c>
      <c r="Q3142">
        <v>3.1176690716596001E-2</v>
      </c>
    </row>
    <row r="3143" spans="1:17" hidden="1" x14ac:dyDescent="0.3">
      <c r="A3143" t="s">
        <v>6499</v>
      </c>
      <c r="B3143" t="s">
        <v>6500</v>
      </c>
      <c r="C3143" t="str">
        <f>IFERROR(VLOOKUP(Table1[[#This Row],[Ticker]],[1]!Table2[[Symbol]:[Industry]],2,FALSE),"-")</f>
        <v>-</v>
      </c>
      <c r="D3143" t="s">
        <v>396</v>
      </c>
      <c r="E3143">
        <v>72.789699999999996</v>
      </c>
      <c r="F3143">
        <v>6.14</v>
      </c>
      <c r="G3143">
        <v>-3.0438379500496402</v>
      </c>
      <c r="H3143">
        <v>38.895721029142898</v>
      </c>
      <c r="I3143">
        <v>26.124210220013001</v>
      </c>
      <c r="J3143">
        <v>-6.0594884874794896</v>
      </c>
      <c r="K3143">
        <v>5.6366710500893999</v>
      </c>
      <c r="L3143">
        <v>4.6800540877091104</v>
      </c>
      <c r="M3143">
        <v>37.306421892645297</v>
      </c>
      <c r="N3143">
        <v>0.73974846665409</v>
      </c>
      <c r="O3143">
        <v>28.5830618892508</v>
      </c>
      <c r="P3143">
        <v>90.683229813664497</v>
      </c>
      <c r="Q3143">
        <v>0.147190365450412</v>
      </c>
    </row>
    <row r="3144" spans="1:17" hidden="1" x14ac:dyDescent="0.3">
      <c r="A3144" t="s">
        <v>6501</v>
      </c>
      <c r="B3144" t="s">
        <v>6502</v>
      </c>
      <c r="C3144" t="str">
        <f>IFERROR(VLOOKUP(Table1[[#This Row],[Ticker]],[1]!Table2[[Symbol]:[Industry]],2,FALSE),"-")</f>
        <v>-</v>
      </c>
      <c r="D3144" t="s">
        <v>1459</v>
      </c>
      <c r="E3144">
        <v>72.78783</v>
      </c>
      <c r="F3144">
        <v>2.91</v>
      </c>
      <c r="G3144">
        <v>179.73070403872501</v>
      </c>
      <c r="H3144">
        <v>-35.454407437341203</v>
      </c>
      <c r="I3144">
        <v>68.770185276702406</v>
      </c>
      <c r="J3144">
        <v>-15.737075051858501</v>
      </c>
      <c r="K3144">
        <v>3.7042251282655001</v>
      </c>
      <c r="L3144">
        <v>2.6264136485574499</v>
      </c>
      <c r="M3144">
        <v>21.301844920634501</v>
      </c>
      <c r="N3144">
        <v>1.3763938128934801</v>
      </c>
      <c r="O3144">
        <v>68.7285223367697</v>
      </c>
      <c r="P3144">
        <v>242.35294117647001</v>
      </c>
      <c r="Q3144">
        <v>2.0480177812954001E-2</v>
      </c>
    </row>
    <row r="3145" spans="1:17" hidden="1" x14ac:dyDescent="0.3">
      <c r="A3145" t="s">
        <v>6503</v>
      </c>
      <c r="B3145" t="s">
        <v>6504</v>
      </c>
      <c r="C3145" t="str">
        <f>IFERROR(VLOOKUP(Table1[[#This Row],[Ticker]],[1]!Table2[[Symbol]:[Industry]],2,FALSE),"-")</f>
        <v>-</v>
      </c>
      <c r="D3145" t="s">
        <v>98</v>
      </c>
      <c r="E3145">
        <v>72.623147360000004</v>
      </c>
      <c r="F3145">
        <v>176.6</v>
      </c>
      <c r="G3145">
        <v>52.752928607167298</v>
      </c>
      <c r="H3145">
        <v>-8.7639702149891008</v>
      </c>
      <c r="I3145">
        <v>-39.213601334176197</v>
      </c>
      <c r="J3145">
        <v>1.7943153518722901</v>
      </c>
      <c r="K3145">
        <v>173.77469958032299</v>
      </c>
      <c r="L3145">
        <v>162.43505909368599</v>
      </c>
      <c r="M3145">
        <v>49.092731089942298</v>
      </c>
      <c r="N3145">
        <v>1.25767271317009</v>
      </c>
      <c r="O3145">
        <v>75.707814269535604</v>
      </c>
      <c r="P3145">
        <v>82.061855670103</v>
      </c>
      <c r="Q3145">
        <v>1.3944837328053E-2</v>
      </c>
    </row>
    <row r="3146" spans="1:17" hidden="1" x14ac:dyDescent="0.3">
      <c r="A3146" t="s">
        <v>6505</v>
      </c>
      <c r="B3146" t="s">
        <v>6506</v>
      </c>
      <c r="C3146" t="str">
        <f>IFERROR(VLOOKUP(Table1[[#This Row],[Ticker]],[1]!Table2[[Symbol]:[Industry]],2,FALSE),"-")</f>
        <v>-</v>
      </c>
      <c r="D3146" t="s">
        <v>626</v>
      </c>
      <c r="E3146">
        <v>72.597095999999993</v>
      </c>
      <c r="F3146">
        <v>2.42</v>
      </c>
      <c r="G3146">
        <v>-87.865085434958999</v>
      </c>
      <c r="H3146">
        <v>-9.2798273004969101</v>
      </c>
      <c r="I3146">
        <v>-51.967972618034402</v>
      </c>
      <c r="J3146">
        <v>-2.6655387450280799</v>
      </c>
      <c r="K3146">
        <v>2.5276575382305499</v>
      </c>
      <c r="L3146">
        <v>3.4368135849077199</v>
      </c>
      <c r="M3146">
        <v>46.608642517853198</v>
      </c>
      <c r="N3146">
        <v>1.9805325488079899</v>
      </c>
      <c r="O3146">
        <v>175.482093663911</v>
      </c>
      <c r="P3146">
        <v>14.150943396226401</v>
      </c>
      <c r="Q3146">
        <v>-7.3079898949790001E-2</v>
      </c>
    </row>
    <row r="3147" spans="1:17" hidden="1" x14ac:dyDescent="0.3">
      <c r="A3147" t="s">
        <v>6507</v>
      </c>
      <c r="B3147" t="s">
        <v>6508</v>
      </c>
      <c r="C3147" t="str">
        <f>IFERROR(VLOOKUP(Table1[[#This Row],[Ticker]],[1]!Table2[[Symbol]:[Industry]],2,FALSE),"-")</f>
        <v>-</v>
      </c>
      <c r="D3147" t="s">
        <v>532</v>
      </c>
      <c r="E3147">
        <v>72.422080500000007</v>
      </c>
      <c r="F3147">
        <v>1.54</v>
      </c>
      <c r="G3147">
        <v>44.636892017418702</v>
      </c>
      <c r="H3147">
        <v>44.785352802418998</v>
      </c>
      <c r="I3147">
        <v>5.5128202587714403</v>
      </c>
      <c r="J3147">
        <v>-12.431509649518899</v>
      </c>
      <c r="K3147">
        <v>1.42999134762123</v>
      </c>
      <c r="L3147">
        <v>1.2152202936713901</v>
      </c>
      <c r="M3147">
        <v>40.192828541424298</v>
      </c>
      <c r="N3147">
        <v>4.3253078732096704</v>
      </c>
      <c r="O3147">
        <v>27.272727272727199</v>
      </c>
      <c r="P3147">
        <v>109.473695819398</v>
      </c>
      <c r="Q3147">
        <v>0.126033312734566</v>
      </c>
    </row>
    <row r="3148" spans="1:17" hidden="1" x14ac:dyDescent="0.3">
      <c r="A3148" t="s">
        <v>6509</v>
      </c>
      <c r="B3148" t="s">
        <v>6510</v>
      </c>
      <c r="C3148" t="str">
        <f>IFERROR(VLOOKUP(Table1[[#This Row],[Ticker]],[1]!Table2[[Symbol]:[Industry]],2,FALSE),"-")</f>
        <v>-</v>
      </c>
      <c r="D3148" t="s">
        <v>391</v>
      </c>
      <c r="E3148">
        <v>72.280598999999995</v>
      </c>
      <c r="F3148">
        <v>59.55</v>
      </c>
      <c r="G3148">
        <v>-52.194079813472499</v>
      </c>
      <c r="H3148">
        <v>21.141738191705699</v>
      </c>
      <c r="I3148">
        <v>-15.080123365272801</v>
      </c>
      <c r="J3148">
        <v>-12.814997129780499</v>
      </c>
      <c r="K3148">
        <v>58.778986463116603</v>
      </c>
      <c r="M3148">
        <v>38.2426824982849</v>
      </c>
      <c r="N3148">
        <v>0.99320070511206204</v>
      </c>
      <c r="O3148">
        <v>58.522250209907597</v>
      </c>
      <c r="P3148">
        <v>56.504599211563701</v>
      </c>
    </row>
    <row r="3149" spans="1:17" hidden="1" x14ac:dyDescent="0.3">
      <c r="A3149" t="s">
        <v>6511</v>
      </c>
      <c r="B3149" t="s">
        <v>6512</v>
      </c>
      <c r="C3149" t="str">
        <f>IFERROR(VLOOKUP(Table1[[#This Row],[Ticker]],[1]!Table2[[Symbol]:[Industry]],2,FALSE),"-")</f>
        <v>-</v>
      </c>
      <c r="D3149" t="s">
        <v>21</v>
      </c>
      <c r="E3149">
        <v>72.192800000000005</v>
      </c>
      <c r="F3149">
        <v>31</v>
      </c>
      <c r="G3149">
        <v>-53.1253697951486</v>
      </c>
      <c r="H3149">
        <v>-3.6127763995686899</v>
      </c>
      <c r="I3149">
        <v>-20.567501290461699</v>
      </c>
      <c r="J3149">
        <v>-0.49446741794653998</v>
      </c>
      <c r="K3149">
        <v>30.721832010303899</v>
      </c>
      <c r="L3149">
        <v>33.951155097640601</v>
      </c>
      <c r="M3149">
        <v>56.882276445157899</v>
      </c>
      <c r="N3149">
        <v>0.34251109076825498</v>
      </c>
      <c r="O3149">
        <v>77.419354838709594</v>
      </c>
      <c r="P3149">
        <v>21.33072407045</v>
      </c>
    </row>
    <row r="3150" spans="1:17" hidden="1" x14ac:dyDescent="0.3">
      <c r="A3150" t="s">
        <v>6513</v>
      </c>
      <c r="B3150" t="s">
        <v>6514</v>
      </c>
      <c r="C3150" t="str">
        <f>IFERROR(VLOOKUP(Table1[[#This Row],[Ticker]],[1]!Table2[[Symbol]:[Industry]],2,FALSE),"-")</f>
        <v>-</v>
      </c>
      <c r="D3150" t="s">
        <v>1370</v>
      </c>
      <c r="E3150">
        <v>71.984800000000007</v>
      </c>
      <c r="F3150">
        <v>335</v>
      </c>
      <c r="G3150">
        <v>100.84193425275301</v>
      </c>
      <c r="H3150">
        <v>-3.3978222315022699</v>
      </c>
      <c r="I3150">
        <v>76.267712128030794</v>
      </c>
      <c r="J3150">
        <v>-7.3199505097339799</v>
      </c>
      <c r="K3150">
        <v>321.30275680952701</v>
      </c>
      <c r="L3150">
        <v>270.43904520320501</v>
      </c>
      <c r="M3150">
        <v>49.830034618980598</v>
      </c>
      <c r="N3150">
        <v>1.89400386847195</v>
      </c>
      <c r="O3150">
        <v>20.8805970149253</v>
      </c>
      <c r="P3150">
        <v>183.898305084745</v>
      </c>
    </row>
    <row r="3151" spans="1:17" hidden="1" x14ac:dyDescent="0.3">
      <c r="A3151" t="s">
        <v>6515</v>
      </c>
      <c r="B3151" t="s">
        <v>6516</v>
      </c>
      <c r="C3151" t="str">
        <f>IFERROR(VLOOKUP(Table1[[#This Row],[Ticker]],[1]!Table2[[Symbol]:[Industry]],2,FALSE),"-")</f>
        <v>-</v>
      </c>
      <c r="D3151" t="s">
        <v>1564</v>
      </c>
      <c r="E3151">
        <v>71.938982346000003</v>
      </c>
      <c r="F3151">
        <v>4.62</v>
      </c>
      <c r="G3151">
        <v>87.465553535030907</v>
      </c>
      <c r="H3151">
        <v>48.512625529691697</v>
      </c>
      <c r="I3151">
        <v>4.2777937441163001</v>
      </c>
      <c r="J3151">
        <v>12.878664047751499</v>
      </c>
      <c r="K3151">
        <v>3.4621864754531901</v>
      </c>
      <c r="L3151">
        <v>3.1228480490821098</v>
      </c>
      <c r="M3151">
        <v>92.548523669441295</v>
      </c>
      <c r="N3151">
        <v>1.9123299243949199</v>
      </c>
      <c r="O3151">
        <v>0</v>
      </c>
      <c r="Q3151">
        <v>0.12711175086304299</v>
      </c>
    </row>
    <row r="3152" spans="1:17" hidden="1" x14ac:dyDescent="0.3">
      <c r="A3152" t="s">
        <v>6517</v>
      </c>
      <c r="B3152" t="s">
        <v>6518</v>
      </c>
      <c r="C3152" t="str">
        <f>IFERROR(VLOOKUP(Table1[[#This Row],[Ticker]],[1]!Table2[[Symbol]:[Industry]],2,FALSE),"-")</f>
        <v>-</v>
      </c>
      <c r="D3152" t="s">
        <v>78</v>
      </c>
      <c r="E3152">
        <v>71.741594378999906</v>
      </c>
      <c r="F3152">
        <v>8.33</v>
      </c>
      <c r="G3152">
        <v>54.50187108678</v>
      </c>
      <c r="H3152">
        <v>-12.529657768405499</v>
      </c>
      <c r="I3152">
        <v>-2.7736888954829801</v>
      </c>
      <c r="J3152">
        <v>-4.9727282875117496</v>
      </c>
      <c r="K3152">
        <v>8.5676690206453792</v>
      </c>
      <c r="L3152">
        <v>7.0774115963356401</v>
      </c>
      <c r="M3152">
        <v>21.747165268280799</v>
      </c>
      <c r="N3152">
        <v>0.236100596964403</v>
      </c>
      <c r="O3152">
        <v>55.702280912364898</v>
      </c>
      <c r="P3152">
        <v>100.72289156626501</v>
      </c>
      <c r="Q3152">
        <v>9.2022625628270002E-2</v>
      </c>
    </row>
    <row r="3153" spans="1:17" hidden="1" x14ac:dyDescent="0.3">
      <c r="A3153" t="s">
        <v>6519</v>
      </c>
      <c r="B3153" t="s">
        <v>6520</v>
      </c>
      <c r="C3153" t="str">
        <f>IFERROR(VLOOKUP(Table1[[#This Row],[Ticker]],[1]!Table2[[Symbol]:[Industry]],2,FALSE),"-")</f>
        <v>-</v>
      </c>
      <c r="D3153" t="s">
        <v>21</v>
      </c>
      <c r="E3153">
        <v>71.563575999999998</v>
      </c>
      <c r="F3153">
        <v>130.6</v>
      </c>
      <c r="G3153">
        <v>-40.095019209793499</v>
      </c>
      <c r="H3153">
        <v>-20.6231695864488</v>
      </c>
      <c r="I3153">
        <v>-41.346572965055799</v>
      </c>
      <c r="J3153">
        <v>-4.5058158167970097</v>
      </c>
      <c r="K3153">
        <v>152.467747121043</v>
      </c>
      <c r="L3153">
        <v>154.96935542894801</v>
      </c>
      <c r="M3153">
        <v>18.1969389096745</v>
      </c>
      <c r="N3153">
        <v>1.7022375215146299</v>
      </c>
      <c r="O3153">
        <v>83.690658499234303</v>
      </c>
      <c r="P3153">
        <v>17.498875393612199</v>
      </c>
    </row>
    <row r="3154" spans="1:17" hidden="1" x14ac:dyDescent="0.3">
      <c r="A3154" t="s">
        <v>6521</v>
      </c>
      <c r="B3154" t="s">
        <v>6522</v>
      </c>
      <c r="C3154" t="str">
        <f>IFERROR(VLOOKUP(Table1[[#This Row],[Ticker]],[1]!Table2[[Symbol]:[Industry]],2,FALSE),"-")</f>
        <v>-</v>
      </c>
      <c r="D3154" t="s">
        <v>21</v>
      </c>
      <c r="E3154">
        <v>71.490481426000002</v>
      </c>
      <c r="F3154">
        <v>17.75</v>
      </c>
      <c r="G3154">
        <v>12.3972286260536</v>
      </c>
      <c r="H3154">
        <v>-7.9029240681634603</v>
      </c>
      <c r="I3154">
        <v>-15.0385163807561</v>
      </c>
      <c r="J3154">
        <v>1.5605413718323999</v>
      </c>
      <c r="K3154">
        <v>18.144053980855499</v>
      </c>
      <c r="L3154">
        <v>17.567576710245898</v>
      </c>
      <c r="M3154">
        <v>57.426365541724103</v>
      </c>
      <c r="N3154">
        <v>0.81248512749171697</v>
      </c>
      <c r="O3154">
        <v>40.524259307969999</v>
      </c>
      <c r="P3154">
        <v>42.525772493163203</v>
      </c>
      <c r="Q3154">
        <v>9.6581473196153997E-2</v>
      </c>
    </row>
    <row r="3155" spans="1:17" hidden="1" x14ac:dyDescent="0.3">
      <c r="A3155" t="s">
        <v>6523</v>
      </c>
      <c r="B3155" t="s">
        <v>6524</v>
      </c>
      <c r="C3155" t="str">
        <f>IFERROR(VLOOKUP(Table1[[#This Row],[Ticker]],[1]!Table2[[Symbol]:[Industry]],2,FALSE),"-")</f>
        <v>-</v>
      </c>
      <c r="D3155" t="s">
        <v>1005</v>
      </c>
      <c r="E3155">
        <v>71.341424000000004</v>
      </c>
      <c r="F3155">
        <v>22.12</v>
      </c>
      <c r="G3155">
        <v>-56.0268717188506</v>
      </c>
      <c r="H3155">
        <v>-6.4960890672581204</v>
      </c>
      <c r="I3155">
        <v>-39.7383138941101</v>
      </c>
      <c r="J3155">
        <v>0.154974075484723</v>
      </c>
      <c r="K3155">
        <v>23.000381536817802</v>
      </c>
      <c r="M3155">
        <v>50.600441527686002</v>
      </c>
      <c r="N3155">
        <v>2.1602267850005101</v>
      </c>
      <c r="O3155">
        <v>80.379746835443001</v>
      </c>
      <c r="P3155">
        <v>14.611398963730499</v>
      </c>
    </row>
    <row r="3156" spans="1:17" hidden="1" x14ac:dyDescent="0.3">
      <c r="A3156" t="s">
        <v>6525</v>
      </c>
      <c r="B3156" t="s">
        <v>6526</v>
      </c>
      <c r="C3156" t="str">
        <f>IFERROR(VLOOKUP(Table1[[#This Row],[Ticker]],[1]!Table2[[Symbol]:[Industry]],2,FALSE),"-")</f>
        <v>-</v>
      </c>
      <c r="D3156" t="s">
        <v>626</v>
      </c>
      <c r="E3156">
        <v>71.2368065</v>
      </c>
      <c r="F3156">
        <v>179.95</v>
      </c>
      <c r="G3156">
        <v>22.1339228295037</v>
      </c>
      <c r="H3156">
        <v>6.3978168774454902</v>
      </c>
      <c r="I3156">
        <v>19.211361747290599</v>
      </c>
      <c r="J3156">
        <v>17.245449204755602</v>
      </c>
      <c r="K3156">
        <v>153.37951460315901</v>
      </c>
      <c r="L3156">
        <v>145.16340381047399</v>
      </c>
      <c r="M3156">
        <v>79.801008835930006</v>
      </c>
      <c r="N3156">
        <v>1.44891315718335</v>
      </c>
      <c r="O3156">
        <v>35.593220338983002</v>
      </c>
      <c r="P3156">
        <v>68.808630393996197</v>
      </c>
      <c r="Q3156">
        <v>3.7070473214154E-2</v>
      </c>
    </row>
    <row r="3157" spans="1:17" hidden="1" x14ac:dyDescent="0.3">
      <c r="A3157" t="s">
        <v>6527</v>
      </c>
      <c r="B3157" t="s">
        <v>6528</v>
      </c>
      <c r="C3157" t="str">
        <f>IFERROR(VLOOKUP(Table1[[#This Row],[Ticker]],[1]!Table2[[Symbol]:[Industry]],2,FALSE),"-")</f>
        <v>-</v>
      </c>
      <c r="D3157" t="s">
        <v>494</v>
      </c>
      <c r="E3157">
        <v>71.223799999999997</v>
      </c>
      <c r="F3157">
        <v>9.4</v>
      </c>
      <c r="G3157">
        <v>122.092163242289</v>
      </c>
      <c r="H3157">
        <v>-1.37872702019738</v>
      </c>
      <c r="I3157">
        <v>-22.980174263086599</v>
      </c>
      <c r="J3157">
        <v>-8.8722202247770596</v>
      </c>
      <c r="K3157">
        <v>8.8775212660877294</v>
      </c>
      <c r="L3157">
        <v>7.9038098401099699</v>
      </c>
      <c r="M3157">
        <v>44.370365162356997</v>
      </c>
      <c r="N3157">
        <v>0.44128251685959002</v>
      </c>
      <c r="O3157">
        <v>32.553191489361701</v>
      </c>
      <c r="P3157">
        <v>159.66850828729201</v>
      </c>
      <c r="Q3157">
        <v>7.3024600889033994E-2</v>
      </c>
    </row>
    <row r="3158" spans="1:17" hidden="1" x14ac:dyDescent="0.3">
      <c r="A3158" t="s">
        <v>6529</v>
      </c>
      <c r="B3158" t="s">
        <v>6530</v>
      </c>
      <c r="C3158" t="str">
        <f>IFERROR(VLOOKUP(Table1[[#This Row],[Ticker]],[1]!Table2[[Symbol]:[Industry]],2,FALSE),"-")</f>
        <v>-</v>
      </c>
      <c r="D3158" t="s">
        <v>463</v>
      </c>
      <c r="E3158">
        <v>71.174610000000001</v>
      </c>
      <c r="F3158">
        <v>43.11</v>
      </c>
      <c r="G3158">
        <v>70.174385126428405</v>
      </c>
      <c r="H3158">
        <v>-30.729247941122601</v>
      </c>
      <c r="I3158">
        <v>-14.3419281253594</v>
      </c>
      <c r="J3158">
        <v>1.35623704145357</v>
      </c>
      <c r="K3158">
        <v>41.170865025137097</v>
      </c>
      <c r="L3158">
        <v>35.970891204012702</v>
      </c>
      <c r="M3158">
        <v>61.024642884654199</v>
      </c>
      <c r="N3158">
        <v>5.3156756045921298</v>
      </c>
      <c r="O3158">
        <v>32.730225005799099</v>
      </c>
      <c r="P3158">
        <v>126.299212598425</v>
      </c>
      <c r="Q3158">
        <v>0.231508257708638</v>
      </c>
    </row>
    <row r="3159" spans="1:17" hidden="1" x14ac:dyDescent="0.3">
      <c r="A3159" t="s">
        <v>6531</v>
      </c>
      <c r="B3159" t="s">
        <v>6532</v>
      </c>
      <c r="C3159" t="str">
        <f>IFERROR(VLOOKUP(Table1[[#This Row],[Ticker]],[1]!Table2[[Symbol]:[Industry]],2,FALSE),"-")</f>
        <v>-</v>
      </c>
      <c r="D3159" t="s">
        <v>2157</v>
      </c>
      <c r="E3159">
        <v>71.051818284999996</v>
      </c>
      <c r="F3159">
        <v>41.95</v>
      </c>
      <c r="G3159">
        <v>-16.364381283619</v>
      </c>
      <c r="H3159">
        <v>-14.4873744703082</v>
      </c>
      <c r="I3159">
        <v>-27.335033492465399</v>
      </c>
      <c r="J3159">
        <v>2.2548486870531699</v>
      </c>
      <c r="K3159">
        <v>42.735276906461998</v>
      </c>
      <c r="L3159">
        <v>42.196449234777099</v>
      </c>
      <c r="M3159">
        <v>34.2530164503466</v>
      </c>
      <c r="N3159">
        <v>0.462565726685221</v>
      </c>
      <c r="O3159">
        <v>46.126340882002303</v>
      </c>
      <c r="P3159">
        <v>35.017701963308603</v>
      </c>
      <c r="Q3159">
        <v>-1.9234418419101E-2</v>
      </c>
    </row>
    <row r="3160" spans="1:17" hidden="1" x14ac:dyDescent="0.3">
      <c r="A3160" t="s">
        <v>6533</v>
      </c>
      <c r="B3160" t="s">
        <v>6534</v>
      </c>
      <c r="C3160" t="str">
        <f>IFERROR(VLOOKUP(Table1[[#This Row],[Ticker]],[1]!Table2[[Symbol]:[Industry]],2,FALSE),"-")</f>
        <v>-</v>
      </c>
      <c r="D3160" t="s">
        <v>626</v>
      </c>
      <c r="E3160">
        <v>71.016775249999995</v>
      </c>
      <c r="F3160">
        <v>27.7</v>
      </c>
      <c r="G3160">
        <v>-30.902874726841599</v>
      </c>
      <c r="H3160">
        <v>3.13526703912571</v>
      </c>
      <c r="I3160">
        <v>-39.3168552134414</v>
      </c>
      <c r="J3160">
        <v>2.62500082846553</v>
      </c>
      <c r="K3160">
        <v>26.9327532816386</v>
      </c>
      <c r="L3160">
        <v>28.9241335842494</v>
      </c>
      <c r="M3160">
        <v>62.658452156938203</v>
      </c>
      <c r="N3160">
        <v>1.2358739851173099</v>
      </c>
      <c r="O3160">
        <v>51.263537906137103</v>
      </c>
      <c r="P3160">
        <v>22.566371681415902</v>
      </c>
      <c r="Q3160">
        <v>-6.6770894082014004E-2</v>
      </c>
    </row>
    <row r="3161" spans="1:17" hidden="1" x14ac:dyDescent="0.3">
      <c r="A3161" t="s">
        <v>6535</v>
      </c>
      <c r="B3161" t="s">
        <v>6536</v>
      </c>
      <c r="C3161" t="str">
        <f>IFERROR(VLOOKUP(Table1[[#This Row],[Ticker]],[1]!Table2[[Symbol]:[Industry]],2,FALSE),"-")</f>
        <v>-</v>
      </c>
      <c r="D3161" t="s">
        <v>396</v>
      </c>
      <c r="E3161">
        <v>71.015964800000006</v>
      </c>
      <c r="F3161">
        <v>89.54</v>
      </c>
      <c r="G3161">
        <v>53.178014344201699</v>
      </c>
      <c r="H3161">
        <v>-5.0960701224821596</v>
      </c>
      <c r="I3161">
        <v>-15.278965275029201</v>
      </c>
      <c r="J3161">
        <v>-3.1738371283668001</v>
      </c>
      <c r="K3161">
        <v>92.436673515961701</v>
      </c>
      <c r="L3161">
        <v>84.435970747686994</v>
      </c>
      <c r="M3161">
        <v>33.710319509644201</v>
      </c>
      <c r="N3161">
        <v>0.74479160434142599</v>
      </c>
      <c r="O3161">
        <v>29.874916238552601</v>
      </c>
      <c r="P3161">
        <v>113.19047619047601</v>
      </c>
      <c r="Q3161">
        <v>8.4813318498030005E-2</v>
      </c>
    </row>
    <row r="3162" spans="1:17" hidden="1" x14ac:dyDescent="0.3">
      <c r="A3162" t="s">
        <v>6537</v>
      </c>
      <c r="B3162" t="s">
        <v>6538</v>
      </c>
      <c r="C3162" t="str">
        <f>IFERROR(VLOOKUP(Table1[[#This Row],[Ticker]],[1]!Table2[[Symbol]:[Industry]],2,FALSE),"-")</f>
        <v>-</v>
      </c>
      <c r="D3162" t="s">
        <v>396</v>
      </c>
      <c r="E3162">
        <v>70.997692499999999</v>
      </c>
      <c r="F3162">
        <v>15.75</v>
      </c>
      <c r="G3162">
        <v>116.095962330834</v>
      </c>
      <c r="H3162">
        <v>17.741633163279499</v>
      </c>
      <c r="I3162">
        <v>105.64518527670199</v>
      </c>
      <c r="J3162">
        <v>25.9697241250601</v>
      </c>
      <c r="K3162">
        <v>14.696812948541201</v>
      </c>
      <c r="L3162">
        <v>11.941237007772299</v>
      </c>
      <c r="M3162">
        <v>71.798363372497704</v>
      </c>
      <c r="N3162">
        <v>0.58241699351821896</v>
      </c>
      <c r="O3162">
        <v>15.2380952380952</v>
      </c>
      <c r="P3162">
        <v>215</v>
      </c>
    </row>
    <row r="3163" spans="1:17" hidden="1" x14ac:dyDescent="0.3">
      <c r="A3163" t="s">
        <v>6539</v>
      </c>
      <c r="B3163" t="s">
        <v>6540</v>
      </c>
      <c r="C3163" t="str">
        <f>IFERROR(VLOOKUP(Table1[[#This Row],[Ticker]],[1]!Table2[[Symbol]:[Industry]],2,FALSE),"-")</f>
        <v>-</v>
      </c>
      <c r="D3163" t="s">
        <v>929</v>
      </c>
      <c r="E3163">
        <v>70.954125000000005</v>
      </c>
      <c r="F3163">
        <v>41.75</v>
      </c>
      <c r="G3163">
        <v>46.292761355931198</v>
      </c>
      <c r="H3163">
        <v>-9.7989605220517699</v>
      </c>
      <c r="I3163">
        <v>-19.284590004196399</v>
      </c>
      <c r="J3163">
        <v>0.47171615693268798</v>
      </c>
      <c r="K3163">
        <v>38.800954944210801</v>
      </c>
      <c r="L3163">
        <v>33.091001878315097</v>
      </c>
      <c r="M3163">
        <v>54.158549773861097</v>
      </c>
      <c r="N3163">
        <v>0.66491688538932603</v>
      </c>
      <c r="O3163">
        <v>15.808383233532901</v>
      </c>
      <c r="P3163">
        <v>89.342403628117907</v>
      </c>
      <c r="Q3163">
        <v>0.120190211635918</v>
      </c>
    </row>
    <row r="3164" spans="1:17" hidden="1" x14ac:dyDescent="0.3">
      <c r="A3164" t="s">
        <v>6541</v>
      </c>
      <c r="B3164" t="s">
        <v>6542</v>
      </c>
      <c r="C3164" t="str">
        <f>IFERROR(VLOOKUP(Table1[[#This Row],[Ticker]],[1]!Table2[[Symbol]:[Industry]],2,FALSE),"-")</f>
        <v>-</v>
      </c>
      <c r="D3164" t="s">
        <v>463</v>
      </c>
      <c r="E3164">
        <v>70.878119999999996</v>
      </c>
      <c r="F3164">
        <v>52.27</v>
      </c>
      <c r="G3164">
        <v>-6.1472974165258796</v>
      </c>
      <c r="H3164">
        <v>5.35085775816788</v>
      </c>
      <c r="I3164">
        <v>-15.767756995178299</v>
      </c>
      <c r="J3164">
        <v>8.5803890931918207</v>
      </c>
      <c r="K3164">
        <v>48.717922441628602</v>
      </c>
      <c r="L3164">
        <v>49.440468400615899</v>
      </c>
      <c r="M3164">
        <v>63.710696059611898</v>
      </c>
      <c r="N3164">
        <v>1.94816039994486</v>
      </c>
      <c r="O3164">
        <v>45.016261718002603</v>
      </c>
      <c r="P3164">
        <v>25.047846889952101</v>
      </c>
      <c r="Q3164">
        <v>3.5075226056223999E-2</v>
      </c>
    </row>
    <row r="3165" spans="1:17" hidden="1" x14ac:dyDescent="0.3">
      <c r="A3165" t="s">
        <v>6543</v>
      </c>
      <c r="B3165" t="s">
        <v>6544</v>
      </c>
      <c r="C3165" t="str">
        <f>IFERROR(VLOOKUP(Table1[[#This Row],[Ticker]],[1]!Table2[[Symbol]:[Industry]],2,FALSE),"-")</f>
        <v>-</v>
      </c>
      <c r="D3165" t="s">
        <v>626</v>
      </c>
      <c r="E3165">
        <v>70.813682999999997</v>
      </c>
      <c r="F3165">
        <v>166.05</v>
      </c>
      <c r="G3165">
        <v>-17.5926338432294</v>
      </c>
      <c r="H3165">
        <v>-6.7897000517035897</v>
      </c>
      <c r="I3165">
        <v>-15.111306313737201</v>
      </c>
      <c r="J3165">
        <v>3.96118487746081</v>
      </c>
      <c r="K3165">
        <v>159.17389422226199</v>
      </c>
      <c r="L3165">
        <v>160.770360137567</v>
      </c>
      <c r="M3165">
        <v>60.679416450329697</v>
      </c>
      <c r="N3165">
        <v>1.19685796159071</v>
      </c>
      <c r="O3165">
        <v>25.173140620295001</v>
      </c>
      <c r="P3165">
        <v>20.238957277335199</v>
      </c>
      <c r="Q3165">
        <v>-7.2479019098280001E-2</v>
      </c>
    </row>
    <row r="3166" spans="1:17" hidden="1" x14ac:dyDescent="0.3">
      <c r="A3166" t="s">
        <v>6545</v>
      </c>
      <c r="B3166" t="s">
        <v>6546</v>
      </c>
      <c r="C3166" t="str">
        <f>IFERROR(VLOOKUP(Table1[[#This Row],[Ticker]],[1]!Table2[[Symbol]:[Industry]],2,FALSE),"-")</f>
        <v>-</v>
      </c>
      <c r="D3166" t="s">
        <v>433</v>
      </c>
      <c r="E3166">
        <v>70.772999999999996</v>
      </c>
      <c r="F3166">
        <v>235.91</v>
      </c>
      <c r="G3166">
        <v>65.994506401775595</v>
      </c>
      <c r="H3166">
        <v>8.7470735200714707</v>
      </c>
      <c r="I3166">
        <v>-3.7099619526043002</v>
      </c>
      <c r="J3166">
        <v>18.7232649817925</v>
      </c>
      <c r="K3166">
        <v>210.56800480871499</v>
      </c>
      <c r="L3166">
        <v>187.36332865360399</v>
      </c>
      <c r="M3166">
        <v>71.992142125918093</v>
      </c>
      <c r="N3166">
        <v>1.54185596518374</v>
      </c>
      <c r="O3166">
        <v>5.9726166758509596</v>
      </c>
      <c r="P3166">
        <v>96.101413133832096</v>
      </c>
      <c r="Q3166">
        <v>8.3984520747830999E-2</v>
      </c>
    </row>
    <row r="3167" spans="1:17" hidden="1" x14ac:dyDescent="0.3">
      <c r="A3167" t="s">
        <v>6547</v>
      </c>
      <c r="B3167" t="s">
        <v>6548</v>
      </c>
      <c r="C3167" t="str">
        <f>IFERROR(VLOOKUP(Table1[[#This Row],[Ticker]],[1]!Table2[[Symbol]:[Industry]],2,FALSE),"-")</f>
        <v>-</v>
      </c>
      <c r="D3167" t="s">
        <v>726</v>
      </c>
      <c r="E3167">
        <v>70.753706170000001</v>
      </c>
      <c r="F3167">
        <v>23.88</v>
      </c>
      <c r="G3167">
        <v>-8.9120368340754297</v>
      </c>
      <c r="H3167">
        <v>-3.47829106816125</v>
      </c>
      <c r="I3167">
        <v>1.8133758445561301</v>
      </c>
      <c r="J3167">
        <v>2.29761849238916</v>
      </c>
      <c r="K3167">
        <v>23.449999675166399</v>
      </c>
      <c r="L3167">
        <v>21.904438162412202</v>
      </c>
      <c r="M3167">
        <v>67.469215611950702</v>
      </c>
      <c r="N3167">
        <v>0.90233497566767296</v>
      </c>
      <c r="O3167">
        <v>4.4807370184254598</v>
      </c>
      <c r="P3167">
        <v>25.684210526315699</v>
      </c>
    </row>
    <row r="3168" spans="1:17" hidden="1" x14ac:dyDescent="0.3">
      <c r="A3168" t="s">
        <v>6549</v>
      </c>
      <c r="B3168" t="s">
        <v>6550</v>
      </c>
      <c r="C3168" t="str">
        <f>IFERROR(VLOOKUP(Table1[[#This Row],[Ticker]],[1]!Table2[[Symbol]:[Industry]],2,FALSE),"-")</f>
        <v>-</v>
      </c>
      <c r="D3168" t="s">
        <v>396</v>
      </c>
      <c r="E3168">
        <v>70.614022559999995</v>
      </c>
      <c r="F3168">
        <v>75.16</v>
      </c>
      <c r="G3168">
        <v>141.84348599361201</v>
      </c>
      <c r="H3168">
        <v>-31.299255658427001</v>
      </c>
      <c r="I3168">
        <v>154.368494885243</v>
      </c>
      <c r="J3168">
        <v>-4.9230206851725598</v>
      </c>
      <c r="K3168">
        <v>74.300182622834896</v>
      </c>
      <c r="L3168">
        <v>50.319274672312602</v>
      </c>
      <c r="M3168">
        <v>42.620129738852498</v>
      </c>
      <c r="N3168">
        <v>0.15763580931263799</v>
      </c>
      <c r="O3168">
        <v>34.379989356040397</v>
      </c>
      <c r="P3168">
        <v>228.49650349650301</v>
      </c>
    </row>
    <row r="3169" spans="1:17" hidden="1" x14ac:dyDescent="0.3">
      <c r="A3169" t="s">
        <v>6551</v>
      </c>
      <c r="B3169" t="s">
        <v>6552</v>
      </c>
      <c r="C3169" t="str">
        <f>IFERROR(VLOOKUP(Table1[[#This Row],[Ticker]],[1]!Table2[[Symbol]:[Industry]],2,FALSE),"-")</f>
        <v>-</v>
      </c>
      <c r="D3169" t="s">
        <v>170</v>
      </c>
      <c r="E3169">
        <v>70.586590000000001</v>
      </c>
      <c r="F3169">
        <v>100</v>
      </c>
      <c r="G3169">
        <v>-44.110858630835303</v>
      </c>
      <c r="H3169">
        <v>-10.977940508044</v>
      </c>
      <c r="I3169">
        <v>-37.232280580657097</v>
      </c>
      <c r="J3169">
        <v>-4.2434115444425498</v>
      </c>
      <c r="K3169">
        <v>107.554789082532</v>
      </c>
      <c r="L3169">
        <v>111.873095903202</v>
      </c>
      <c r="M3169">
        <v>54.113610214039902</v>
      </c>
      <c r="N3169">
        <v>0.64462081128747795</v>
      </c>
      <c r="O3169">
        <v>62.999999999999901</v>
      </c>
      <c r="P3169">
        <v>7.1811361200428703</v>
      </c>
    </row>
    <row r="3170" spans="1:17" hidden="1" x14ac:dyDescent="0.3">
      <c r="A3170" t="s">
        <v>6553</v>
      </c>
      <c r="B3170" t="s">
        <v>6554</v>
      </c>
      <c r="C3170" t="str">
        <f>IFERROR(VLOOKUP(Table1[[#This Row],[Ticker]],[1]!Table2[[Symbol]:[Industry]],2,FALSE),"-")</f>
        <v>-</v>
      </c>
      <c r="D3170" t="s">
        <v>2954</v>
      </c>
      <c r="E3170">
        <v>70.56</v>
      </c>
      <c r="F3170">
        <v>252</v>
      </c>
      <c r="G3170">
        <v>39.204388249251402</v>
      </c>
      <c r="H3170">
        <v>-10.5333514818024</v>
      </c>
      <c r="I3170">
        <v>49.475830437992698</v>
      </c>
      <c r="J3170">
        <v>3.9199920190016502</v>
      </c>
      <c r="K3170">
        <v>219.989186524215</v>
      </c>
      <c r="M3170">
        <v>62.989372243037998</v>
      </c>
      <c r="N3170">
        <v>0.32984236665946798</v>
      </c>
      <c r="O3170">
        <v>11.3095238095238</v>
      </c>
      <c r="P3170">
        <v>145.85365853658499</v>
      </c>
    </row>
    <row r="3171" spans="1:17" hidden="1" x14ac:dyDescent="0.3">
      <c r="A3171" t="s">
        <v>6555</v>
      </c>
      <c r="B3171" t="s">
        <v>6556</v>
      </c>
      <c r="C3171" t="str">
        <f>IFERROR(VLOOKUP(Table1[[#This Row],[Ticker]],[1]!Table2[[Symbol]:[Industry]],2,FALSE),"-")</f>
        <v>-</v>
      </c>
      <c r="D3171" t="s">
        <v>6557</v>
      </c>
      <c r="E3171">
        <v>70.460774999999998</v>
      </c>
      <c r="F3171">
        <v>154.35</v>
      </c>
      <c r="G3171">
        <v>1394.10456973745</v>
      </c>
      <c r="H3171">
        <v>5.1677979434848504</v>
      </c>
      <c r="I3171">
        <v>208.86014147194601</v>
      </c>
      <c r="J3171">
        <v>17.444365089116999</v>
      </c>
      <c r="K3171">
        <v>139.865423955523</v>
      </c>
      <c r="L3171">
        <v>101.084531559083</v>
      </c>
      <c r="M3171">
        <v>63.324432769642101</v>
      </c>
      <c r="N3171">
        <v>1.3022524915262801</v>
      </c>
      <c r="O3171">
        <v>6.1872367994816901</v>
      </c>
      <c r="P3171">
        <v>1420.6896551724101</v>
      </c>
      <c r="Q3171">
        <v>0.15317872092304699</v>
      </c>
    </row>
    <row r="3172" spans="1:17" hidden="1" x14ac:dyDescent="0.3">
      <c r="A3172" t="s">
        <v>6558</v>
      </c>
      <c r="B3172" t="s">
        <v>6559</v>
      </c>
      <c r="C3172" t="str">
        <f>IFERROR(VLOOKUP(Table1[[#This Row],[Ticker]],[1]!Table2[[Symbol]:[Industry]],2,FALSE),"-")</f>
        <v>-</v>
      </c>
      <c r="D3172" t="s">
        <v>173</v>
      </c>
      <c r="E3172">
        <v>70.393353000000005</v>
      </c>
      <c r="F3172">
        <v>40.31</v>
      </c>
      <c r="G3172">
        <v>277.41491456504002</v>
      </c>
      <c r="H3172">
        <v>42.774988685599602</v>
      </c>
      <c r="I3172">
        <v>45.908991982816801</v>
      </c>
      <c r="J3172">
        <v>21.8597287752292</v>
      </c>
      <c r="K3172">
        <v>28.0023514410262</v>
      </c>
      <c r="L3172">
        <v>21.436017322504998</v>
      </c>
      <c r="M3172">
        <v>80.9300824598606</v>
      </c>
      <c r="N3172">
        <v>1.0015534665144501</v>
      </c>
      <c r="O3172">
        <v>0.223269660133951</v>
      </c>
      <c r="P3172">
        <v>323.869610935857</v>
      </c>
      <c r="Q3172">
        <v>0.120769941343685</v>
      </c>
    </row>
    <row r="3173" spans="1:17" hidden="1" x14ac:dyDescent="0.3">
      <c r="A3173" t="s">
        <v>6560</v>
      </c>
      <c r="B3173" t="s">
        <v>6561</v>
      </c>
      <c r="C3173" t="str">
        <f>IFERROR(VLOOKUP(Table1[[#This Row],[Ticker]],[1]!Table2[[Symbol]:[Industry]],2,FALSE),"-")</f>
        <v>-</v>
      </c>
      <c r="D3173" t="s">
        <v>1676</v>
      </c>
      <c r="E3173">
        <v>70.341800000000006</v>
      </c>
      <c r="F3173">
        <v>203.3</v>
      </c>
      <c r="G3173">
        <v>-29.775561625435198</v>
      </c>
      <c r="H3173">
        <v>-10.747235259171299</v>
      </c>
      <c r="I3173">
        <v>-50.666239784722599</v>
      </c>
      <c r="J3173">
        <v>3.4136583594840899</v>
      </c>
      <c r="K3173">
        <v>223.959615508448</v>
      </c>
      <c r="M3173">
        <v>51.9130653550353</v>
      </c>
      <c r="N3173">
        <v>1.26469614174532</v>
      </c>
      <c r="O3173">
        <v>123.782587309394</v>
      </c>
      <c r="P3173">
        <v>11.703296703296701</v>
      </c>
    </row>
    <row r="3174" spans="1:17" hidden="1" x14ac:dyDescent="0.3">
      <c r="A3174" t="s">
        <v>6562</v>
      </c>
      <c r="B3174" t="s">
        <v>6563</v>
      </c>
      <c r="C3174" t="str">
        <f>IFERROR(VLOOKUP(Table1[[#This Row],[Ticker]],[1]!Table2[[Symbol]:[Industry]],2,FALSE),"-")</f>
        <v>-</v>
      </c>
      <c r="D3174" t="s">
        <v>297</v>
      </c>
      <c r="E3174">
        <v>70.294096711999998</v>
      </c>
      <c r="F3174">
        <v>4.3099999999999996</v>
      </c>
      <c r="G3174">
        <v>43.099953935119601</v>
      </c>
      <c r="H3174">
        <v>-0.54562689749270699</v>
      </c>
      <c r="I3174">
        <v>-11.693050017415199</v>
      </c>
      <c r="J3174">
        <v>3.9199920190016599</v>
      </c>
      <c r="K3174">
        <v>4.0698054070377001</v>
      </c>
      <c r="L3174">
        <v>3.81881533748333</v>
      </c>
      <c r="M3174">
        <v>70.494566330797994</v>
      </c>
      <c r="N3174">
        <v>0.87005699553069804</v>
      </c>
      <c r="O3174">
        <v>22.737819025522001</v>
      </c>
      <c r="P3174">
        <v>73.092369477911603</v>
      </c>
      <c r="Q3174">
        <v>2.3642754798305E-2</v>
      </c>
    </row>
    <row r="3175" spans="1:17" hidden="1" x14ac:dyDescent="0.3">
      <c r="A3175" t="s">
        <v>6564</v>
      </c>
      <c r="B3175" t="s">
        <v>6565</v>
      </c>
      <c r="C3175" t="str">
        <f>IFERROR(VLOOKUP(Table1[[#This Row],[Ticker]],[1]!Table2[[Symbol]:[Industry]],2,FALSE),"-")</f>
        <v>-</v>
      </c>
      <c r="D3175" t="s">
        <v>1676</v>
      </c>
      <c r="E3175">
        <v>70.17</v>
      </c>
      <c r="F3175">
        <v>46.78</v>
      </c>
      <c r="G3175">
        <v>-64.225609762886194</v>
      </c>
      <c r="H3175">
        <v>-19.906729309017901</v>
      </c>
      <c r="I3175">
        <v>-46.655951086933896</v>
      </c>
      <c r="J3175">
        <v>-7.3682838430673101</v>
      </c>
      <c r="K3175">
        <v>52.428903868979702</v>
      </c>
      <c r="L3175">
        <v>62.010774323806402</v>
      </c>
      <c r="M3175">
        <v>38.348293201197002</v>
      </c>
      <c r="N3175">
        <v>2.0084889643463399</v>
      </c>
      <c r="O3175">
        <v>103.505771697306</v>
      </c>
      <c r="P3175">
        <v>2.8810204530459602</v>
      </c>
      <c r="Q3175">
        <v>8.9166096236200005E-4</v>
      </c>
    </row>
    <row r="3176" spans="1:17" hidden="1" x14ac:dyDescent="0.3">
      <c r="A3176" t="s">
        <v>6566</v>
      </c>
      <c r="B3176" t="s">
        <v>6567</v>
      </c>
      <c r="C3176" t="str">
        <f>IFERROR(VLOOKUP(Table1[[#This Row],[Ticker]],[1]!Table2[[Symbol]:[Industry]],2,FALSE),"-")</f>
        <v>-</v>
      </c>
      <c r="D3176" t="s">
        <v>4339</v>
      </c>
      <c r="E3176">
        <v>69.924983974</v>
      </c>
      <c r="F3176">
        <v>95.78</v>
      </c>
      <c r="G3176">
        <v>17.466651668364701</v>
      </c>
      <c r="H3176">
        <v>-5.9270554274368603</v>
      </c>
      <c r="I3176">
        <v>-17.791848258972699</v>
      </c>
      <c r="J3176">
        <v>3.0670551399835202</v>
      </c>
      <c r="K3176">
        <v>97.902564283642604</v>
      </c>
      <c r="L3176">
        <v>93.855139981458905</v>
      </c>
      <c r="M3176">
        <v>41.091859844623301</v>
      </c>
      <c r="N3176">
        <v>0.43633048514884598</v>
      </c>
      <c r="O3176">
        <v>59.730632699937303</v>
      </c>
      <c r="P3176">
        <v>61.408830468486599</v>
      </c>
      <c r="Q3176">
        <v>3.5997961517442001E-2</v>
      </c>
    </row>
    <row r="3177" spans="1:17" hidden="1" x14ac:dyDescent="0.3">
      <c r="A3177" t="s">
        <v>6568</v>
      </c>
      <c r="B3177" t="s">
        <v>6569</v>
      </c>
      <c r="C3177" t="str">
        <f>IFERROR(VLOOKUP(Table1[[#This Row],[Ticker]],[1]!Table2[[Symbol]:[Industry]],2,FALSE),"-")</f>
        <v>-</v>
      </c>
      <c r="D3177" t="s">
        <v>626</v>
      </c>
      <c r="E3177">
        <v>69.627870000000001</v>
      </c>
      <c r="F3177">
        <v>124.5</v>
      </c>
      <c r="G3177">
        <v>144.715851588357</v>
      </c>
      <c r="H3177">
        <v>-15.886624385071199</v>
      </c>
      <c r="I3177">
        <v>48.478572687474603</v>
      </c>
      <c r="J3177">
        <v>-3.67922723929372</v>
      </c>
      <c r="K3177">
        <v>122.83933487554501</v>
      </c>
      <c r="L3177">
        <v>90.456265586864404</v>
      </c>
      <c r="M3177">
        <v>16.804085154442799</v>
      </c>
      <c r="N3177">
        <v>5.3147481672626902E-2</v>
      </c>
      <c r="O3177">
        <v>31.6867469879517</v>
      </c>
      <c r="P3177">
        <v>203.658536585365</v>
      </c>
      <c r="Q3177">
        <v>7.0030190473697004E-2</v>
      </c>
    </row>
    <row r="3178" spans="1:17" hidden="1" x14ac:dyDescent="0.3">
      <c r="A3178" t="s">
        <v>6570</v>
      </c>
      <c r="B3178" t="s">
        <v>6571</v>
      </c>
      <c r="C3178" t="str">
        <f>IFERROR(VLOOKUP(Table1[[#This Row],[Ticker]],[1]!Table2[[Symbol]:[Industry]],2,FALSE),"-")</f>
        <v>-</v>
      </c>
      <c r="D3178" t="s">
        <v>914</v>
      </c>
      <c r="E3178">
        <v>69.448821260000003</v>
      </c>
      <c r="F3178">
        <v>34.51</v>
      </c>
      <c r="G3178">
        <v>304.78991456504002</v>
      </c>
      <c r="H3178">
        <v>48.449289222822898</v>
      </c>
      <c r="I3178">
        <v>82.974730731247803</v>
      </c>
      <c r="J3178">
        <v>8.6558593794390895</v>
      </c>
      <c r="K3178">
        <v>24.276540136100898</v>
      </c>
      <c r="L3178">
        <v>16.895079432692299</v>
      </c>
      <c r="M3178">
        <v>99.791064714945406</v>
      </c>
      <c r="N3178">
        <v>0.228606352558785</v>
      </c>
      <c r="O3178">
        <v>0</v>
      </c>
      <c r="P3178">
        <v>357.08609271523102</v>
      </c>
      <c r="Q3178">
        <v>0.17034653249807799</v>
      </c>
    </row>
    <row r="3179" spans="1:17" hidden="1" x14ac:dyDescent="0.3">
      <c r="A3179" t="s">
        <v>6572</v>
      </c>
      <c r="B3179" t="s">
        <v>6573</v>
      </c>
      <c r="C3179" t="str">
        <f>IFERROR(VLOOKUP(Table1[[#This Row],[Ticker]],[1]!Table2[[Symbol]:[Industry]],2,FALSE),"-")</f>
        <v>-</v>
      </c>
      <c r="D3179" t="s">
        <v>696</v>
      </c>
      <c r="E3179">
        <v>69.366218399999994</v>
      </c>
      <c r="F3179">
        <v>51.3</v>
      </c>
      <c r="G3179">
        <v>117.700628850755</v>
      </c>
      <c r="H3179">
        <v>25.4311550875655</v>
      </c>
      <c r="I3179">
        <v>10.509643108027699</v>
      </c>
      <c r="J3179">
        <v>11.702817668811701</v>
      </c>
      <c r="K3179">
        <v>43.652003408113103</v>
      </c>
      <c r="L3179">
        <v>39.278773983645003</v>
      </c>
      <c r="M3179">
        <v>85.433398519150103</v>
      </c>
      <c r="N3179">
        <v>0.56026371223768501</v>
      </c>
      <c r="O3179">
        <v>18.011695906432699</v>
      </c>
      <c r="P3179">
        <v>156.5</v>
      </c>
      <c r="Q3179">
        <v>9.4340679110227005E-2</v>
      </c>
    </row>
    <row r="3180" spans="1:17" hidden="1" x14ac:dyDescent="0.3">
      <c r="A3180" t="s">
        <v>6574</v>
      </c>
      <c r="B3180" t="s">
        <v>6575</v>
      </c>
      <c r="C3180" t="str">
        <f>IFERROR(VLOOKUP(Table1[[#This Row],[Ticker]],[1]!Table2[[Symbol]:[Industry]],2,FALSE),"-")</f>
        <v>-</v>
      </c>
      <c r="D3180" t="s">
        <v>3347</v>
      </c>
      <c r="E3180">
        <v>69.24512</v>
      </c>
      <c r="F3180">
        <v>80</v>
      </c>
      <c r="G3180">
        <v>-53.672216313559098</v>
      </c>
      <c r="H3180">
        <v>15.243121983592401</v>
      </c>
      <c r="I3180">
        <v>-40.191945601897601</v>
      </c>
      <c r="J3180">
        <v>5.0057211947160498</v>
      </c>
      <c r="K3180">
        <v>80.239519575005403</v>
      </c>
      <c r="M3180">
        <v>51.3312695430578</v>
      </c>
      <c r="O3180">
        <v>51.2</v>
      </c>
      <c r="P3180">
        <v>38.8888888888888</v>
      </c>
    </row>
    <row r="3181" spans="1:17" hidden="1" x14ac:dyDescent="0.3">
      <c r="A3181" t="s">
        <v>6576</v>
      </c>
      <c r="B3181" t="s">
        <v>6577</v>
      </c>
      <c r="C3181" t="str">
        <f>IFERROR(VLOOKUP(Table1[[#This Row],[Ticker]],[1]!Table2[[Symbol]:[Industry]],2,FALSE),"-")</f>
        <v>-</v>
      </c>
      <c r="D3181" t="s">
        <v>68</v>
      </c>
      <c r="E3181">
        <v>68.828063615999994</v>
      </c>
      <c r="F3181">
        <v>21.66</v>
      </c>
      <c r="G3181">
        <v>-53.778362745883399</v>
      </c>
      <c r="H3181">
        <v>-1.2328941835698799</v>
      </c>
      <c r="I3181">
        <v>-18.312692185004298</v>
      </c>
      <c r="J3181">
        <v>-1.0962280939383799</v>
      </c>
      <c r="K3181">
        <v>22.0165652549952</v>
      </c>
      <c r="L3181">
        <v>22.900327958536</v>
      </c>
      <c r="M3181">
        <v>39.0589232400784</v>
      </c>
      <c r="N3181">
        <v>1.81892133304612</v>
      </c>
      <c r="O3181">
        <v>50.507848568790401</v>
      </c>
      <c r="P3181">
        <v>23.068181818181799</v>
      </c>
      <c r="Q3181">
        <v>6.0911435948981997E-2</v>
      </c>
    </row>
    <row r="3182" spans="1:17" hidden="1" x14ac:dyDescent="0.3">
      <c r="A3182" t="s">
        <v>6578</v>
      </c>
      <c r="B3182" t="s">
        <v>6579</v>
      </c>
      <c r="C3182" t="str">
        <f>IFERROR(VLOOKUP(Table1[[#This Row],[Ticker]],[1]!Table2[[Symbol]:[Industry]],2,FALSE),"-")</f>
        <v>-</v>
      </c>
      <c r="D3182" t="s">
        <v>95</v>
      </c>
      <c r="E3182">
        <v>68.623135419999997</v>
      </c>
      <c r="F3182">
        <v>37.1</v>
      </c>
      <c r="G3182">
        <v>115.898574695759</v>
      </c>
      <c r="H3182">
        <v>-3.9807078036415802</v>
      </c>
      <c r="I3182">
        <v>65.291201076118497</v>
      </c>
      <c r="J3182">
        <v>6.01457329978982</v>
      </c>
      <c r="K3182">
        <v>35.092953135282897</v>
      </c>
      <c r="L3182">
        <v>28.437949005373401</v>
      </c>
      <c r="M3182">
        <v>59.119397732138701</v>
      </c>
      <c r="N3182">
        <v>1.78633928433658</v>
      </c>
      <c r="O3182">
        <v>10.512129380053899</v>
      </c>
      <c r="P3182">
        <v>173.512374934175</v>
      </c>
      <c r="Q3182">
        <v>5.4626592656530004E-3</v>
      </c>
    </row>
    <row r="3183" spans="1:17" hidden="1" x14ac:dyDescent="0.3">
      <c r="A3183" t="s">
        <v>6580</v>
      </c>
      <c r="B3183" t="s">
        <v>6581</v>
      </c>
      <c r="C3183" t="str">
        <f>IFERROR(VLOOKUP(Table1[[#This Row],[Ticker]],[1]!Table2[[Symbol]:[Industry]],2,FALSE),"-")</f>
        <v>-</v>
      </c>
      <c r="D3183" t="s">
        <v>1525</v>
      </c>
      <c r="E3183">
        <v>68.372090049999997</v>
      </c>
      <c r="F3183">
        <v>235.45</v>
      </c>
      <c r="G3183">
        <v>43.047479406539402</v>
      </c>
      <c r="H3183">
        <v>-1.6612875137865</v>
      </c>
      <c r="I3183">
        <v>4.9448217770784701</v>
      </c>
      <c r="J3183">
        <v>-17.235877881392302</v>
      </c>
      <c r="K3183">
        <v>240.38927150724399</v>
      </c>
      <c r="L3183">
        <v>210.292289867904</v>
      </c>
      <c r="M3183">
        <v>33.778982556926998</v>
      </c>
      <c r="N3183">
        <v>2.26528458346487</v>
      </c>
      <c r="O3183">
        <v>25.291994053939199</v>
      </c>
      <c r="P3183">
        <v>89.802498992341697</v>
      </c>
      <c r="Q3183">
        <v>8.0555406656898004E-2</v>
      </c>
    </row>
    <row r="3184" spans="1:17" hidden="1" x14ac:dyDescent="0.3">
      <c r="A3184" t="s">
        <v>6582</v>
      </c>
      <c r="B3184" t="s">
        <v>6583</v>
      </c>
      <c r="C3184" t="str">
        <f>IFERROR(VLOOKUP(Table1[[#This Row],[Ticker]],[1]!Table2[[Symbol]:[Industry]],2,FALSE),"-")</f>
        <v>-</v>
      </c>
      <c r="D3184" t="s">
        <v>21</v>
      </c>
      <c r="E3184">
        <v>68.347238259999997</v>
      </c>
      <c r="F3184">
        <v>4.12</v>
      </c>
      <c r="G3184">
        <v>102.30380345392901</v>
      </c>
      <c r="H3184">
        <v>-17.000296935516999</v>
      </c>
      <c r="I3184">
        <v>34.038042419559503</v>
      </c>
      <c r="J3184">
        <v>0.47171615693268798</v>
      </c>
      <c r="K3184">
        <v>4.4693465619544499</v>
      </c>
      <c r="L3184">
        <v>3.6744323284653202</v>
      </c>
      <c r="M3184">
        <v>5.5876849942688001</v>
      </c>
      <c r="N3184">
        <v>0.61323757892318698</v>
      </c>
      <c r="O3184">
        <v>74.757281553398002</v>
      </c>
      <c r="P3184">
        <v>128.888888888888</v>
      </c>
      <c r="Q3184">
        <v>-4.0922161131324998E-2</v>
      </c>
    </row>
    <row r="3185" spans="1:17" hidden="1" x14ac:dyDescent="0.3">
      <c r="A3185" t="s">
        <v>6584</v>
      </c>
      <c r="B3185" t="s">
        <v>6585</v>
      </c>
      <c r="C3185" t="str">
        <f>IFERROR(VLOOKUP(Table1[[#This Row],[Ticker]],[1]!Table2[[Symbol]:[Industry]],2,FALSE),"-")</f>
        <v>-</v>
      </c>
      <c r="D3185" t="s">
        <v>95</v>
      </c>
      <c r="E3185">
        <v>68.076766800000001</v>
      </c>
      <c r="F3185">
        <v>9</v>
      </c>
      <c r="G3185">
        <v>-23.255579120378101</v>
      </c>
      <c r="H3185">
        <v>-3.48515717540801</v>
      </c>
      <c r="I3185">
        <v>-20.891699969199099</v>
      </c>
      <c r="J3185">
        <v>2.5785276219188899E-2</v>
      </c>
      <c r="K3185">
        <v>8.9693958875343203</v>
      </c>
      <c r="L3185">
        <v>9.3265035146919892</v>
      </c>
      <c r="M3185">
        <v>62.269838018577097</v>
      </c>
      <c r="N3185">
        <v>0.77571913020967698</v>
      </c>
      <c r="O3185">
        <v>29.4444444444444</v>
      </c>
      <c r="P3185">
        <v>23.9669421487603</v>
      </c>
      <c r="Q3185">
        <v>2.8229980767906001E-2</v>
      </c>
    </row>
    <row r="3186" spans="1:17" hidden="1" x14ac:dyDescent="0.3">
      <c r="A3186" t="s">
        <v>6586</v>
      </c>
      <c r="B3186" t="s">
        <v>6587</v>
      </c>
      <c r="C3186" t="str">
        <f>IFERROR(VLOOKUP(Table1[[#This Row],[Ticker]],[1]!Table2[[Symbol]:[Industry]],2,FALSE),"-")</f>
        <v>-</v>
      </c>
      <c r="D3186" t="s">
        <v>286</v>
      </c>
      <c r="E3186">
        <v>67.968799425</v>
      </c>
      <c r="F3186">
        <v>142.75</v>
      </c>
      <c r="G3186">
        <v>111.33158123170701</v>
      </c>
      <c r="H3186">
        <v>23.312625529691701</v>
      </c>
      <c r="I3186">
        <v>-18.662208041193601</v>
      </c>
      <c r="J3186">
        <v>14.2149349634426</v>
      </c>
      <c r="K3186">
        <v>112.502511785515</v>
      </c>
      <c r="L3186">
        <v>106.200924650386</v>
      </c>
      <c r="M3186">
        <v>85.470529495519997</v>
      </c>
      <c r="N3186">
        <v>1.672416770943</v>
      </c>
      <c r="O3186">
        <v>14.0455341506129</v>
      </c>
      <c r="P3186">
        <v>151.719273496737</v>
      </c>
      <c r="Q3186">
        <v>8.5140996097396004E-2</v>
      </c>
    </row>
    <row r="3187" spans="1:17" hidden="1" x14ac:dyDescent="0.3">
      <c r="A3187" t="s">
        <v>6588</v>
      </c>
      <c r="B3187" t="s">
        <v>6589</v>
      </c>
      <c r="C3187" t="str">
        <f>IFERROR(VLOOKUP(Table1[[#This Row],[Ticker]],[1]!Table2[[Symbol]:[Industry]],2,FALSE),"-")</f>
        <v>-</v>
      </c>
      <c r="D3187" t="s">
        <v>68</v>
      </c>
      <c r="E3187">
        <v>67.66122</v>
      </c>
      <c r="F3187">
        <v>165.35</v>
      </c>
      <c r="G3187">
        <v>683.95413025131495</v>
      </c>
      <c r="H3187">
        <v>48.490279160976598</v>
      </c>
      <c r="I3187">
        <v>257.302891369892</v>
      </c>
      <c r="J3187">
        <v>8.6438309000947893</v>
      </c>
      <c r="K3187">
        <v>112.046865153639</v>
      </c>
      <c r="L3187">
        <v>64.248149072267296</v>
      </c>
      <c r="M3187">
        <v>99.998141906885095</v>
      </c>
      <c r="N3187">
        <v>1.0192952225862</v>
      </c>
      <c r="O3187">
        <v>0</v>
      </c>
      <c r="P3187">
        <v>767.97900262467101</v>
      </c>
      <c r="Q3187">
        <v>0.17624370749934201</v>
      </c>
    </row>
    <row r="3188" spans="1:17" hidden="1" x14ac:dyDescent="0.3">
      <c r="A3188" t="s">
        <v>6590</v>
      </c>
      <c r="B3188" t="s">
        <v>6591</v>
      </c>
      <c r="C3188" t="str">
        <f>IFERROR(VLOOKUP(Table1[[#This Row],[Ticker]],[1]!Table2[[Symbol]:[Industry]],2,FALSE),"-")</f>
        <v>-</v>
      </c>
      <c r="D3188" t="s">
        <v>1218</v>
      </c>
      <c r="E3188">
        <v>67.646223074999995</v>
      </c>
      <c r="F3188">
        <v>89.85</v>
      </c>
      <c r="G3188">
        <v>-51.710085434958998</v>
      </c>
      <c r="H3188">
        <v>-12.6863794454326</v>
      </c>
      <c r="I3188">
        <v>-42.356783227234502</v>
      </c>
      <c r="J3188">
        <v>-0.35245966724313499</v>
      </c>
      <c r="K3188">
        <v>96.008054612568202</v>
      </c>
      <c r="L3188">
        <v>110.80236444897101</v>
      </c>
      <c r="M3188">
        <v>42.345689277988299</v>
      </c>
      <c r="N3188">
        <v>0.43731539218903798</v>
      </c>
      <c r="O3188">
        <v>94.657762938230405</v>
      </c>
      <c r="P3188">
        <v>33.1111111111111</v>
      </c>
    </row>
    <row r="3189" spans="1:17" hidden="1" x14ac:dyDescent="0.3">
      <c r="A3189" t="s">
        <v>6592</v>
      </c>
      <c r="B3189" t="s">
        <v>6593</v>
      </c>
      <c r="C3189" t="str">
        <f>IFERROR(VLOOKUP(Table1[[#This Row],[Ticker]],[1]!Table2[[Symbol]:[Industry]],2,FALSE),"-")</f>
        <v>-</v>
      </c>
      <c r="D3189" t="s">
        <v>297</v>
      </c>
      <c r="E3189">
        <v>67.643594774999997</v>
      </c>
      <c r="F3189">
        <v>134.15</v>
      </c>
      <c r="G3189">
        <v>17.615710007371302</v>
      </c>
      <c r="H3189">
        <v>-8.4622172376038201</v>
      </c>
      <c r="I3189">
        <v>4.1079419390003897</v>
      </c>
      <c r="J3189">
        <v>-4.5843917004456301E-2</v>
      </c>
      <c r="K3189">
        <v>138.698733637808</v>
      </c>
      <c r="L3189">
        <v>128.86615066884801</v>
      </c>
      <c r="M3189">
        <v>37.8639030721816</v>
      </c>
      <c r="N3189">
        <v>0.84258979732828598</v>
      </c>
      <c r="O3189">
        <v>37.830786433097202</v>
      </c>
      <c r="P3189">
        <v>62.606060606060602</v>
      </c>
      <c r="Q3189">
        <v>7.7359475745580997E-2</v>
      </c>
    </row>
    <row r="3190" spans="1:17" hidden="1" x14ac:dyDescent="0.3">
      <c r="A3190" t="s">
        <v>6594</v>
      </c>
      <c r="B3190" t="s">
        <v>6595</v>
      </c>
      <c r="C3190" t="str">
        <f>IFERROR(VLOOKUP(Table1[[#This Row],[Ticker]],[1]!Table2[[Symbol]:[Industry]],2,FALSE),"-")</f>
        <v>-</v>
      </c>
      <c r="D3190" t="s">
        <v>1180</v>
      </c>
      <c r="E3190">
        <v>67.567499999999995</v>
      </c>
      <c r="F3190">
        <v>12.87</v>
      </c>
      <c r="G3190">
        <v>-35.502282887188301</v>
      </c>
      <c r="H3190">
        <v>-3.47371741416256</v>
      </c>
      <c r="I3190">
        <v>-28.266317689678498</v>
      </c>
      <c r="J3190">
        <v>2.0281363903957299</v>
      </c>
      <c r="K3190">
        <v>13.3024339055023</v>
      </c>
      <c r="L3190">
        <v>13.721850222425299</v>
      </c>
      <c r="M3190">
        <v>34.137515188694202</v>
      </c>
      <c r="N3190">
        <v>0.97811625669745805</v>
      </c>
      <c r="O3190">
        <v>58.818958818958798</v>
      </c>
      <c r="P3190">
        <v>26.176470588235201</v>
      </c>
      <c r="Q3190">
        <v>-3.4026021284388003E-2</v>
      </c>
    </row>
    <row r="3191" spans="1:17" hidden="1" x14ac:dyDescent="0.3">
      <c r="A3191" t="s">
        <v>6596</v>
      </c>
      <c r="B3191" t="s">
        <v>6597</v>
      </c>
      <c r="C3191" t="str">
        <f>IFERROR(VLOOKUP(Table1[[#This Row],[Ticker]],[1]!Table2[[Symbol]:[Industry]],2,FALSE),"-")</f>
        <v>-</v>
      </c>
      <c r="D3191" t="s">
        <v>384</v>
      </c>
      <c r="E3191">
        <v>67.503010000000003</v>
      </c>
      <c r="F3191">
        <v>55.1</v>
      </c>
      <c r="G3191">
        <v>-11.793418768292399</v>
      </c>
      <c r="H3191">
        <v>-10.3969789900822</v>
      </c>
      <c r="I3191">
        <v>-22.7769458708385</v>
      </c>
      <c r="J3191">
        <v>-4.3656483134593103</v>
      </c>
      <c r="K3191">
        <v>57.176647812386797</v>
      </c>
      <c r="L3191">
        <v>54.281643313320799</v>
      </c>
      <c r="M3191">
        <v>34.481995577842703</v>
      </c>
      <c r="N3191">
        <v>0.30629950961901098</v>
      </c>
      <c r="O3191">
        <v>32.3049001814882</v>
      </c>
      <c r="P3191">
        <v>48.118279569892401</v>
      </c>
    </row>
    <row r="3192" spans="1:17" hidden="1" x14ac:dyDescent="0.3">
      <c r="A3192" t="s">
        <v>6598</v>
      </c>
      <c r="B3192" t="s">
        <v>6599</v>
      </c>
      <c r="C3192" t="str">
        <f>IFERROR(VLOOKUP(Table1[[#This Row],[Ticker]],[1]!Table2[[Symbol]:[Industry]],2,FALSE),"-")</f>
        <v>-</v>
      </c>
      <c r="D3192" t="s">
        <v>484</v>
      </c>
      <c r="E3192">
        <v>67.462360808</v>
      </c>
      <c r="F3192">
        <v>7.58</v>
      </c>
      <c r="G3192">
        <v>-2.4197188202944599</v>
      </c>
      <c r="H3192">
        <v>0.43741661604273102</v>
      </c>
      <c r="I3192">
        <v>12.008379117433099</v>
      </c>
      <c r="J3192">
        <v>-4.0502476673567198</v>
      </c>
      <c r="K3192">
        <v>7.0200823960167096</v>
      </c>
      <c r="L3192">
        <v>7.3571012993577201</v>
      </c>
      <c r="M3192">
        <v>46.939605867683099</v>
      </c>
      <c r="N3192">
        <v>3.04464810838008</v>
      </c>
      <c r="O3192">
        <v>17.546174142480201</v>
      </c>
      <c r="P3192">
        <v>84.155375203772095</v>
      </c>
      <c r="Q3192">
        <v>5.7882852486802E-2</v>
      </c>
    </row>
    <row r="3193" spans="1:17" hidden="1" x14ac:dyDescent="0.3">
      <c r="A3193" t="s">
        <v>6600</v>
      </c>
      <c r="B3193" t="s">
        <v>6601</v>
      </c>
      <c r="C3193" t="str">
        <f>IFERROR(VLOOKUP(Table1[[#This Row],[Ticker]],[1]!Table2[[Symbol]:[Industry]],2,FALSE),"-")</f>
        <v>-</v>
      </c>
      <c r="D3193" t="s">
        <v>21</v>
      </c>
      <c r="E3193">
        <v>67.426480103999907</v>
      </c>
      <c r="F3193">
        <v>61.98</v>
      </c>
      <c r="G3193">
        <v>23.342345624547399</v>
      </c>
      <c r="H3193">
        <v>9.1940414588952901</v>
      </c>
      <c r="I3193">
        <v>-11.2310474649149</v>
      </c>
      <c r="J3193">
        <v>11.192895311170201</v>
      </c>
      <c r="K3193">
        <v>57.405984364023602</v>
      </c>
      <c r="L3193">
        <v>55.846248073782398</v>
      </c>
      <c r="M3193">
        <v>73.790397479138903</v>
      </c>
      <c r="N3193">
        <v>1.9204403203921701</v>
      </c>
      <c r="O3193">
        <v>24.2336237495966</v>
      </c>
      <c r="P3193">
        <v>62.463958060288299</v>
      </c>
      <c r="Q3193">
        <v>6.2782338731443996E-2</v>
      </c>
    </row>
    <row r="3194" spans="1:17" hidden="1" x14ac:dyDescent="0.3">
      <c r="A3194" t="s">
        <v>6602</v>
      </c>
      <c r="B3194" t="s">
        <v>6603</v>
      </c>
      <c r="C3194" t="str">
        <f>IFERROR(VLOOKUP(Table1[[#This Row],[Ticker]],[1]!Table2[[Symbol]:[Industry]],2,FALSE),"-")</f>
        <v>-</v>
      </c>
      <c r="D3194" t="s">
        <v>2469</v>
      </c>
      <c r="E3194">
        <v>67.319999999999993</v>
      </c>
      <c r="F3194">
        <v>33.659999999999997</v>
      </c>
      <c r="G3194">
        <v>-4.3184672003059799</v>
      </c>
      <c r="H3194">
        <v>-4.4009726146979302</v>
      </c>
      <c r="I3194">
        <v>-11.962987800220599</v>
      </c>
      <c r="J3194">
        <v>0.38311603879919398</v>
      </c>
      <c r="K3194">
        <v>33.712213800677901</v>
      </c>
      <c r="L3194">
        <v>32.536816135415101</v>
      </c>
      <c r="M3194">
        <v>49.158058637246697</v>
      </c>
      <c r="N3194">
        <v>0.491892682049206</v>
      </c>
      <c r="O3194">
        <v>30.3921568627451</v>
      </c>
      <c r="P3194">
        <v>69.999999999999901</v>
      </c>
      <c r="Q3194">
        <v>0.11361691099966401</v>
      </c>
    </row>
    <row r="3195" spans="1:17" hidden="1" x14ac:dyDescent="0.3">
      <c r="A3195" t="s">
        <v>6604</v>
      </c>
      <c r="B3195" t="s">
        <v>6605</v>
      </c>
      <c r="C3195" t="str">
        <f>IFERROR(VLOOKUP(Table1[[#This Row],[Ticker]],[1]!Table2[[Symbol]:[Industry]],2,FALSE),"-")</f>
        <v>-</v>
      </c>
      <c r="D3195" t="s">
        <v>297</v>
      </c>
      <c r="E3195">
        <v>67.255786079999993</v>
      </c>
      <c r="F3195">
        <v>92.85</v>
      </c>
      <c r="G3195">
        <v>138.70062885075501</v>
      </c>
      <c r="H3195">
        <v>26.636713120932601</v>
      </c>
      <c r="I3195">
        <v>28.650910467542101</v>
      </c>
      <c r="J3195">
        <v>5.5192220951749604</v>
      </c>
      <c r="K3195">
        <v>72.932659681370893</v>
      </c>
      <c r="L3195">
        <v>59.392567440400001</v>
      </c>
      <c r="M3195">
        <v>88.083262900091398</v>
      </c>
      <c r="N3195">
        <v>0.77207792207792203</v>
      </c>
      <c r="O3195">
        <v>0</v>
      </c>
      <c r="P3195">
        <v>169.13043478260801</v>
      </c>
    </row>
    <row r="3196" spans="1:17" hidden="1" x14ac:dyDescent="0.3">
      <c r="A3196" t="s">
        <v>6606</v>
      </c>
      <c r="B3196" t="s">
        <v>6607</v>
      </c>
      <c r="C3196" t="str">
        <f>IFERROR(VLOOKUP(Table1[[#This Row],[Ticker]],[1]!Table2[[Symbol]:[Industry]],2,FALSE),"-")</f>
        <v>-</v>
      </c>
      <c r="D3196" t="s">
        <v>532</v>
      </c>
      <c r="E3196">
        <v>67.069531119999994</v>
      </c>
      <c r="F3196">
        <v>20.95</v>
      </c>
      <c r="G3196">
        <v>-57.492401169316402</v>
      </c>
      <c r="H3196">
        <v>24.402412027095</v>
      </c>
      <c r="I3196">
        <v>-20.765236689496099</v>
      </c>
      <c r="J3196">
        <v>3.00336172655294</v>
      </c>
      <c r="K3196">
        <v>18.880155318527301</v>
      </c>
      <c r="L3196">
        <v>20.873235812435698</v>
      </c>
      <c r="M3196">
        <v>61.9466655362341</v>
      </c>
      <c r="N3196">
        <v>0.65304887287814695</v>
      </c>
      <c r="O3196">
        <v>58.698600253315398</v>
      </c>
      <c r="P3196">
        <v>36.983756631013101</v>
      </c>
      <c r="Q3196">
        <v>0.20265059967346299</v>
      </c>
    </row>
    <row r="3197" spans="1:17" hidden="1" x14ac:dyDescent="0.3">
      <c r="A3197" t="s">
        <v>6608</v>
      </c>
      <c r="B3197" t="s">
        <v>6609</v>
      </c>
      <c r="C3197" t="str">
        <f>IFERROR(VLOOKUP(Table1[[#This Row],[Ticker]],[1]!Table2[[Symbol]:[Industry]],2,FALSE),"-")</f>
        <v>-</v>
      </c>
      <c r="D3197" t="s">
        <v>136</v>
      </c>
      <c r="E3197">
        <v>67.05</v>
      </c>
      <c r="F3197">
        <v>37.25</v>
      </c>
      <c r="G3197">
        <v>61.546227696354002</v>
      </c>
      <c r="H3197">
        <v>-2.8063537366559199</v>
      </c>
      <c r="I3197">
        <v>-15.335785851906399</v>
      </c>
      <c r="J3197">
        <v>-3.6448780644940499</v>
      </c>
      <c r="K3197">
        <v>35.017138268037698</v>
      </c>
      <c r="L3197">
        <v>31.081863395414601</v>
      </c>
      <c r="M3197">
        <v>52.3813958534612</v>
      </c>
      <c r="N3197">
        <v>1.93388522123687</v>
      </c>
      <c r="O3197">
        <v>11.4630872483221</v>
      </c>
      <c r="P3197">
        <v>96.052631578947299</v>
      </c>
      <c r="Q3197">
        <v>7.4851621794446002E-2</v>
      </c>
    </row>
    <row r="3198" spans="1:17" hidden="1" x14ac:dyDescent="0.3">
      <c r="A3198" t="s">
        <v>6610</v>
      </c>
      <c r="B3198" t="s">
        <v>6611</v>
      </c>
      <c r="C3198" t="str">
        <f>IFERROR(VLOOKUP(Table1[[#This Row],[Ticker]],[1]!Table2[[Symbol]:[Industry]],2,FALSE),"-")</f>
        <v>-</v>
      </c>
      <c r="D3198" t="s">
        <v>2584</v>
      </c>
      <c r="E3198">
        <v>66.874976000000004</v>
      </c>
      <c r="F3198">
        <v>265</v>
      </c>
      <c r="G3198">
        <v>228.88104467905799</v>
      </c>
      <c r="H3198">
        <v>-20.5327176075631</v>
      </c>
      <c r="I3198">
        <v>242.361315390719</v>
      </c>
      <c r="J3198">
        <v>-0.45420976899323701</v>
      </c>
      <c r="K3198">
        <v>267.79779529746099</v>
      </c>
      <c r="M3198">
        <v>37.977855803209998</v>
      </c>
      <c r="N3198">
        <v>0.38400000000000001</v>
      </c>
      <c r="O3198">
        <v>46.603773584905603</v>
      </c>
      <c r="P3198">
        <v>273.23943661971799</v>
      </c>
    </row>
    <row r="3199" spans="1:17" hidden="1" x14ac:dyDescent="0.3">
      <c r="A3199" t="s">
        <v>6612</v>
      </c>
      <c r="B3199" t="s">
        <v>6613</v>
      </c>
      <c r="C3199" t="str">
        <f>IFERROR(VLOOKUP(Table1[[#This Row],[Ticker]],[1]!Table2[[Symbol]:[Industry]],2,FALSE),"-")</f>
        <v>-</v>
      </c>
      <c r="D3199" t="s">
        <v>532</v>
      </c>
      <c r="E3199">
        <v>66.872578000000004</v>
      </c>
      <c r="F3199">
        <v>222.05</v>
      </c>
      <c r="G3199">
        <v>5.5875336126599704</v>
      </c>
      <c r="H3199">
        <v>0.28732031326556301</v>
      </c>
      <c r="I3199">
        <v>-21.120556231168301</v>
      </c>
      <c r="J3199">
        <v>0.68816637338290498</v>
      </c>
      <c r="K3199">
        <v>236.50870373153799</v>
      </c>
      <c r="L3199">
        <v>223.45899672103999</v>
      </c>
      <c r="M3199">
        <v>38.7974313982632</v>
      </c>
      <c r="N3199">
        <v>3.8821290899220799</v>
      </c>
      <c r="O3199">
        <v>22.472416122494899</v>
      </c>
      <c r="P3199">
        <v>97.641299510458396</v>
      </c>
      <c r="Q3199">
        <v>0.14829840394025301</v>
      </c>
    </row>
    <row r="3200" spans="1:17" hidden="1" x14ac:dyDescent="0.3">
      <c r="A3200" t="s">
        <v>6614</v>
      </c>
      <c r="B3200" t="s">
        <v>6615</v>
      </c>
      <c r="C3200" t="str">
        <f>IFERROR(VLOOKUP(Table1[[#This Row],[Ticker]],[1]!Table2[[Symbol]:[Industry]],2,FALSE),"-")</f>
        <v>-</v>
      </c>
      <c r="D3200" t="s">
        <v>532</v>
      </c>
      <c r="E3200">
        <v>66.860328920000001</v>
      </c>
      <c r="F3200">
        <v>14.63</v>
      </c>
      <c r="G3200">
        <v>-43.1281544594884</v>
      </c>
      <c r="H3200">
        <v>-1.0877943443460201</v>
      </c>
      <c r="I3200">
        <v>-15.701352672698301</v>
      </c>
      <c r="J3200">
        <v>-0.620434013715776</v>
      </c>
      <c r="K3200">
        <v>14.483820491085901</v>
      </c>
      <c r="L3200">
        <v>14.731153527938099</v>
      </c>
      <c r="M3200">
        <v>39.168693317050703</v>
      </c>
      <c r="N3200">
        <v>0.61911477006550997</v>
      </c>
      <c r="O3200">
        <v>77.375256322624693</v>
      </c>
      <c r="P3200">
        <v>41.352657004830903</v>
      </c>
      <c r="Q3200">
        <v>0.106268386271949</v>
      </c>
    </row>
    <row r="3201" spans="1:17" hidden="1" x14ac:dyDescent="0.3">
      <c r="A3201" t="s">
        <v>6616</v>
      </c>
      <c r="B3201" t="s">
        <v>6617</v>
      </c>
      <c r="C3201" t="str">
        <f>IFERROR(VLOOKUP(Table1[[#This Row],[Ticker]],[1]!Table2[[Symbol]:[Industry]],2,FALSE),"-")</f>
        <v>-</v>
      </c>
      <c r="D3201" t="s">
        <v>54</v>
      </c>
      <c r="E3201">
        <v>66.793138004999904</v>
      </c>
      <c r="F3201">
        <v>51.15</v>
      </c>
      <c r="G3201">
        <v>-46.500538699402398</v>
      </c>
      <c r="H3201">
        <v>-3.47766573244416</v>
      </c>
      <c r="I3201">
        <v>-38.661502250586103</v>
      </c>
      <c r="J3201">
        <v>-1.93976709665582</v>
      </c>
      <c r="K3201">
        <v>52.426949342485401</v>
      </c>
      <c r="L3201">
        <v>61.460363500631601</v>
      </c>
      <c r="M3201">
        <v>49.683463758311397</v>
      </c>
      <c r="N3201">
        <v>1.6039408061965601</v>
      </c>
      <c r="O3201">
        <v>68.250244379276594</v>
      </c>
      <c r="P3201">
        <v>14.9696561024949</v>
      </c>
      <c r="Q3201">
        <v>-5.9074728404670998E-2</v>
      </c>
    </row>
    <row r="3202" spans="1:17" hidden="1" x14ac:dyDescent="0.3">
      <c r="A3202" t="s">
        <v>6618</v>
      </c>
      <c r="B3202" t="s">
        <v>6619</v>
      </c>
      <c r="C3202" t="str">
        <f>IFERROR(VLOOKUP(Table1[[#This Row],[Ticker]],[1]!Table2[[Symbol]:[Industry]],2,FALSE),"-")</f>
        <v>-</v>
      </c>
      <c r="D3202" t="s">
        <v>136</v>
      </c>
      <c r="E3202">
        <v>66.782232029999903</v>
      </c>
      <c r="F3202">
        <v>91.9</v>
      </c>
      <c r="G3202">
        <v>-16.3271370246411</v>
      </c>
      <c r="H3202">
        <v>0.58304493118247303</v>
      </c>
      <c r="I3202">
        <v>-32.278077696032803</v>
      </c>
      <c r="J3202">
        <v>2.29609246202117</v>
      </c>
      <c r="K3202">
        <v>93.028109157753093</v>
      </c>
      <c r="L3202">
        <v>104.706091218517</v>
      </c>
      <c r="M3202">
        <v>53.608101362748499</v>
      </c>
      <c r="N3202">
        <v>0.80547249448400404</v>
      </c>
      <c r="O3202">
        <v>75.190424374319903</v>
      </c>
      <c r="P3202">
        <v>10.722891566265</v>
      </c>
      <c r="Q3202">
        <v>-3.8534285754864998E-2</v>
      </c>
    </row>
    <row r="3203" spans="1:17" hidden="1" x14ac:dyDescent="0.3">
      <c r="A3203" t="s">
        <v>6620</v>
      </c>
      <c r="B3203" t="s">
        <v>6621</v>
      </c>
      <c r="C3203" t="str">
        <f>IFERROR(VLOOKUP(Table1[[#This Row],[Ticker]],[1]!Table2[[Symbol]:[Industry]],2,FALSE),"-")</f>
        <v>-</v>
      </c>
      <c r="D3203" t="s">
        <v>463</v>
      </c>
      <c r="E3203">
        <v>66.773665764</v>
      </c>
      <c r="F3203">
        <v>100.62</v>
      </c>
      <c r="G3203">
        <v>-7.0128929215900904</v>
      </c>
      <c r="H3203">
        <v>-1.03519620290713</v>
      </c>
      <c r="I3203">
        <v>-16.586829111786699</v>
      </c>
      <c r="J3203">
        <v>-0.21455835287123501</v>
      </c>
      <c r="K3203">
        <v>99.073375467919604</v>
      </c>
      <c r="L3203">
        <v>95.126317190420806</v>
      </c>
      <c r="M3203">
        <v>42.242612123224802</v>
      </c>
      <c r="N3203">
        <v>0.659884583701144</v>
      </c>
      <c r="O3203">
        <v>19.210892466706401</v>
      </c>
      <c r="P3203">
        <v>23.157894736842099</v>
      </c>
      <c r="Q3203">
        <v>7.565472100258E-3</v>
      </c>
    </row>
    <row r="3204" spans="1:17" hidden="1" x14ac:dyDescent="0.3">
      <c r="A3204" t="s">
        <v>6622</v>
      </c>
      <c r="B3204" t="s">
        <v>6623</v>
      </c>
      <c r="C3204" t="str">
        <f>IFERROR(VLOOKUP(Table1[[#This Row],[Ticker]],[1]!Table2[[Symbol]:[Industry]],2,FALSE),"-")</f>
        <v>-</v>
      </c>
      <c r="D3204" t="s">
        <v>201</v>
      </c>
      <c r="E3204">
        <v>66.767067999999995</v>
      </c>
      <c r="F3204">
        <v>46</v>
      </c>
      <c r="G3204">
        <v>117.446744803767</v>
      </c>
      <c r="H3204">
        <v>17.299292196358401</v>
      </c>
      <c r="I3204">
        <v>1.4655464224060499</v>
      </c>
      <c r="J3204">
        <v>11.908084303794499</v>
      </c>
      <c r="K3204">
        <v>39.800769069928798</v>
      </c>
      <c r="L3204">
        <v>33.683958565601102</v>
      </c>
      <c r="M3204">
        <v>65.890669698481304</v>
      </c>
      <c r="N3204">
        <v>1.9712821336167401</v>
      </c>
      <c r="O3204">
        <v>5.8043478260869596</v>
      </c>
      <c r="P3204">
        <v>152.74725274725199</v>
      </c>
      <c r="Q3204">
        <v>0.105014955384023</v>
      </c>
    </row>
    <row r="3205" spans="1:17" hidden="1" x14ac:dyDescent="0.3">
      <c r="A3205" t="s">
        <v>6624</v>
      </c>
      <c r="B3205" t="s">
        <v>6625</v>
      </c>
      <c r="C3205" t="str">
        <f>IFERROR(VLOOKUP(Table1[[#This Row],[Ticker]],[1]!Table2[[Symbol]:[Industry]],2,FALSE),"-")</f>
        <v>-</v>
      </c>
      <c r="D3205" t="s">
        <v>551</v>
      </c>
      <c r="E3205">
        <v>66.61892804</v>
      </c>
      <c r="F3205">
        <v>27.44</v>
      </c>
      <c r="G3205">
        <v>-3.4805542550577599</v>
      </c>
      <c r="H3205">
        <v>-10.0738128724566</v>
      </c>
      <c r="I3205">
        <v>4.7646010842625799</v>
      </c>
      <c r="J3205">
        <v>7.1771425135218303</v>
      </c>
      <c r="K3205">
        <v>27.156097966500202</v>
      </c>
      <c r="L3205">
        <v>26.5060361901233</v>
      </c>
      <c r="M3205">
        <v>64.455035517586396</v>
      </c>
      <c r="N3205">
        <v>0.34313157836818298</v>
      </c>
      <c r="O3205">
        <v>31.2317784256559</v>
      </c>
      <c r="P3205">
        <v>40.717948717948701</v>
      </c>
      <c r="Q3205">
        <v>6.0165688511654998E-2</v>
      </c>
    </row>
    <row r="3206" spans="1:17" hidden="1" x14ac:dyDescent="0.3">
      <c r="A3206" t="s">
        <v>6626</v>
      </c>
      <c r="B3206" t="s">
        <v>6627</v>
      </c>
      <c r="C3206" t="str">
        <f>IFERROR(VLOOKUP(Table1[[#This Row],[Ticker]],[1]!Table2[[Symbol]:[Industry]],2,FALSE),"-")</f>
        <v>-</v>
      </c>
      <c r="D3206" t="s">
        <v>6557</v>
      </c>
      <c r="E3206">
        <v>66.535514199999994</v>
      </c>
      <c r="F3206">
        <v>325.39999999999998</v>
      </c>
      <c r="G3206">
        <v>154.05312068836901</v>
      </c>
      <c r="H3206">
        <v>9.8077074969048699</v>
      </c>
      <c r="I3206">
        <v>-81.579916447769506</v>
      </c>
      <c r="J3206">
        <v>21.9687009032966</v>
      </c>
      <c r="K3206">
        <v>331.56298083978902</v>
      </c>
      <c r="L3206">
        <v>427.12799983246299</v>
      </c>
      <c r="M3206">
        <v>65.042704792232499</v>
      </c>
      <c r="N3206">
        <v>0.99835458658987997</v>
      </c>
      <c r="O3206">
        <v>332.744314689612</v>
      </c>
      <c r="P3206">
        <v>180.63820612332901</v>
      </c>
    </row>
    <row r="3207" spans="1:17" hidden="1" x14ac:dyDescent="0.3">
      <c r="A3207" t="s">
        <v>6628</v>
      </c>
      <c r="B3207" t="s">
        <v>6629</v>
      </c>
      <c r="C3207" t="str">
        <f>IFERROR(VLOOKUP(Table1[[#This Row],[Ticker]],[1]!Table2[[Symbol]:[Industry]],2,FALSE),"-")</f>
        <v>-</v>
      </c>
      <c r="D3207" t="s">
        <v>926</v>
      </c>
      <c r="E3207">
        <v>66.510000000000005</v>
      </c>
      <c r="F3207">
        <v>59.12</v>
      </c>
      <c r="G3207">
        <v>101.765629126647</v>
      </c>
      <c r="H3207">
        <v>103.694443711509</v>
      </c>
      <c r="I3207">
        <v>5.1115420053567098</v>
      </c>
      <c r="J3207">
        <v>17.094752806147302</v>
      </c>
      <c r="K3207">
        <v>42.283593592106001</v>
      </c>
      <c r="L3207">
        <v>40.375027460210703</v>
      </c>
      <c r="M3207">
        <v>51.595184556999797</v>
      </c>
      <c r="N3207">
        <v>1.31524149071281</v>
      </c>
      <c r="O3207">
        <v>41.3903924221921</v>
      </c>
      <c r="P3207">
        <v>139.352226720647</v>
      </c>
      <c r="Q3207">
        <v>-1.3816113373307E-2</v>
      </c>
    </row>
    <row r="3208" spans="1:17" hidden="1" x14ac:dyDescent="0.3">
      <c r="A3208" t="s">
        <v>6630</v>
      </c>
      <c r="B3208" t="s">
        <v>6631</v>
      </c>
      <c r="C3208" t="str">
        <f>IFERROR(VLOOKUP(Table1[[#This Row],[Ticker]],[1]!Table2[[Symbol]:[Industry]],2,FALSE),"-")</f>
        <v>-</v>
      </c>
      <c r="D3208" t="s">
        <v>396</v>
      </c>
      <c r="E3208">
        <v>66.431724834999997</v>
      </c>
      <c r="F3208">
        <v>20.87</v>
      </c>
      <c r="G3208">
        <v>-65.418614157116096</v>
      </c>
      <c r="H3208">
        <v>7.3114909242250103</v>
      </c>
      <c r="I3208">
        <v>-56.485172835071801</v>
      </c>
      <c r="J3208">
        <v>9.0941651365245093</v>
      </c>
      <c r="K3208">
        <v>23.137584899627299</v>
      </c>
      <c r="L3208">
        <v>29.5050403496735</v>
      </c>
      <c r="M3208">
        <v>53.983264048779901</v>
      </c>
      <c r="N3208">
        <v>0.45121840421957699</v>
      </c>
      <c r="O3208">
        <v>117.24964063248601</v>
      </c>
      <c r="P3208">
        <v>25.194961007798401</v>
      </c>
      <c r="Q3208">
        <v>8.3743769325962003E-2</v>
      </c>
    </row>
    <row r="3209" spans="1:17" hidden="1" x14ac:dyDescent="0.3">
      <c r="A3209" t="s">
        <v>6632</v>
      </c>
      <c r="B3209" t="s">
        <v>6633</v>
      </c>
      <c r="C3209" t="str">
        <f>IFERROR(VLOOKUP(Table1[[#This Row],[Ticker]],[1]!Table2[[Symbol]:[Industry]],2,FALSE),"-")</f>
        <v>-</v>
      </c>
      <c r="D3209" t="s">
        <v>46</v>
      </c>
      <c r="E3209">
        <v>66.395036399999995</v>
      </c>
      <c r="F3209">
        <v>43.89</v>
      </c>
      <c r="G3209">
        <v>-67.226145754136695</v>
      </c>
      <c r="H3209">
        <v>-9.4265379684071</v>
      </c>
      <c r="I3209">
        <v>-37.666519776580401</v>
      </c>
      <c r="J3209">
        <v>4.84271828912886</v>
      </c>
      <c r="K3209">
        <v>50.223820716854497</v>
      </c>
      <c r="L3209">
        <v>55.707654811592498</v>
      </c>
      <c r="M3209">
        <v>32.062224856166999</v>
      </c>
      <c r="N3209">
        <v>0.581259407410462</v>
      </c>
      <c r="O3209">
        <v>74.299384825700599</v>
      </c>
      <c r="P3209">
        <v>5.60635226179018</v>
      </c>
      <c r="Q3209">
        <v>2.9123089054799999E-2</v>
      </c>
    </row>
    <row r="3210" spans="1:17" hidden="1" x14ac:dyDescent="0.3">
      <c r="A3210" t="s">
        <v>6634</v>
      </c>
      <c r="B3210" t="s">
        <v>6635</v>
      </c>
      <c r="C3210" t="str">
        <f>IFERROR(VLOOKUP(Table1[[#This Row],[Ticker]],[1]!Table2[[Symbol]:[Industry]],2,FALSE),"-")</f>
        <v>-</v>
      </c>
      <c r="D3210" t="s">
        <v>626</v>
      </c>
      <c r="E3210">
        <v>66.233999999999995</v>
      </c>
      <c r="F3210">
        <v>232.4</v>
      </c>
      <c r="G3210">
        <v>-38.588114590581903</v>
      </c>
      <c r="H3210">
        <v>4.6191121358462803</v>
      </c>
      <c r="I3210">
        <v>-15.457755899768101</v>
      </c>
      <c r="J3210">
        <v>2.1103716191175601</v>
      </c>
      <c r="K3210">
        <v>236.52969769865101</v>
      </c>
      <c r="L3210">
        <v>241.68438824396401</v>
      </c>
      <c r="M3210">
        <v>45.184857332552802</v>
      </c>
      <c r="N3210">
        <v>1.9614435449354799</v>
      </c>
      <c r="O3210">
        <v>28.6144578313252</v>
      </c>
      <c r="P3210">
        <v>15.049504950495001</v>
      </c>
      <c r="Q3210">
        <v>0.17026042345608899</v>
      </c>
    </row>
    <row r="3211" spans="1:17" hidden="1" x14ac:dyDescent="0.3">
      <c r="A3211" t="s">
        <v>6636</v>
      </c>
      <c r="B3211" t="s">
        <v>6637</v>
      </c>
      <c r="C3211" t="str">
        <f>IFERROR(VLOOKUP(Table1[[#This Row],[Ticker]],[1]!Table2[[Symbol]:[Industry]],2,FALSE),"-")</f>
        <v>-</v>
      </c>
      <c r="D3211" t="s">
        <v>2915</v>
      </c>
      <c r="E3211">
        <v>66.212055000000007</v>
      </c>
      <c r="F3211">
        <v>152.94999999999999</v>
      </c>
      <c r="G3211">
        <v>156.39983918815599</v>
      </c>
      <c r="H3211">
        <v>4.3126255296917497</v>
      </c>
      <c r="I3211">
        <v>-1.8684510869339199</v>
      </c>
      <c r="J3211">
        <v>-6.3616656401013296</v>
      </c>
      <c r="K3211">
        <v>160.95287273273499</v>
      </c>
      <c r="L3211">
        <v>139.95985926959099</v>
      </c>
      <c r="M3211">
        <v>38.585636446016601</v>
      </c>
      <c r="N3211">
        <v>1.87069606143175</v>
      </c>
      <c r="O3211">
        <v>35.959463877083998</v>
      </c>
      <c r="P3211">
        <v>188.73214285714201</v>
      </c>
    </row>
    <row r="3212" spans="1:17" hidden="1" x14ac:dyDescent="0.3">
      <c r="A3212" t="s">
        <v>6638</v>
      </c>
      <c r="B3212" t="s">
        <v>6639</v>
      </c>
      <c r="C3212" t="str">
        <f>IFERROR(VLOOKUP(Table1[[#This Row],[Ticker]],[1]!Table2[[Symbol]:[Industry]],2,FALSE),"-")</f>
        <v>-</v>
      </c>
      <c r="D3212" t="s">
        <v>46</v>
      </c>
      <c r="E3212">
        <v>65.928226420000001</v>
      </c>
      <c r="F3212">
        <v>0.7</v>
      </c>
      <c r="G3212">
        <v>-9.9184187682924101</v>
      </c>
      <c r="K3212">
        <v>0.813046339516308</v>
      </c>
      <c r="L3212">
        <v>1.2524745064316301</v>
      </c>
      <c r="M3212">
        <v>70.989730741565694</v>
      </c>
      <c r="N3212">
        <v>1</v>
      </c>
      <c r="O3212">
        <v>7.1428571428571397</v>
      </c>
      <c r="P3212">
        <v>27.272727272727199</v>
      </c>
      <c r="Q3212">
        <v>3.7666979515126001E-2</v>
      </c>
    </row>
    <row r="3213" spans="1:17" hidden="1" x14ac:dyDescent="0.3">
      <c r="A3213" t="s">
        <v>6640</v>
      </c>
      <c r="B3213" t="s">
        <v>6641</v>
      </c>
      <c r="C3213" t="str">
        <f>IFERROR(VLOOKUP(Table1[[#This Row],[Ticker]],[1]!Table2[[Symbol]:[Industry]],2,FALSE),"-")</f>
        <v>-</v>
      </c>
      <c r="D3213" t="s">
        <v>54</v>
      </c>
      <c r="E3213">
        <v>65.657524800000004</v>
      </c>
      <c r="F3213">
        <v>14</v>
      </c>
      <c r="G3213">
        <v>16.564198818619602</v>
      </c>
      <c r="H3213">
        <v>3.5218705219875899</v>
      </c>
      <c r="I3213">
        <v>-23.7050701511391</v>
      </c>
      <c r="J3213">
        <v>-5.9228416661965504</v>
      </c>
      <c r="K3213">
        <v>14.007565159329801</v>
      </c>
      <c r="L3213">
        <v>13.915483105665899</v>
      </c>
      <c r="M3213">
        <v>44.320551134380999</v>
      </c>
      <c r="N3213">
        <v>0.25693413117000702</v>
      </c>
      <c r="O3213">
        <v>40.714285714285701</v>
      </c>
      <c r="P3213">
        <v>60</v>
      </c>
      <c r="Q3213">
        <v>3.1268242854675998E-2</v>
      </c>
    </row>
    <row r="3214" spans="1:17" hidden="1" x14ac:dyDescent="0.3">
      <c r="A3214" t="s">
        <v>6642</v>
      </c>
      <c r="B3214" t="s">
        <v>6643</v>
      </c>
      <c r="C3214" t="str">
        <f>IFERROR(VLOOKUP(Table1[[#This Row],[Ticker]],[1]!Table2[[Symbol]:[Industry]],2,FALSE),"-")</f>
        <v>-</v>
      </c>
      <c r="D3214" t="s">
        <v>626</v>
      </c>
      <c r="E3214">
        <v>65.434001276999993</v>
      </c>
      <c r="F3214">
        <v>41.07</v>
      </c>
      <c r="G3214">
        <v>8.3425825317443394</v>
      </c>
      <c r="H3214">
        <v>-0.565210255785219</v>
      </c>
      <c r="I3214">
        <v>-22.027369296770399</v>
      </c>
      <c r="J3214">
        <v>3.1983365826681598</v>
      </c>
      <c r="K3214">
        <v>43.892085087261499</v>
      </c>
      <c r="L3214">
        <v>43.472916993714698</v>
      </c>
      <c r="M3214">
        <v>37.045491511474701</v>
      </c>
      <c r="N3214">
        <v>0.71768618372943405</v>
      </c>
      <c r="O3214">
        <v>70.124178232286297</v>
      </c>
      <c r="P3214">
        <v>46.175036241789499</v>
      </c>
      <c r="Q3214">
        <v>1.9821937300562E-2</v>
      </c>
    </row>
    <row r="3215" spans="1:17" hidden="1" x14ac:dyDescent="0.3">
      <c r="A3215" t="s">
        <v>6644</v>
      </c>
      <c r="B3215" t="s">
        <v>6645</v>
      </c>
      <c r="C3215" t="str">
        <f>IFERROR(VLOOKUP(Table1[[#This Row],[Ticker]],[1]!Table2[[Symbol]:[Industry]],2,FALSE),"-")</f>
        <v>-</v>
      </c>
      <c r="D3215" t="s">
        <v>926</v>
      </c>
      <c r="E3215">
        <v>65.41375429</v>
      </c>
      <c r="F3215">
        <v>57.1</v>
      </c>
      <c r="G3215">
        <v>-50.8556424641368</v>
      </c>
      <c r="H3215">
        <v>-2.2211810364129398</v>
      </c>
      <c r="I3215">
        <v>-36.767916327575598</v>
      </c>
      <c r="J3215">
        <v>-3.9276070241163801</v>
      </c>
      <c r="K3215">
        <v>60.255637444527501</v>
      </c>
      <c r="M3215">
        <v>35.9690810915992</v>
      </c>
      <c r="N3215">
        <v>2.31595493843332</v>
      </c>
      <c r="O3215">
        <v>60.945709281961399</v>
      </c>
      <c r="P3215">
        <v>3.6297640653357499</v>
      </c>
    </row>
    <row r="3216" spans="1:17" hidden="1" x14ac:dyDescent="0.3">
      <c r="A3216" t="s">
        <v>6646</v>
      </c>
      <c r="B3216" t="s">
        <v>6647</v>
      </c>
      <c r="C3216" t="str">
        <f>IFERROR(VLOOKUP(Table1[[#This Row],[Ticker]],[1]!Table2[[Symbol]:[Industry]],2,FALSE),"-")</f>
        <v>-</v>
      </c>
      <c r="D3216" t="s">
        <v>1459</v>
      </c>
      <c r="E3216">
        <v>65.384572349999999</v>
      </c>
      <c r="F3216">
        <v>32.25</v>
      </c>
      <c r="G3216">
        <v>-17.263051536653901</v>
      </c>
      <c r="H3216">
        <v>18.4512536885365</v>
      </c>
      <c r="I3216">
        <v>-9.0725566587814193</v>
      </c>
      <c r="J3216">
        <v>-0.99887207836142899</v>
      </c>
      <c r="K3216">
        <v>30.996487422913301</v>
      </c>
      <c r="L3216">
        <v>30.158122143784801</v>
      </c>
      <c r="M3216">
        <v>41.635758456127398</v>
      </c>
      <c r="N3216">
        <v>0.616926844199571</v>
      </c>
      <c r="O3216">
        <v>45.426356589147197</v>
      </c>
      <c r="P3216">
        <v>34.095634095634097</v>
      </c>
    </row>
    <row r="3217" spans="1:17" hidden="1" x14ac:dyDescent="0.3">
      <c r="A3217" t="s">
        <v>6648</v>
      </c>
      <c r="B3217" t="s">
        <v>6649</v>
      </c>
      <c r="C3217" t="str">
        <f>IFERROR(VLOOKUP(Table1[[#This Row],[Ticker]],[1]!Table2[[Symbol]:[Industry]],2,FALSE),"-")</f>
        <v>-</v>
      </c>
      <c r="D3217" t="s">
        <v>463</v>
      </c>
      <c r="E3217">
        <v>65.25</v>
      </c>
      <c r="F3217">
        <v>7.25</v>
      </c>
      <c r="G3217">
        <v>-3.70372950275569</v>
      </c>
      <c r="H3217">
        <v>-5.8251581819237304</v>
      </c>
      <c r="I3217">
        <v>-40.677242295725101</v>
      </c>
      <c r="J3217">
        <v>-3.6342441079679602</v>
      </c>
      <c r="K3217">
        <v>7.3061491634967402</v>
      </c>
      <c r="L3217">
        <v>7.2312853153421504</v>
      </c>
      <c r="M3217">
        <v>41.718095067982397</v>
      </c>
      <c r="N3217">
        <v>1.62984965394369</v>
      </c>
      <c r="O3217">
        <v>46.2068965517241</v>
      </c>
      <c r="P3217">
        <v>44.999999999999901</v>
      </c>
      <c r="Q3217">
        <v>1.2696402938961999E-2</v>
      </c>
    </row>
    <row r="3218" spans="1:17" hidden="1" x14ac:dyDescent="0.3">
      <c r="A3218" t="s">
        <v>6650</v>
      </c>
      <c r="B3218" t="s">
        <v>6651</v>
      </c>
      <c r="C3218" t="str">
        <f>IFERROR(VLOOKUP(Table1[[#This Row],[Ticker]],[1]!Table2[[Symbol]:[Industry]],2,FALSE),"-")</f>
        <v>-</v>
      </c>
      <c r="D3218" t="s">
        <v>379</v>
      </c>
      <c r="E3218">
        <v>65.184685000000002</v>
      </c>
      <c r="F3218">
        <v>95.75</v>
      </c>
      <c r="G3218">
        <v>5.4838800822823002</v>
      </c>
      <c r="H3218">
        <v>7.4008936861163299</v>
      </c>
      <c r="I3218">
        <v>-7.3037097509218603</v>
      </c>
      <c r="J3218">
        <v>2.9196328235993398</v>
      </c>
      <c r="K3218">
        <v>90.798531639103501</v>
      </c>
      <c r="L3218">
        <v>80.008669436193202</v>
      </c>
      <c r="M3218">
        <v>47.751932180339203</v>
      </c>
      <c r="N3218">
        <v>0.64879086430810495</v>
      </c>
      <c r="O3218">
        <v>30.234986945169702</v>
      </c>
      <c r="P3218">
        <v>80.320150659133702</v>
      </c>
    </row>
    <row r="3219" spans="1:17" hidden="1" x14ac:dyDescent="0.3">
      <c r="A3219" t="s">
        <v>6652</v>
      </c>
      <c r="B3219" t="s">
        <v>6653</v>
      </c>
      <c r="C3219" t="str">
        <f>IFERROR(VLOOKUP(Table1[[#This Row],[Ticker]],[1]!Table2[[Symbol]:[Industry]],2,FALSE),"-")</f>
        <v>-</v>
      </c>
      <c r="D3219" t="s">
        <v>463</v>
      </c>
      <c r="E3219">
        <v>65.179824255999904</v>
      </c>
      <c r="F3219">
        <v>37.76</v>
      </c>
      <c r="G3219">
        <v>-76.659006983851498</v>
      </c>
      <c r="H3219">
        <v>-18.869261499491898</v>
      </c>
      <c r="I3219">
        <v>-49.469973288892398</v>
      </c>
      <c r="J3219">
        <v>-0.65007871486216795</v>
      </c>
      <c r="K3219">
        <v>41.570179456946498</v>
      </c>
      <c r="L3219">
        <v>51.233648018979103</v>
      </c>
      <c r="M3219">
        <v>39.909464687276198</v>
      </c>
      <c r="N3219">
        <v>0.45171772111395903</v>
      </c>
      <c r="O3219">
        <v>119.75346175391699</v>
      </c>
      <c r="P3219">
        <v>4.5103316859309501</v>
      </c>
      <c r="Q3219">
        <v>9.2393926607330003E-3</v>
      </c>
    </row>
    <row r="3220" spans="1:17" hidden="1" x14ac:dyDescent="0.3">
      <c r="A3220" t="s">
        <v>6654</v>
      </c>
      <c r="B3220" t="s">
        <v>6655</v>
      </c>
      <c r="C3220" t="str">
        <f>IFERROR(VLOOKUP(Table1[[#This Row],[Ticker]],[1]!Table2[[Symbol]:[Industry]],2,FALSE),"-")</f>
        <v>-</v>
      </c>
      <c r="D3220" t="s">
        <v>286</v>
      </c>
      <c r="E3220">
        <v>65.179475722999996</v>
      </c>
      <c r="F3220">
        <v>21.43</v>
      </c>
      <c r="G3220">
        <v>-8.8378326877063191</v>
      </c>
      <c r="H3220">
        <v>-5.63805940181508</v>
      </c>
      <c r="I3220">
        <v>-42.378742116036797</v>
      </c>
      <c r="J3220">
        <v>1.6162082885492901</v>
      </c>
      <c r="K3220">
        <v>21.792035487859899</v>
      </c>
      <c r="L3220">
        <v>22.255043932387199</v>
      </c>
      <c r="M3220">
        <v>53.7551965933677</v>
      </c>
      <c r="N3220">
        <v>0.650895204541724</v>
      </c>
      <c r="O3220">
        <v>64.255716285580903</v>
      </c>
      <c r="Q3220">
        <v>4.3691787631276E-2</v>
      </c>
    </row>
    <row r="3221" spans="1:17" hidden="1" x14ac:dyDescent="0.3">
      <c r="A3221" t="s">
        <v>6656</v>
      </c>
      <c r="B3221" t="s">
        <v>6657</v>
      </c>
      <c r="C3221" t="str">
        <f>IFERROR(VLOOKUP(Table1[[#This Row],[Ticker]],[1]!Table2[[Symbol]:[Industry]],2,FALSE),"-")</f>
        <v>-</v>
      </c>
      <c r="D3221" t="s">
        <v>391</v>
      </c>
      <c r="E3221">
        <v>65.150912735999995</v>
      </c>
      <c r="F3221">
        <v>14.04</v>
      </c>
      <c r="G3221">
        <v>6.4954832854200504</v>
      </c>
      <c r="H3221">
        <v>2.1788136129652602</v>
      </c>
      <c r="I3221">
        <v>-21.039240952805699</v>
      </c>
      <c r="J3221">
        <v>4.7635616504949096</v>
      </c>
      <c r="K3221">
        <v>13.709718488952401</v>
      </c>
      <c r="L3221">
        <v>13.516420380732001</v>
      </c>
      <c r="M3221">
        <v>55.550728604155701</v>
      </c>
      <c r="N3221">
        <v>1.2179155700311799</v>
      </c>
      <c r="O3221">
        <v>20.370370370370299</v>
      </c>
      <c r="P3221">
        <v>52.6086956521739</v>
      </c>
      <c r="Q3221">
        <v>7.7325259089089998E-3</v>
      </c>
    </row>
    <row r="3222" spans="1:17" hidden="1" x14ac:dyDescent="0.3">
      <c r="A3222" t="s">
        <v>6658</v>
      </c>
      <c r="B3222" t="s">
        <v>6659</v>
      </c>
      <c r="C3222" t="str">
        <f>IFERROR(VLOOKUP(Table1[[#This Row],[Ticker]],[1]!Table2[[Symbol]:[Industry]],2,FALSE),"-")</f>
        <v>-</v>
      </c>
      <c r="D3222" t="s">
        <v>68</v>
      </c>
      <c r="E3222">
        <v>65.121509000000003</v>
      </c>
      <c r="F3222">
        <v>154.9</v>
      </c>
      <c r="G3222">
        <v>169.477605696539</v>
      </c>
      <c r="H3222">
        <v>-11.2476048431484</v>
      </c>
      <c r="I3222">
        <v>10.5184893469338</v>
      </c>
      <c r="J3222">
        <v>-1.73751061369759</v>
      </c>
      <c r="K3222">
        <v>162.031307104994</v>
      </c>
      <c r="L3222">
        <v>132.247624701452</v>
      </c>
      <c r="M3222">
        <v>45.742971984860702</v>
      </c>
      <c r="N3222">
        <v>2.8520124315663602</v>
      </c>
      <c r="O3222">
        <v>23.724983860555099</v>
      </c>
      <c r="P3222">
        <v>196.06269113149801</v>
      </c>
      <c r="Q3222">
        <v>0.25727162507317902</v>
      </c>
    </row>
    <row r="3223" spans="1:17" hidden="1" x14ac:dyDescent="0.3">
      <c r="A3223" t="s">
        <v>6660</v>
      </c>
      <c r="B3223" t="s">
        <v>6661</v>
      </c>
      <c r="C3223" t="str">
        <f>IFERROR(VLOOKUP(Table1[[#This Row],[Ticker]],[1]!Table2[[Symbol]:[Industry]],2,FALSE),"-")</f>
        <v>-</v>
      </c>
      <c r="D3223" t="s">
        <v>626</v>
      </c>
      <c r="E3223">
        <v>65.047117499999999</v>
      </c>
      <c r="F3223">
        <v>128.25</v>
      </c>
      <c r="G3223">
        <v>251.84512996781399</v>
      </c>
      <c r="H3223">
        <v>99.035061427127602</v>
      </c>
      <c r="I3223">
        <v>134.86502286370899</v>
      </c>
      <c r="J3223">
        <v>7.9687241924943102</v>
      </c>
      <c r="K3223">
        <v>80.523454435139996</v>
      </c>
      <c r="L3223">
        <v>58.125689016069202</v>
      </c>
      <c r="M3223">
        <v>91.332523729987798</v>
      </c>
      <c r="N3223">
        <v>2.01455183695747</v>
      </c>
      <c r="O3223">
        <v>0</v>
      </c>
      <c r="P3223">
        <v>300.78125</v>
      </c>
      <c r="Q3223">
        <v>7.8233611578545997E-2</v>
      </c>
    </row>
    <row r="3224" spans="1:17" hidden="1" x14ac:dyDescent="0.3">
      <c r="A3224" t="s">
        <v>6662</v>
      </c>
      <c r="B3224" t="s">
        <v>6663</v>
      </c>
      <c r="C3224" t="str">
        <f>IFERROR(VLOOKUP(Table1[[#This Row],[Ticker]],[1]!Table2[[Symbol]:[Industry]],2,FALSE),"-")</f>
        <v>-</v>
      </c>
      <c r="D3224" t="s">
        <v>136</v>
      </c>
      <c r="E3224">
        <v>64.828674359999994</v>
      </c>
      <c r="F3224">
        <v>49.1</v>
      </c>
      <c r="G3224">
        <v>31.802011339234401</v>
      </c>
      <c r="H3224">
        <v>47.462239234763899</v>
      </c>
      <c r="I3224">
        <v>29.008065160928201</v>
      </c>
      <c r="J3224">
        <v>54.243676198269199</v>
      </c>
      <c r="K3224">
        <v>31.8394637411259</v>
      </c>
      <c r="L3224">
        <v>32.0533577530164</v>
      </c>
      <c r="M3224">
        <v>97.060012517500596</v>
      </c>
      <c r="N3224">
        <v>1.476</v>
      </c>
      <c r="O3224">
        <v>0</v>
      </c>
      <c r="P3224">
        <v>103.734439834024</v>
      </c>
    </row>
    <row r="3225" spans="1:17" hidden="1" x14ac:dyDescent="0.3">
      <c r="A3225" t="s">
        <v>6664</v>
      </c>
      <c r="B3225" t="s">
        <v>6665</v>
      </c>
      <c r="C3225" t="str">
        <f>IFERROR(VLOOKUP(Table1[[#This Row],[Ticker]],[1]!Table2[[Symbol]:[Industry]],2,FALSE),"-")</f>
        <v>-</v>
      </c>
      <c r="D3225" t="s">
        <v>532</v>
      </c>
      <c r="E3225">
        <v>64.802160000000001</v>
      </c>
      <c r="F3225">
        <v>216</v>
      </c>
      <c r="G3225">
        <v>241.51307407424301</v>
      </c>
      <c r="H3225">
        <v>6.3521317025312598</v>
      </c>
      <c r="I3225">
        <v>43.020953256463898</v>
      </c>
      <c r="J3225">
        <v>3.6552367561836299</v>
      </c>
      <c r="K3225">
        <v>195.638246137165</v>
      </c>
      <c r="L3225">
        <v>148.64591570705599</v>
      </c>
      <c r="M3225">
        <v>52.234605506655598</v>
      </c>
      <c r="N3225">
        <v>0.43162730438778002</v>
      </c>
      <c r="O3225">
        <v>23.310185185185102</v>
      </c>
      <c r="P3225">
        <v>290.87947882736103</v>
      </c>
      <c r="Q3225">
        <v>0.117502345624334</v>
      </c>
    </row>
    <row r="3226" spans="1:17" hidden="1" x14ac:dyDescent="0.3">
      <c r="A3226" t="s">
        <v>6666</v>
      </c>
      <c r="B3226" t="s">
        <v>6667</v>
      </c>
      <c r="C3226" t="str">
        <f>IFERROR(VLOOKUP(Table1[[#This Row],[Ticker]],[1]!Table2[[Symbol]:[Industry]],2,FALSE),"-")</f>
        <v>-</v>
      </c>
      <c r="D3226" t="s">
        <v>21</v>
      </c>
      <c r="E3226">
        <v>64.776281999999995</v>
      </c>
      <c r="F3226">
        <v>45.3</v>
      </c>
      <c r="G3226">
        <v>-66.979822277064301</v>
      </c>
      <c r="H3226">
        <v>3.5937066107728399</v>
      </c>
      <c r="I3226">
        <v>-29.756148669939599</v>
      </c>
      <c r="J3226">
        <v>7.6389516518132297</v>
      </c>
      <c r="K3226">
        <v>44.594078788320701</v>
      </c>
      <c r="M3226">
        <v>58.028233951744497</v>
      </c>
      <c r="N3226">
        <v>1.43393634073734</v>
      </c>
      <c r="O3226">
        <v>78.366445916114699</v>
      </c>
      <c r="P3226">
        <v>10.7579462102689</v>
      </c>
    </row>
    <row r="3227" spans="1:17" hidden="1" x14ac:dyDescent="0.3">
      <c r="A3227" t="s">
        <v>6668</v>
      </c>
      <c r="B3227" t="s">
        <v>6669</v>
      </c>
      <c r="C3227" t="str">
        <f>IFERROR(VLOOKUP(Table1[[#This Row],[Ticker]],[1]!Table2[[Symbol]:[Industry]],2,FALSE),"-")</f>
        <v>-</v>
      </c>
      <c r="D3227" t="s">
        <v>5885</v>
      </c>
      <c r="E3227">
        <v>64.56</v>
      </c>
      <c r="F3227">
        <v>201.75</v>
      </c>
      <c r="G3227">
        <v>-56.2398971504402</v>
      </c>
      <c r="H3227">
        <v>3.9188755296917601</v>
      </c>
      <c r="I3227">
        <v>-16.179520464349601</v>
      </c>
      <c r="J3227">
        <v>-6.0271396783075799</v>
      </c>
      <c r="K3227">
        <v>204.03500019787299</v>
      </c>
      <c r="L3227">
        <v>225.67483714044499</v>
      </c>
      <c r="M3227">
        <v>44.537724442186303</v>
      </c>
      <c r="N3227">
        <v>2.7627798621630402</v>
      </c>
      <c r="O3227">
        <v>53.6555142503097</v>
      </c>
      <c r="P3227">
        <v>11.896838602329399</v>
      </c>
      <c r="Q3227">
        <v>8.0609620990702999E-2</v>
      </c>
    </row>
    <row r="3228" spans="1:17" hidden="1" x14ac:dyDescent="0.3">
      <c r="A3228" t="s">
        <v>6670</v>
      </c>
      <c r="B3228" t="s">
        <v>6671</v>
      </c>
      <c r="C3228" t="str">
        <f>IFERROR(VLOOKUP(Table1[[#This Row],[Ticker]],[1]!Table2[[Symbol]:[Industry]],2,FALSE),"-")</f>
        <v>-</v>
      </c>
      <c r="D3228" t="s">
        <v>6672</v>
      </c>
      <c r="E3228">
        <v>64.536251101999994</v>
      </c>
      <c r="F3228">
        <v>46.22</v>
      </c>
      <c r="G3228">
        <v>87.899093340527401</v>
      </c>
      <c r="H3228">
        <v>22.431544448610602</v>
      </c>
      <c r="I3228">
        <v>-11.6617420209655</v>
      </c>
      <c r="J3228">
        <v>-10.6436684584519</v>
      </c>
      <c r="K3228">
        <v>40.789595561953703</v>
      </c>
      <c r="L3228">
        <v>33.779081946681799</v>
      </c>
      <c r="M3228">
        <v>54.173307172582902</v>
      </c>
      <c r="N3228">
        <v>2.1607065919862101</v>
      </c>
      <c r="O3228">
        <v>21.159671138035399</v>
      </c>
      <c r="P3228">
        <v>114.484178775486</v>
      </c>
    </row>
    <row r="3229" spans="1:17" hidden="1" x14ac:dyDescent="0.3">
      <c r="A3229" t="s">
        <v>6673</v>
      </c>
      <c r="B3229" t="s">
        <v>6674</v>
      </c>
      <c r="C3229" t="str">
        <f>IFERROR(VLOOKUP(Table1[[#This Row],[Ticker]],[1]!Table2[[Symbol]:[Industry]],2,FALSE),"-")</f>
        <v>-</v>
      </c>
      <c r="D3229" t="s">
        <v>1593</v>
      </c>
      <c r="E3229">
        <v>64.465320000000006</v>
      </c>
      <c r="F3229">
        <v>34.5</v>
      </c>
      <c r="G3229">
        <v>-63.1726766758349</v>
      </c>
      <c r="H3229">
        <v>-0.44655814377762199</v>
      </c>
      <c r="I3229">
        <v>-39.622386608281502</v>
      </c>
      <c r="J3229">
        <v>-9.6465661249137497E-2</v>
      </c>
      <c r="K3229">
        <v>35.809001418238303</v>
      </c>
      <c r="L3229">
        <v>41.9494101444417</v>
      </c>
      <c r="M3229">
        <v>42.718809215567902</v>
      </c>
      <c r="N3229">
        <v>0.67993678506923505</v>
      </c>
      <c r="O3229">
        <v>82.318840579710098</v>
      </c>
      <c r="P3229">
        <v>14.6179401993355</v>
      </c>
    </row>
    <row r="3230" spans="1:17" hidden="1" x14ac:dyDescent="0.3">
      <c r="A3230" t="s">
        <v>6675</v>
      </c>
      <c r="B3230" t="s">
        <v>6676</v>
      </c>
      <c r="C3230" t="str">
        <f>IFERROR(VLOOKUP(Table1[[#This Row],[Ticker]],[1]!Table2[[Symbol]:[Industry]],2,FALSE),"-")</f>
        <v>-</v>
      </c>
      <c r="D3230" t="s">
        <v>438</v>
      </c>
      <c r="E3230">
        <v>64.272499999999994</v>
      </c>
      <c r="F3230">
        <v>136.75</v>
      </c>
      <c r="G3230">
        <v>10.507646394614801</v>
      </c>
      <c r="H3230">
        <v>21.943926712585199</v>
      </c>
      <c r="I3230">
        <v>23.987917106276299</v>
      </c>
      <c r="J3230">
        <v>0.91240657191615804</v>
      </c>
      <c r="K3230">
        <v>128.576141111585</v>
      </c>
      <c r="M3230">
        <v>56.000526487844297</v>
      </c>
      <c r="N3230">
        <v>0.21977422697278701</v>
      </c>
      <c r="O3230">
        <v>27.970749542961599</v>
      </c>
      <c r="P3230">
        <v>44.785600847009</v>
      </c>
    </row>
    <row r="3231" spans="1:17" hidden="1" x14ac:dyDescent="0.3">
      <c r="A3231" t="s">
        <v>6677</v>
      </c>
      <c r="B3231" t="s">
        <v>6678</v>
      </c>
      <c r="C3231" t="str">
        <f>IFERROR(VLOOKUP(Table1[[#This Row],[Ticker]],[1]!Table2[[Symbol]:[Industry]],2,FALSE),"-")</f>
        <v>-</v>
      </c>
      <c r="D3231" t="s">
        <v>463</v>
      </c>
      <c r="E3231">
        <v>64.233000000000004</v>
      </c>
      <c r="F3231">
        <v>135</v>
      </c>
      <c r="G3231">
        <v>-28.4389567544792</v>
      </c>
      <c r="H3231">
        <v>-0.98361507181200203</v>
      </c>
      <c r="I3231">
        <v>-14.9586860428177</v>
      </c>
      <c r="J3231">
        <v>-0.26357796071437001</v>
      </c>
      <c r="K3231">
        <v>144.19377540947701</v>
      </c>
      <c r="M3231">
        <v>34.280110610415299</v>
      </c>
      <c r="N3231">
        <v>0.36422540742195098</v>
      </c>
      <c r="O3231">
        <v>46.6666666666666</v>
      </c>
      <c r="P3231">
        <v>18.473014480035101</v>
      </c>
    </row>
    <row r="3232" spans="1:17" hidden="1" x14ac:dyDescent="0.3">
      <c r="A3232" t="s">
        <v>6679</v>
      </c>
      <c r="B3232" t="s">
        <v>6680</v>
      </c>
      <c r="C3232" t="str">
        <f>IFERROR(VLOOKUP(Table1[[#This Row],[Ticker]],[1]!Table2[[Symbol]:[Industry]],2,FALSE),"-")</f>
        <v>-</v>
      </c>
      <c r="D3232" t="s">
        <v>68</v>
      </c>
      <c r="E3232">
        <v>64.164096000000001</v>
      </c>
      <c r="F3232">
        <v>64</v>
      </c>
      <c r="G3232">
        <v>21.2892214042276</v>
      </c>
      <c r="H3232">
        <v>2.9923003264397301</v>
      </c>
      <c r="I3232">
        <v>-28.894288407508</v>
      </c>
      <c r="J3232">
        <v>4.7140430089333396</v>
      </c>
      <c r="K3232">
        <v>68.335029294781904</v>
      </c>
      <c r="L3232">
        <v>66.853253053019699</v>
      </c>
      <c r="M3232">
        <v>51.431072257103203</v>
      </c>
      <c r="N3232">
        <v>6.1651436510210302E-2</v>
      </c>
      <c r="O3232">
        <v>40.625</v>
      </c>
      <c r="P3232">
        <v>66.6666666666666</v>
      </c>
      <c r="Q3232">
        <v>1.6734456156037001E-2</v>
      </c>
    </row>
    <row r="3233" spans="1:17" hidden="1" x14ac:dyDescent="0.3">
      <c r="A3233" t="s">
        <v>6681</v>
      </c>
      <c r="B3233" t="s">
        <v>6682</v>
      </c>
      <c r="C3233" t="str">
        <f>IFERROR(VLOOKUP(Table1[[#This Row],[Ticker]],[1]!Table2[[Symbol]:[Industry]],2,FALSE),"-")</f>
        <v>-</v>
      </c>
      <c r="D3233" t="s">
        <v>396</v>
      </c>
      <c r="E3233">
        <v>64.091700000000003</v>
      </c>
      <c r="F3233">
        <v>1885.05</v>
      </c>
      <c r="G3233">
        <v>124.75491456504</v>
      </c>
      <c r="H3233">
        <v>19.2646905991603</v>
      </c>
      <c r="I3233">
        <v>115.59400238316201</v>
      </c>
      <c r="J3233">
        <v>-7.2895709171795602</v>
      </c>
      <c r="K3233">
        <v>1694.1411264332801</v>
      </c>
      <c r="L3233">
        <v>1160.5470171552699</v>
      </c>
      <c r="M3233">
        <v>27.0902409011372</v>
      </c>
      <c r="N3233">
        <v>0.27761404830281</v>
      </c>
      <c r="O3233">
        <v>30.020423861436001</v>
      </c>
      <c r="P3233">
        <v>173.195652173913</v>
      </c>
      <c r="Q3233">
        <v>0.129482984894493</v>
      </c>
    </row>
    <row r="3234" spans="1:17" hidden="1" x14ac:dyDescent="0.3">
      <c r="A3234" t="s">
        <v>6683</v>
      </c>
      <c r="B3234" t="s">
        <v>6684</v>
      </c>
      <c r="C3234" t="str">
        <f>IFERROR(VLOOKUP(Table1[[#This Row],[Ticker]],[1]!Table2[[Symbol]:[Industry]],2,FALSE),"-")</f>
        <v>-</v>
      </c>
      <c r="D3234" t="s">
        <v>433</v>
      </c>
      <c r="E3234">
        <v>63.868297499999997</v>
      </c>
      <c r="F3234">
        <v>63</v>
      </c>
      <c r="G3234">
        <v>-54.994176344049897</v>
      </c>
      <c r="H3234">
        <v>-7.03282901576278</v>
      </c>
      <c r="I3234">
        <v>-20.729448154382599</v>
      </c>
      <c r="J3234">
        <v>2.7444434296599498</v>
      </c>
      <c r="K3234">
        <v>64.732896106885306</v>
      </c>
      <c r="L3234">
        <v>68.784957486260495</v>
      </c>
      <c r="M3234">
        <v>47.432666817647601</v>
      </c>
      <c r="N3234">
        <v>5.1336108654996798E-2</v>
      </c>
      <c r="O3234">
        <v>58.158730158730101</v>
      </c>
      <c r="P3234">
        <v>12.2994652406417</v>
      </c>
      <c r="Q3234">
        <v>-2.2919414955407998E-2</v>
      </c>
    </row>
    <row r="3235" spans="1:17" hidden="1" x14ac:dyDescent="0.3">
      <c r="A3235" t="s">
        <v>6685</v>
      </c>
      <c r="B3235" t="s">
        <v>6686</v>
      </c>
      <c r="C3235" t="str">
        <f>IFERROR(VLOOKUP(Table1[[#This Row],[Ticker]],[1]!Table2[[Symbol]:[Industry]],2,FALSE),"-")</f>
        <v>-</v>
      </c>
      <c r="D3235" t="s">
        <v>133</v>
      </c>
      <c r="E3235">
        <v>63.781945999999998</v>
      </c>
      <c r="F3235">
        <v>4.5199999999999996</v>
      </c>
      <c r="G3235">
        <v>54.2149145650409</v>
      </c>
      <c r="H3235">
        <v>8.4820132847937906</v>
      </c>
      <c r="I3235">
        <v>-10.377541996024799</v>
      </c>
      <c r="J3235">
        <v>7.0893632157562001</v>
      </c>
      <c r="K3235">
        <v>4.0762291294367801</v>
      </c>
      <c r="L3235">
        <v>4.2570830205550596</v>
      </c>
      <c r="M3235">
        <v>73.020448928592202</v>
      </c>
      <c r="N3235">
        <v>1.7991247800705501</v>
      </c>
      <c r="O3235">
        <v>28.318584070796401</v>
      </c>
      <c r="Q3235">
        <v>7.8636148712035003E-2</v>
      </c>
    </row>
    <row r="3236" spans="1:17" hidden="1" x14ac:dyDescent="0.3">
      <c r="A3236" t="s">
        <v>6687</v>
      </c>
      <c r="B3236" t="s">
        <v>6688</v>
      </c>
      <c r="C3236" t="str">
        <f>IFERROR(VLOOKUP(Table1[[#This Row],[Ticker]],[1]!Table2[[Symbol]:[Industry]],2,FALSE),"-")</f>
        <v>-</v>
      </c>
      <c r="D3236" t="s">
        <v>626</v>
      </c>
      <c r="E3236">
        <v>63.776814408</v>
      </c>
      <c r="F3236">
        <v>36.36</v>
      </c>
      <c r="G3236">
        <v>-22.817962147287801</v>
      </c>
      <c r="H3236">
        <v>3.6461881550858499</v>
      </c>
      <c r="I3236">
        <v>-36.862415897547898</v>
      </c>
      <c r="J3236">
        <v>1.2884871887867699</v>
      </c>
      <c r="K3236">
        <v>35.039067303978598</v>
      </c>
      <c r="L3236">
        <v>36.3384752788862</v>
      </c>
      <c r="M3236">
        <v>49.698530790178403</v>
      </c>
      <c r="N3236">
        <v>1.1859596892489701</v>
      </c>
      <c r="O3236">
        <v>73.267326732673197</v>
      </c>
      <c r="P3236">
        <v>23.547400611620699</v>
      </c>
      <c r="Q3236">
        <v>4.8664259409349001E-2</v>
      </c>
    </row>
    <row r="3237" spans="1:17" hidden="1" x14ac:dyDescent="0.3">
      <c r="A3237" t="s">
        <v>6689</v>
      </c>
      <c r="B3237" t="s">
        <v>6690</v>
      </c>
      <c r="C3237" t="str">
        <f>IFERROR(VLOOKUP(Table1[[#This Row],[Ticker]],[1]!Table2[[Symbol]:[Industry]],2,FALSE),"-")</f>
        <v>-</v>
      </c>
      <c r="E3237">
        <v>63.661651015999901</v>
      </c>
      <c r="F3237">
        <v>14.54</v>
      </c>
      <c r="G3237">
        <v>21.329461869211801</v>
      </c>
      <c r="H3237">
        <v>-6.8296477780987903</v>
      </c>
      <c r="I3237">
        <v>7.2594236872984599</v>
      </c>
      <c r="J3237">
        <v>2.3764780616946002</v>
      </c>
      <c r="K3237">
        <v>14.030612901817801</v>
      </c>
      <c r="L3237">
        <v>12.503354011930901</v>
      </c>
      <c r="M3237">
        <v>50.918615957920402</v>
      </c>
      <c r="N3237">
        <v>0.55833714180036698</v>
      </c>
      <c r="O3237">
        <v>13.136176066024699</v>
      </c>
      <c r="P3237">
        <v>57.189189189189101</v>
      </c>
      <c r="Q3237">
        <v>6.9429913574591995E-2</v>
      </c>
    </row>
    <row r="3238" spans="1:17" hidden="1" x14ac:dyDescent="0.3">
      <c r="A3238" t="s">
        <v>6691</v>
      </c>
      <c r="B3238" t="s">
        <v>6692</v>
      </c>
      <c r="C3238" t="str">
        <f>IFERROR(VLOOKUP(Table1[[#This Row],[Ticker]],[1]!Table2[[Symbol]:[Industry]],2,FALSE),"-")</f>
        <v>-</v>
      </c>
      <c r="D3238" t="s">
        <v>626</v>
      </c>
      <c r="E3238">
        <v>63.5</v>
      </c>
      <c r="F3238">
        <v>25.4</v>
      </c>
      <c r="G3238">
        <v>-19.6377170139064</v>
      </c>
      <c r="H3238">
        <v>3.3459588630250798</v>
      </c>
      <c r="I3238">
        <v>-3.8575028953405699</v>
      </c>
      <c r="J3238">
        <v>-0.69559901816459002</v>
      </c>
      <c r="K3238">
        <v>24.723662009426199</v>
      </c>
      <c r="L3238">
        <v>24.0638615740978</v>
      </c>
      <c r="M3238">
        <v>51.837651414927301</v>
      </c>
      <c r="N3238">
        <v>0.85909090909090902</v>
      </c>
      <c r="O3238">
        <v>25.984251968503902</v>
      </c>
      <c r="P3238">
        <v>37.149028077753698</v>
      </c>
    </row>
    <row r="3239" spans="1:17" hidden="1" x14ac:dyDescent="0.3">
      <c r="A3239" t="s">
        <v>6693</v>
      </c>
      <c r="B3239" t="s">
        <v>6694</v>
      </c>
      <c r="C3239" t="str">
        <f>IFERROR(VLOOKUP(Table1[[#This Row],[Ticker]],[1]!Table2[[Symbol]:[Industry]],2,FALSE),"-")</f>
        <v>-</v>
      </c>
      <c r="D3239" t="s">
        <v>46</v>
      </c>
      <c r="E3239">
        <v>63.373758500000001</v>
      </c>
      <c r="F3239">
        <v>167.05</v>
      </c>
      <c r="G3239">
        <v>95.762844819266903</v>
      </c>
      <c r="H3239">
        <v>11.2701205330228</v>
      </c>
      <c r="I3239">
        <v>-11.245058625736499</v>
      </c>
      <c r="J3239">
        <v>3.5193926807709501</v>
      </c>
      <c r="K3239">
        <v>166.62261206922301</v>
      </c>
      <c r="L3239">
        <v>136.167741322463</v>
      </c>
      <c r="M3239">
        <v>42.886103630957699</v>
      </c>
      <c r="N3239">
        <v>0.57205144974929101</v>
      </c>
      <c r="O3239">
        <v>26.4890751272074</v>
      </c>
      <c r="P3239">
        <v>172.91292272504401</v>
      </c>
      <c r="Q3239">
        <v>0.15968134783754201</v>
      </c>
    </row>
    <row r="3240" spans="1:17" hidden="1" x14ac:dyDescent="0.3">
      <c r="A3240" t="s">
        <v>6695</v>
      </c>
      <c r="B3240" t="s">
        <v>6696</v>
      </c>
      <c r="C3240" t="str">
        <f>IFERROR(VLOOKUP(Table1[[#This Row],[Ticker]],[1]!Table2[[Symbol]:[Industry]],2,FALSE),"-")</f>
        <v>-</v>
      </c>
      <c r="D3240" t="s">
        <v>304</v>
      </c>
      <c r="E3240">
        <v>63.36</v>
      </c>
      <c r="F3240">
        <v>160</v>
      </c>
      <c r="G3240">
        <v>110.311568399805</v>
      </c>
      <c r="H3240">
        <v>15.7683535415173</v>
      </c>
      <c r="I3240">
        <v>79.225994268167696</v>
      </c>
      <c r="J3240">
        <v>-0.76285174430187896</v>
      </c>
      <c r="K3240">
        <v>142.49689091161201</v>
      </c>
      <c r="L3240">
        <v>111.701644865068</v>
      </c>
      <c r="M3240">
        <v>47.580082362295101</v>
      </c>
      <c r="N3240">
        <v>8.9718925671455299E-2</v>
      </c>
      <c r="O3240">
        <v>18.656249999999901</v>
      </c>
      <c r="P3240">
        <v>143.71667936024301</v>
      </c>
      <c r="Q3240">
        <v>0.13259999547526599</v>
      </c>
    </row>
    <row r="3241" spans="1:17" hidden="1" x14ac:dyDescent="0.3">
      <c r="A3241" t="s">
        <v>6697</v>
      </c>
      <c r="B3241" t="s">
        <v>6698</v>
      </c>
      <c r="C3241" t="str">
        <f>IFERROR(VLOOKUP(Table1[[#This Row],[Ticker]],[1]!Table2[[Symbol]:[Industry]],2,FALSE),"-")</f>
        <v>-</v>
      </c>
      <c r="D3241" t="s">
        <v>1370</v>
      </c>
      <c r="E3241">
        <v>63.138599999999997</v>
      </c>
      <c r="F3241">
        <v>70</v>
      </c>
      <c r="G3241">
        <v>117.600961076668</v>
      </c>
      <c r="H3241">
        <v>5.2049332219994398</v>
      </c>
      <c r="I3241">
        <v>20.236984756034399</v>
      </c>
      <c r="J3241">
        <v>0.47171615693268798</v>
      </c>
      <c r="K3241">
        <v>71.093478599483703</v>
      </c>
      <c r="L3241">
        <v>62.953156322347702</v>
      </c>
      <c r="M3241">
        <v>54.515994024967398</v>
      </c>
      <c r="N3241">
        <v>0.35</v>
      </c>
      <c r="O3241">
        <v>273.57142857142799</v>
      </c>
      <c r="P3241">
        <v>184.514293456171</v>
      </c>
      <c r="Q3241">
        <v>0.139440455752498</v>
      </c>
    </row>
    <row r="3242" spans="1:17" hidden="1" x14ac:dyDescent="0.3">
      <c r="A3242" t="s">
        <v>6699</v>
      </c>
      <c r="B3242" t="s">
        <v>6700</v>
      </c>
      <c r="C3242" t="str">
        <f>IFERROR(VLOOKUP(Table1[[#This Row],[Ticker]],[1]!Table2[[Symbol]:[Industry]],2,FALSE),"-")</f>
        <v>-</v>
      </c>
      <c r="D3242" t="s">
        <v>133</v>
      </c>
      <c r="E3242">
        <v>62.995826399999999</v>
      </c>
      <c r="F3242">
        <v>85.98</v>
      </c>
      <c r="G3242">
        <v>-35.311200084640603</v>
      </c>
      <c r="H3242">
        <v>0.18544778701164799</v>
      </c>
      <c r="I3242">
        <v>-16.8010512824373</v>
      </c>
      <c r="J3242">
        <v>-0.104754431302599</v>
      </c>
      <c r="K3242">
        <v>84.6533896992254</v>
      </c>
      <c r="L3242">
        <v>86.932511293373807</v>
      </c>
      <c r="M3242">
        <v>55.657777054322104</v>
      </c>
      <c r="N3242">
        <v>0.90267706223578303</v>
      </c>
      <c r="O3242">
        <v>27.9367294719702</v>
      </c>
      <c r="P3242">
        <v>19.4166666666666</v>
      </c>
      <c r="Q3242">
        <v>6.2676668432771004E-2</v>
      </c>
    </row>
    <row r="3243" spans="1:17" hidden="1" x14ac:dyDescent="0.3">
      <c r="A3243" t="s">
        <v>6701</v>
      </c>
      <c r="B3243" t="s">
        <v>6702</v>
      </c>
      <c r="C3243" t="str">
        <f>IFERROR(VLOOKUP(Table1[[#This Row],[Ticker]],[1]!Table2[[Symbol]:[Industry]],2,FALSE),"-")</f>
        <v>-</v>
      </c>
      <c r="D3243" t="s">
        <v>433</v>
      </c>
      <c r="E3243">
        <v>62.9917965</v>
      </c>
      <c r="F3243">
        <v>11.61</v>
      </c>
      <c r="G3243">
        <v>27.393694405889701</v>
      </c>
      <c r="H3243">
        <v>27.201800234943601</v>
      </c>
      <c r="I3243">
        <v>-8.0369414201301392</v>
      </c>
      <c r="J3243">
        <v>22.079756357937701</v>
      </c>
      <c r="K3243">
        <v>9.5466487085311709</v>
      </c>
      <c r="L3243">
        <v>9.4398612195103109</v>
      </c>
      <c r="M3243">
        <v>61.151956096577898</v>
      </c>
      <c r="N3243">
        <v>3.8067217989512598</v>
      </c>
      <c r="O3243">
        <v>21.877691645133499</v>
      </c>
      <c r="P3243">
        <v>71.491875923190506</v>
      </c>
      <c r="Q3243">
        <v>6.3959393935750994E-2</v>
      </c>
    </row>
    <row r="3244" spans="1:17" hidden="1" x14ac:dyDescent="0.3">
      <c r="A3244" t="s">
        <v>6703</v>
      </c>
      <c r="B3244" t="s">
        <v>6704</v>
      </c>
      <c r="C3244" t="str">
        <f>IFERROR(VLOOKUP(Table1[[#This Row],[Ticker]],[1]!Table2[[Symbol]:[Industry]],2,FALSE),"-")</f>
        <v>-</v>
      </c>
      <c r="D3244" t="s">
        <v>98</v>
      </c>
      <c r="E3244">
        <v>62.949314000000001</v>
      </c>
      <c r="F3244">
        <v>48.43</v>
      </c>
      <c r="G3244">
        <v>638.50180240074303</v>
      </c>
      <c r="H3244">
        <v>122.943850651319</v>
      </c>
      <c r="I3244">
        <v>196.74803236563301</v>
      </c>
      <c r="J3244">
        <v>10.4156333269068</v>
      </c>
      <c r="K3244">
        <v>30.0020323294242</v>
      </c>
      <c r="L3244">
        <v>17.951076622004098</v>
      </c>
      <c r="M3244">
        <v>66.503976941344902</v>
      </c>
      <c r="N3244">
        <v>0.72851805728518004</v>
      </c>
      <c r="O3244">
        <v>16.312203179847199</v>
      </c>
      <c r="P3244">
        <v>822.47619047619003</v>
      </c>
      <c r="Q3244">
        <v>8.7919570524524995E-2</v>
      </c>
    </row>
    <row r="3245" spans="1:17" hidden="1" x14ac:dyDescent="0.3">
      <c r="A3245" t="s">
        <v>6705</v>
      </c>
      <c r="B3245" t="s">
        <v>6706</v>
      </c>
      <c r="C3245" t="str">
        <f>IFERROR(VLOOKUP(Table1[[#This Row],[Ticker]],[1]!Table2[[Symbol]:[Industry]],2,FALSE),"-")</f>
        <v>-</v>
      </c>
      <c r="D3245" t="s">
        <v>188</v>
      </c>
      <c r="E3245">
        <v>62.905196589999903</v>
      </c>
      <c r="F3245">
        <v>49.1</v>
      </c>
      <c r="G3245">
        <v>19.5458669459933</v>
      </c>
      <c r="H3245">
        <v>-9.7392828672548006</v>
      </c>
      <c r="I3245">
        <v>33.0261376576548</v>
      </c>
      <c r="J3245">
        <v>6.5852532748366297</v>
      </c>
      <c r="M3245">
        <v>64.062915183493402</v>
      </c>
      <c r="O3245">
        <v>32.9938900203665</v>
      </c>
      <c r="P3245">
        <v>60.983606557377001</v>
      </c>
    </row>
    <row r="3246" spans="1:17" hidden="1" x14ac:dyDescent="0.3">
      <c r="A3246" t="s">
        <v>6707</v>
      </c>
      <c r="B3246" t="s">
        <v>6708</v>
      </c>
      <c r="C3246" t="str">
        <f>IFERROR(VLOOKUP(Table1[[#This Row],[Ticker]],[1]!Table2[[Symbol]:[Industry]],2,FALSE),"-")</f>
        <v>-</v>
      </c>
      <c r="D3246" t="s">
        <v>21</v>
      </c>
      <c r="E3246">
        <v>62.84499375</v>
      </c>
      <c r="F3246">
        <v>60.9</v>
      </c>
      <c r="G3246">
        <v>-93.012869337935896</v>
      </c>
      <c r="H3246">
        <v>-5.5199749251983103</v>
      </c>
      <c r="I3246">
        <v>-73.559360177843004</v>
      </c>
      <c r="J3246">
        <v>1.9796526648692001</v>
      </c>
      <c r="K3246">
        <v>67.5089108455646</v>
      </c>
      <c r="L3246">
        <v>111.155147380999</v>
      </c>
      <c r="M3246">
        <v>42.520988805102903</v>
      </c>
      <c r="N3246">
        <v>0.48546004953673899</v>
      </c>
      <c r="O3246">
        <v>251.06732348111601</v>
      </c>
      <c r="P3246">
        <v>20.953326713008899</v>
      </c>
    </row>
    <row r="3247" spans="1:17" hidden="1" x14ac:dyDescent="0.3">
      <c r="A3247" t="s">
        <v>6709</v>
      </c>
      <c r="B3247" t="s">
        <v>6710</v>
      </c>
      <c r="C3247" t="str">
        <f>IFERROR(VLOOKUP(Table1[[#This Row],[Ticker]],[1]!Table2[[Symbol]:[Industry]],2,FALSE),"-")</f>
        <v>-</v>
      </c>
      <c r="D3247" t="s">
        <v>21</v>
      </c>
      <c r="E3247">
        <v>62.834000000000003</v>
      </c>
      <c r="F3247">
        <v>36.049999999999997</v>
      </c>
      <c r="G3247">
        <v>-19.085140383200098</v>
      </c>
      <c r="H3247">
        <v>-18.759209837620901</v>
      </c>
      <c r="I3247">
        <v>-35.777487395970198</v>
      </c>
      <c r="J3247">
        <v>-7.44933647464625</v>
      </c>
      <c r="K3247">
        <v>39.784369627592397</v>
      </c>
      <c r="L3247">
        <v>40.934992132973001</v>
      </c>
      <c r="M3247">
        <v>39.952286799408398</v>
      </c>
      <c r="N3247">
        <v>0.82800761826799196</v>
      </c>
      <c r="O3247">
        <v>66.601941747572795</v>
      </c>
      <c r="P3247">
        <v>34.7722137203247</v>
      </c>
      <c r="Q3247">
        <v>0.230800076112502</v>
      </c>
    </row>
    <row r="3248" spans="1:17" hidden="1" x14ac:dyDescent="0.3">
      <c r="A3248" t="s">
        <v>6711</v>
      </c>
      <c r="B3248" t="s">
        <v>6712</v>
      </c>
      <c r="C3248" t="str">
        <f>IFERROR(VLOOKUP(Table1[[#This Row],[Ticker]],[1]!Table2[[Symbol]:[Industry]],2,FALSE),"-")</f>
        <v>-</v>
      </c>
      <c r="D3248" t="s">
        <v>297</v>
      </c>
      <c r="E3248">
        <v>62.7488674559999</v>
      </c>
      <c r="F3248">
        <v>58.32</v>
      </c>
      <c r="G3248">
        <v>26.1250481078531</v>
      </c>
      <c r="H3248">
        <v>10.693808575802599</v>
      </c>
      <c r="I3248">
        <v>16.495185276702401</v>
      </c>
      <c r="J3248">
        <v>22.612957674901999</v>
      </c>
      <c r="K3248">
        <v>41.020151753632</v>
      </c>
      <c r="L3248">
        <v>41.2681897384156</v>
      </c>
      <c r="M3248">
        <v>93.494512980716195</v>
      </c>
      <c r="N3248">
        <v>3.7203832590572898</v>
      </c>
      <c r="O3248">
        <v>11.436899862825699</v>
      </c>
      <c r="P3248">
        <v>72.187776793622604</v>
      </c>
      <c r="Q3248">
        <v>2.2883367595484001E-2</v>
      </c>
    </row>
    <row r="3249" spans="1:17" hidden="1" x14ac:dyDescent="0.3">
      <c r="A3249" t="s">
        <v>6713</v>
      </c>
      <c r="B3249" t="s">
        <v>6714</v>
      </c>
      <c r="C3249" t="str">
        <f>IFERROR(VLOOKUP(Table1[[#This Row],[Ticker]],[1]!Table2[[Symbol]:[Industry]],2,FALSE),"-")</f>
        <v>-</v>
      </c>
      <c r="D3249" t="s">
        <v>46</v>
      </c>
      <c r="E3249">
        <v>62.745489014</v>
      </c>
      <c r="F3249">
        <v>37.21</v>
      </c>
      <c r="G3249">
        <v>16.806051366582299</v>
      </c>
      <c r="H3249">
        <v>5.2524724984969398</v>
      </c>
      <c r="I3249">
        <v>-19.021376038088899</v>
      </c>
      <c r="J3249">
        <v>8.1165265068297803</v>
      </c>
      <c r="K3249">
        <v>35.7286397270965</v>
      </c>
      <c r="L3249">
        <v>35.540441920659099</v>
      </c>
      <c r="M3249">
        <v>55.770922189259998</v>
      </c>
      <c r="N3249">
        <v>2.5747688191938298</v>
      </c>
      <c r="O3249">
        <v>35.984950282182197</v>
      </c>
      <c r="P3249">
        <v>47.0750988142292</v>
      </c>
      <c r="Q3249">
        <v>-8.0770509969751006E-2</v>
      </c>
    </row>
    <row r="3250" spans="1:17" hidden="1" x14ac:dyDescent="0.3">
      <c r="A3250" t="s">
        <v>6715</v>
      </c>
      <c r="B3250" t="s">
        <v>6716</v>
      </c>
      <c r="C3250" t="str">
        <f>IFERROR(VLOOKUP(Table1[[#This Row],[Ticker]],[1]!Table2[[Symbol]:[Industry]],2,FALSE),"-")</f>
        <v>-</v>
      </c>
      <c r="D3250" t="s">
        <v>626</v>
      </c>
      <c r="E3250">
        <v>62.737976199999999</v>
      </c>
      <c r="F3250">
        <v>2.12</v>
      </c>
      <c r="G3250">
        <v>13.8122655584184</v>
      </c>
      <c r="H3250">
        <v>-3.4133003962341602</v>
      </c>
      <c r="I3250">
        <v>-18.882592501075301</v>
      </c>
      <c r="J3250">
        <v>-0.91077232232997496</v>
      </c>
      <c r="K3250">
        <v>2.0801834192041202</v>
      </c>
      <c r="L3250">
        <v>1.9433532495927599</v>
      </c>
      <c r="M3250">
        <v>46.135619161277702</v>
      </c>
      <c r="N3250">
        <v>0.84393979790233198</v>
      </c>
      <c r="O3250">
        <v>53.301886792452798</v>
      </c>
      <c r="P3250">
        <v>1125.4335260115599</v>
      </c>
      <c r="Q3250">
        <v>6.8059869974001999E-2</v>
      </c>
    </row>
    <row r="3251" spans="1:17" hidden="1" x14ac:dyDescent="0.3">
      <c r="A3251" t="s">
        <v>6717</v>
      </c>
      <c r="B3251" t="s">
        <v>6718</v>
      </c>
      <c r="C3251" t="str">
        <f>IFERROR(VLOOKUP(Table1[[#This Row],[Ticker]],[1]!Table2[[Symbol]:[Industry]],2,FALSE),"-")</f>
        <v>-</v>
      </c>
      <c r="D3251" t="s">
        <v>384</v>
      </c>
      <c r="E3251">
        <v>62.575360000000003</v>
      </c>
      <c r="F3251">
        <v>25.6</v>
      </c>
      <c r="G3251">
        <v>-67.325826175699802</v>
      </c>
      <c r="H3251">
        <v>2.5753870359679101</v>
      </c>
      <c r="I3251">
        <v>-83.662606557685095</v>
      </c>
      <c r="J3251">
        <v>8.6578428264716703</v>
      </c>
      <c r="K3251">
        <v>29.622731314507401</v>
      </c>
      <c r="L3251">
        <v>45.128574482689302</v>
      </c>
      <c r="M3251">
        <v>82.966284639833006</v>
      </c>
      <c r="N3251">
        <v>2.80920450946167</v>
      </c>
      <c r="O3251">
        <v>266.6796875</v>
      </c>
      <c r="P3251">
        <v>30.081300813008099</v>
      </c>
      <c r="Q3251">
        <v>0.117398653556437</v>
      </c>
    </row>
    <row r="3252" spans="1:17" hidden="1" x14ac:dyDescent="0.3">
      <c r="A3252" t="s">
        <v>6719</v>
      </c>
      <c r="B3252" t="s">
        <v>6720</v>
      </c>
      <c r="C3252" t="str">
        <f>IFERROR(VLOOKUP(Table1[[#This Row],[Ticker]],[1]!Table2[[Symbol]:[Industry]],2,FALSE),"-")</f>
        <v>-</v>
      </c>
      <c r="D3252" t="s">
        <v>54</v>
      </c>
      <c r="E3252">
        <v>62.437069691999902</v>
      </c>
      <c r="F3252">
        <v>50.07</v>
      </c>
      <c r="G3252">
        <v>-7.37079972067336</v>
      </c>
      <c r="H3252">
        <v>2.2462320870688099</v>
      </c>
      <c r="I3252">
        <v>-24.3439567193975</v>
      </c>
      <c r="J3252">
        <v>-2.1573560472966902</v>
      </c>
      <c r="K3252">
        <v>49.763579302658599</v>
      </c>
      <c r="L3252">
        <v>48.243989057166203</v>
      </c>
      <c r="M3252">
        <v>47.595167069160098</v>
      </c>
      <c r="N3252">
        <v>1.106485098439</v>
      </c>
      <c r="O3252">
        <v>26.802476532854001</v>
      </c>
      <c r="P3252">
        <v>38.659651066186598</v>
      </c>
      <c r="Q3252">
        <v>-1.152920166636E-2</v>
      </c>
    </row>
    <row r="3253" spans="1:17" hidden="1" x14ac:dyDescent="0.3">
      <c r="A3253" t="s">
        <v>6721</v>
      </c>
      <c r="B3253" t="s">
        <v>6722</v>
      </c>
      <c r="C3253" t="str">
        <f>IFERROR(VLOOKUP(Table1[[#This Row],[Ticker]],[1]!Table2[[Symbol]:[Industry]],2,FALSE),"-")</f>
        <v>-</v>
      </c>
      <c r="D3253" t="s">
        <v>551</v>
      </c>
      <c r="E3253">
        <v>62.390911000000003</v>
      </c>
      <c r="F3253">
        <v>58.3</v>
      </c>
      <c r="G3253">
        <v>-31.788337467479401</v>
      </c>
      <c r="H3253">
        <v>-10.807867536564</v>
      </c>
      <c r="I3253">
        <v>-19.8248147232975</v>
      </c>
      <c r="J3253">
        <v>-1.0183500682328701</v>
      </c>
      <c r="K3253">
        <v>59.693971274797597</v>
      </c>
      <c r="L3253">
        <v>61.769078862223303</v>
      </c>
      <c r="M3253">
        <v>41.650925594509502</v>
      </c>
      <c r="N3253">
        <v>1.5999999999999901</v>
      </c>
      <c r="O3253">
        <v>30.274442538593402</v>
      </c>
      <c r="P3253">
        <v>16.135458167330601</v>
      </c>
      <c r="Q3253">
        <v>2.4421616974843002E-2</v>
      </c>
    </row>
    <row r="3254" spans="1:17" hidden="1" x14ac:dyDescent="0.3">
      <c r="A3254" t="s">
        <v>6723</v>
      </c>
      <c r="B3254" t="s">
        <v>6724</v>
      </c>
      <c r="C3254" t="str">
        <f>IFERROR(VLOOKUP(Table1[[#This Row],[Ticker]],[1]!Table2[[Symbol]:[Industry]],2,FALSE),"-")</f>
        <v>-</v>
      </c>
      <c r="D3254" t="s">
        <v>136</v>
      </c>
      <c r="E3254">
        <v>62.388229199999998</v>
      </c>
      <c r="F3254">
        <v>8.0399999999999991</v>
      </c>
      <c r="G3254">
        <v>48.197523260693004</v>
      </c>
      <c r="H3254">
        <v>37.027356898842498</v>
      </c>
      <c r="I3254">
        <v>35.784074165591299</v>
      </c>
      <c r="J3254">
        <v>22.256890135752599</v>
      </c>
      <c r="K3254">
        <v>6.4652726026859497</v>
      </c>
      <c r="L3254">
        <v>5.6682684755001702</v>
      </c>
      <c r="M3254">
        <v>78.517654956942494</v>
      </c>
      <c r="N3254">
        <v>1.2437317697545101</v>
      </c>
      <c r="O3254">
        <v>7.8358208955223896</v>
      </c>
      <c r="P3254">
        <v>100.99999999999901</v>
      </c>
      <c r="Q3254">
        <v>8.5245832478475003E-2</v>
      </c>
    </row>
    <row r="3255" spans="1:17" hidden="1" x14ac:dyDescent="0.3">
      <c r="A3255" t="s">
        <v>6725</v>
      </c>
      <c r="B3255" t="s">
        <v>6726</v>
      </c>
      <c r="C3255" t="str">
        <f>IFERROR(VLOOKUP(Table1[[#This Row],[Ticker]],[1]!Table2[[Symbol]:[Industry]],2,FALSE),"-")</f>
        <v>-</v>
      </c>
      <c r="D3255" t="s">
        <v>372</v>
      </c>
      <c r="E3255">
        <v>62.373427200000002</v>
      </c>
      <c r="F3255">
        <v>68.319999999999993</v>
      </c>
      <c r="G3255">
        <v>-11.915733303371301</v>
      </c>
      <c r="H3255">
        <v>0.122103634070873</v>
      </c>
      <c r="I3255">
        <v>-26.4043071090843</v>
      </c>
      <c r="J3255">
        <v>2.19636676650746</v>
      </c>
      <c r="K3255">
        <v>67.140212824268303</v>
      </c>
      <c r="L3255">
        <v>65.169354918659593</v>
      </c>
      <c r="M3255">
        <v>60.336084783232202</v>
      </c>
      <c r="N3255">
        <v>1.46461666870582</v>
      </c>
      <c r="O3255">
        <v>29.259367681498802</v>
      </c>
      <c r="P3255">
        <v>36.639999999999901</v>
      </c>
      <c r="Q3255">
        <v>3.1991587749530002E-2</v>
      </c>
    </row>
    <row r="3256" spans="1:17" hidden="1" x14ac:dyDescent="0.3">
      <c r="A3256" t="s">
        <v>6727</v>
      </c>
      <c r="B3256" t="s">
        <v>6728</v>
      </c>
      <c r="C3256" t="str">
        <f>IFERROR(VLOOKUP(Table1[[#This Row],[Ticker]],[1]!Table2[[Symbol]:[Industry]],2,FALSE),"-")</f>
        <v>-</v>
      </c>
      <c r="D3256" t="s">
        <v>396</v>
      </c>
      <c r="E3256">
        <v>61.98312</v>
      </c>
      <c r="F3256">
        <v>5.42</v>
      </c>
      <c r="G3256">
        <v>-81.138134724850403</v>
      </c>
      <c r="H3256">
        <v>-11.5174748047564</v>
      </c>
      <c r="I3256">
        <v>-14.1997052342464</v>
      </c>
      <c r="J3256">
        <v>-3.7536359557433499</v>
      </c>
      <c r="K3256">
        <v>5.6787693148200198</v>
      </c>
      <c r="L3256">
        <v>6.4769639140151396</v>
      </c>
      <c r="M3256">
        <v>42.3400226648385</v>
      </c>
      <c r="N3256">
        <v>1.52981794785897</v>
      </c>
      <c r="O3256">
        <v>181.18081180811799</v>
      </c>
      <c r="P3256">
        <v>34.825870646766099</v>
      </c>
      <c r="Q3256">
        <v>4.827003254619E-2</v>
      </c>
    </row>
    <row r="3257" spans="1:17" hidden="1" x14ac:dyDescent="0.3">
      <c r="A3257" t="s">
        <v>6729</v>
      </c>
      <c r="B3257" t="s">
        <v>6730</v>
      </c>
      <c r="C3257" t="str">
        <f>IFERROR(VLOOKUP(Table1[[#This Row],[Ticker]],[1]!Table2[[Symbol]:[Industry]],2,FALSE),"-")</f>
        <v>-</v>
      </c>
      <c r="D3257" t="s">
        <v>535</v>
      </c>
      <c r="E3257">
        <v>61.960320000000003</v>
      </c>
      <c r="F3257">
        <v>0.93</v>
      </c>
      <c r="G3257">
        <v>-42.039630889504501</v>
      </c>
      <c r="H3257">
        <v>-3.5183023053597902</v>
      </c>
      <c r="I3257">
        <v>19.7523281338453</v>
      </c>
      <c r="J3257">
        <v>-4.4787788925722598</v>
      </c>
      <c r="K3257">
        <v>0.93550285770702102</v>
      </c>
      <c r="L3257">
        <v>0.91777479143211804</v>
      </c>
      <c r="M3257">
        <v>29.4974541421191</v>
      </c>
      <c r="N3257">
        <v>0.42321226959243802</v>
      </c>
      <c r="O3257">
        <v>27.9569892473118</v>
      </c>
      <c r="P3257">
        <v>106.666666666666</v>
      </c>
      <c r="Q3257">
        <v>-1.39427580037E-3</v>
      </c>
    </row>
    <row r="3258" spans="1:17" hidden="1" x14ac:dyDescent="0.3">
      <c r="A3258" t="s">
        <v>6731</v>
      </c>
      <c r="B3258" t="s">
        <v>6732</v>
      </c>
      <c r="C3258" t="str">
        <f>IFERROR(VLOOKUP(Table1[[#This Row],[Ticker]],[1]!Table2[[Symbol]:[Industry]],2,FALSE),"-")</f>
        <v>-</v>
      </c>
      <c r="D3258" t="s">
        <v>532</v>
      </c>
      <c r="E3258">
        <v>61.92</v>
      </c>
      <c r="F3258">
        <v>25.8</v>
      </c>
      <c r="G3258">
        <v>-23.343788916351599</v>
      </c>
      <c r="H3258">
        <v>-10.3821113124135</v>
      </c>
      <c r="I3258">
        <v>-23.954849277547702</v>
      </c>
      <c r="J3258">
        <v>4.2676829422233196</v>
      </c>
      <c r="K3258">
        <v>27.696383602556999</v>
      </c>
      <c r="L3258">
        <v>28.428291848583601</v>
      </c>
      <c r="M3258">
        <v>38.445534719096599</v>
      </c>
      <c r="N3258">
        <v>0.36454887202512498</v>
      </c>
      <c r="O3258">
        <v>43.023255813953398</v>
      </c>
      <c r="P3258">
        <v>9.7872340425531892</v>
      </c>
      <c r="Q3258">
        <v>6.6462482146141005E-2</v>
      </c>
    </row>
    <row r="3259" spans="1:17" hidden="1" x14ac:dyDescent="0.3">
      <c r="A3259" t="s">
        <v>6733</v>
      </c>
      <c r="B3259" t="s">
        <v>6734</v>
      </c>
      <c r="C3259" t="str">
        <f>IFERROR(VLOOKUP(Table1[[#This Row],[Ticker]],[1]!Table2[[Symbol]:[Industry]],2,FALSE),"-")</f>
        <v>-</v>
      </c>
      <c r="D3259" t="s">
        <v>78</v>
      </c>
      <c r="E3259">
        <v>61.910939999999997</v>
      </c>
      <c r="F3259">
        <v>92.82</v>
      </c>
      <c r="G3259">
        <v>81.4015664004135</v>
      </c>
      <c r="H3259">
        <v>-9.3315955758358804</v>
      </c>
      <c r="I3259">
        <v>-51.837487990624297</v>
      </c>
      <c r="J3259">
        <v>-5.6364686080592001</v>
      </c>
      <c r="K3259">
        <v>97.960712201338694</v>
      </c>
      <c r="L3259">
        <v>89.699207275722003</v>
      </c>
      <c r="M3259">
        <v>37.162550048776303</v>
      </c>
      <c r="N3259">
        <v>1.14835614835614</v>
      </c>
      <c r="O3259">
        <v>69.790993320404993</v>
      </c>
      <c r="P3259">
        <v>148.38105432164801</v>
      </c>
    </row>
    <row r="3260" spans="1:17" hidden="1" x14ac:dyDescent="0.3">
      <c r="A3260" t="s">
        <v>6735</v>
      </c>
      <c r="B3260" t="s">
        <v>6736</v>
      </c>
      <c r="C3260" t="str">
        <f>IFERROR(VLOOKUP(Table1[[#This Row],[Ticker]],[1]!Table2[[Symbol]:[Industry]],2,FALSE),"-")</f>
        <v>-</v>
      </c>
      <c r="D3260" t="s">
        <v>2178</v>
      </c>
      <c r="E3260">
        <v>61.817599700999999</v>
      </c>
      <c r="F3260">
        <v>60.61</v>
      </c>
      <c r="G3260">
        <v>4.8899687949758404</v>
      </c>
      <c r="H3260">
        <v>15.534364660126499</v>
      </c>
      <c r="I3260">
        <v>0.50343269938285196</v>
      </c>
      <c r="J3260">
        <v>21.0893566812606</v>
      </c>
      <c r="K3260">
        <v>48.276875767713001</v>
      </c>
      <c r="L3260">
        <v>48.5109852767227</v>
      </c>
      <c r="M3260">
        <v>83.947377518851695</v>
      </c>
      <c r="N3260">
        <v>1.6993464052287499</v>
      </c>
      <c r="O3260">
        <v>6.5830721003134798</v>
      </c>
      <c r="P3260">
        <v>51.524999999999999</v>
      </c>
      <c r="Q3260">
        <v>3.1016130467530999E-2</v>
      </c>
    </row>
    <row r="3261" spans="1:17" hidden="1" x14ac:dyDescent="0.3">
      <c r="A3261" t="s">
        <v>6737</v>
      </c>
      <c r="B3261" t="s">
        <v>6738</v>
      </c>
      <c r="C3261" t="str">
        <f>IFERROR(VLOOKUP(Table1[[#This Row],[Ticker]],[1]!Table2[[Symbol]:[Industry]],2,FALSE),"-")</f>
        <v>-</v>
      </c>
      <c r="D3261" t="s">
        <v>54</v>
      </c>
      <c r="E3261">
        <v>61.613691359999997</v>
      </c>
      <c r="F3261">
        <v>53.3</v>
      </c>
      <c r="G3261">
        <v>0.44065336389696602</v>
      </c>
      <c r="H3261">
        <v>6.7310624034392497</v>
      </c>
      <c r="I3261">
        <v>-26.438148056630801</v>
      </c>
      <c r="J3261">
        <v>-2.20685527163874</v>
      </c>
      <c r="K3261">
        <v>53.385449755896801</v>
      </c>
      <c r="L3261">
        <v>53.666393942831199</v>
      </c>
      <c r="M3261">
        <v>49.218968795456803</v>
      </c>
      <c r="N3261">
        <v>0.53391785879095499</v>
      </c>
      <c r="O3261">
        <v>51.7823639774859</v>
      </c>
      <c r="P3261">
        <v>42.133333333333297</v>
      </c>
    </row>
    <row r="3262" spans="1:17" hidden="1" x14ac:dyDescent="0.3">
      <c r="A3262" t="s">
        <v>6739</v>
      </c>
      <c r="B3262" t="s">
        <v>6740</v>
      </c>
      <c r="C3262" t="str">
        <f>IFERROR(VLOOKUP(Table1[[#This Row],[Ticker]],[1]!Table2[[Symbol]:[Industry]],2,FALSE),"-")</f>
        <v>-</v>
      </c>
      <c r="D3262" t="s">
        <v>1180</v>
      </c>
      <c r="E3262">
        <v>61.603200000000001</v>
      </c>
      <c r="F3262">
        <v>41.85</v>
      </c>
      <c r="G3262">
        <v>-51.531283426350697</v>
      </c>
      <c r="H3262">
        <v>2.9247407233362401</v>
      </c>
      <c r="I3262">
        <v>-8.5843352028180302</v>
      </c>
      <c r="J3262">
        <v>-11.8010111157945</v>
      </c>
      <c r="K3262">
        <v>42.123515625651201</v>
      </c>
      <c r="L3262">
        <v>40.277510054420901</v>
      </c>
      <c r="M3262">
        <v>41.782516682399198</v>
      </c>
      <c r="N3262">
        <v>1.76646811094503</v>
      </c>
      <c r="O3262">
        <v>55.6272401433691</v>
      </c>
      <c r="P3262">
        <v>26.818181818181799</v>
      </c>
      <c r="Q3262">
        <v>0.16776744195660701</v>
      </c>
    </row>
    <row r="3263" spans="1:17" hidden="1" x14ac:dyDescent="0.3">
      <c r="A3263" t="s">
        <v>6741</v>
      </c>
      <c r="B3263" t="s">
        <v>6742</v>
      </c>
      <c r="C3263" t="str">
        <f>IFERROR(VLOOKUP(Table1[[#This Row],[Ticker]],[1]!Table2[[Symbol]:[Industry]],2,FALSE),"-")</f>
        <v>-</v>
      </c>
      <c r="D3263" t="s">
        <v>1676</v>
      </c>
      <c r="E3263">
        <v>61.566068799999996</v>
      </c>
      <c r="F3263">
        <v>25.31</v>
      </c>
      <c r="G3263">
        <v>48.878593857716403</v>
      </c>
      <c r="H3263">
        <v>20.976040163838</v>
      </c>
      <c r="I3263">
        <v>159.67485476531499</v>
      </c>
      <c r="J3263">
        <v>0.47171615693268798</v>
      </c>
      <c r="K3263">
        <v>21.7639681128958</v>
      </c>
      <c r="L3263">
        <v>16.135789484275801</v>
      </c>
      <c r="M3263">
        <v>66.3777386737992</v>
      </c>
      <c r="N3263">
        <v>0</v>
      </c>
      <c r="O3263">
        <v>6.2030817858554004</v>
      </c>
      <c r="P3263">
        <v>177.83835094845901</v>
      </c>
      <c r="Q3263">
        <v>4.2113742510144998E-2</v>
      </c>
    </row>
    <row r="3264" spans="1:17" hidden="1" x14ac:dyDescent="0.3">
      <c r="A3264" t="s">
        <v>6743</v>
      </c>
      <c r="B3264" t="s">
        <v>6744</v>
      </c>
      <c r="C3264" t="str">
        <f>IFERROR(VLOOKUP(Table1[[#This Row],[Ticker]],[1]!Table2[[Symbol]:[Industry]],2,FALSE),"-")</f>
        <v>-</v>
      </c>
      <c r="D3264" t="s">
        <v>230</v>
      </c>
      <c r="E3264">
        <v>61.516152245999997</v>
      </c>
      <c r="F3264">
        <v>38.31</v>
      </c>
      <c r="G3264">
        <v>-10.494176344049899</v>
      </c>
      <c r="H3264">
        <v>-6.4138783716422303</v>
      </c>
      <c r="I3264">
        <v>-37.5575853799727</v>
      </c>
      <c r="J3264">
        <v>-0.12724217640063601</v>
      </c>
      <c r="K3264">
        <v>40.278508070598001</v>
      </c>
      <c r="L3264">
        <v>39.757730052699401</v>
      </c>
      <c r="M3264">
        <v>46.695704818510798</v>
      </c>
      <c r="N3264">
        <v>0.47642814739603301</v>
      </c>
      <c r="O3264">
        <v>68.676585747846502</v>
      </c>
      <c r="P3264">
        <v>47.630057803468198</v>
      </c>
      <c r="Q3264">
        <v>9.0452799321803001E-2</v>
      </c>
    </row>
    <row r="3265" spans="1:17" hidden="1" x14ac:dyDescent="0.3">
      <c r="A3265" t="s">
        <v>6745</v>
      </c>
      <c r="B3265" t="s">
        <v>6746</v>
      </c>
      <c r="C3265" t="str">
        <f>IFERROR(VLOOKUP(Table1[[#This Row],[Ticker]],[1]!Table2[[Symbol]:[Industry]],2,FALSE),"-")</f>
        <v>-</v>
      </c>
      <c r="D3265" t="s">
        <v>294</v>
      </c>
      <c r="E3265">
        <v>61.472000000000001</v>
      </c>
      <c r="F3265">
        <v>27.2</v>
      </c>
      <c r="G3265">
        <v>-69.382141165768701</v>
      </c>
      <c r="H3265">
        <v>3.2597519664733601</v>
      </c>
      <c r="I3265">
        <v>-47.085397247569396</v>
      </c>
      <c r="J3265">
        <v>4.8195422438892104</v>
      </c>
      <c r="K3265">
        <v>28.4899781505191</v>
      </c>
      <c r="L3265">
        <v>36.659526404498799</v>
      </c>
      <c r="M3265">
        <v>58.182455931216801</v>
      </c>
      <c r="N3265">
        <v>0.39243580846634202</v>
      </c>
      <c r="O3265">
        <v>120.588235294117</v>
      </c>
      <c r="P3265">
        <v>8.8000000000000007</v>
      </c>
    </row>
    <row r="3266" spans="1:17" hidden="1" x14ac:dyDescent="0.3">
      <c r="A3266" t="s">
        <v>6747</v>
      </c>
      <c r="B3266" t="s">
        <v>6748</v>
      </c>
      <c r="C3266" t="str">
        <f>IFERROR(VLOOKUP(Table1[[#This Row],[Ticker]],[1]!Table2[[Symbol]:[Industry]],2,FALSE),"-")</f>
        <v>-</v>
      </c>
      <c r="D3266" t="s">
        <v>201</v>
      </c>
      <c r="E3266">
        <v>61.246030670000003</v>
      </c>
      <c r="F3266">
        <v>117.7</v>
      </c>
      <c r="G3266">
        <v>13.5339621840885</v>
      </c>
      <c r="H3266">
        <v>31.567295233564199</v>
      </c>
      <c r="I3266">
        <v>-3.36122497970781</v>
      </c>
      <c r="J3266">
        <v>0.429253311922075</v>
      </c>
      <c r="K3266">
        <v>102.450596728783</v>
      </c>
      <c r="L3266">
        <v>70.083586739250507</v>
      </c>
      <c r="M3266">
        <v>90.0924995531511</v>
      </c>
      <c r="N3266">
        <v>0.97297297297297203</v>
      </c>
      <c r="O3266">
        <v>19.966015293118001</v>
      </c>
      <c r="P3266">
        <v>41.6365824308062</v>
      </c>
    </row>
    <row r="3267" spans="1:17" hidden="1" x14ac:dyDescent="0.3">
      <c r="A3267" t="s">
        <v>6749</v>
      </c>
      <c r="B3267" t="s">
        <v>6750</v>
      </c>
      <c r="C3267" t="str">
        <f>IFERROR(VLOOKUP(Table1[[#This Row],[Ticker]],[1]!Table2[[Symbol]:[Industry]],2,FALSE),"-")</f>
        <v>-</v>
      </c>
      <c r="D3267" t="s">
        <v>21</v>
      </c>
      <c r="E3267">
        <v>61.184078</v>
      </c>
      <c r="F3267">
        <v>10.97</v>
      </c>
      <c r="G3267">
        <v>16.8136073754984</v>
      </c>
      <c r="H3267">
        <v>4.3308073478735603</v>
      </c>
      <c r="I3267">
        <v>-18.6986185098724</v>
      </c>
      <c r="J3267">
        <v>2.9240322332269599</v>
      </c>
      <c r="K3267">
        <v>11.078824678553</v>
      </c>
      <c r="L3267">
        <v>10.2026338665853</v>
      </c>
      <c r="M3267">
        <v>39.4118768730442</v>
      </c>
      <c r="N3267">
        <v>1.3685945872104901</v>
      </c>
      <c r="O3267">
        <v>37.648131267091998</v>
      </c>
      <c r="P3267">
        <v>61.323529411764703</v>
      </c>
      <c r="Q3267">
        <v>7.8634546786971002E-2</v>
      </c>
    </row>
    <row r="3268" spans="1:17" hidden="1" x14ac:dyDescent="0.3">
      <c r="A3268" t="s">
        <v>6751</v>
      </c>
      <c r="B3268" t="s">
        <v>6752</v>
      </c>
      <c r="C3268" t="str">
        <f>IFERROR(VLOOKUP(Table1[[#This Row],[Ticker]],[1]!Table2[[Symbol]:[Industry]],2,FALSE),"-")</f>
        <v>-</v>
      </c>
      <c r="D3268" t="s">
        <v>551</v>
      </c>
      <c r="E3268">
        <v>61.168750000000003</v>
      </c>
      <c r="F3268">
        <v>50</v>
      </c>
      <c r="G3268">
        <v>-13.2834765521129</v>
      </c>
      <c r="H3268">
        <v>3.89560425309601</v>
      </c>
      <c r="I3268">
        <v>-22.360713089903701</v>
      </c>
      <c r="J3268">
        <v>3.9699566868436702</v>
      </c>
      <c r="K3268">
        <v>49.5833166741713</v>
      </c>
      <c r="L3268">
        <v>50.788688414184001</v>
      </c>
      <c r="M3268">
        <v>50.676444417172199</v>
      </c>
      <c r="N3268">
        <v>0.15023474178403701</v>
      </c>
      <c r="O3268">
        <v>26</v>
      </c>
      <c r="P3268">
        <v>16.306117701791099</v>
      </c>
      <c r="Q3268">
        <v>2.0396498801766999E-2</v>
      </c>
    </row>
    <row r="3269" spans="1:17" hidden="1" x14ac:dyDescent="0.3">
      <c r="A3269" t="s">
        <v>6753</v>
      </c>
      <c r="B3269" t="s">
        <v>6754</v>
      </c>
      <c r="C3269" t="str">
        <f>IFERROR(VLOOKUP(Table1[[#This Row],[Ticker]],[1]!Table2[[Symbol]:[Industry]],2,FALSE),"-")</f>
        <v>-</v>
      </c>
      <c r="D3269" t="s">
        <v>633</v>
      </c>
      <c r="E3269">
        <v>61.121178</v>
      </c>
      <c r="F3269">
        <v>13.38</v>
      </c>
      <c r="G3269">
        <v>98.288864144872804</v>
      </c>
      <c r="H3269">
        <v>25.653329047279701</v>
      </c>
      <c r="I3269">
        <v>-16.8458219175421</v>
      </c>
      <c r="J3269">
        <v>24.018227784839599</v>
      </c>
      <c r="K3269">
        <v>10.626599763528599</v>
      </c>
      <c r="L3269">
        <v>10.174192088311701</v>
      </c>
      <c r="M3269">
        <v>94.103634925209604</v>
      </c>
      <c r="N3269">
        <v>2.0138372127224602</v>
      </c>
      <c r="O3269">
        <v>27.802690582959599</v>
      </c>
      <c r="P3269">
        <v>124.87394957983101</v>
      </c>
      <c r="Q3269">
        <v>-1.7273160920381E-2</v>
      </c>
    </row>
    <row r="3270" spans="1:17" hidden="1" x14ac:dyDescent="0.3">
      <c r="A3270" t="s">
        <v>6755</v>
      </c>
      <c r="B3270" t="s">
        <v>6756</v>
      </c>
      <c r="C3270" t="str">
        <f>IFERROR(VLOOKUP(Table1[[#This Row],[Ticker]],[1]!Table2[[Symbol]:[Industry]],2,FALSE),"-")</f>
        <v>-</v>
      </c>
      <c r="D3270" t="s">
        <v>2954</v>
      </c>
      <c r="E3270">
        <v>61.033502400000003</v>
      </c>
      <c r="F3270">
        <v>6.08</v>
      </c>
      <c r="G3270">
        <v>0.87822693401368501</v>
      </c>
      <c r="H3270">
        <v>-8.3606356758723805</v>
      </c>
      <c r="I3270">
        <v>-37.764046445726301</v>
      </c>
      <c r="J3270">
        <v>-3.1675243493964298</v>
      </c>
      <c r="K3270">
        <v>6.3771159417397003</v>
      </c>
      <c r="L3270">
        <v>6.0514517748493404</v>
      </c>
      <c r="M3270">
        <v>29.366906128189498</v>
      </c>
      <c r="N3270">
        <v>0.91704369692705601</v>
      </c>
      <c r="O3270">
        <v>51.644736842105203</v>
      </c>
      <c r="P3270">
        <v>60.846560846560799</v>
      </c>
      <c r="Q3270">
        <v>-7.3512861031908003E-2</v>
      </c>
    </row>
    <row r="3271" spans="1:17" hidden="1" x14ac:dyDescent="0.3">
      <c r="A3271" t="s">
        <v>6757</v>
      </c>
      <c r="B3271" t="s">
        <v>6758</v>
      </c>
      <c r="C3271" t="str">
        <f>IFERROR(VLOOKUP(Table1[[#This Row],[Ticker]],[1]!Table2[[Symbol]:[Industry]],2,FALSE),"-")</f>
        <v>-</v>
      </c>
      <c r="D3271" t="s">
        <v>862</v>
      </c>
      <c r="E3271">
        <v>61.027827000000002</v>
      </c>
      <c r="F3271">
        <v>169.55</v>
      </c>
      <c r="G3271">
        <v>-67.239618161595402</v>
      </c>
      <c r="H3271">
        <v>-24.8733717066048</v>
      </c>
      <c r="I3271">
        <v>-9.4995596056684608</v>
      </c>
      <c r="J3271">
        <v>-1.9037183737741401</v>
      </c>
      <c r="K3271">
        <v>192.36608261609101</v>
      </c>
      <c r="L3271">
        <v>203.19391186516401</v>
      </c>
      <c r="M3271">
        <v>40.488827198871398</v>
      </c>
      <c r="N3271">
        <v>0.72740538259897003</v>
      </c>
      <c r="O3271">
        <v>131.14125626658799</v>
      </c>
      <c r="P3271">
        <v>22.8623188405797</v>
      </c>
      <c r="Q3271">
        <v>0.13183849141517701</v>
      </c>
    </row>
    <row r="3272" spans="1:17" hidden="1" x14ac:dyDescent="0.3">
      <c r="A3272" t="s">
        <v>6759</v>
      </c>
      <c r="B3272" t="s">
        <v>6760</v>
      </c>
      <c r="C3272" t="str">
        <f>IFERROR(VLOOKUP(Table1[[#This Row],[Ticker]],[1]!Table2[[Symbol]:[Industry]],2,FALSE),"-")</f>
        <v>-</v>
      </c>
      <c r="D3272" t="s">
        <v>297</v>
      </c>
      <c r="E3272">
        <v>61.015999999999998</v>
      </c>
      <c r="F3272">
        <v>76.27</v>
      </c>
      <c r="G3272">
        <v>334.81842333697</v>
      </c>
      <c r="H3272">
        <v>3.60526706537126</v>
      </c>
      <c r="I3272">
        <v>116.003025468952</v>
      </c>
      <c r="J3272">
        <v>4.4951749676255401</v>
      </c>
      <c r="K3272">
        <v>66.222096960648202</v>
      </c>
      <c r="M3272">
        <v>100</v>
      </c>
      <c r="N3272">
        <v>0.48608169440241999</v>
      </c>
      <c r="O3272">
        <v>0</v>
      </c>
      <c r="P3272">
        <v>361.40350877192901</v>
      </c>
    </row>
    <row r="3273" spans="1:17" hidden="1" x14ac:dyDescent="0.3">
      <c r="A3273" t="s">
        <v>6761</v>
      </c>
      <c r="B3273" t="s">
        <v>6762</v>
      </c>
      <c r="C3273" t="str">
        <f>IFERROR(VLOOKUP(Table1[[#This Row],[Ticker]],[1]!Table2[[Symbol]:[Industry]],2,FALSE),"-")</f>
        <v>-</v>
      </c>
      <c r="D3273" t="s">
        <v>626</v>
      </c>
      <c r="E3273">
        <v>60.799500000000002</v>
      </c>
      <c r="F3273">
        <v>41.22</v>
      </c>
      <c r="G3273">
        <v>11.2283548860038</v>
      </c>
      <c r="H3273">
        <v>-16.4665411369749</v>
      </c>
      <c r="I3273">
        <v>-24.230299846195301</v>
      </c>
      <c r="J3273">
        <v>8.5708919296974106E-2</v>
      </c>
      <c r="K3273">
        <v>41.657548751723198</v>
      </c>
      <c r="L3273">
        <v>39.2405996904169</v>
      </c>
      <c r="M3273">
        <v>48.922116165869902</v>
      </c>
      <c r="N3273">
        <v>0.67142742888968698</v>
      </c>
      <c r="O3273">
        <v>29.6700630761766</v>
      </c>
      <c r="P3273">
        <v>47.214285714285701</v>
      </c>
      <c r="Q3273">
        <v>1.699991901895E-2</v>
      </c>
    </row>
    <row r="3274" spans="1:17" hidden="1" x14ac:dyDescent="0.3">
      <c r="A3274" t="s">
        <v>6763</v>
      </c>
      <c r="B3274" t="s">
        <v>6764</v>
      </c>
      <c r="C3274" t="str">
        <f>IFERROR(VLOOKUP(Table1[[#This Row],[Ticker]],[1]!Table2[[Symbol]:[Industry]],2,FALSE),"-")</f>
        <v>-</v>
      </c>
      <c r="D3274" t="s">
        <v>696</v>
      </c>
      <c r="E3274">
        <v>60.648000000000003</v>
      </c>
      <c r="F3274">
        <v>43.32</v>
      </c>
      <c r="G3274">
        <v>77.0820513774527</v>
      </c>
      <c r="H3274">
        <v>16.327126720482902</v>
      </c>
      <c r="I3274">
        <v>2.5694175864487598</v>
      </c>
      <c r="J3274">
        <v>2.4939838233721301</v>
      </c>
      <c r="K3274">
        <v>38.721930531323899</v>
      </c>
      <c r="L3274">
        <v>32.1821687077231</v>
      </c>
      <c r="M3274">
        <v>47.724528398845301</v>
      </c>
      <c r="N3274">
        <v>1.60194887495267</v>
      </c>
      <c r="O3274">
        <v>15.443213296398801</v>
      </c>
      <c r="P3274">
        <v>116.6</v>
      </c>
      <c r="Q3274">
        <v>0.123409235243797</v>
      </c>
    </row>
    <row r="3275" spans="1:17" hidden="1" x14ac:dyDescent="0.3">
      <c r="A3275" t="s">
        <v>6765</v>
      </c>
      <c r="B3275" t="s">
        <v>6766</v>
      </c>
      <c r="C3275" t="str">
        <f>IFERROR(VLOOKUP(Table1[[#This Row],[Ticker]],[1]!Table2[[Symbol]:[Industry]],2,FALSE),"-")</f>
        <v>-</v>
      </c>
      <c r="D3275" t="s">
        <v>2178</v>
      </c>
      <c r="E3275">
        <v>60.597342839999897</v>
      </c>
      <c r="F3275">
        <v>1.38</v>
      </c>
      <c r="G3275">
        <v>-56.026709800441303</v>
      </c>
      <c r="H3275">
        <v>6.0397573126374802</v>
      </c>
      <c r="I3275">
        <v>-26.854814723297501</v>
      </c>
      <c r="J3275">
        <v>1.19114061736434</v>
      </c>
      <c r="K3275">
        <v>1.3741457623455899</v>
      </c>
      <c r="L3275">
        <v>1.5637493936143301</v>
      </c>
      <c r="M3275">
        <v>43.945494074487002</v>
      </c>
      <c r="N3275">
        <v>0.71014763225917799</v>
      </c>
      <c r="O3275">
        <v>57.246376811594203</v>
      </c>
      <c r="P3275">
        <v>19.999999999999901</v>
      </c>
      <c r="Q3275">
        <v>-8.9530676611828994E-2</v>
      </c>
    </row>
    <row r="3276" spans="1:17" hidden="1" x14ac:dyDescent="0.3">
      <c r="A3276" t="s">
        <v>6767</v>
      </c>
      <c r="B3276" t="s">
        <v>6768</v>
      </c>
      <c r="C3276" t="str">
        <f>IFERROR(VLOOKUP(Table1[[#This Row],[Ticker]],[1]!Table2[[Symbol]:[Industry]],2,FALSE),"-")</f>
        <v>-</v>
      </c>
      <c r="D3276" t="s">
        <v>1676</v>
      </c>
      <c r="E3276">
        <v>60.5</v>
      </c>
      <c r="F3276">
        <v>1.1000000000000001</v>
      </c>
      <c r="G3276">
        <v>107.45746775652999</v>
      </c>
      <c r="H3276">
        <v>0.36976838683461599</v>
      </c>
      <c r="I3276">
        <v>-0.85991676411387097</v>
      </c>
      <c r="J3276">
        <v>0.47171615693268798</v>
      </c>
      <c r="K3276">
        <v>1.06632429607961</v>
      </c>
      <c r="L3276">
        <v>0.89136972240079404</v>
      </c>
      <c r="M3276">
        <v>47.105155873176898</v>
      </c>
      <c r="N3276">
        <v>0.67020548324382401</v>
      </c>
      <c r="O3276">
        <v>25.4545454545454</v>
      </c>
      <c r="P3276">
        <v>144.444444444444</v>
      </c>
      <c r="Q3276">
        <v>9.5922622515860007E-2</v>
      </c>
    </row>
    <row r="3277" spans="1:17" hidden="1" x14ac:dyDescent="0.3">
      <c r="A3277" t="s">
        <v>6769</v>
      </c>
      <c r="B3277" t="s">
        <v>6770</v>
      </c>
      <c r="C3277" t="str">
        <f>IFERROR(VLOOKUP(Table1[[#This Row],[Ticker]],[1]!Table2[[Symbol]:[Industry]],2,FALSE),"-")</f>
        <v>-</v>
      </c>
      <c r="D3277" t="s">
        <v>372</v>
      </c>
      <c r="E3277">
        <v>60.434373119999997</v>
      </c>
      <c r="F3277">
        <v>1.06</v>
      </c>
      <c r="G3277">
        <v>-38.251752101625698</v>
      </c>
      <c r="I3277">
        <v>-28.3048147232975</v>
      </c>
      <c r="K3277">
        <v>1.0740579266511801</v>
      </c>
      <c r="L3277">
        <v>1.7681056445472201</v>
      </c>
      <c r="M3277">
        <v>4.5782334131322697</v>
      </c>
      <c r="N3277">
        <v>1.0046547587458201</v>
      </c>
      <c r="O3277">
        <v>36.792452830188601</v>
      </c>
      <c r="P3277">
        <v>41.3333333333333</v>
      </c>
      <c r="Q3277">
        <v>-4.9493861384649E-2</v>
      </c>
    </row>
    <row r="3278" spans="1:17" hidden="1" x14ac:dyDescent="0.3">
      <c r="A3278" t="s">
        <v>6771</v>
      </c>
      <c r="B3278" t="s">
        <v>6772</v>
      </c>
      <c r="C3278" t="str">
        <f>IFERROR(VLOOKUP(Table1[[#This Row],[Ticker]],[1]!Table2[[Symbol]:[Industry]],2,FALSE),"-")</f>
        <v>-</v>
      </c>
      <c r="D3278" t="s">
        <v>626</v>
      </c>
      <c r="E3278">
        <v>60.359457399999997</v>
      </c>
      <c r="F3278">
        <v>70.34</v>
      </c>
      <c r="G3278">
        <v>20.909148156988898</v>
      </c>
      <c r="H3278">
        <v>6.2550497721159903</v>
      </c>
      <c r="I3278">
        <v>1.6049047809425001</v>
      </c>
      <c r="J3278">
        <v>3.0002875855041098</v>
      </c>
      <c r="K3278">
        <v>69.582240820228805</v>
      </c>
      <c r="L3278">
        <v>61.7123528413561</v>
      </c>
      <c r="M3278">
        <v>51.959895373875902</v>
      </c>
      <c r="N3278">
        <v>0.95390725369576901</v>
      </c>
      <c r="O3278">
        <v>13.7332954222348</v>
      </c>
      <c r="P3278">
        <v>68.640613761687803</v>
      </c>
      <c r="Q3278">
        <v>7.4187847300588999E-2</v>
      </c>
    </row>
    <row r="3279" spans="1:17" hidden="1" x14ac:dyDescent="0.3">
      <c r="A3279" t="s">
        <v>6773</v>
      </c>
      <c r="B3279" t="s">
        <v>6774</v>
      </c>
      <c r="C3279" t="str">
        <f>IFERROR(VLOOKUP(Table1[[#This Row],[Ticker]],[1]!Table2[[Symbol]:[Industry]],2,FALSE),"-")</f>
        <v>-</v>
      </c>
      <c r="D3279" t="s">
        <v>95</v>
      </c>
      <c r="E3279">
        <v>60.349739999999997</v>
      </c>
      <c r="F3279">
        <v>3.05</v>
      </c>
      <c r="G3279">
        <v>-44.7058908040866</v>
      </c>
      <c r="H3279">
        <v>-5.6221707085527601</v>
      </c>
      <c r="I3279">
        <v>-65.073318660305404</v>
      </c>
      <c r="J3279">
        <v>2.7895969516346701</v>
      </c>
      <c r="K3279">
        <v>3.2170978713772902</v>
      </c>
      <c r="L3279">
        <v>3.79019768381061</v>
      </c>
      <c r="M3279">
        <v>47.092001553091798</v>
      </c>
      <c r="N3279">
        <v>0.608479788134757</v>
      </c>
      <c r="O3279">
        <v>147.54098360655701</v>
      </c>
      <c r="P3279">
        <v>12.9629629629629</v>
      </c>
      <c r="Q3279">
        <v>-1.4578862011469001E-2</v>
      </c>
    </row>
    <row r="3280" spans="1:17" hidden="1" x14ac:dyDescent="0.3">
      <c r="A3280" t="s">
        <v>6775</v>
      </c>
      <c r="B3280" t="s">
        <v>6776</v>
      </c>
      <c r="C3280" t="str">
        <f>IFERROR(VLOOKUP(Table1[[#This Row],[Ticker]],[1]!Table2[[Symbol]:[Industry]],2,FALSE),"-")</f>
        <v>-</v>
      </c>
      <c r="D3280" t="s">
        <v>532</v>
      </c>
      <c r="E3280">
        <v>60.291739923999998</v>
      </c>
      <c r="F3280">
        <v>49.03</v>
      </c>
      <c r="G3280">
        <v>39.056806456932797</v>
      </c>
      <c r="H3280">
        <v>0.79707089222016703</v>
      </c>
      <c r="I3280">
        <v>5.2679520560360897</v>
      </c>
      <c r="J3280">
        <v>3.2466390757405001</v>
      </c>
      <c r="K3280">
        <v>48.882825932990002</v>
      </c>
      <c r="L3280">
        <v>44.247151738445702</v>
      </c>
      <c r="M3280">
        <v>49.281049612095899</v>
      </c>
      <c r="N3280">
        <v>1.43730489740278</v>
      </c>
      <c r="O3280">
        <v>14.0118294921476</v>
      </c>
      <c r="P3280">
        <v>75.797776980996701</v>
      </c>
      <c r="Q3280">
        <v>1.2651371521490999E-2</v>
      </c>
    </row>
    <row r="3281" spans="1:17" hidden="1" x14ac:dyDescent="0.3">
      <c r="A3281" t="s">
        <v>6777</v>
      </c>
      <c r="B3281" t="s">
        <v>6778</v>
      </c>
      <c r="C3281" t="str">
        <f>IFERROR(VLOOKUP(Table1[[#This Row],[Ticker]],[1]!Table2[[Symbol]:[Industry]],2,FALSE),"-")</f>
        <v>-</v>
      </c>
      <c r="D3281" t="s">
        <v>372</v>
      </c>
      <c r="E3281">
        <v>60.126089999999998</v>
      </c>
      <c r="F3281">
        <v>123</v>
      </c>
      <c r="G3281">
        <v>40.761853340551099</v>
      </c>
      <c r="H3281">
        <v>6.3193186164376796</v>
      </c>
      <c r="I3281">
        <v>-28.829377929875101</v>
      </c>
      <c r="J3281">
        <v>-4.7813513277298902</v>
      </c>
      <c r="K3281">
        <v>119.533645118462</v>
      </c>
      <c r="L3281">
        <v>113.330493966147</v>
      </c>
      <c r="M3281">
        <v>48.679562214565301</v>
      </c>
      <c r="N3281">
        <v>2.0158291061798899</v>
      </c>
      <c r="O3281">
        <v>47.154471544715399</v>
      </c>
      <c r="P3281">
        <v>73.215040135192197</v>
      </c>
      <c r="Q3281">
        <v>5.5373066767439999E-2</v>
      </c>
    </row>
    <row r="3282" spans="1:17" hidden="1" x14ac:dyDescent="0.3">
      <c r="A3282" t="s">
        <v>6779</v>
      </c>
      <c r="B3282" t="s">
        <v>6780</v>
      </c>
      <c r="C3282" t="str">
        <f>IFERROR(VLOOKUP(Table1[[#This Row],[Ticker]],[1]!Table2[[Symbol]:[Industry]],2,FALSE),"-")</f>
        <v>-</v>
      </c>
      <c r="D3282" t="s">
        <v>2954</v>
      </c>
      <c r="E3282">
        <v>60.112110600000001</v>
      </c>
      <c r="F3282">
        <v>43.5</v>
      </c>
      <c r="G3282">
        <v>-50.188878901766202</v>
      </c>
      <c r="H3282">
        <v>4.3087420345461096</v>
      </c>
      <c r="I3282">
        <v>-51.402687063723</v>
      </c>
      <c r="J3282">
        <v>-3.1427416743926</v>
      </c>
      <c r="K3282">
        <v>45.357898765356602</v>
      </c>
      <c r="L3282">
        <v>52.173118965836998</v>
      </c>
      <c r="M3282">
        <v>45.843950111031603</v>
      </c>
      <c r="N3282">
        <v>1.0168627744884899</v>
      </c>
      <c r="O3282">
        <v>89.517241379310306</v>
      </c>
      <c r="P3282">
        <v>20.799777839489</v>
      </c>
      <c r="Q3282">
        <v>6.7685365806597994E-2</v>
      </c>
    </row>
    <row r="3283" spans="1:17" hidden="1" x14ac:dyDescent="0.3">
      <c r="A3283" t="s">
        <v>6781</v>
      </c>
      <c r="B3283" t="s">
        <v>6782</v>
      </c>
      <c r="C3283" t="str">
        <f>IFERROR(VLOOKUP(Table1[[#This Row],[Ticker]],[1]!Table2[[Symbol]:[Industry]],2,FALSE),"-")</f>
        <v>-</v>
      </c>
      <c r="D3283" t="s">
        <v>926</v>
      </c>
      <c r="E3283">
        <v>60.064740903999997</v>
      </c>
      <c r="F3283">
        <v>50.26</v>
      </c>
      <c r="G3283">
        <v>-30.393697875150401</v>
      </c>
      <c r="H3283">
        <v>0.17522715570800701</v>
      </c>
      <c r="I3283">
        <v>-15.777161741113201</v>
      </c>
      <c r="J3283">
        <v>1.2900794303857701</v>
      </c>
      <c r="K3283">
        <v>48.935929715919102</v>
      </c>
      <c r="L3283">
        <v>49.037103925378403</v>
      </c>
      <c r="M3283">
        <v>52.440326494448101</v>
      </c>
      <c r="N3283">
        <v>0.61659813900831395</v>
      </c>
      <c r="O3283">
        <v>14.4050935137286</v>
      </c>
      <c r="P3283">
        <v>40.942232192933197</v>
      </c>
      <c r="Q3283">
        <v>-0.14111453105685701</v>
      </c>
    </row>
    <row r="3284" spans="1:17" hidden="1" x14ac:dyDescent="0.3">
      <c r="A3284" t="s">
        <v>6783</v>
      </c>
      <c r="B3284" t="s">
        <v>6784</v>
      </c>
      <c r="C3284" t="str">
        <f>IFERROR(VLOOKUP(Table1[[#This Row],[Ticker]],[1]!Table2[[Symbol]:[Industry]],2,FALSE),"-")</f>
        <v>-</v>
      </c>
      <c r="D3284" t="s">
        <v>201</v>
      </c>
      <c r="E3284">
        <v>59.959785199999999</v>
      </c>
      <c r="F3284">
        <v>58</v>
      </c>
      <c r="G3284">
        <v>-37.832216268929997</v>
      </c>
      <c r="H3284">
        <v>-12.957784181992601</v>
      </c>
      <c r="I3284">
        <v>-24.351945557268401</v>
      </c>
      <c r="J3284">
        <v>0.47171615693268798</v>
      </c>
      <c r="K3284">
        <v>59.220177239523203</v>
      </c>
      <c r="M3284">
        <v>37.0169322244829</v>
      </c>
      <c r="O3284">
        <v>28.275862068965498</v>
      </c>
      <c r="P3284">
        <v>17.7664974619289</v>
      </c>
    </row>
    <row r="3285" spans="1:17" hidden="1" x14ac:dyDescent="0.3">
      <c r="A3285" t="s">
        <v>6785</v>
      </c>
      <c r="B3285" t="s">
        <v>6786</v>
      </c>
      <c r="C3285" t="str">
        <f>IFERROR(VLOOKUP(Table1[[#This Row],[Ticker]],[1]!Table2[[Symbol]:[Industry]],2,FALSE),"-")</f>
        <v>-</v>
      </c>
      <c r="D3285" t="s">
        <v>551</v>
      </c>
      <c r="E3285">
        <v>59.822982000000003</v>
      </c>
      <c r="F3285">
        <v>58.6</v>
      </c>
      <c r="G3285">
        <v>80.775141033547598</v>
      </c>
      <c r="H3285">
        <v>-17.1173956119572</v>
      </c>
      <c r="I3285">
        <v>29.717510404657499</v>
      </c>
      <c r="J3285">
        <v>1.45537737733949</v>
      </c>
      <c r="K3285">
        <v>57.888695723157603</v>
      </c>
      <c r="L3285">
        <v>45.948274125006002</v>
      </c>
      <c r="M3285">
        <v>36.5774291622416</v>
      </c>
      <c r="N3285">
        <v>0.21768769500452101</v>
      </c>
      <c r="O3285">
        <v>34.556313993174001</v>
      </c>
      <c r="P3285">
        <v>121.21555303888201</v>
      </c>
      <c r="Q3285">
        <v>5.6564066385296999E-2</v>
      </c>
    </row>
    <row r="3286" spans="1:17" hidden="1" x14ac:dyDescent="0.3">
      <c r="A3286" t="s">
        <v>6787</v>
      </c>
      <c r="B3286" t="s">
        <v>6788</v>
      </c>
      <c r="C3286" t="str">
        <f>IFERROR(VLOOKUP(Table1[[#This Row],[Ticker]],[1]!Table2[[Symbol]:[Industry]],2,FALSE),"-")</f>
        <v>-</v>
      </c>
      <c r="D3286" t="s">
        <v>46</v>
      </c>
      <c r="E3286">
        <v>59.784948999999997</v>
      </c>
      <c r="F3286">
        <v>31.15</v>
      </c>
      <c r="G3286">
        <v>27.090296903472101</v>
      </c>
      <c r="H3286">
        <v>6.4673169317609602</v>
      </c>
      <c r="I3286">
        <v>-21.4062571725174</v>
      </c>
      <c r="J3286">
        <v>-1.170795920362</v>
      </c>
      <c r="K3286">
        <v>28.816494693523801</v>
      </c>
      <c r="L3286">
        <v>26.400309647203201</v>
      </c>
      <c r="M3286">
        <v>55.539483154993398</v>
      </c>
      <c r="N3286">
        <v>0.67451402392594395</v>
      </c>
      <c r="O3286">
        <v>47.640449438202197</v>
      </c>
      <c r="P3286">
        <v>63.947368421052602</v>
      </c>
      <c r="Q3286">
        <v>6.4566686395599995E-2</v>
      </c>
    </row>
    <row r="3287" spans="1:17" hidden="1" x14ac:dyDescent="0.3">
      <c r="A3287" t="s">
        <v>6789</v>
      </c>
      <c r="B3287" t="s">
        <v>6790</v>
      </c>
      <c r="C3287" t="str">
        <f>IFERROR(VLOOKUP(Table1[[#This Row],[Ticker]],[1]!Table2[[Symbol]:[Industry]],2,FALSE),"-")</f>
        <v>-</v>
      </c>
      <c r="D3287" t="s">
        <v>433</v>
      </c>
      <c r="E3287">
        <v>59.765360564999902</v>
      </c>
      <c r="F3287">
        <v>0.85</v>
      </c>
      <c r="G3287">
        <v>259.77855092867702</v>
      </c>
      <c r="H3287">
        <v>-18.173648980112102</v>
      </c>
      <c r="I3287">
        <v>-4.13045574893858</v>
      </c>
      <c r="J3287">
        <v>-3.97272828751175</v>
      </c>
      <c r="K3287">
        <v>0.92802773931198201</v>
      </c>
      <c r="L3287">
        <v>0.76783902028886097</v>
      </c>
      <c r="M3287">
        <v>12.3695114939969</v>
      </c>
      <c r="N3287">
        <v>0.36470002136141599</v>
      </c>
      <c r="O3287">
        <v>31.764705882352899</v>
      </c>
      <c r="P3287">
        <v>347.36842105263099</v>
      </c>
      <c r="Q3287">
        <v>0.11657575368716901</v>
      </c>
    </row>
    <row r="3288" spans="1:17" hidden="1" x14ac:dyDescent="0.3">
      <c r="A3288" t="s">
        <v>6791</v>
      </c>
      <c r="B3288" t="s">
        <v>6792</v>
      </c>
      <c r="C3288" t="str">
        <f>IFERROR(VLOOKUP(Table1[[#This Row],[Ticker]],[1]!Table2[[Symbol]:[Industry]],2,FALSE),"-")</f>
        <v>-</v>
      </c>
      <c r="D3288" t="s">
        <v>6793</v>
      </c>
      <c r="E3288">
        <v>59.713801500000002</v>
      </c>
      <c r="F3288">
        <v>26.5</v>
      </c>
      <c r="G3288">
        <v>20.4737380944526</v>
      </c>
      <c r="H3288">
        <v>-11.3228517891978</v>
      </c>
      <c r="I3288">
        <v>-19.166494978526199</v>
      </c>
      <c r="J3288">
        <v>0.21245689767342801</v>
      </c>
      <c r="K3288">
        <v>27.320366281055399</v>
      </c>
      <c r="L3288">
        <v>25.302444927659099</v>
      </c>
      <c r="M3288">
        <v>37.734830858002297</v>
      </c>
      <c r="N3288">
        <v>1.08881910723383</v>
      </c>
      <c r="O3288">
        <v>35.018867924528301</v>
      </c>
      <c r="P3288">
        <v>67.721518987341696</v>
      </c>
    </row>
    <row r="3289" spans="1:17" hidden="1" x14ac:dyDescent="0.3">
      <c r="A3289" t="s">
        <v>6794</v>
      </c>
      <c r="B3289" t="s">
        <v>6795</v>
      </c>
      <c r="C3289" t="str">
        <f>IFERROR(VLOOKUP(Table1[[#This Row],[Ticker]],[1]!Table2[[Symbol]:[Industry]],2,FALSE),"-")</f>
        <v>-</v>
      </c>
      <c r="D3289" t="s">
        <v>297</v>
      </c>
      <c r="E3289">
        <v>59.671406679999997</v>
      </c>
      <c r="F3289">
        <v>878.2</v>
      </c>
      <c r="G3289">
        <v>89.215381452864904</v>
      </c>
      <c r="H3289">
        <v>-21.7988322433044</v>
      </c>
      <c r="I3289">
        <v>43.409175652749497</v>
      </c>
      <c r="J3289">
        <v>2.7212049094889199</v>
      </c>
      <c r="K3289">
        <v>880.58105610444102</v>
      </c>
      <c r="L3289">
        <v>697.27176307269997</v>
      </c>
      <c r="M3289">
        <v>37.097733741023603</v>
      </c>
      <c r="N3289">
        <v>0.33534926443058799</v>
      </c>
      <c r="O3289">
        <v>54.264404463675604</v>
      </c>
      <c r="P3289">
        <v>137.99457994579899</v>
      </c>
      <c r="Q3289">
        <v>9.3288317449539998E-2</v>
      </c>
    </row>
    <row r="3290" spans="1:17" hidden="1" x14ac:dyDescent="0.3">
      <c r="A3290" t="s">
        <v>6796</v>
      </c>
      <c r="B3290" t="s">
        <v>6797</v>
      </c>
      <c r="C3290" t="str">
        <f>IFERROR(VLOOKUP(Table1[[#This Row],[Ticker]],[1]!Table2[[Symbol]:[Industry]],2,FALSE),"-")</f>
        <v>-</v>
      </c>
      <c r="D3290" t="s">
        <v>1126</v>
      </c>
      <c r="E3290">
        <v>59.656369494000003</v>
      </c>
      <c r="F3290">
        <v>95.74</v>
      </c>
      <c r="G3290">
        <v>-50.600958450832003</v>
      </c>
      <c r="H3290">
        <v>-11.962228596454301</v>
      </c>
      <c r="I3290">
        <v>-44.078138443557101</v>
      </c>
      <c r="J3290">
        <v>-1.41545509382018</v>
      </c>
      <c r="K3290">
        <v>100.91489181766801</v>
      </c>
      <c r="L3290">
        <v>105.059030026432</v>
      </c>
      <c r="M3290">
        <v>31.476641820084598</v>
      </c>
      <c r="N3290">
        <v>0.30906432824923002</v>
      </c>
      <c r="O3290">
        <v>62.314602047211203</v>
      </c>
      <c r="P3290">
        <v>12.502937720328999</v>
      </c>
      <c r="Q3290">
        <v>5.1307196601276001E-2</v>
      </c>
    </row>
    <row r="3291" spans="1:17" hidden="1" x14ac:dyDescent="0.3">
      <c r="A3291" t="s">
        <v>6798</v>
      </c>
      <c r="B3291" t="s">
        <v>6799</v>
      </c>
      <c r="C3291" t="str">
        <f>IFERROR(VLOOKUP(Table1[[#This Row],[Ticker]],[1]!Table2[[Symbol]:[Industry]],2,FALSE),"-")</f>
        <v>-</v>
      </c>
      <c r="D3291" t="s">
        <v>95</v>
      </c>
      <c r="E3291">
        <v>59.603264000000003</v>
      </c>
      <c r="F3291">
        <v>28.55</v>
      </c>
      <c r="G3291">
        <v>6.9509295323000497</v>
      </c>
      <c r="H3291">
        <v>-1.26786227518628</v>
      </c>
      <c r="I3291">
        <v>-31.950749913746598</v>
      </c>
      <c r="J3291">
        <v>-2.3060616208450799</v>
      </c>
      <c r="K3291">
        <v>28.951230581650702</v>
      </c>
      <c r="L3291">
        <v>29.924071490814701</v>
      </c>
      <c r="M3291">
        <v>47.466687527250201</v>
      </c>
      <c r="N3291">
        <v>1.3267646250457501</v>
      </c>
      <c r="O3291">
        <v>48.476357267950902</v>
      </c>
      <c r="P3291">
        <v>45.514780835881702</v>
      </c>
      <c r="Q3291">
        <v>5.1411415107539001E-2</v>
      </c>
    </row>
    <row r="3292" spans="1:17" hidden="1" x14ac:dyDescent="0.3">
      <c r="A3292" t="s">
        <v>6800</v>
      </c>
      <c r="B3292" t="s">
        <v>6801</v>
      </c>
      <c r="C3292" t="str">
        <f>IFERROR(VLOOKUP(Table1[[#This Row],[Ticker]],[1]!Table2[[Symbol]:[Industry]],2,FALSE),"-")</f>
        <v>-</v>
      </c>
      <c r="D3292" t="s">
        <v>133</v>
      </c>
      <c r="E3292">
        <v>59.59</v>
      </c>
      <c r="F3292">
        <v>5.9</v>
      </c>
      <c r="G3292">
        <v>-97.985957950712802</v>
      </c>
      <c r="H3292">
        <v>-5.2742597162098797</v>
      </c>
      <c r="I3292">
        <v>-48.055200610838902</v>
      </c>
      <c r="J3292">
        <v>-0.36440424440511499</v>
      </c>
      <c r="K3292">
        <v>6.1450072156474098</v>
      </c>
      <c r="L3292">
        <v>9.2420449999932206</v>
      </c>
      <c r="M3292">
        <v>47.337359735418097</v>
      </c>
      <c r="N3292">
        <v>1.4598153149792501</v>
      </c>
      <c r="O3292">
        <v>331.35593220338899</v>
      </c>
      <c r="P3292">
        <v>4.2402826855123701</v>
      </c>
      <c r="Q3292">
        <v>0.14929114620328299</v>
      </c>
    </row>
    <row r="3293" spans="1:17" hidden="1" x14ac:dyDescent="0.3">
      <c r="A3293" t="s">
        <v>6802</v>
      </c>
      <c r="B3293" t="s">
        <v>6803</v>
      </c>
      <c r="C3293" t="str">
        <f>IFERROR(VLOOKUP(Table1[[#This Row],[Ticker]],[1]!Table2[[Symbol]:[Industry]],2,FALSE),"-")</f>
        <v>-</v>
      </c>
      <c r="D3293" t="s">
        <v>396</v>
      </c>
      <c r="E3293">
        <v>59.441485200000002</v>
      </c>
      <c r="F3293">
        <v>126.6</v>
      </c>
      <c r="G3293">
        <v>19.435675810715601</v>
      </c>
      <c r="H3293">
        <v>10.3541555843365</v>
      </c>
      <c r="I3293">
        <v>-25.431684529391699</v>
      </c>
      <c r="J3293">
        <v>9.6347117516463392</v>
      </c>
      <c r="K3293">
        <v>115.595931328578</v>
      </c>
      <c r="L3293">
        <v>103.661238306402</v>
      </c>
      <c r="M3293">
        <v>68.129771508633695</v>
      </c>
      <c r="N3293">
        <v>1.0538666666666601</v>
      </c>
      <c r="O3293">
        <v>21.603475513428101</v>
      </c>
      <c r="P3293">
        <v>62.307692307692299</v>
      </c>
      <c r="Q3293">
        <v>8.3381582889290998E-2</v>
      </c>
    </row>
    <row r="3294" spans="1:17" hidden="1" x14ac:dyDescent="0.3">
      <c r="A3294" t="s">
        <v>6804</v>
      </c>
      <c r="B3294" t="s">
        <v>6805</v>
      </c>
      <c r="C3294" t="str">
        <f>IFERROR(VLOOKUP(Table1[[#This Row],[Ticker]],[1]!Table2[[Symbol]:[Industry]],2,FALSE),"-")</f>
        <v>-</v>
      </c>
      <c r="D3294" t="s">
        <v>6806</v>
      </c>
      <c r="E3294">
        <v>59.423999999999999</v>
      </c>
      <c r="F3294">
        <v>99.04</v>
      </c>
      <c r="G3294">
        <v>101.19780324949301</v>
      </c>
      <c r="H3294">
        <v>-14.1343262446485</v>
      </c>
      <c r="I3294">
        <v>64.195579118449601</v>
      </c>
      <c r="J3294">
        <v>10.8126252478417</v>
      </c>
      <c r="K3294">
        <v>95.648797223807705</v>
      </c>
      <c r="L3294">
        <v>75.195465802190796</v>
      </c>
      <c r="M3294">
        <v>70.293886293885194</v>
      </c>
      <c r="N3294">
        <v>0.59881185766979605</v>
      </c>
      <c r="O3294">
        <v>27.928109854604099</v>
      </c>
      <c r="P3294">
        <v>178.202247191011</v>
      </c>
      <c r="Q3294">
        <v>0.119658347539569</v>
      </c>
    </row>
    <row r="3295" spans="1:17" hidden="1" x14ac:dyDescent="0.3">
      <c r="A3295" t="s">
        <v>6807</v>
      </c>
      <c r="B3295" t="s">
        <v>6808</v>
      </c>
      <c r="C3295" t="str">
        <f>IFERROR(VLOOKUP(Table1[[#This Row],[Ticker]],[1]!Table2[[Symbol]:[Industry]],2,FALSE),"-")</f>
        <v>-</v>
      </c>
      <c r="D3295" t="s">
        <v>21</v>
      </c>
      <c r="E3295">
        <v>59.324382</v>
      </c>
      <c r="F3295">
        <v>1.77</v>
      </c>
      <c r="G3295">
        <v>-59.792632604770297</v>
      </c>
      <c r="H3295">
        <v>-7.8637185563297498</v>
      </c>
      <c r="I3295">
        <v>-77.704814723297503</v>
      </c>
      <c r="J3295">
        <v>-5.9112625664715601</v>
      </c>
      <c r="K3295">
        <v>1.9976509532197699</v>
      </c>
      <c r="L3295">
        <v>2.8290503919285599</v>
      </c>
      <c r="M3295">
        <v>51.171410349727203</v>
      </c>
      <c r="N3295">
        <v>0.80351546356501002</v>
      </c>
      <c r="O3295">
        <v>199.435028248587</v>
      </c>
      <c r="P3295">
        <v>17.218543046357599</v>
      </c>
      <c r="Q3295">
        <v>0.12542098248747899</v>
      </c>
    </row>
    <row r="3296" spans="1:17" hidden="1" x14ac:dyDescent="0.3">
      <c r="A3296" t="s">
        <v>6809</v>
      </c>
      <c r="B3296" t="s">
        <v>6810</v>
      </c>
      <c r="C3296" t="str">
        <f>IFERROR(VLOOKUP(Table1[[#This Row],[Ticker]],[1]!Table2[[Symbol]:[Industry]],2,FALSE),"-")</f>
        <v>-</v>
      </c>
      <c r="D3296" t="s">
        <v>294</v>
      </c>
      <c r="E3296">
        <v>59.241056999999998</v>
      </c>
      <c r="F3296">
        <v>43</v>
      </c>
      <c r="G3296">
        <v>-23.8371762354369</v>
      </c>
      <c r="H3296">
        <v>-6.9318189147526796</v>
      </c>
      <c r="I3296">
        <v>-2.8484044668872901</v>
      </c>
      <c r="J3296">
        <v>0.58813059232266995</v>
      </c>
      <c r="K3296">
        <v>44.797503979393603</v>
      </c>
      <c r="M3296">
        <v>23.657554641853402</v>
      </c>
      <c r="N3296">
        <v>0.80766161213088505</v>
      </c>
      <c r="O3296">
        <v>15.465116279069701</v>
      </c>
      <c r="P3296">
        <v>19.4444444444444</v>
      </c>
    </row>
    <row r="3297" spans="1:17" hidden="1" x14ac:dyDescent="0.3">
      <c r="A3297" t="s">
        <v>6811</v>
      </c>
      <c r="B3297" t="s">
        <v>6812</v>
      </c>
      <c r="C3297" t="str">
        <f>IFERROR(VLOOKUP(Table1[[#This Row],[Ticker]],[1]!Table2[[Symbol]:[Industry]],2,FALSE),"-")</f>
        <v>-</v>
      </c>
      <c r="D3297" t="s">
        <v>124</v>
      </c>
      <c r="E3297">
        <v>59.185434000000001</v>
      </c>
      <c r="F3297">
        <v>154</v>
      </c>
      <c r="G3297">
        <v>-16.309396211901401</v>
      </c>
      <c r="H3297">
        <v>-17.170022250204699</v>
      </c>
      <c r="I3297">
        <v>-2.8291255002399098</v>
      </c>
      <c r="J3297">
        <v>-7.4106367842437804</v>
      </c>
      <c r="M3297">
        <v>41.940259210653302</v>
      </c>
      <c r="O3297">
        <v>38.831168831168803</v>
      </c>
      <c r="P3297">
        <v>22.807017543859601</v>
      </c>
    </row>
    <row r="3298" spans="1:17" hidden="1" x14ac:dyDescent="0.3">
      <c r="A3298" t="s">
        <v>6813</v>
      </c>
      <c r="B3298" t="s">
        <v>6814</v>
      </c>
      <c r="C3298" t="str">
        <f>IFERROR(VLOOKUP(Table1[[#This Row],[Ticker]],[1]!Table2[[Symbol]:[Industry]],2,FALSE),"-")</f>
        <v>-</v>
      </c>
      <c r="D3298" t="s">
        <v>46</v>
      </c>
      <c r="E3298">
        <v>59.078919550999998</v>
      </c>
      <c r="F3298">
        <v>52.33</v>
      </c>
      <c r="G3298">
        <v>61.406170804177897</v>
      </c>
      <c r="H3298">
        <v>-9.04094589887967</v>
      </c>
      <c r="I3298">
        <v>18.618381937623901</v>
      </c>
      <c r="J3298">
        <v>-2.15202779543054</v>
      </c>
      <c r="K3298">
        <v>53.271813086597298</v>
      </c>
      <c r="L3298">
        <v>45.468048019403398</v>
      </c>
      <c r="M3298">
        <v>43.439905501758098</v>
      </c>
      <c r="N3298">
        <v>0.26858959809341598</v>
      </c>
      <c r="O3298">
        <v>58.073762660042</v>
      </c>
      <c r="P3298">
        <v>103.913249709613</v>
      </c>
      <c r="Q3298">
        <v>0.13506186819780999</v>
      </c>
    </row>
    <row r="3299" spans="1:17" hidden="1" x14ac:dyDescent="0.3">
      <c r="A3299" t="s">
        <v>6815</v>
      </c>
      <c r="B3299" t="s">
        <v>6816</v>
      </c>
      <c r="C3299" t="str">
        <f>IFERROR(VLOOKUP(Table1[[#This Row],[Ticker]],[1]!Table2[[Symbol]:[Industry]],2,FALSE),"-")</f>
        <v>-</v>
      </c>
      <c r="D3299" t="s">
        <v>2915</v>
      </c>
      <c r="E3299">
        <v>59.077943918999999</v>
      </c>
      <c r="F3299">
        <v>3.39</v>
      </c>
      <c r="G3299">
        <v>-6.7970995692346898</v>
      </c>
      <c r="H3299">
        <v>-13.276848154518699</v>
      </c>
      <c r="I3299">
        <v>-60.870608251802899</v>
      </c>
      <c r="J3299">
        <v>-7.9066622214456901</v>
      </c>
      <c r="K3299">
        <v>3.61574937002035</v>
      </c>
      <c r="L3299">
        <v>3.6863289939352599</v>
      </c>
      <c r="M3299">
        <v>42.829080711887002</v>
      </c>
      <c r="N3299">
        <v>1.22839524114257</v>
      </c>
      <c r="O3299">
        <v>100.88495575221199</v>
      </c>
      <c r="P3299">
        <v>59.905660377358402</v>
      </c>
      <c r="Q3299">
        <v>1.3501758424560001E-2</v>
      </c>
    </row>
    <row r="3300" spans="1:17" hidden="1" x14ac:dyDescent="0.3">
      <c r="A3300" t="s">
        <v>6817</v>
      </c>
      <c r="B3300" t="s">
        <v>6818</v>
      </c>
      <c r="C3300" t="str">
        <f>IFERROR(VLOOKUP(Table1[[#This Row],[Ticker]],[1]!Table2[[Symbol]:[Industry]],2,FALSE),"-")</f>
        <v>-</v>
      </c>
      <c r="D3300" t="s">
        <v>391</v>
      </c>
      <c r="E3300">
        <v>58.88531184</v>
      </c>
      <c r="F3300">
        <v>108.7</v>
      </c>
      <c r="G3300">
        <v>-32.553943566446897</v>
      </c>
      <c r="H3300">
        <v>-6.8863291741409904</v>
      </c>
      <c r="I3300">
        <v>-20.198831817314598</v>
      </c>
      <c r="J3300">
        <v>0.51729500834563003</v>
      </c>
      <c r="K3300">
        <v>112.82709548513699</v>
      </c>
      <c r="L3300">
        <v>111.980285424603</v>
      </c>
      <c r="M3300">
        <v>39.093695741109997</v>
      </c>
      <c r="N3300">
        <v>1.04213467031982</v>
      </c>
      <c r="O3300">
        <v>47.810487580496698</v>
      </c>
      <c r="P3300">
        <v>34.197530864197503</v>
      </c>
      <c r="Q3300">
        <v>1.5551688667984001E-2</v>
      </c>
    </row>
    <row r="3301" spans="1:17" hidden="1" x14ac:dyDescent="0.3">
      <c r="A3301" t="s">
        <v>6819</v>
      </c>
      <c r="B3301" t="s">
        <v>6820</v>
      </c>
      <c r="C3301" t="str">
        <f>IFERROR(VLOOKUP(Table1[[#This Row],[Ticker]],[1]!Table2[[Symbol]:[Industry]],2,FALSE),"-")</f>
        <v>-</v>
      </c>
      <c r="D3301" t="s">
        <v>297</v>
      </c>
      <c r="E3301">
        <v>58.884390400000001</v>
      </c>
      <c r="F3301">
        <v>128</v>
      </c>
      <c r="G3301">
        <v>-14.9896190007829</v>
      </c>
      <c r="H3301">
        <v>-7.2457662076745404</v>
      </c>
      <c r="I3301">
        <v>-52.755922691237203</v>
      </c>
      <c r="J3301">
        <v>-3.8632227093140599</v>
      </c>
      <c r="K3301">
        <v>127.826109021596</v>
      </c>
      <c r="L3301">
        <v>126.227990081831</v>
      </c>
      <c r="M3301">
        <v>42.301342357233601</v>
      </c>
      <c r="N3301">
        <v>0.66318856601325105</v>
      </c>
      <c r="O3301">
        <v>69.0625</v>
      </c>
      <c r="P3301">
        <v>50.588235294117602</v>
      </c>
      <c r="Q3301">
        <v>1.6131688874207E-2</v>
      </c>
    </row>
    <row r="3302" spans="1:17" hidden="1" x14ac:dyDescent="0.3">
      <c r="A3302" t="s">
        <v>6821</v>
      </c>
      <c r="B3302" t="s">
        <v>6822</v>
      </c>
      <c r="C3302" t="str">
        <f>IFERROR(VLOOKUP(Table1[[#This Row],[Ticker]],[1]!Table2[[Symbol]:[Industry]],2,FALSE),"-")</f>
        <v>-</v>
      </c>
      <c r="D3302" t="s">
        <v>396</v>
      </c>
      <c r="E3302">
        <v>58.809072</v>
      </c>
      <c r="F3302">
        <v>190.05</v>
      </c>
      <c r="G3302">
        <v>77.769753274718298</v>
      </c>
      <c r="H3302">
        <v>13.279496695335901</v>
      </c>
      <c r="I3302">
        <v>25.6178130139287</v>
      </c>
      <c r="J3302">
        <v>-4.0564902685669404</v>
      </c>
      <c r="K3302">
        <v>169.865279364836</v>
      </c>
      <c r="L3302">
        <v>140.60296298253601</v>
      </c>
      <c r="M3302">
        <v>54.596222094373502</v>
      </c>
      <c r="N3302">
        <v>2.8124080790075698</v>
      </c>
      <c r="O3302">
        <v>23.151802157327001</v>
      </c>
      <c r="P3302">
        <v>123.588235294117</v>
      </c>
      <c r="Q3302">
        <v>0.19487210138087099</v>
      </c>
    </row>
    <row r="3303" spans="1:17" hidden="1" x14ac:dyDescent="0.3">
      <c r="A3303" t="s">
        <v>6823</v>
      </c>
      <c r="B3303" t="s">
        <v>6824</v>
      </c>
      <c r="C3303" t="str">
        <f>IFERROR(VLOOKUP(Table1[[#This Row],[Ticker]],[1]!Table2[[Symbol]:[Industry]],2,FALSE),"-")</f>
        <v>-</v>
      </c>
      <c r="D3303" t="s">
        <v>719</v>
      </c>
      <c r="E3303">
        <v>58.672705682999997</v>
      </c>
      <c r="F3303">
        <v>5.97</v>
      </c>
      <c r="G3303">
        <v>21.069235552695201</v>
      </c>
      <c r="H3303">
        <v>12.474746741812901</v>
      </c>
      <c r="I3303">
        <v>14.7324443773448</v>
      </c>
      <c r="J3303">
        <v>20.908224093440602</v>
      </c>
      <c r="K3303">
        <v>5.1005131163495196</v>
      </c>
      <c r="L3303">
        <v>4.5289231093931797</v>
      </c>
      <c r="M3303">
        <v>73.405425360951696</v>
      </c>
      <c r="N3303">
        <v>1.59710796357978</v>
      </c>
      <c r="O3303">
        <v>4.1876046901172499</v>
      </c>
      <c r="P3303">
        <v>113.978494623655</v>
      </c>
      <c r="Q3303">
        <v>7.5634090333071002E-2</v>
      </c>
    </row>
    <row r="3304" spans="1:17" hidden="1" x14ac:dyDescent="0.3">
      <c r="A3304" t="s">
        <v>6825</v>
      </c>
      <c r="B3304" t="s">
        <v>6826</v>
      </c>
      <c r="C3304" t="str">
        <f>IFERROR(VLOOKUP(Table1[[#This Row],[Ticker]],[1]!Table2[[Symbol]:[Industry]],2,FALSE),"-")</f>
        <v>-</v>
      </c>
      <c r="D3304" t="s">
        <v>6827</v>
      </c>
      <c r="E3304">
        <v>58.59</v>
      </c>
      <c r="F3304">
        <v>270</v>
      </c>
      <c r="G3304">
        <v>-19.442228292101898</v>
      </c>
      <c r="H3304">
        <v>22.858247649507401</v>
      </c>
      <c r="I3304">
        <v>-5.9619575804404104</v>
      </c>
      <c r="J3304">
        <v>-5.7998207141906697</v>
      </c>
      <c r="M3304">
        <v>31.521798177467598</v>
      </c>
      <c r="O3304">
        <v>34.4444444444444</v>
      </c>
      <c r="P3304">
        <v>24.855491329479701</v>
      </c>
    </row>
    <row r="3305" spans="1:17" hidden="1" x14ac:dyDescent="0.3">
      <c r="A3305" t="s">
        <v>6828</v>
      </c>
      <c r="B3305" t="s">
        <v>6829</v>
      </c>
      <c r="C3305" t="str">
        <f>IFERROR(VLOOKUP(Table1[[#This Row],[Ticker]],[1]!Table2[[Symbol]:[Industry]],2,FALSE),"-")</f>
        <v>-</v>
      </c>
      <c r="D3305" t="s">
        <v>391</v>
      </c>
      <c r="E3305">
        <v>58.533983999999997</v>
      </c>
      <c r="F3305">
        <v>54.15</v>
      </c>
      <c r="G3305">
        <v>-63.693099372241299</v>
      </c>
      <c r="H3305">
        <v>-10.820707803641501</v>
      </c>
      <c r="I3305">
        <v>-19.1759335437659</v>
      </c>
      <c r="J3305">
        <v>0.83667966058232801</v>
      </c>
      <c r="K3305">
        <v>57.508637643968797</v>
      </c>
      <c r="M3305">
        <v>36.088514224710103</v>
      </c>
      <c r="N3305">
        <v>0.94614023446140205</v>
      </c>
      <c r="O3305">
        <v>60.6648199445983</v>
      </c>
      <c r="P3305">
        <v>10.1729399796541</v>
      </c>
    </row>
    <row r="3306" spans="1:17" hidden="1" x14ac:dyDescent="0.3">
      <c r="A3306" t="s">
        <v>6830</v>
      </c>
      <c r="B3306" t="s">
        <v>6831</v>
      </c>
      <c r="C3306" t="str">
        <f>IFERROR(VLOOKUP(Table1[[#This Row],[Ticker]],[1]!Table2[[Symbol]:[Industry]],2,FALSE),"-")</f>
        <v>-</v>
      </c>
      <c r="D3306" t="s">
        <v>116</v>
      </c>
      <c r="E3306">
        <v>58.4925</v>
      </c>
      <c r="F3306">
        <v>77.989999999999995</v>
      </c>
      <c r="G3306">
        <v>49.583877745524298</v>
      </c>
      <c r="H3306">
        <v>4.1349659552236702</v>
      </c>
      <c r="I3306">
        <v>-25.465754154694299</v>
      </c>
      <c r="J3306">
        <v>15.4910821015604</v>
      </c>
      <c r="K3306">
        <v>72.463846020785397</v>
      </c>
      <c r="L3306">
        <v>64.019185953832405</v>
      </c>
      <c r="M3306">
        <v>65.6180869636175</v>
      </c>
      <c r="N3306">
        <v>1.0699027387779501</v>
      </c>
      <c r="O3306">
        <v>25.016027695858401</v>
      </c>
      <c r="P3306">
        <v>94.731585518102307</v>
      </c>
      <c r="Q3306">
        <v>8.3639311418859996E-2</v>
      </c>
    </row>
    <row r="3307" spans="1:17" hidden="1" x14ac:dyDescent="0.3">
      <c r="A3307" t="s">
        <v>6832</v>
      </c>
      <c r="B3307" t="s">
        <v>6833</v>
      </c>
      <c r="C3307" t="str">
        <f>IFERROR(VLOOKUP(Table1[[#This Row],[Ticker]],[1]!Table2[[Symbol]:[Industry]],2,FALSE),"-")</f>
        <v>-</v>
      </c>
      <c r="D3307" t="s">
        <v>46</v>
      </c>
      <c r="E3307">
        <v>58.319879999999998</v>
      </c>
      <c r="F3307">
        <v>7.88</v>
      </c>
      <c r="G3307">
        <v>-96.042449776044293</v>
      </c>
      <c r="H3307">
        <v>6.3561629446577399</v>
      </c>
      <c r="I3307">
        <v>-63.545066295624601</v>
      </c>
      <c r="J3307">
        <v>8.2884277472291803</v>
      </c>
      <c r="K3307">
        <v>8.1181456006852208</v>
      </c>
      <c r="L3307">
        <v>11.821359129467499</v>
      </c>
      <c r="M3307">
        <v>63.008197902326401</v>
      </c>
      <c r="N3307">
        <v>0.93804812137583704</v>
      </c>
      <c r="O3307">
        <v>274.492385786802</v>
      </c>
      <c r="P3307">
        <v>17.436661698956701</v>
      </c>
      <c r="Q3307">
        <v>2.6452498746481999E-2</v>
      </c>
    </row>
    <row r="3308" spans="1:17" hidden="1" x14ac:dyDescent="0.3">
      <c r="A3308" t="s">
        <v>6834</v>
      </c>
      <c r="B3308" t="s">
        <v>6835</v>
      </c>
      <c r="C3308" t="str">
        <f>IFERROR(VLOOKUP(Table1[[#This Row],[Ticker]],[1]!Table2[[Symbol]:[Industry]],2,FALSE),"-")</f>
        <v>-</v>
      </c>
      <c r="D3308" t="s">
        <v>551</v>
      </c>
      <c r="E3308">
        <v>58.264130559999998</v>
      </c>
      <c r="F3308">
        <v>63.2</v>
      </c>
      <c r="G3308">
        <v>0.32254508712928798</v>
      </c>
      <c r="H3308">
        <v>12.857453115898601</v>
      </c>
      <c r="I3308">
        <v>-26.291627910110702</v>
      </c>
      <c r="J3308">
        <v>17.675640473681099</v>
      </c>
      <c r="K3308">
        <v>59.921042210401097</v>
      </c>
      <c r="L3308">
        <v>58.839003654947803</v>
      </c>
      <c r="M3308">
        <v>52.129539965602397</v>
      </c>
      <c r="N3308">
        <v>2.6807910785887299</v>
      </c>
      <c r="O3308">
        <v>40.664556962025301</v>
      </c>
      <c r="P3308">
        <v>35.622317596566504</v>
      </c>
      <c r="Q3308">
        <v>-4.5269382230361997E-2</v>
      </c>
    </row>
    <row r="3309" spans="1:17" hidden="1" x14ac:dyDescent="0.3">
      <c r="A3309" t="s">
        <v>6836</v>
      </c>
      <c r="B3309" t="s">
        <v>6837</v>
      </c>
      <c r="C3309" t="str">
        <f>IFERROR(VLOOKUP(Table1[[#This Row],[Ticker]],[1]!Table2[[Symbol]:[Industry]],2,FALSE),"-")</f>
        <v>-</v>
      </c>
      <c r="D3309" t="s">
        <v>136</v>
      </c>
      <c r="E3309">
        <v>58.243425000000002</v>
      </c>
      <c r="F3309">
        <v>87.65</v>
      </c>
      <c r="G3309">
        <v>-12.6927197488831</v>
      </c>
      <c r="H3309">
        <v>1.5519716245500199</v>
      </c>
      <c r="I3309">
        <v>-10.870979564353901</v>
      </c>
      <c r="J3309">
        <v>0.64134879291996105</v>
      </c>
      <c r="M3309">
        <v>100</v>
      </c>
    </row>
    <row r="3310" spans="1:17" hidden="1" x14ac:dyDescent="0.3">
      <c r="A3310" t="s">
        <v>6838</v>
      </c>
      <c r="B3310" t="s">
        <v>6839</v>
      </c>
      <c r="C3310" t="str">
        <f>IFERROR(VLOOKUP(Table1[[#This Row],[Ticker]],[1]!Table2[[Symbol]:[Industry]],2,FALSE),"-")</f>
        <v>-</v>
      </c>
      <c r="D3310" t="s">
        <v>136</v>
      </c>
      <c r="E3310">
        <v>58.200665600000001</v>
      </c>
      <c r="F3310">
        <v>5905.1</v>
      </c>
      <c r="G3310">
        <v>71.253965757750606</v>
      </c>
      <c r="H3310">
        <v>-5.4549832349954297</v>
      </c>
      <c r="I3310">
        <v>2.94313653935352</v>
      </c>
      <c r="J3310">
        <v>10.186258347237899</v>
      </c>
      <c r="K3310">
        <v>5136.11920376746</v>
      </c>
      <c r="L3310">
        <v>4403.2434728423996</v>
      </c>
      <c r="M3310">
        <v>57.700614611054299</v>
      </c>
      <c r="N3310">
        <v>0.98987473049316299</v>
      </c>
      <c r="O3310">
        <v>10.6653570642325</v>
      </c>
      <c r="P3310">
        <v>103.553946914856</v>
      </c>
      <c r="Q3310">
        <v>3.9779912193426997E-2</v>
      </c>
    </row>
    <row r="3311" spans="1:17" hidden="1" x14ac:dyDescent="0.3">
      <c r="A3311" t="s">
        <v>6840</v>
      </c>
      <c r="B3311" t="s">
        <v>6841</v>
      </c>
      <c r="C3311" t="str">
        <f>IFERROR(VLOOKUP(Table1[[#This Row],[Ticker]],[1]!Table2[[Symbol]:[Industry]],2,FALSE),"-")</f>
        <v>-</v>
      </c>
      <c r="D3311" t="s">
        <v>297</v>
      </c>
      <c r="E3311">
        <v>58.150167000000003</v>
      </c>
      <c r="F3311">
        <v>14.46</v>
      </c>
      <c r="G3311">
        <v>87.637136787263103</v>
      </c>
      <c r="H3311">
        <v>13.995275371963</v>
      </c>
      <c r="I3311">
        <v>-43.215979537217301</v>
      </c>
      <c r="J3311">
        <v>13.2198077599861</v>
      </c>
      <c r="K3311">
        <v>13.4836843325521</v>
      </c>
      <c r="L3311">
        <v>13.115891425988799</v>
      </c>
      <c r="M3311">
        <v>60.606878957399999</v>
      </c>
      <c r="N3311">
        <v>1.24190124714682</v>
      </c>
      <c r="O3311">
        <v>51.936376210235103</v>
      </c>
      <c r="P3311">
        <v>114.85884101040099</v>
      </c>
      <c r="Q3311">
        <v>5.7078552623350001E-2</v>
      </c>
    </row>
    <row r="3312" spans="1:17" hidden="1" x14ac:dyDescent="0.3">
      <c r="A3312" t="s">
        <v>6842</v>
      </c>
      <c r="B3312" t="s">
        <v>6843</v>
      </c>
      <c r="C3312" t="str">
        <f>IFERROR(VLOOKUP(Table1[[#This Row],[Ticker]],[1]!Table2[[Symbol]:[Industry]],2,FALSE),"-")</f>
        <v>-</v>
      </c>
      <c r="D3312" t="s">
        <v>433</v>
      </c>
      <c r="E3312">
        <v>58.114418700000002</v>
      </c>
      <c r="F3312">
        <v>3.9</v>
      </c>
      <c r="G3312">
        <v>-68.026526876400496</v>
      </c>
      <c r="H3312">
        <v>-4.4873744703082403</v>
      </c>
      <c r="I3312">
        <v>-43.833056286352601</v>
      </c>
      <c r="J3312">
        <v>1.76370582101537</v>
      </c>
      <c r="K3312">
        <v>4.0034225067217504</v>
      </c>
      <c r="L3312">
        <v>5.0502068216523899</v>
      </c>
      <c r="M3312">
        <v>43.235256291156603</v>
      </c>
      <c r="N3312">
        <v>1.0038364088781</v>
      </c>
      <c r="O3312">
        <v>71.794871794871796</v>
      </c>
      <c r="P3312">
        <v>19.999999999999901</v>
      </c>
      <c r="Q3312">
        <v>3.8204337324872002E-2</v>
      </c>
    </row>
    <row r="3313" spans="1:17" hidden="1" x14ac:dyDescent="0.3">
      <c r="A3313" t="s">
        <v>6844</v>
      </c>
      <c r="B3313" t="s">
        <v>6845</v>
      </c>
      <c r="C3313" t="str">
        <f>IFERROR(VLOOKUP(Table1[[#This Row],[Ticker]],[1]!Table2[[Symbol]:[Industry]],2,FALSE),"-")</f>
        <v>-</v>
      </c>
      <c r="D3313" t="s">
        <v>1180</v>
      </c>
      <c r="E3313">
        <v>58.075370466999999</v>
      </c>
      <c r="F3313">
        <v>0.59</v>
      </c>
      <c r="G3313">
        <v>-6.1769221696529497</v>
      </c>
      <c r="H3313">
        <v>-21.931818914752601</v>
      </c>
      <c r="I3313">
        <v>-11.380676792262999</v>
      </c>
      <c r="J3313">
        <v>-4.4463166299525598</v>
      </c>
      <c r="K3313">
        <v>0.62832960210594802</v>
      </c>
      <c r="L3313">
        <v>0.57230235282295705</v>
      </c>
      <c r="M3313">
        <v>21.509114205969698</v>
      </c>
      <c r="N3313">
        <v>1.35886739669173</v>
      </c>
      <c r="O3313">
        <v>28.8135593220339</v>
      </c>
      <c r="P3313">
        <v>20.408163265306101</v>
      </c>
      <c r="Q3313">
        <v>-3.0168128139334002E-2</v>
      </c>
    </row>
    <row r="3314" spans="1:17" hidden="1" x14ac:dyDescent="0.3">
      <c r="A3314" t="s">
        <v>6846</v>
      </c>
      <c r="B3314" t="s">
        <v>6847</v>
      </c>
      <c r="C3314" t="str">
        <f>IFERROR(VLOOKUP(Table1[[#This Row],[Ticker]],[1]!Table2[[Symbol]:[Industry]],2,FALSE),"-")</f>
        <v>-</v>
      </c>
      <c r="D3314" t="s">
        <v>396</v>
      </c>
      <c r="E3314">
        <v>57.946502000000002</v>
      </c>
      <c r="F3314">
        <v>97.34</v>
      </c>
      <c r="G3314">
        <v>93.840639202722102</v>
      </c>
      <c r="H3314">
        <v>1.0178886875864901</v>
      </c>
      <c r="I3314">
        <v>-16.2008824186683</v>
      </c>
      <c r="J3314">
        <v>-2.0173754733727498</v>
      </c>
      <c r="K3314">
        <v>98.313506867715105</v>
      </c>
      <c r="L3314">
        <v>92.174546868228305</v>
      </c>
      <c r="M3314">
        <v>43.998039197778198</v>
      </c>
      <c r="N3314">
        <v>0.80428927276777495</v>
      </c>
      <c r="O3314">
        <v>53.739469899321897</v>
      </c>
      <c r="P3314">
        <v>143.35</v>
      </c>
      <c r="Q3314">
        <v>0.140109780843618</v>
      </c>
    </row>
    <row r="3315" spans="1:17" hidden="1" x14ac:dyDescent="0.3">
      <c r="A3315" t="s">
        <v>6848</v>
      </c>
      <c r="B3315" t="s">
        <v>6849</v>
      </c>
      <c r="C3315" t="str">
        <f>IFERROR(VLOOKUP(Table1[[#This Row],[Ticker]],[1]!Table2[[Symbol]:[Industry]],2,FALSE),"-")</f>
        <v>-</v>
      </c>
      <c r="D3315" t="s">
        <v>775</v>
      </c>
      <c r="E3315">
        <v>57.937141199999999</v>
      </c>
      <c r="F3315">
        <v>56.67</v>
      </c>
      <c r="G3315">
        <v>-85.370539980413596</v>
      </c>
      <c r="H3315">
        <v>8.0367860538522606</v>
      </c>
      <c r="I3315">
        <v>-54.652003996118601</v>
      </c>
      <c r="J3315">
        <v>-2.3545664713301302</v>
      </c>
      <c r="K3315">
        <v>53.3507080393899</v>
      </c>
      <c r="L3315">
        <v>76.779110719807605</v>
      </c>
      <c r="M3315">
        <v>59.0272673341046</v>
      </c>
      <c r="N3315">
        <v>0.74470734744707301</v>
      </c>
      <c r="O3315">
        <v>201.041115228515</v>
      </c>
      <c r="P3315">
        <v>38.219512195121901</v>
      </c>
    </row>
    <row r="3316" spans="1:17" hidden="1" x14ac:dyDescent="0.3">
      <c r="A3316" t="s">
        <v>6850</v>
      </c>
      <c r="B3316" t="s">
        <v>6851</v>
      </c>
      <c r="C3316" t="str">
        <f>IFERROR(VLOOKUP(Table1[[#This Row],[Ticker]],[1]!Table2[[Symbol]:[Industry]],2,FALSE),"-")</f>
        <v>-</v>
      </c>
      <c r="D3316" t="s">
        <v>862</v>
      </c>
      <c r="E3316">
        <v>57.790249699999997</v>
      </c>
      <c r="F3316">
        <v>114.65</v>
      </c>
      <c r="G3316">
        <v>11.5141677570428</v>
      </c>
      <c r="H3316">
        <v>7.3785259128335099</v>
      </c>
      <c r="I3316">
        <v>7.7065656771239297</v>
      </c>
      <c r="J3316">
        <v>2.88243044264697</v>
      </c>
      <c r="K3316">
        <v>105.282478376762</v>
      </c>
      <c r="L3316">
        <v>100.301791533708</v>
      </c>
      <c r="M3316">
        <v>63.259338852595398</v>
      </c>
      <c r="N3316">
        <v>1.48623547260478</v>
      </c>
      <c r="O3316">
        <v>18.970780636720399</v>
      </c>
      <c r="P3316">
        <v>54.723346828609998</v>
      </c>
      <c r="Q3316">
        <v>1.4824467503013E-2</v>
      </c>
    </row>
    <row r="3317" spans="1:17" hidden="1" x14ac:dyDescent="0.3">
      <c r="A3317" t="s">
        <v>6852</v>
      </c>
      <c r="B3317" t="s">
        <v>6853</v>
      </c>
      <c r="C3317" t="str">
        <f>IFERROR(VLOOKUP(Table1[[#This Row],[Ticker]],[1]!Table2[[Symbol]:[Industry]],2,FALSE),"-")</f>
        <v>-</v>
      </c>
      <c r="D3317" t="s">
        <v>181</v>
      </c>
      <c r="E3317">
        <v>57.772720200000002</v>
      </c>
      <c r="F3317">
        <v>59.8</v>
      </c>
      <c r="G3317">
        <v>-12.896872507202399</v>
      </c>
      <c r="H3317">
        <v>1.10706432250288</v>
      </c>
      <c r="I3317">
        <v>-30.210442668958699</v>
      </c>
      <c r="J3317">
        <v>2.3220245416634699</v>
      </c>
      <c r="K3317">
        <v>60.471657545168199</v>
      </c>
      <c r="L3317">
        <v>62.703302462748901</v>
      </c>
      <c r="M3317">
        <v>46.544155927030801</v>
      </c>
      <c r="N3317">
        <v>1.07025702788174</v>
      </c>
      <c r="O3317">
        <v>42.140468227424698</v>
      </c>
      <c r="P3317">
        <v>19.3612774451097</v>
      </c>
      <c r="Q3317">
        <v>-1.1888471030061E-2</v>
      </c>
    </row>
    <row r="3318" spans="1:17" hidden="1" x14ac:dyDescent="0.3">
      <c r="A3318" t="s">
        <v>6854</v>
      </c>
      <c r="B3318" t="s">
        <v>6855</v>
      </c>
      <c r="C3318" t="str">
        <f>IFERROR(VLOOKUP(Table1[[#This Row],[Ticker]],[1]!Table2[[Symbol]:[Industry]],2,FALSE),"-")</f>
        <v>-</v>
      </c>
      <c r="D3318" t="s">
        <v>3008</v>
      </c>
      <c r="E3318">
        <v>57.765426599999998</v>
      </c>
      <c r="F3318">
        <v>103.8</v>
      </c>
      <c r="G3318">
        <v>15.879915937536101</v>
      </c>
      <c r="H3318">
        <v>-14.568199921726899</v>
      </c>
      <c r="I3318">
        <v>-7.4129299865090301</v>
      </c>
      <c r="J3318">
        <v>-6.4891573644503904</v>
      </c>
      <c r="K3318">
        <v>108.14854638301399</v>
      </c>
      <c r="L3318">
        <v>97.970443380072595</v>
      </c>
      <c r="M3318">
        <v>40.489580909953503</v>
      </c>
      <c r="N3318">
        <v>0.55076067247399696</v>
      </c>
      <c r="O3318">
        <v>54.123314065510499</v>
      </c>
      <c r="P3318">
        <v>43.687707641195999</v>
      </c>
    </row>
    <row r="3319" spans="1:17" hidden="1" x14ac:dyDescent="0.3">
      <c r="A3319" t="s">
        <v>6856</v>
      </c>
      <c r="B3319" t="s">
        <v>6857</v>
      </c>
      <c r="C3319" t="str">
        <f>IFERROR(VLOOKUP(Table1[[#This Row],[Ticker]],[1]!Table2[[Symbol]:[Industry]],2,FALSE),"-")</f>
        <v>-</v>
      </c>
      <c r="D3319" t="s">
        <v>626</v>
      </c>
      <c r="E3319">
        <v>57.478989839999997</v>
      </c>
      <c r="F3319">
        <v>33.520000000000003</v>
      </c>
      <c r="G3319">
        <v>36.927109686992097</v>
      </c>
      <c r="H3319">
        <v>-2.4873744703082399</v>
      </c>
      <c r="I3319">
        <v>-3.0227129170578002</v>
      </c>
      <c r="J3319">
        <v>10.350682463769401</v>
      </c>
      <c r="K3319">
        <v>31.7132365017045</v>
      </c>
      <c r="L3319">
        <v>29.151051741843499</v>
      </c>
      <c r="M3319">
        <v>56.167210271472598</v>
      </c>
      <c r="N3319">
        <v>2.7835483068847102</v>
      </c>
      <c r="O3319">
        <v>15.751789976133599</v>
      </c>
      <c r="P3319">
        <v>76.421052631578902</v>
      </c>
      <c r="Q3319">
        <v>6.6233827873170004E-3</v>
      </c>
    </row>
    <row r="3320" spans="1:17" hidden="1" x14ac:dyDescent="0.3">
      <c r="A3320" t="s">
        <v>6858</v>
      </c>
      <c r="B3320" t="s">
        <v>6859</v>
      </c>
      <c r="C3320" t="str">
        <f>IFERROR(VLOOKUP(Table1[[#This Row],[Ticker]],[1]!Table2[[Symbol]:[Industry]],2,FALSE),"-")</f>
        <v>-</v>
      </c>
      <c r="E3320">
        <v>57.473925035999997</v>
      </c>
      <c r="F3320">
        <v>70.180000000000007</v>
      </c>
      <c r="G3320">
        <v>47.775163012245898</v>
      </c>
      <c r="H3320">
        <v>-8.1123744703082394</v>
      </c>
      <c r="I3320">
        <v>-17.777458026747698</v>
      </c>
      <c r="J3320">
        <v>4.2803233341635298</v>
      </c>
      <c r="K3320">
        <v>73.290353068018803</v>
      </c>
      <c r="L3320">
        <v>66.902191842674</v>
      </c>
      <c r="M3320">
        <v>39.962271062078301</v>
      </c>
      <c r="N3320">
        <v>1.50001936983471</v>
      </c>
      <c r="O3320">
        <v>34.5540039897406</v>
      </c>
      <c r="P3320">
        <v>143.00554016620501</v>
      </c>
      <c r="Q3320">
        <v>0.16872364116929101</v>
      </c>
    </row>
    <row r="3321" spans="1:17" hidden="1" x14ac:dyDescent="0.3">
      <c r="A3321" t="s">
        <v>6860</v>
      </c>
      <c r="B3321" t="s">
        <v>6861</v>
      </c>
      <c r="C3321" t="str">
        <f>IFERROR(VLOOKUP(Table1[[#This Row],[Ticker]],[1]!Table2[[Symbol]:[Industry]],2,FALSE),"-")</f>
        <v>-</v>
      </c>
      <c r="D3321" t="s">
        <v>133</v>
      </c>
      <c r="E3321">
        <v>57.457915839999998</v>
      </c>
      <c r="F3321">
        <v>41.6</v>
      </c>
      <c r="G3321">
        <v>-38.728696839394097</v>
      </c>
      <c r="H3321">
        <v>-13.125672342648601</v>
      </c>
      <c r="I3321">
        <v>-25.2484261277326</v>
      </c>
      <c r="J3321">
        <v>10.9980319464063</v>
      </c>
      <c r="M3321">
        <v>53.755300445276603</v>
      </c>
      <c r="O3321">
        <v>17.1875</v>
      </c>
      <c r="P3321">
        <v>10.6382978723404</v>
      </c>
    </row>
    <row r="3322" spans="1:17" hidden="1" x14ac:dyDescent="0.3">
      <c r="A3322" t="s">
        <v>6862</v>
      </c>
      <c r="B3322" t="s">
        <v>6863</v>
      </c>
      <c r="C3322" t="str">
        <f>IFERROR(VLOOKUP(Table1[[#This Row],[Ticker]],[1]!Table2[[Symbol]:[Industry]],2,FALSE),"-")</f>
        <v>-</v>
      </c>
      <c r="D3322" t="s">
        <v>379</v>
      </c>
      <c r="E3322">
        <v>57.358932000000003</v>
      </c>
      <c r="F3322">
        <v>159</v>
      </c>
      <c r="G3322">
        <v>-3.3292714814707001</v>
      </c>
      <c r="H3322">
        <v>4.9126255296917503</v>
      </c>
      <c r="I3322">
        <v>-30.742732361215101</v>
      </c>
      <c r="J3322">
        <v>1.1906908365200599</v>
      </c>
      <c r="K3322">
        <v>155.15400674826699</v>
      </c>
      <c r="L3322">
        <v>153.802039850358</v>
      </c>
      <c r="M3322">
        <v>50.966619704546503</v>
      </c>
      <c r="N3322">
        <v>1.0990788463647301</v>
      </c>
      <c r="O3322">
        <v>59.119496855345901</v>
      </c>
      <c r="P3322">
        <v>38.260869565217298</v>
      </c>
      <c r="Q3322">
        <v>6.7132387760918996E-2</v>
      </c>
    </row>
    <row r="3323" spans="1:17" hidden="1" x14ac:dyDescent="0.3">
      <c r="A3323" t="s">
        <v>6864</v>
      </c>
      <c r="B3323" t="s">
        <v>6865</v>
      </c>
      <c r="C3323" t="str">
        <f>IFERROR(VLOOKUP(Table1[[#This Row],[Ticker]],[1]!Table2[[Symbol]:[Industry]],2,FALSE),"-")</f>
        <v>-</v>
      </c>
      <c r="D3323" t="s">
        <v>532</v>
      </c>
      <c r="E3323">
        <v>57.07864</v>
      </c>
      <c r="F3323">
        <v>185.2</v>
      </c>
      <c r="G3323">
        <v>31.233406256561999</v>
      </c>
      <c r="H3323">
        <v>16.867464239369099</v>
      </c>
      <c r="I3323">
        <v>29.356723738240799</v>
      </c>
      <c r="J3323">
        <v>-2.1598627904357302</v>
      </c>
      <c r="K3323">
        <v>168.687551518812</v>
      </c>
      <c r="L3323">
        <v>140.962397833333</v>
      </c>
      <c r="M3323">
        <v>55.157559809752897</v>
      </c>
      <c r="N3323">
        <v>0.85542612859663802</v>
      </c>
      <c r="O3323">
        <v>10.2591792656587</v>
      </c>
      <c r="P3323">
        <v>137.740693196405</v>
      </c>
      <c r="Q3323">
        <v>0.16414320157147599</v>
      </c>
    </row>
    <row r="3324" spans="1:17" hidden="1" x14ac:dyDescent="0.3">
      <c r="A3324" t="s">
        <v>6866</v>
      </c>
      <c r="B3324" t="s">
        <v>6867</v>
      </c>
      <c r="C3324" t="str">
        <f>IFERROR(VLOOKUP(Table1[[#This Row],[Ticker]],[1]!Table2[[Symbol]:[Industry]],2,FALSE),"-")</f>
        <v>-</v>
      </c>
      <c r="D3324" t="s">
        <v>6868</v>
      </c>
      <c r="E3324">
        <v>57.034839553999902</v>
      </c>
      <c r="F3324">
        <v>23.87</v>
      </c>
      <c r="G3324">
        <v>254.11666895100501</v>
      </c>
      <c r="H3324">
        <v>2.4243015314151499</v>
      </c>
      <c r="I3324">
        <v>186.017992294246</v>
      </c>
      <c r="J3324">
        <v>13.780231745578501</v>
      </c>
      <c r="K3324">
        <v>21.377808390172198</v>
      </c>
      <c r="L3324">
        <v>14.378546064159099</v>
      </c>
      <c r="M3324">
        <v>69.396640098879899</v>
      </c>
      <c r="N3324">
        <v>0.63444600442625299</v>
      </c>
      <c r="O3324">
        <v>13.7410976120653</v>
      </c>
      <c r="P3324">
        <v>280.70175438596402</v>
      </c>
      <c r="Q3324">
        <v>0.15998354920115099</v>
      </c>
    </row>
    <row r="3325" spans="1:17" hidden="1" x14ac:dyDescent="0.3">
      <c r="A3325" t="s">
        <v>6869</v>
      </c>
      <c r="B3325" t="s">
        <v>6870</v>
      </c>
      <c r="C3325" t="str">
        <f>IFERROR(VLOOKUP(Table1[[#This Row],[Ticker]],[1]!Table2[[Symbol]:[Industry]],2,FALSE),"-")</f>
        <v>-</v>
      </c>
      <c r="E3325">
        <v>56.986623999999999</v>
      </c>
      <c r="F3325">
        <v>161.6</v>
      </c>
      <c r="G3325">
        <v>20.927465911458</v>
      </c>
      <c r="H3325">
        <v>-9.0588030417368106</v>
      </c>
      <c r="I3325">
        <v>11.4423914424057</v>
      </c>
      <c r="J3325">
        <v>3.3666186113065</v>
      </c>
      <c r="K3325">
        <v>168.94594549706301</v>
      </c>
      <c r="L3325">
        <v>152.58590331624401</v>
      </c>
      <c r="M3325">
        <v>35.962006359026198</v>
      </c>
      <c r="N3325">
        <v>0.65084655772520705</v>
      </c>
      <c r="O3325">
        <v>30.3527227722772</v>
      </c>
      <c r="P3325">
        <v>78.563535911602202</v>
      </c>
      <c r="Q3325">
        <v>9.6777722372761998E-2</v>
      </c>
    </row>
    <row r="3326" spans="1:17" hidden="1" x14ac:dyDescent="0.3">
      <c r="A3326" t="s">
        <v>6019</v>
      </c>
      <c r="B3326" t="s">
        <v>6871</v>
      </c>
      <c r="C3326" t="str">
        <f>IFERROR(VLOOKUP(Table1[[#This Row],[Ticker]],[1]!Table2[[Symbol]:[Industry]],2,FALSE),"-")</f>
        <v>-</v>
      </c>
      <c r="D3326" t="s">
        <v>121</v>
      </c>
      <c r="E3326">
        <v>56.983146011999999</v>
      </c>
      <c r="F3326">
        <v>0.78</v>
      </c>
      <c r="G3326">
        <v>-34.820379552606099</v>
      </c>
      <c r="H3326">
        <v>-3.7373744703082399</v>
      </c>
      <c r="I3326">
        <v>-15.604814723297499</v>
      </c>
      <c r="J3326">
        <v>-1.9974196455364399</v>
      </c>
      <c r="K3326">
        <v>0.79130349597117799</v>
      </c>
      <c r="L3326">
        <v>0.99317925738746304</v>
      </c>
      <c r="M3326">
        <v>32.113040620112699</v>
      </c>
      <c r="N3326">
        <v>1.3397159550501501</v>
      </c>
      <c r="O3326">
        <v>41.025641025641001</v>
      </c>
      <c r="P3326">
        <v>30</v>
      </c>
      <c r="Q3326">
        <v>-0.14910092959966001</v>
      </c>
    </row>
    <row r="3327" spans="1:17" hidden="1" x14ac:dyDescent="0.3">
      <c r="A3327" t="s">
        <v>6872</v>
      </c>
      <c r="B3327" t="s">
        <v>6873</v>
      </c>
      <c r="C3327" t="str">
        <f>IFERROR(VLOOKUP(Table1[[#This Row],[Ticker]],[1]!Table2[[Symbol]:[Industry]],2,FALSE),"-")</f>
        <v>-</v>
      </c>
      <c r="D3327" t="s">
        <v>294</v>
      </c>
      <c r="E3327">
        <v>56.841232499999997</v>
      </c>
      <c r="F3327">
        <v>169.65</v>
      </c>
      <c r="G3327">
        <v>22.296002761618301</v>
      </c>
      <c r="H3327">
        <v>-7.3797423763747796</v>
      </c>
      <c r="I3327">
        <v>-23.7447936540323</v>
      </c>
      <c r="J3327">
        <v>2.7875056306168902</v>
      </c>
      <c r="K3327">
        <v>167.72823878258299</v>
      </c>
      <c r="L3327">
        <v>158.978579390639</v>
      </c>
      <c r="M3327">
        <v>49.764373843112402</v>
      </c>
      <c r="N3327">
        <v>0.43713723816572297</v>
      </c>
      <c r="O3327">
        <v>35.573239021514802</v>
      </c>
      <c r="P3327">
        <v>56.865464632454902</v>
      </c>
      <c r="Q3327">
        <v>0.109806876412475</v>
      </c>
    </row>
    <row r="3328" spans="1:17" hidden="1" x14ac:dyDescent="0.3">
      <c r="A3328" t="s">
        <v>6874</v>
      </c>
      <c r="B3328" t="s">
        <v>6875</v>
      </c>
      <c r="C3328" t="str">
        <f>IFERROR(VLOOKUP(Table1[[#This Row],[Ticker]],[1]!Table2[[Symbol]:[Industry]],2,FALSE),"-")</f>
        <v>-</v>
      </c>
      <c r="D3328" t="s">
        <v>494</v>
      </c>
      <c r="E3328">
        <v>56.782411199999999</v>
      </c>
      <c r="F3328">
        <v>38.1</v>
      </c>
      <c r="G3328">
        <v>4.8395437475176504</v>
      </c>
      <c r="H3328">
        <v>-8.5524270504011799</v>
      </c>
      <c r="I3328">
        <v>-24.106917035841299</v>
      </c>
      <c r="J3328">
        <v>-0.40570319790602899</v>
      </c>
      <c r="K3328">
        <v>39.552299770400602</v>
      </c>
      <c r="L3328">
        <v>39.142851693812901</v>
      </c>
      <c r="M3328">
        <v>44.448989174778198</v>
      </c>
      <c r="N3328">
        <v>0.70781377789695399</v>
      </c>
      <c r="O3328">
        <v>46.981627296587902</v>
      </c>
      <c r="P3328">
        <v>41.1111111111111</v>
      </c>
      <c r="Q3328">
        <v>-7.3519571048295998E-2</v>
      </c>
    </row>
    <row r="3329" spans="1:17" hidden="1" x14ac:dyDescent="0.3">
      <c r="A3329" t="s">
        <v>6876</v>
      </c>
      <c r="B3329" t="s">
        <v>6877</v>
      </c>
      <c r="C3329" t="str">
        <f>IFERROR(VLOOKUP(Table1[[#This Row],[Ticker]],[1]!Table2[[Symbol]:[Industry]],2,FALSE),"-")</f>
        <v>-</v>
      </c>
      <c r="D3329" t="s">
        <v>3555</v>
      </c>
      <c r="E3329">
        <v>56.778451199999999</v>
      </c>
      <c r="F3329">
        <v>1.08</v>
      </c>
      <c r="G3329">
        <v>50.464094892909699</v>
      </c>
      <c r="H3329">
        <v>4.2433947604609896</v>
      </c>
      <c r="I3329">
        <v>-7.2224617821210799</v>
      </c>
      <c r="J3329">
        <v>-4.6564889712724202</v>
      </c>
      <c r="K3329">
        <v>1.0718027518352</v>
      </c>
      <c r="L3329">
        <v>0.96932607041461305</v>
      </c>
      <c r="M3329">
        <v>39.768791060073902</v>
      </c>
      <c r="N3329">
        <v>1.21136699440204</v>
      </c>
      <c r="O3329">
        <v>42.592592592592503</v>
      </c>
      <c r="P3329">
        <v>80</v>
      </c>
      <c r="Q3329">
        <v>1.5271764990580999E-2</v>
      </c>
    </row>
    <row r="3330" spans="1:17" hidden="1" x14ac:dyDescent="0.3">
      <c r="A3330" t="s">
        <v>6878</v>
      </c>
      <c r="B3330" t="s">
        <v>6879</v>
      </c>
      <c r="C3330" t="str">
        <f>IFERROR(VLOOKUP(Table1[[#This Row],[Ticker]],[1]!Table2[[Symbol]:[Industry]],2,FALSE),"-")</f>
        <v>-</v>
      </c>
      <c r="D3330" t="s">
        <v>146</v>
      </c>
      <c r="E3330">
        <v>56.7</v>
      </c>
      <c r="F3330">
        <v>270</v>
      </c>
      <c r="G3330">
        <v>-69.442228292101902</v>
      </c>
      <c r="H3330">
        <v>-5.4394039906034397</v>
      </c>
      <c r="I3330">
        <v>-44.750384343550699</v>
      </c>
      <c r="J3330">
        <v>-8.5090763677255499</v>
      </c>
      <c r="K3330">
        <v>297.88456225391599</v>
      </c>
      <c r="M3330">
        <v>38.045990271494603</v>
      </c>
      <c r="N3330">
        <v>0.70408163265306101</v>
      </c>
      <c r="O3330">
        <v>85.185185185185105</v>
      </c>
      <c r="P3330">
        <v>9.2896174863387806</v>
      </c>
    </row>
    <row r="3331" spans="1:17" hidden="1" x14ac:dyDescent="0.3">
      <c r="A3331" t="s">
        <v>6880</v>
      </c>
      <c r="B3331" t="s">
        <v>6881</v>
      </c>
      <c r="C3331" t="str">
        <f>IFERROR(VLOOKUP(Table1[[#This Row],[Ticker]],[1]!Table2[[Symbol]:[Industry]],2,FALSE),"-")</f>
        <v>-</v>
      </c>
      <c r="D3331" t="s">
        <v>396</v>
      </c>
      <c r="E3331">
        <v>56.601430483999998</v>
      </c>
      <c r="F3331">
        <v>38.82</v>
      </c>
      <c r="G3331">
        <v>-33.185097863347401</v>
      </c>
      <c r="H3331">
        <v>-11.989534052031299</v>
      </c>
      <c r="I3331">
        <v>-42.523345074735197</v>
      </c>
      <c r="J3331">
        <v>1.5123252939885301</v>
      </c>
      <c r="K3331">
        <v>42.934300574935698</v>
      </c>
      <c r="L3331">
        <v>44.966302888798602</v>
      </c>
      <c r="M3331">
        <v>25.060090383412199</v>
      </c>
      <c r="N3331">
        <v>0.21647035842078999</v>
      </c>
      <c r="O3331">
        <v>53.286201499364303</v>
      </c>
      <c r="P3331">
        <v>25.112906472930899</v>
      </c>
      <c r="Q3331">
        <v>1.596302895913E-3</v>
      </c>
    </row>
    <row r="3332" spans="1:17" hidden="1" x14ac:dyDescent="0.3">
      <c r="A3332" t="s">
        <v>6882</v>
      </c>
      <c r="B3332" t="s">
        <v>6883</v>
      </c>
      <c r="C3332" t="str">
        <f>IFERROR(VLOOKUP(Table1[[#This Row],[Ticker]],[1]!Table2[[Symbol]:[Industry]],2,FALSE),"-")</f>
        <v>-</v>
      </c>
      <c r="D3332" t="s">
        <v>532</v>
      </c>
      <c r="E3332">
        <v>56.554400000000001</v>
      </c>
      <c r="F3332">
        <v>1.1200000000000001</v>
      </c>
      <c r="G3332">
        <v>66.518362840902995</v>
      </c>
      <c r="H3332">
        <v>-5.87720497878282</v>
      </c>
      <c r="I3332">
        <v>-9.4011110195938397</v>
      </c>
      <c r="J3332">
        <v>-2.0923864071698701</v>
      </c>
      <c r="K3332">
        <v>1.1207145238841301</v>
      </c>
      <c r="L3332">
        <v>0.976344467509767</v>
      </c>
      <c r="M3332">
        <v>35.737033238507003</v>
      </c>
      <c r="N3332">
        <v>0.81293584041522404</v>
      </c>
      <c r="O3332">
        <v>25.8928571428571</v>
      </c>
      <c r="P3332">
        <v>93.103448275861993</v>
      </c>
      <c r="Q3332">
        <v>7.1126645900989993E-2</v>
      </c>
    </row>
    <row r="3333" spans="1:17" hidden="1" x14ac:dyDescent="0.3">
      <c r="A3333" t="s">
        <v>6884</v>
      </c>
      <c r="B3333" t="s">
        <v>6885</v>
      </c>
      <c r="C3333" t="str">
        <f>IFERROR(VLOOKUP(Table1[[#This Row],[Ticker]],[1]!Table2[[Symbol]:[Industry]],2,FALSE),"-")</f>
        <v>-</v>
      </c>
      <c r="D3333" t="s">
        <v>372</v>
      </c>
      <c r="E3333">
        <v>56.495040000000003</v>
      </c>
      <c r="F3333">
        <v>60.05</v>
      </c>
      <c r="G3333">
        <v>3.5340911630907499</v>
      </c>
      <c r="H3333">
        <v>-1.0369312793332099</v>
      </c>
      <c r="I3333">
        <v>-15.857851160544501</v>
      </c>
      <c r="J3333">
        <v>0.392351077567613</v>
      </c>
      <c r="K3333">
        <v>63.716659938967503</v>
      </c>
      <c r="L3333">
        <v>59.649135933964097</v>
      </c>
      <c r="M3333">
        <v>37.782523929168903</v>
      </c>
      <c r="N3333">
        <v>0.17488052871051901</v>
      </c>
      <c r="O3333">
        <v>34.471273938384698</v>
      </c>
      <c r="P3333">
        <v>91.5470494417862</v>
      </c>
      <c r="Q3333">
        <v>-1.4214928732107999E-2</v>
      </c>
    </row>
    <row r="3334" spans="1:17" hidden="1" x14ac:dyDescent="0.3">
      <c r="A3334" t="s">
        <v>6886</v>
      </c>
      <c r="B3334" t="s">
        <v>6887</v>
      </c>
      <c r="C3334" t="str">
        <f>IFERROR(VLOOKUP(Table1[[#This Row],[Ticker]],[1]!Table2[[Symbol]:[Industry]],2,FALSE),"-")</f>
        <v>-</v>
      </c>
      <c r="D3334" t="s">
        <v>2379</v>
      </c>
      <c r="E3334">
        <v>56.473824</v>
      </c>
      <c r="F3334">
        <v>52.8</v>
      </c>
      <c r="G3334">
        <v>93.414914565040903</v>
      </c>
      <c r="H3334">
        <v>17.250720767786898</v>
      </c>
      <c r="I3334">
        <v>21.761085659844198</v>
      </c>
      <c r="J3334">
        <v>-15.6976454033273</v>
      </c>
      <c r="K3334">
        <v>45.094532489276297</v>
      </c>
      <c r="L3334">
        <v>38.238473560813098</v>
      </c>
      <c r="M3334">
        <v>60.1138894406782</v>
      </c>
      <c r="N3334">
        <v>4.2288949444620796</v>
      </c>
      <c r="O3334">
        <v>15.625</v>
      </c>
      <c r="P3334">
        <v>163.99999999999901</v>
      </c>
      <c r="Q3334">
        <v>0.13564033791201999</v>
      </c>
    </row>
    <row r="3335" spans="1:17" hidden="1" x14ac:dyDescent="0.3">
      <c r="A3335" t="s">
        <v>6888</v>
      </c>
      <c r="B3335" t="s">
        <v>6889</v>
      </c>
      <c r="C3335" t="str">
        <f>IFERROR(VLOOKUP(Table1[[#This Row],[Ticker]],[1]!Table2[[Symbol]:[Industry]],2,FALSE),"-")</f>
        <v>-</v>
      </c>
      <c r="D3335" t="s">
        <v>1403</v>
      </c>
      <c r="E3335">
        <v>56.357999999999997</v>
      </c>
      <c r="F3335">
        <v>30.3</v>
      </c>
      <c r="G3335">
        <v>17.700628850755201</v>
      </c>
      <c r="H3335">
        <v>-7.1457595634759503</v>
      </c>
      <c r="I3335">
        <v>24.0613238009215</v>
      </c>
      <c r="J3335">
        <v>-4.74594361460173</v>
      </c>
      <c r="K3335">
        <v>30.973957976246702</v>
      </c>
      <c r="L3335">
        <v>25.853422646689001</v>
      </c>
      <c r="M3335">
        <v>19.589135000592499</v>
      </c>
      <c r="N3335">
        <v>0.238637079913398</v>
      </c>
      <c r="O3335">
        <v>26.1716171617161</v>
      </c>
      <c r="P3335">
        <v>68.3333333333333</v>
      </c>
      <c r="Q3335">
        <v>8.4402063931500008E-3</v>
      </c>
    </row>
    <row r="3336" spans="1:17" hidden="1" x14ac:dyDescent="0.3">
      <c r="A3336" t="s">
        <v>6890</v>
      </c>
      <c r="B3336" t="s">
        <v>6891</v>
      </c>
      <c r="C3336" t="str">
        <f>IFERROR(VLOOKUP(Table1[[#This Row],[Ticker]],[1]!Table2[[Symbol]:[Industry]],2,FALSE),"-")</f>
        <v>-</v>
      </c>
      <c r="D3336" t="s">
        <v>46</v>
      </c>
      <c r="E3336">
        <v>56.162999999999997</v>
      </c>
      <c r="F3336">
        <v>77.2</v>
      </c>
      <c r="G3336">
        <v>20.182975401542802</v>
      </c>
      <c r="H3336">
        <v>4.3344129437583803</v>
      </c>
      <c r="I3336">
        <v>-32.148438884371302</v>
      </c>
      <c r="J3336">
        <v>0.34810676261870999</v>
      </c>
      <c r="K3336">
        <v>77.424613883423504</v>
      </c>
      <c r="L3336">
        <v>77.051533438701597</v>
      </c>
      <c r="M3336">
        <v>46.291452242695797</v>
      </c>
      <c r="N3336">
        <v>0.76498282637430504</v>
      </c>
      <c r="O3336">
        <v>43.782383419689097</v>
      </c>
      <c r="P3336">
        <v>69.298245614034997</v>
      </c>
      <c r="Q3336">
        <v>3.4804082482326998E-2</v>
      </c>
    </row>
    <row r="3337" spans="1:17" hidden="1" x14ac:dyDescent="0.3">
      <c r="A3337" t="s">
        <v>6892</v>
      </c>
      <c r="B3337" t="s">
        <v>6893</v>
      </c>
      <c r="C3337" t="str">
        <f>IFERROR(VLOOKUP(Table1[[#This Row],[Ticker]],[1]!Table2[[Symbol]:[Industry]],2,FALSE),"-")</f>
        <v>-</v>
      </c>
      <c r="D3337" t="s">
        <v>349</v>
      </c>
      <c r="E3337">
        <v>56.146422000000001</v>
      </c>
      <c r="F3337">
        <v>104.7</v>
      </c>
      <c r="G3337">
        <v>-45.673184353042501</v>
      </c>
      <c r="H3337">
        <v>-6.78643989086898</v>
      </c>
      <c r="I3337">
        <v>-36.931660849161403</v>
      </c>
      <c r="J3337">
        <v>-4.4493609089911699</v>
      </c>
      <c r="K3337">
        <v>105.375000489828</v>
      </c>
      <c r="L3337">
        <v>120.988188559994</v>
      </c>
      <c r="M3337">
        <v>53.755508145512998</v>
      </c>
      <c r="N3337">
        <v>1.9530536003463199</v>
      </c>
      <c r="O3337">
        <v>99.617956064947407</v>
      </c>
      <c r="P3337">
        <v>20.580444546815599</v>
      </c>
      <c r="Q3337">
        <v>0.11638145216234801</v>
      </c>
    </row>
    <row r="3338" spans="1:17" hidden="1" x14ac:dyDescent="0.3">
      <c r="A3338" t="s">
        <v>6894</v>
      </c>
      <c r="B3338" t="s">
        <v>6895</v>
      </c>
      <c r="C3338" t="str">
        <f>IFERROR(VLOOKUP(Table1[[#This Row],[Ticker]],[1]!Table2[[Symbol]:[Industry]],2,FALSE),"-")</f>
        <v>-</v>
      </c>
      <c r="D3338" t="s">
        <v>51</v>
      </c>
      <c r="E3338">
        <v>56.12</v>
      </c>
      <c r="F3338">
        <v>56.12</v>
      </c>
      <c r="G3338">
        <v>41.640334229309502</v>
      </c>
      <c r="H3338">
        <v>-14.085932162615901</v>
      </c>
      <c r="I3338">
        <v>14.8185953519246</v>
      </c>
      <c r="J3338">
        <v>-1.49429517262412</v>
      </c>
      <c r="K3338">
        <v>58.726215135148699</v>
      </c>
      <c r="L3338">
        <v>48.136706244069998</v>
      </c>
      <c r="M3338">
        <v>24.5585955377456</v>
      </c>
      <c r="N3338">
        <v>0.432972788597761</v>
      </c>
      <c r="O3338">
        <v>56.628652886671397</v>
      </c>
      <c r="P3338">
        <v>98.303886925794998</v>
      </c>
      <c r="Q3338">
        <v>4.7790522437983998E-2</v>
      </c>
    </row>
    <row r="3339" spans="1:17" hidden="1" x14ac:dyDescent="0.3">
      <c r="A3339" t="s">
        <v>6896</v>
      </c>
      <c r="B3339" t="s">
        <v>6897</v>
      </c>
      <c r="C3339" t="str">
        <f>IFERROR(VLOOKUP(Table1[[#This Row],[Ticker]],[1]!Table2[[Symbol]:[Industry]],2,FALSE),"-")</f>
        <v>-</v>
      </c>
      <c r="D3339" t="s">
        <v>532</v>
      </c>
      <c r="E3339">
        <v>56.024483400000001</v>
      </c>
      <c r="F3339">
        <v>43.59</v>
      </c>
      <c r="G3339">
        <v>85.016856312613697</v>
      </c>
      <c r="H3339">
        <v>-6.8592004804649997</v>
      </c>
      <c r="I3339">
        <v>36.073830040562797</v>
      </c>
      <c r="J3339">
        <v>-2.0491031093288399</v>
      </c>
      <c r="K3339">
        <v>39.464736473868001</v>
      </c>
      <c r="L3339">
        <v>32.659036433672199</v>
      </c>
      <c r="M3339">
        <v>52.970711548196498</v>
      </c>
      <c r="N3339">
        <v>3.0803671593992399</v>
      </c>
      <c r="O3339">
        <v>18.146363844918501</v>
      </c>
      <c r="P3339">
        <v>122.966751918158</v>
      </c>
      <c r="Q3339">
        <v>8.1286725877477997E-2</v>
      </c>
    </row>
    <row r="3340" spans="1:17" hidden="1" x14ac:dyDescent="0.3">
      <c r="A3340" t="s">
        <v>6898</v>
      </c>
      <c r="B3340" t="s">
        <v>6899</v>
      </c>
      <c r="C3340" t="str">
        <f>IFERROR(VLOOKUP(Table1[[#This Row],[Ticker]],[1]!Table2[[Symbol]:[Industry]],2,FALSE),"-")</f>
        <v>-</v>
      </c>
      <c r="D3340" t="s">
        <v>626</v>
      </c>
      <c r="E3340">
        <v>56.003467200000003</v>
      </c>
      <c r="F3340">
        <v>20.399999999999999</v>
      </c>
      <c r="G3340">
        <v>19.651473704825801</v>
      </c>
      <c r="H3340">
        <v>16.0126255296917</v>
      </c>
      <c r="I3340">
        <v>-5.1683067867896098</v>
      </c>
      <c r="J3340">
        <v>29.587938917223202</v>
      </c>
      <c r="K3340">
        <v>17.4984846444171</v>
      </c>
      <c r="L3340">
        <v>16.524200001554799</v>
      </c>
      <c r="M3340">
        <v>63.658211173258998</v>
      </c>
      <c r="N3340">
        <v>3.8103352144025702</v>
      </c>
      <c r="O3340">
        <v>16.176470588235301</v>
      </c>
      <c r="P3340">
        <v>53.962264150943298</v>
      </c>
      <c r="Q3340">
        <v>2.6425363210829E-2</v>
      </c>
    </row>
    <row r="3341" spans="1:17" hidden="1" x14ac:dyDescent="0.3">
      <c r="A3341" t="s">
        <v>6900</v>
      </c>
      <c r="B3341" t="s">
        <v>6901</v>
      </c>
      <c r="C3341" t="str">
        <f>IFERROR(VLOOKUP(Table1[[#This Row],[Ticker]],[1]!Table2[[Symbol]:[Industry]],2,FALSE),"-")</f>
        <v>-</v>
      </c>
      <c r="D3341" t="s">
        <v>46</v>
      </c>
      <c r="E3341">
        <v>55.940385300000003</v>
      </c>
      <c r="F3341">
        <v>92.9</v>
      </c>
      <c r="G3341">
        <v>114.08848969457399</v>
      </c>
      <c r="H3341">
        <v>19.186150906920801</v>
      </c>
      <c r="I3341">
        <v>207.240012862909</v>
      </c>
      <c r="J3341">
        <v>9.9778889964388604</v>
      </c>
      <c r="K3341">
        <v>72.824081895453205</v>
      </c>
      <c r="L3341">
        <v>47.861547721472498</v>
      </c>
      <c r="M3341">
        <v>61.900385974787</v>
      </c>
      <c r="N3341">
        <v>0.67167577413478996</v>
      </c>
      <c r="O3341">
        <v>4.73627556512377</v>
      </c>
      <c r="P3341">
        <v>256.62188099807997</v>
      </c>
      <c r="Q3341">
        <v>0.165519381933667</v>
      </c>
    </row>
    <row r="3342" spans="1:17" hidden="1" x14ac:dyDescent="0.3">
      <c r="A3342" t="s">
        <v>6902</v>
      </c>
      <c r="B3342" t="s">
        <v>6903</v>
      </c>
      <c r="C3342" t="str">
        <f>IFERROR(VLOOKUP(Table1[[#This Row],[Ticker]],[1]!Table2[[Symbol]:[Industry]],2,FALSE),"-")</f>
        <v>-</v>
      </c>
      <c r="D3342" t="s">
        <v>297</v>
      </c>
      <c r="E3342">
        <v>55.656503800000003</v>
      </c>
      <c r="F3342">
        <v>65.349999999999994</v>
      </c>
      <c r="G3342">
        <v>16.007103087842498</v>
      </c>
      <c r="H3342">
        <v>-12.0167862350141</v>
      </c>
      <c r="I3342">
        <v>-14.074658639042299</v>
      </c>
      <c r="J3342">
        <v>-6.3161626309460903</v>
      </c>
      <c r="K3342">
        <v>65.779015541722103</v>
      </c>
      <c r="L3342">
        <v>61.936786177047402</v>
      </c>
      <c r="M3342">
        <v>55.675746292433303</v>
      </c>
      <c r="N3342">
        <v>0.60525650434478595</v>
      </c>
      <c r="O3342">
        <v>16.2968630451415</v>
      </c>
      <c r="P3342">
        <v>45.157707685473</v>
      </c>
      <c r="Q3342">
        <v>0.112971323041203</v>
      </c>
    </row>
    <row r="3343" spans="1:17" hidden="1" x14ac:dyDescent="0.3">
      <c r="A3343" t="s">
        <v>6904</v>
      </c>
      <c r="B3343" t="s">
        <v>6905</v>
      </c>
      <c r="C3343" t="str">
        <f>IFERROR(VLOOKUP(Table1[[#This Row],[Ticker]],[1]!Table2[[Symbol]:[Industry]],2,FALSE),"-")</f>
        <v>-</v>
      </c>
      <c r="D3343" t="s">
        <v>68</v>
      </c>
      <c r="E3343">
        <v>55.601310900000001</v>
      </c>
      <c r="F3343">
        <v>54.28</v>
      </c>
      <c r="G3343">
        <v>-67.327443513561605</v>
      </c>
      <c r="H3343">
        <v>2.9810767725215799</v>
      </c>
      <c r="I3343">
        <v>-36.111906921879097</v>
      </c>
      <c r="J3343">
        <v>-6.8224014901261398</v>
      </c>
      <c r="K3343">
        <v>55.289056947916599</v>
      </c>
      <c r="L3343">
        <v>61.302360451052103</v>
      </c>
      <c r="M3343">
        <v>46.191716096388703</v>
      </c>
      <c r="N3343">
        <v>0.92765179871678005</v>
      </c>
      <c r="O3343">
        <v>75.0184229918938</v>
      </c>
      <c r="P3343">
        <v>10.7755102040816</v>
      </c>
      <c r="Q3343">
        <v>1.3688715497482001E-2</v>
      </c>
    </row>
    <row r="3344" spans="1:17" hidden="1" x14ac:dyDescent="0.3">
      <c r="A3344" t="s">
        <v>6906</v>
      </c>
      <c r="B3344" t="s">
        <v>6907</v>
      </c>
      <c r="C3344" t="str">
        <f>IFERROR(VLOOKUP(Table1[[#This Row],[Ticker]],[1]!Table2[[Symbol]:[Industry]],2,FALSE),"-")</f>
        <v>-</v>
      </c>
      <c r="D3344" t="s">
        <v>124</v>
      </c>
      <c r="E3344">
        <v>55.585920000000002</v>
      </c>
      <c r="F3344">
        <v>8.84</v>
      </c>
      <c r="G3344">
        <v>-31.223704636685</v>
      </c>
      <c r="H3344">
        <v>-2.5972645801983498</v>
      </c>
      <c r="I3344">
        <v>-29.233846981361999</v>
      </c>
      <c r="J3344">
        <v>3.3600056165975299E-2</v>
      </c>
      <c r="K3344">
        <v>9.2815541958360104</v>
      </c>
      <c r="L3344">
        <v>9.9493555029784293</v>
      </c>
      <c r="M3344">
        <v>36.542403115217503</v>
      </c>
      <c r="N3344">
        <v>0.77959016271933501</v>
      </c>
      <c r="O3344">
        <v>73.076923076922995</v>
      </c>
      <c r="P3344">
        <v>5.2380952380952399</v>
      </c>
      <c r="Q3344">
        <v>6.0748441401750003E-3</v>
      </c>
    </row>
    <row r="3345" spans="1:17" hidden="1" x14ac:dyDescent="0.3">
      <c r="A3345" t="s">
        <v>6908</v>
      </c>
      <c r="B3345" t="s">
        <v>6909</v>
      </c>
      <c r="C3345" t="str">
        <f>IFERROR(VLOOKUP(Table1[[#This Row],[Ticker]],[1]!Table2[[Symbol]:[Industry]],2,FALSE),"-")</f>
        <v>-</v>
      </c>
      <c r="D3345" t="s">
        <v>532</v>
      </c>
      <c r="E3345">
        <v>55.57337544</v>
      </c>
      <c r="F3345">
        <v>48.47</v>
      </c>
      <c r="G3345">
        <v>0.96754614398829297</v>
      </c>
      <c r="H3345">
        <v>-11.069898742152899</v>
      </c>
      <c r="I3345">
        <v>-13.9638861080388</v>
      </c>
      <c r="J3345">
        <v>-2.5361124380405302</v>
      </c>
      <c r="K3345">
        <v>50.575908645409399</v>
      </c>
      <c r="L3345">
        <v>48.092451861871503</v>
      </c>
      <c r="M3345">
        <v>47.991374982034003</v>
      </c>
      <c r="N3345">
        <v>0.121307729967905</v>
      </c>
      <c r="O3345">
        <v>70.786053228801293</v>
      </c>
      <c r="P3345">
        <v>38.446158240502697</v>
      </c>
      <c r="Q3345">
        <v>0.16406149058722799</v>
      </c>
    </row>
    <row r="3346" spans="1:17" hidden="1" x14ac:dyDescent="0.3">
      <c r="A3346" t="s">
        <v>6910</v>
      </c>
      <c r="B3346" t="s">
        <v>6911</v>
      </c>
      <c r="C3346" t="str">
        <f>IFERROR(VLOOKUP(Table1[[#This Row],[Ticker]],[1]!Table2[[Symbol]:[Industry]],2,FALSE),"-")</f>
        <v>-</v>
      </c>
      <c r="D3346" t="s">
        <v>433</v>
      </c>
      <c r="E3346">
        <v>55.555466714999902</v>
      </c>
      <c r="F3346">
        <v>181.95</v>
      </c>
      <c r="G3346">
        <v>-25.135406037133599</v>
      </c>
      <c r="H3346">
        <v>-27.402986284654201</v>
      </c>
      <c r="I3346">
        <v>-22.1298147232975</v>
      </c>
      <c r="J3346">
        <v>9.04401633997111</v>
      </c>
      <c r="K3346">
        <v>204.029453954502</v>
      </c>
      <c r="L3346">
        <v>207.22325169250601</v>
      </c>
      <c r="M3346">
        <v>43.856382554000596</v>
      </c>
      <c r="N3346">
        <v>5.1986195827995596</v>
      </c>
      <c r="O3346">
        <v>50.261060730970001</v>
      </c>
      <c r="P3346">
        <v>30.8992805755395</v>
      </c>
      <c r="Q3346">
        <v>1.8642517904974999E-2</v>
      </c>
    </row>
    <row r="3347" spans="1:17" hidden="1" x14ac:dyDescent="0.3">
      <c r="A3347" t="s">
        <v>6912</v>
      </c>
      <c r="B3347" t="s">
        <v>6913</v>
      </c>
      <c r="C3347" t="str">
        <f>IFERROR(VLOOKUP(Table1[[#This Row],[Ticker]],[1]!Table2[[Symbol]:[Industry]],2,FALSE),"-")</f>
        <v>-</v>
      </c>
      <c r="D3347" t="s">
        <v>626</v>
      </c>
      <c r="E3347">
        <v>55.417859999999997</v>
      </c>
      <c r="F3347">
        <v>141.30000000000001</v>
      </c>
      <c r="G3347">
        <v>24.049050420586902</v>
      </c>
      <c r="H3347">
        <v>-7.8270162411767599</v>
      </c>
      <c r="I3347">
        <v>-18.904814723297498</v>
      </c>
      <c r="J3347">
        <v>12.5117161569326</v>
      </c>
      <c r="K3347">
        <v>131.015165657392</v>
      </c>
      <c r="L3347">
        <v>130.033045409366</v>
      </c>
      <c r="M3347">
        <v>70.802873838312905</v>
      </c>
      <c r="N3347">
        <v>1.85536777430375</v>
      </c>
      <c r="O3347">
        <v>20.311394196744502</v>
      </c>
      <c r="P3347">
        <v>65.166569257744001</v>
      </c>
      <c r="Q3347">
        <v>2.3982987327919002E-2</v>
      </c>
    </row>
    <row r="3348" spans="1:17" hidden="1" x14ac:dyDescent="0.3">
      <c r="A3348" t="s">
        <v>6914</v>
      </c>
      <c r="B3348" t="s">
        <v>6915</v>
      </c>
      <c r="C3348" t="str">
        <f>IFERROR(VLOOKUP(Table1[[#This Row],[Ticker]],[1]!Table2[[Symbol]:[Industry]],2,FALSE),"-")</f>
        <v>-</v>
      </c>
      <c r="D3348" t="s">
        <v>626</v>
      </c>
      <c r="E3348">
        <v>55.341299999999997</v>
      </c>
      <c r="F3348">
        <v>3.65</v>
      </c>
      <c r="G3348">
        <v>115.136768869676</v>
      </c>
      <c r="H3348">
        <v>-15.509487492421201</v>
      </c>
      <c r="I3348">
        <v>-44.752754798203902</v>
      </c>
      <c r="J3348">
        <v>-11.9045214668296</v>
      </c>
      <c r="K3348">
        <v>3.9198324216590299</v>
      </c>
      <c r="L3348">
        <v>3.7755791274535899</v>
      </c>
      <c r="M3348">
        <v>45.073452669899098</v>
      </c>
      <c r="N3348">
        <v>1.78932962635582</v>
      </c>
      <c r="O3348">
        <v>109.58904109589</v>
      </c>
      <c r="P3348">
        <v>141.721854304635</v>
      </c>
      <c r="Q3348">
        <v>7.0382922039739004E-2</v>
      </c>
    </row>
    <row r="3349" spans="1:17" hidden="1" x14ac:dyDescent="0.3">
      <c r="A3349" t="s">
        <v>6916</v>
      </c>
      <c r="B3349" t="s">
        <v>6917</v>
      </c>
      <c r="C3349" t="str">
        <f>IFERROR(VLOOKUP(Table1[[#This Row],[Ticker]],[1]!Table2[[Symbol]:[Industry]],2,FALSE),"-")</f>
        <v>-</v>
      </c>
      <c r="D3349" t="s">
        <v>136</v>
      </c>
      <c r="E3349">
        <v>55.262962000000002</v>
      </c>
      <c r="F3349">
        <v>50.99</v>
      </c>
      <c r="G3349">
        <v>43.324944555044198</v>
      </c>
      <c r="H3349">
        <v>3.41872283158256</v>
      </c>
      <c r="I3349">
        <v>22.075460992503</v>
      </c>
      <c r="J3349">
        <v>-0.22549499844580001</v>
      </c>
      <c r="K3349">
        <v>47.326168382087303</v>
      </c>
      <c r="L3349">
        <v>40.653220710294903</v>
      </c>
      <c r="M3349">
        <v>49.2674258599476</v>
      </c>
      <c r="N3349">
        <v>0.36303263658521701</v>
      </c>
      <c r="O3349">
        <v>18.042753481074701</v>
      </c>
      <c r="P3349">
        <v>81.782531194295899</v>
      </c>
      <c r="Q3349">
        <v>3.0319312039268E-2</v>
      </c>
    </row>
    <row r="3350" spans="1:17" hidden="1" x14ac:dyDescent="0.3">
      <c r="A3350" t="s">
        <v>6918</v>
      </c>
      <c r="B3350" t="s">
        <v>6919</v>
      </c>
      <c r="C3350" t="str">
        <f>IFERROR(VLOOKUP(Table1[[#This Row],[Ticker]],[1]!Table2[[Symbol]:[Industry]],2,FALSE),"-")</f>
        <v>-</v>
      </c>
      <c r="D3350" t="s">
        <v>121</v>
      </c>
      <c r="E3350">
        <v>55.26</v>
      </c>
      <c r="F3350">
        <v>18.420000000000002</v>
      </c>
      <c r="G3350">
        <v>-22.8104375476351</v>
      </c>
      <c r="H3350">
        <v>4.4935324509327899</v>
      </c>
      <c r="I3350">
        <v>-33.017858201558397</v>
      </c>
      <c r="J3350">
        <v>16.900287585504099</v>
      </c>
      <c r="K3350">
        <v>16.505157499501799</v>
      </c>
      <c r="L3350">
        <v>17.871608029973899</v>
      </c>
      <c r="M3350">
        <v>71.577481760547798</v>
      </c>
      <c r="N3350">
        <v>1.8222530805257899</v>
      </c>
      <c r="O3350">
        <v>50.868621064060697</v>
      </c>
      <c r="P3350">
        <v>26.164383561643799</v>
      </c>
      <c r="Q3350">
        <v>2.3307278976930001E-3</v>
      </c>
    </row>
    <row r="3351" spans="1:17" hidden="1" x14ac:dyDescent="0.3">
      <c r="A3351" t="s">
        <v>6920</v>
      </c>
      <c r="B3351" t="s">
        <v>6921</v>
      </c>
      <c r="C3351" t="str">
        <f>IFERROR(VLOOKUP(Table1[[#This Row],[Ticker]],[1]!Table2[[Symbol]:[Industry]],2,FALSE),"-")</f>
        <v>-</v>
      </c>
      <c r="D3351" t="s">
        <v>136</v>
      </c>
      <c r="E3351">
        <v>55.257300000000001</v>
      </c>
      <c r="F3351">
        <v>14.7</v>
      </c>
      <c r="G3351">
        <v>-35.675994525868099</v>
      </c>
      <c r="H3351">
        <v>-7.5900502637120999</v>
      </c>
      <c r="I3351">
        <v>-30.566914667149302</v>
      </c>
      <c r="J3351">
        <v>0.86671286529345504</v>
      </c>
      <c r="K3351">
        <v>15.3362332211873</v>
      </c>
      <c r="L3351">
        <v>16.281585448635401</v>
      </c>
      <c r="M3351">
        <v>35.431280622996098</v>
      </c>
      <c r="N3351">
        <v>0.43651928123842698</v>
      </c>
      <c r="O3351">
        <v>75.510204081632594</v>
      </c>
      <c r="P3351">
        <v>18.0722891566265</v>
      </c>
      <c r="Q3351">
        <v>-2.2957966153436999E-2</v>
      </c>
    </row>
    <row r="3352" spans="1:17" hidden="1" x14ac:dyDescent="0.3">
      <c r="A3352" t="s">
        <v>6922</v>
      </c>
      <c r="B3352" t="s">
        <v>6923</v>
      </c>
      <c r="C3352" t="str">
        <f>IFERROR(VLOOKUP(Table1[[#This Row],[Ticker]],[1]!Table2[[Symbol]:[Industry]],2,FALSE),"-")</f>
        <v>-</v>
      </c>
      <c r="D3352" t="s">
        <v>68</v>
      </c>
      <c r="E3352">
        <v>55.216163999999999</v>
      </c>
      <c r="F3352">
        <v>20.02</v>
      </c>
      <c r="G3352">
        <v>-28.9265488495932</v>
      </c>
      <c r="H3352">
        <v>-4.8254163602254296</v>
      </c>
      <c r="I3352">
        <v>-35.5079154984913</v>
      </c>
      <c r="J3352">
        <v>2.3000554154395401</v>
      </c>
      <c r="K3352">
        <v>20.233609196092601</v>
      </c>
      <c r="L3352">
        <v>20.869247391370202</v>
      </c>
      <c r="M3352">
        <v>66.913029405751701</v>
      </c>
      <c r="N3352">
        <v>0.31903041579699998</v>
      </c>
      <c r="O3352">
        <v>78.321678321678306</v>
      </c>
      <c r="P3352">
        <v>17.764705882352899</v>
      </c>
      <c r="Q3352">
        <v>0.13190347644206399</v>
      </c>
    </row>
    <row r="3353" spans="1:17" hidden="1" x14ac:dyDescent="0.3">
      <c r="A3353" t="s">
        <v>6924</v>
      </c>
      <c r="B3353" t="s">
        <v>6925</v>
      </c>
      <c r="C3353" t="str">
        <f>IFERROR(VLOOKUP(Table1[[#This Row],[Ticker]],[1]!Table2[[Symbol]:[Industry]],2,FALSE),"-")</f>
        <v>-</v>
      </c>
      <c r="D3353" t="s">
        <v>286</v>
      </c>
      <c r="E3353">
        <v>55.210577000000001</v>
      </c>
      <c r="F3353">
        <v>53</v>
      </c>
      <c r="G3353">
        <v>141.76934494478701</v>
      </c>
      <c r="I3353">
        <v>-20.609177725042699</v>
      </c>
      <c r="K3353">
        <v>53.706138190125102</v>
      </c>
      <c r="L3353">
        <v>38.513103008389599</v>
      </c>
      <c r="M3353">
        <v>19.721633824694301</v>
      </c>
      <c r="N3353">
        <v>2.8846153846153799E-2</v>
      </c>
      <c r="O3353">
        <v>50.943396226415103</v>
      </c>
      <c r="P3353">
        <v>218.31831831831801</v>
      </c>
    </row>
    <row r="3354" spans="1:17" hidden="1" x14ac:dyDescent="0.3">
      <c r="A3354" t="s">
        <v>6926</v>
      </c>
      <c r="B3354" t="s">
        <v>6927</v>
      </c>
      <c r="C3354" t="str">
        <f>IFERROR(VLOOKUP(Table1[[#This Row],[Ticker]],[1]!Table2[[Symbol]:[Industry]],2,FALSE),"-")</f>
        <v>-</v>
      </c>
      <c r="D3354" t="s">
        <v>136</v>
      </c>
      <c r="E3354">
        <v>55.012121999999998</v>
      </c>
      <c r="F3354">
        <v>165</v>
      </c>
      <c r="G3354">
        <v>51.793292943419203</v>
      </c>
      <c r="H3354">
        <v>-0.62402043304116195</v>
      </c>
      <c r="I3354">
        <v>67.124568127603595</v>
      </c>
      <c r="J3354">
        <v>0.47171615693268798</v>
      </c>
      <c r="K3354">
        <v>152.21352828337501</v>
      </c>
      <c r="L3354">
        <v>122.11161622511101</v>
      </c>
      <c r="M3354">
        <v>55.525606487161298</v>
      </c>
      <c r="N3354">
        <v>0.293677132274343</v>
      </c>
      <c r="O3354">
        <v>9.0909090909090793</v>
      </c>
      <c r="P3354">
        <v>108.86075949367</v>
      </c>
      <c r="Q3354">
        <v>9.8229794652402003E-2</v>
      </c>
    </row>
    <row r="3355" spans="1:17" hidden="1" x14ac:dyDescent="0.3">
      <c r="A3355" t="s">
        <v>6928</v>
      </c>
      <c r="B3355" t="s">
        <v>6929</v>
      </c>
      <c r="C3355" t="str">
        <f>IFERROR(VLOOKUP(Table1[[#This Row],[Ticker]],[1]!Table2[[Symbol]:[Industry]],2,FALSE),"-")</f>
        <v>-</v>
      </c>
      <c r="D3355" t="s">
        <v>726</v>
      </c>
      <c r="E3355">
        <v>54.986265107999998</v>
      </c>
      <c r="F3355">
        <v>422.2</v>
      </c>
      <c r="G3355">
        <v>8.1180380694916696</v>
      </c>
      <c r="H3355">
        <v>7.3788974774255296</v>
      </c>
      <c r="I3355">
        <v>-5.1363204516118</v>
      </c>
      <c r="J3355">
        <v>0.83072398983086504</v>
      </c>
      <c r="K3355">
        <v>396.98391902332202</v>
      </c>
      <c r="L3355">
        <v>369.15087272384699</v>
      </c>
      <c r="M3355">
        <v>51.557362812998498</v>
      </c>
      <c r="N3355">
        <v>0.79281114447395895</v>
      </c>
      <c r="O3355">
        <v>3.7896731406916002</v>
      </c>
      <c r="P3355">
        <v>36.621040028476202</v>
      </c>
    </row>
    <row r="3356" spans="1:17" hidden="1" x14ac:dyDescent="0.3">
      <c r="A3356" t="s">
        <v>6930</v>
      </c>
      <c r="B3356" t="s">
        <v>6931</v>
      </c>
      <c r="C3356" t="str">
        <f>IFERROR(VLOOKUP(Table1[[#This Row],[Ticker]],[1]!Table2[[Symbol]:[Industry]],2,FALSE),"-")</f>
        <v>-</v>
      </c>
      <c r="D3356" t="s">
        <v>4033</v>
      </c>
      <c r="E3356">
        <v>54.981344</v>
      </c>
      <c r="F3356">
        <v>17.440000000000001</v>
      </c>
      <c r="G3356">
        <v>-39.428663645853597</v>
      </c>
      <c r="H3356">
        <v>30.6150119808079</v>
      </c>
      <c r="I3356">
        <v>-8.0445737594421303</v>
      </c>
      <c r="J3356">
        <v>12.5261555606915</v>
      </c>
      <c r="K3356">
        <v>14.242745381585101</v>
      </c>
      <c r="L3356">
        <v>15.125798393667999</v>
      </c>
      <c r="M3356">
        <v>93.6420142961355</v>
      </c>
      <c r="N3356">
        <v>1.2380489680917299</v>
      </c>
      <c r="O3356">
        <v>43.635321100917402</v>
      </c>
      <c r="P3356">
        <v>58.545454545454497</v>
      </c>
      <c r="Q3356">
        <v>0.130770334656999</v>
      </c>
    </row>
    <row r="3357" spans="1:17" hidden="1" x14ac:dyDescent="0.3">
      <c r="A3357" t="s">
        <v>6932</v>
      </c>
      <c r="B3357" t="s">
        <v>6933</v>
      </c>
      <c r="C3357" t="str">
        <f>IFERROR(VLOOKUP(Table1[[#This Row],[Ticker]],[1]!Table2[[Symbol]:[Industry]],2,FALSE),"-")</f>
        <v>-</v>
      </c>
      <c r="D3357" t="s">
        <v>46</v>
      </c>
      <c r="E3357">
        <v>54.871499999999997</v>
      </c>
      <c r="F3357">
        <v>69.900000000000006</v>
      </c>
      <c r="G3357">
        <v>39.843485993612298</v>
      </c>
      <c r="H3357">
        <v>-4.4522867510099999</v>
      </c>
      <c r="I3357">
        <v>1.0176342562942899</v>
      </c>
      <c r="J3357">
        <v>2.2938735913350201</v>
      </c>
      <c r="K3357">
        <v>67.200408750514001</v>
      </c>
      <c r="L3357">
        <v>58.126398582219899</v>
      </c>
      <c r="M3357">
        <v>37.430722157908797</v>
      </c>
      <c r="N3357">
        <v>0.50529661016949101</v>
      </c>
      <c r="O3357">
        <v>23.7482117310443</v>
      </c>
      <c r="P3357">
        <v>80.853816300129296</v>
      </c>
      <c r="Q3357">
        <v>9.4960459599339006E-2</v>
      </c>
    </row>
    <row r="3358" spans="1:17" hidden="1" x14ac:dyDescent="0.3">
      <c r="A3358" t="s">
        <v>6934</v>
      </c>
      <c r="B3358" t="s">
        <v>6935</v>
      </c>
      <c r="C3358" t="str">
        <f>IFERROR(VLOOKUP(Table1[[#This Row],[Ticker]],[1]!Table2[[Symbol]:[Industry]],2,FALSE),"-")</f>
        <v>-</v>
      </c>
      <c r="D3358" t="s">
        <v>46</v>
      </c>
      <c r="E3358">
        <v>54.775951999999997</v>
      </c>
      <c r="F3358">
        <v>27.68</v>
      </c>
      <c r="G3358">
        <v>93.0974542475806</v>
      </c>
      <c r="H3358">
        <v>-8.1014095580275391</v>
      </c>
      <c r="I3358">
        <v>-6.4381480566308804</v>
      </c>
      <c r="J3358">
        <v>-4.7766107187277598</v>
      </c>
      <c r="K3358">
        <v>27.9595686926877</v>
      </c>
      <c r="L3358">
        <v>26.596766009179198</v>
      </c>
      <c r="M3358">
        <v>55.970598682172003</v>
      </c>
      <c r="N3358">
        <v>0.79380166876326097</v>
      </c>
      <c r="O3358">
        <v>22.8323699421965</v>
      </c>
      <c r="P3358">
        <v>130.666666666666</v>
      </c>
    </row>
    <row r="3359" spans="1:17" hidden="1" x14ac:dyDescent="0.3">
      <c r="A3359" t="s">
        <v>6936</v>
      </c>
      <c r="B3359" t="s">
        <v>6937</v>
      </c>
      <c r="C3359" t="str">
        <f>IFERROR(VLOOKUP(Table1[[#This Row],[Ticker]],[1]!Table2[[Symbol]:[Industry]],2,FALSE),"-")</f>
        <v>-</v>
      </c>
      <c r="D3359" t="s">
        <v>1421</v>
      </c>
      <c r="E3359">
        <v>54.690744000000002</v>
      </c>
      <c r="F3359">
        <v>30.67</v>
      </c>
      <c r="G3359">
        <v>7.2281780903463302</v>
      </c>
      <c r="H3359">
        <v>-2.0708413078603098</v>
      </c>
      <c r="I3359">
        <v>-9.0681797165132902</v>
      </c>
      <c r="J3359">
        <v>4.07502194205665</v>
      </c>
      <c r="K3359">
        <v>31.642281850541799</v>
      </c>
      <c r="L3359">
        <v>30.4135994903802</v>
      </c>
      <c r="M3359">
        <v>52.413507514951597</v>
      </c>
      <c r="N3359">
        <v>0.94713510951386404</v>
      </c>
      <c r="O3359">
        <v>51.809585914574498</v>
      </c>
      <c r="P3359">
        <v>88.738461538461493</v>
      </c>
      <c r="Q3359">
        <v>8.9968221308193999E-2</v>
      </c>
    </row>
    <row r="3360" spans="1:17" hidden="1" x14ac:dyDescent="0.3">
      <c r="A3360" t="s">
        <v>6938</v>
      </c>
      <c r="B3360" t="s">
        <v>6939</v>
      </c>
      <c r="C3360" t="str">
        <f>IFERROR(VLOOKUP(Table1[[#This Row],[Ticker]],[1]!Table2[[Symbol]:[Industry]],2,FALSE),"-")</f>
        <v>-</v>
      </c>
      <c r="D3360" t="s">
        <v>136</v>
      </c>
      <c r="E3360">
        <v>54.409282479999902</v>
      </c>
      <c r="F3360">
        <v>32.06</v>
      </c>
      <c r="G3360">
        <v>39.442879350126397</v>
      </c>
      <c r="H3360">
        <v>3.4842201068382899</v>
      </c>
      <c r="I3360">
        <v>-24.098707005363</v>
      </c>
      <c r="J3360">
        <v>0.41083335632385098</v>
      </c>
      <c r="K3360">
        <v>30.871016612338</v>
      </c>
      <c r="L3360">
        <v>28.579711845127999</v>
      </c>
      <c r="M3360">
        <v>50.930848289732801</v>
      </c>
      <c r="N3360">
        <v>1.4730966612630101</v>
      </c>
      <c r="O3360">
        <v>17.966313162819699</v>
      </c>
      <c r="P3360">
        <v>103.555555555555</v>
      </c>
      <c r="Q3360">
        <v>7.1158100892619994E-2</v>
      </c>
    </row>
    <row r="3361" spans="1:17" hidden="1" x14ac:dyDescent="0.3">
      <c r="A3361" t="s">
        <v>6940</v>
      </c>
      <c r="B3361" t="s">
        <v>6941</v>
      </c>
      <c r="C3361" t="str">
        <f>IFERROR(VLOOKUP(Table1[[#This Row],[Ticker]],[1]!Table2[[Symbol]:[Industry]],2,FALSE),"-")</f>
        <v>-</v>
      </c>
      <c r="D3361" t="s">
        <v>1459</v>
      </c>
      <c r="E3361">
        <v>54.39546</v>
      </c>
      <c r="F3361">
        <v>72.45</v>
      </c>
      <c r="G3361">
        <v>-38.766903616777199</v>
      </c>
      <c r="H3361">
        <v>-7.9668265251027597</v>
      </c>
      <c r="I3361">
        <v>-16.5048147232975</v>
      </c>
      <c r="J3361">
        <v>-6.2850405998240602</v>
      </c>
      <c r="K3361">
        <v>71.785283969005704</v>
      </c>
      <c r="L3361">
        <v>70.222375875216599</v>
      </c>
      <c r="M3361">
        <v>44.763827484461899</v>
      </c>
      <c r="N3361">
        <v>0.85923289837880501</v>
      </c>
      <c r="O3361">
        <v>44.513457556935798</v>
      </c>
      <c r="P3361">
        <v>34.415584415584398</v>
      </c>
      <c r="Q3361">
        <v>5.8566571534048997E-2</v>
      </c>
    </row>
    <row r="3362" spans="1:17" hidden="1" x14ac:dyDescent="0.3">
      <c r="A3362" t="s">
        <v>6942</v>
      </c>
      <c r="B3362" t="s">
        <v>6943</v>
      </c>
      <c r="C3362" t="str">
        <f>IFERROR(VLOOKUP(Table1[[#This Row],[Ticker]],[1]!Table2[[Symbol]:[Industry]],2,FALSE),"-")</f>
        <v>-</v>
      </c>
      <c r="D3362" t="s">
        <v>551</v>
      </c>
      <c r="E3362">
        <v>54.385847599999998</v>
      </c>
      <c r="F3362">
        <v>110.8</v>
      </c>
      <c r="G3362">
        <v>113.86630345392901</v>
      </c>
      <c r="H3362">
        <v>2.6265260410817999</v>
      </c>
      <c r="I3362">
        <v>46.895185276702399</v>
      </c>
      <c r="J3362">
        <v>2.2727067017323201</v>
      </c>
      <c r="K3362">
        <v>101.730476108969</v>
      </c>
      <c r="L3362">
        <v>79.466919231205495</v>
      </c>
      <c r="M3362">
        <v>54.586988438262303</v>
      </c>
      <c r="N3362">
        <v>0.80731165378303704</v>
      </c>
      <c r="O3362">
        <v>8.0324909747292406</v>
      </c>
      <c r="P3362">
        <v>153.89550870760701</v>
      </c>
      <c r="Q3362">
        <v>7.7441825969148004E-2</v>
      </c>
    </row>
    <row r="3363" spans="1:17" hidden="1" x14ac:dyDescent="0.3">
      <c r="A3363" t="s">
        <v>6944</v>
      </c>
      <c r="B3363" t="s">
        <v>6945</v>
      </c>
      <c r="C3363" t="str">
        <f>IFERROR(VLOOKUP(Table1[[#This Row],[Ticker]],[1]!Table2[[Symbol]:[Industry]],2,FALSE),"-")</f>
        <v>-</v>
      </c>
      <c r="E3363">
        <v>54.381360000000001</v>
      </c>
      <c r="F3363">
        <v>110</v>
      </c>
      <c r="G3363">
        <v>129.52667242301499</v>
      </c>
      <c r="H3363">
        <v>-17.5452895282233</v>
      </c>
      <c r="I3363">
        <v>374.91648075141399</v>
      </c>
      <c r="J3363">
        <v>1.6676683188462</v>
      </c>
      <c r="K3363">
        <v>107.731387282574</v>
      </c>
      <c r="L3363">
        <v>70.030846725148905</v>
      </c>
      <c r="M3363">
        <v>43.855016544365398</v>
      </c>
      <c r="N3363">
        <v>0.31182258880235703</v>
      </c>
      <c r="O3363">
        <v>21.772727272727199</v>
      </c>
      <c r="P3363">
        <v>472.02288091523599</v>
      </c>
      <c r="Q3363">
        <v>0.15972165978937899</v>
      </c>
    </row>
    <row r="3364" spans="1:17" hidden="1" x14ac:dyDescent="0.3">
      <c r="A3364" t="s">
        <v>6946</v>
      </c>
      <c r="B3364" t="s">
        <v>6947</v>
      </c>
      <c r="C3364" t="str">
        <f>IFERROR(VLOOKUP(Table1[[#This Row],[Ticker]],[1]!Table2[[Symbol]:[Industry]],2,FALSE),"-")</f>
        <v>-</v>
      </c>
      <c r="D3364" t="s">
        <v>116</v>
      </c>
      <c r="E3364">
        <v>54.256500000000003</v>
      </c>
      <c r="F3364">
        <v>5.4</v>
      </c>
      <c r="G3364">
        <v>21.7665629166892</v>
      </c>
      <c r="H3364">
        <v>-2.30287262528979</v>
      </c>
      <c r="I3364">
        <v>-19.0281596710327</v>
      </c>
      <c r="J3364">
        <v>0.47171615693268798</v>
      </c>
      <c r="K3364">
        <v>5.3328762350911996</v>
      </c>
      <c r="L3364">
        <v>5.3669615959003396</v>
      </c>
      <c r="M3364">
        <v>51.697371313908597</v>
      </c>
      <c r="N3364">
        <v>1.51337596760231</v>
      </c>
      <c r="O3364">
        <v>77.037037037036995</v>
      </c>
      <c r="P3364">
        <v>66.153846153846104</v>
      </c>
      <c r="Q3364">
        <v>7.5190756090055003E-2</v>
      </c>
    </row>
    <row r="3365" spans="1:17" hidden="1" x14ac:dyDescent="0.3">
      <c r="A3365" t="s">
        <v>6948</v>
      </c>
      <c r="B3365" t="s">
        <v>6949</v>
      </c>
      <c r="C3365" t="str">
        <f>IFERROR(VLOOKUP(Table1[[#This Row],[Ticker]],[1]!Table2[[Symbol]:[Industry]],2,FALSE),"-")</f>
        <v>-</v>
      </c>
      <c r="D3365" t="s">
        <v>136</v>
      </c>
      <c r="E3365">
        <v>54.25</v>
      </c>
      <c r="F3365">
        <v>21.7</v>
      </c>
      <c r="G3365">
        <v>-25.795489522279102</v>
      </c>
      <c r="H3365">
        <v>12.6641406812069</v>
      </c>
      <c r="I3365">
        <v>-38.277228516401003</v>
      </c>
      <c r="J3365">
        <v>2.85159940794302</v>
      </c>
      <c r="K3365">
        <v>21.286886126447101</v>
      </c>
      <c r="L3365">
        <v>22.571348528489899</v>
      </c>
      <c r="M3365">
        <v>51.036751376690297</v>
      </c>
      <c r="N3365">
        <v>1.4914870765221899</v>
      </c>
      <c r="O3365">
        <v>72.534562211981495</v>
      </c>
      <c r="P3365">
        <v>18.904109589040999</v>
      </c>
      <c r="Q3365">
        <v>8.1533127077296999E-2</v>
      </c>
    </row>
    <row r="3366" spans="1:17" hidden="1" x14ac:dyDescent="0.3">
      <c r="A3366" t="s">
        <v>6950</v>
      </c>
      <c r="B3366" t="s">
        <v>6951</v>
      </c>
      <c r="C3366" t="str">
        <f>IFERROR(VLOOKUP(Table1[[#This Row],[Ticker]],[1]!Table2[[Symbol]:[Industry]],2,FALSE),"-")</f>
        <v>-</v>
      </c>
      <c r="D3366" t="s">
        <v>433</v>
      </c>
      <c r="E3366">
        <v>54.2350894799999</v>
      </c>
      <c r="F3366">
        <v>85.8</v>
      </c>
      <c r="G3366">
        <v>-35.2112835180261</v>
      </c>
      <c r="H3366">
        <v>8.8373008543670792</v>
      </c>
      <c r="I3366">
        <v>-25.059663363625901</v>
      </c>
      <c r="J3366">
        <v>3.37687822175862</v>
      </c>
      <c r="K3366">
        <v>84.426981340693104</v>
      </c>
      <c r="L3366">
        <v>92.082789257257303</v>
      </c>
      <c r="M3366">
        <v>77.896214157720905</v>
      </c>
      <c r="N3366">
        <v>0.21003355430067899</v>
      </c>
      <c r="O3366">
        <v>87.645687645687602</v>
      </c>
      <c r="P3366">
        <v>22.048364153627301</v>
      </c>
      <c r="Q3366">
        <v>2.6177665038411999E-2</v>
      </c>
    </row>
    <row r="3367" spans="1:17" hidden="1" x14ac:dyDescent="0.3">
      <c r="A3367" t="s">
        <v>6952</v>
      </c>
      <c r="B3367" t="s">
        <v>6953</v>
      </c>
      <c r="C3367" t="str">
        <f>IFERROR(VLOOKUP(Table1[[#This Row],[Ticker]],[1]!Table2[[Symbol]:[Industry]],2,FALSE),"-")</f>
        <v>-</v>
      </c>
      <c r="D3367" t="s">
        <v>551</v>
      </c>
      <c r="E3367">
        <v>54.193432799999997</v>
      </c>
      <c r="F3367">
        <v>68.900000000000006</v>
      </c>
      <c r="G3367">
        <v>35.038184562695101</v>
      </c>
      <c r="H3367">
        <v>15.2793833956288</v>
      </c>
      <c r="I3367">
        <v>-0.209517328573642</v>
      </c>
      <c r="J3367">
        <v>19.520981498332802</v>
      </c>
      <c r="K3367">
        <v>59.4299504645235</v>
      </c>
      <c r="L3367">
        <v>56.0935213240232</v>
      </c>
      <c r="M3367">
        <v>82.168162871057504</v>
      </c>
      <c r="N3367">
        <v>1.88365750349116</v>
      </c>
      <c r="O3367">
        <v>6.2409288824382996</v>
      </c>
      <c r="P3367">
        <v>84.224598930481307</v>
      </c>
      <c r="Q3367">
        <v>0.11563279462149099</v>
      </c>
    </row>
    <row r="3368" spans="1:17" hidden="1" x14ac:dyDescent="0.3">
      <c r="A3368" t="s">
        <v>6954</v>
      </c>
      <c r="B3368" t="s">
        <v>6955</v>
      </c>
      <c r="C3368" t="str">
        <f>IFERROR(VLOOKUP(Table1[[#This Row],[Ticker]],[1]!Table2[[Symbol]:[Industry]],2,FALSE),"-")</f>
        <v>-</v>
      </c>
      <c r="D3368" t="s">
        <v>2469</v>
      </c>
      <c r="E3368">
        <v>54.103709100000003</v>
      </c>
      <c r="F3368">
        <v>3.71</v>
      </c>
      <c r="G3368">
        <v>6.8681519751128697</v>
      </c>
      <c r="H3368">
        <v>-6.6035972305987896</v>
      </c>
      <c r="I3368">
        <v>-28.013071604031499</v>
      </c>
      <c r="J3368">
        <v>-1.50848186286929</v>
      </c>
      <c r="K3368">
        <v>3.8580976506770499</v>
      </c>
      <c r="L3368">
        <v>3.5815009253462602</v>
      </c>
      <c r="M3368">
        <v>35.223636139126498</v>
      </c>
      <c r="N3368">
        <v>1.66794731534416</v>
      </c>
      <c r="O3368">
        <v>54.177897574123897</v>
      </c>
      <c r="P3368">
        <v>50.813008130081201</v>
      </c>
      <c r="Q3368">
        <v>4.5957142007917999E-2</v>
      </c>
    </row>
    <row r="3369" spans="1:17" hidden="1" x14ac:dyDescent="0.3">
      <c r="A3369" t="s">
        <v>6956</v>
      </c>
      <c r="B3369" t="s">
        <v>6957</v>
      </c>
      <c r="C3369" t="str">
        <f>IFERROR(VLOOKUP(Table1[[#This Row],[Ticker]],[1]!Table2[[Symbol]:[Industry]],2,FALSE),"-")</f>
        <v>-</v>
      </c>
      <c r="D3369" t="s">
        <v>5171</v>
      </c>
      <c r="E3369">
        <v>53.947150399999998</v>
      </c>
      <c r="F3369">
        <v>71.5</v>
      </c>
      <c r="G3369">
        <v>-75.146236514095705</v>
      </c>
      <c r="H3369">
        <v>-6.9502285590308501</v>
      </c>
      <c r="I3369">
        <v>-52.253750893510301</v>
      </c>
      <c r="J3369">
        <v>2.6145732997898299</v>
      </c>
      <c r="K3369">
        <v>83.434340852330294</v>
      </c>
      <c r="L3369">
        <v>103.812694928497</v>
      </c>
      <c r="M3369">
        <v>48.550963825254001</v>
      </c>
      <c r="N3369">
        <v>0.170127377421043</v>
      </c>
      <c r="O3369">
        <v>123.77622377622301</v>
      </c>
      <c r="P3369">
        <v>13.4920634920634</v>
      </c>
      <c r="Q3369">
        <v>3.7442088499999998E-3</v>
      </c>
    </row>
    <row r="3370" spans="1:17" hidden="1" x14ac:dyDescent="0.3">
      <c r="A3370" t="s">
        <v>6958</v>
      </c>
      <c r="B3370" t="s">
        <v>6959</v>
      </c>
      <c r="C3370" t="str">
        <f>IFERROR(VLOOKUP(Table1[[#This Row],[Ticker]],[1]!Table2[[Symbol]:[Industry]],2,FALSE),"-")</f>
        <v>-</v>
      </c>
      <c r="D3370" t="s">
        <v>726</v>
      </c>
      <c r="E3370">
        <v>53.792091599999999</v>
      </c>
      <c r="F3370">
        <v>912.6</v>
      </c>
      <c r="G3370">
        <v>-2.0252623246486898</v>
      </c>
      <c r="H3370">
        <v>0.75117920706778496</v>
      </c>
      <c r="I3370">
        <v>0.498730563761144</v>
      </c>
      <c r="J3370">
        <v>2.3553194181624999</v>
      </c>
      <c r="K3370">
        <v>884.25596459055703</v>
      </c>
      <c r="L3370">
        <v>821.51111483737895</v>
      </c>
      <c r="M3370">
        <v>58.819350865168801</v>
      </c>
      <c r="N3370">
        <v>0.70970052906178005</v>
      </c>
      <c r="O3370">
        <v>6.8376068376068302</v>
      </c>
      <c r="P3370">
        <v>29.612270984235199</v>
      </c>
      <c r="Q3370">
        <v>1.3226938830403E-2</v>
      </c>
    </row>
    <row r="3371" spans="1:17" hidden="1" x14ac:dyDescent="0.3">
      <c r="A3371" t="s">
        <v>6960</v>
      </c>
      <c r="B3371" t="s">
        <v>6961</v>
      </c>
      <c r="C3371" t="str">
        <f>IFERROR(VLOOKUP(Table1[[#This Row],[Ticker]],[1]!Table2[[Symbol]:[Industry]],2,FALSE),"-")</f>
        <v>-</v>
      </c>
      <c r="D3371" t="s">
        <v>155</v>
      </c>
      <c r="E3371">
        <v>53.764924800000003</v>
      </c>
      <c r="F3371">
        <v>31.52</v>
      </c>
      <c r="G3371">
        <v>23.868375185565899</v>
      </c>
      <c r="H3371">
        <v>8.3474390288036595</v>
      </c>
      <c r="I3371">
        <v>-6.79790072667023</v>
      </c>
      <c r="J3371">
        <v>-7.76357796071437</v>
      </c>
      <c r="K3371">
        <v>29.9168096247496</v>
      </c>
      <c r="L3371">
        <v>28.004347148547101</v>
      </c>
      <c r="M3371">
        <v>48.385486479361802</v>
      </c>
      <c r="N3371">
        <v>2.6812961099867199</v>
      </c>
      <c r="O3371">
        <v>28.331218274111599</v>
      </c>
      <c r="P3371">
        <v>53.756097560975597</v>
      </c>
      <c r="Q3371">
        <v>-4.6849970606822E-2</v>
      </c>
    </row>
    <row r="3372" spans="1:17" hidden="1" x14ac:dyDescent="0.3">
      <c r="A3372" t="s">
        <v>6962</v>
      </c>
      <c r="B3372" t="s">
        <v>6963</v>
      </c>
      <c r="C3372" t="str">
        <f>IFERROR(VLOOKUP(Table1[[#This Row],[Ticker]],[1]!Table2[[Symbol]:[Industry]],2,FALSE),"-")</f>
        <v>-</v>
      </c>
      <c r="D3372" t="s">
        <v>46</v>
      </c>
      <c r="E3372">
        <v>53.753</v>
      </c>
      <c r="F3372">
        <v>49</v>
      </c>
      <c r="G3372">
        <v>87.295316136407095</v>
      </c>
      <c r="H3372">
        <v>-11.931100214163299</v>
      </c>
      <c r="I3372">
        <v>35.921949266970003</v>
      </c>
      <c r="J3372">
        <v>4.5056864329411699</v>
      </c>
      <c r="K3372">
        <v>48.665008119371898</v>
      </c>
      <c r="L3372">
        <v>38.303702075035503</v>
      </c>
      <c r="M3372">
        <v>40.893178818587899</v>
      </c>
      <c r="N3372">
        <v>0.43237250554323697</v>
      </c>
      <c r="O3372">
        <v>40.714285714285701</v>
      </c>
      <c r="P3372">
        <v>113.88040157136599</v>
      </c>
      <c r="Q3372">
        <v>0.10867976241960201</v>
      </c>
    </row>
    <row r="3373" spans="1:17" hidden="1" x14ac:dyDescent="0.3">
      <c r="A3373" t="s">
        <v>6964</v>
      </c>
      <c r="B3373" t="s">
        <v>6965</v>
      </c>
      <c r="C3373" t="str">
        <f>IFERROR(VLOOKUP(Table1[[#This Row],[Ticker]],[1]!Table2[[Symbol]:[Industry]],2,FALSE),"-")</f>
        <v>-</v>
      </c>
      <c r="D3373" t="s">
        <v>535</v>
      </c>
      <c r="E3373">
        <v>53.668224000000002</v>
      </c>
      <c r="F3373">
        <v>76.319999999999993</v>
      </c>
      <c r="G3373">
        <v>64.2149145650409</v>
      </c>
      <c r="H3373">
        <v>57.851946886977103</v>
      </c>
      <c r="I3373">
        <v>9.0071852767024296</v>
      </c>
      <c r="J3373">
        <v>-13.567877208503299</v>
      </c>
      <c r="K3373">
        <v>66.257619946888894</v>
      </c>
      <c r="L3373">
        <v>57.997924969375902</v>
      </c>
      <c r="M3373">
        <v>47.782155843006002</v>
      </c>
      <c r="N3373">
        <v>4.0339393939393897</v>
      </c>
      <c r="O3373">
        <v>22.444968553459098</v>
      </c>
      <c r="P3373">
        <v>125.798816568047</v>
      </c>
    </row>
    <row r="3374" spans="1:17" hidden="1" x14ac:dyDescent="0.3">
      <c r="A3374" t="s">
        <v>6966</v>
      </c>
      <c r="B3374" t="s">
        <v>6967</v>
      </c>
      <c r="C3374" t="str">
        <f>IFERROR(VLOOKUP(Table1[[#This Row],[Ticker]],[1]!Table2[[Symbol]:[Industry]],2,FALSE),"-")</f>
        <v>-</v>
      </c>
      <c r="D3374" t="s">
        <v>626</v>
      </c>
      <c r="E3374">
        <v>53.124049419999999</v>
      </c>
      <c r="F3374">
        <v>319.14999999999998</v>
      </c>
      <c r="G3374">
        <v>18.121330343775799</v>
      </c>
      <c r="H3374">
        <v>-18.612944633978699</v>
      </c>
      <c r="I3374">
        <v>-15.3858924942712</v>
      </c>
      <c r="J3374">
        <v>-5.4849625434283</v>
      </c>
      <c r="K3374">
        <v>313.83469673782798</v>
      </c>
      <c r="L3374">
        <v>284.58282537393598</v>
      </c>
      <c r="M3374">
        <v>42.941994945705098</v>
      </c>
      <c r="N3374">
        <v>0.48157016106808098</v>
      </c>
      <c r="O3374">
        <v>28.779570734764199</v>
      </c>
      <c r="P3374">
        <v>52.7033492822966</v>
      </c>
      <c r="Q3374">
        <v>-4.3931569596678002E-2</v>
      </c>
    </row>
    <row r="3375" spans="1:17" hidden="1" x14ac:dyDescent="0.3">
      <c r="A3375" t="s">
        <v>6968</v>
      </c>
      <c r="B3375" t="s">
        <v>6969</v>
      </c>
      <c r="C3375" t="str">
        <f>IFERROR(VLOOKUP(Table1[[#This Row],[Ticker]],[1]!Table2[[Symbol]:[Industry]],2,FALSE),"-")</f>
        <v>-</v>
      </c>
      <c r="D3375" t="s">
        <v>124</v>
      </c>
      <c r="E3375">
        <v>53.097964040000001</v>
      </c>
      <c r="F3375">
        <v>2.2000000000000002</v>
      </c>
      <c r="G3375">
        <v>-5.5931859894901201</v>
      </c>
      <c r="H3375">
        <v>-1.87035303188851</v>
      </c>
      <c r="I3375">
        <v>-12.2495918825592</v>
      </c>
      <c r="J3375">
        <v>1.0670674632677399</v>
      </c>
      <c r="K3375">
        <v>2.80531640952095</v>
      </c>
      <c r="L3375">
        <v>2.8492677430408602</v>
      </c>
      <c r="M3375">
        <v>15.3874106226971</v>
      </c>
      <c r="N3375">
        <v>1</v>
      </c>
      <c r="Q3375">
        <v>-0.13535727796024799</v>
      </c>
    </row>
    <row r="3376" spans="1:17" hidden="1" x14ac:dyDescent="0.3">
      <c r="A3376" t="s">
        <v>6970</v>
      </c>
      <c r="B3376" t="s">
        <v>6971</v>
      </c>
      <c r="C3376" t="str">
        <f>IFERROR(VLOOKUP(Table1[[#This Row],[Ticker]],[1]!Table2[[Symbol]:[Industry]],2,FALSE),"-")</f>
        <v>-</v>
      </c>
      <c r="D3376" t="s">
        <v>372</v>
      </c>
      <c r="E3376">
        <v>52.962696072</v>
      </c>
      <c r="F3376">
        <v>31.46</v>
      </c>
      <c r="G3376">
        <v>7.2872549905728397</v>
      </c>
      <c r="H3376">
        <v>-2.5184689976714201</v>
      </c>
      <c r="I3376">
        <v>-21.651326351204499</v>
      </c>
      <c r="J3376">
        <v>2.7950770735463002</v>
      </c>
      <c r="K3376">
        <v>32.8102513948769</v>
      </c>
      <c r="L3376">
        <v>32.405842381199903</v>
      </c>
      <c r="M3376">
        <v>49.345141749517801</v>
      </c>
      <c r="N3376">
        <v>0.27279225186232797</v>
      </c>
      <c r="O3376">
        <v>53.846153846153797</v>
      </c>
      <c r="P3376">
        <v>45.311778290992997</v>
      </c>
      <c r="Q3376">
        <v>5.4115216388715998E-2</v>
      </c>
    </row>
    <row r="3377" spans="1:17" hidden="1" x14ac:dyDescent="0.3">
      <c r="A3377" t="s">
        <v>6972</v>
      </c>
      <c r="B3377" t="s">
        <v>6973</v>
      </c>
      <c r="C3377" t="str">
        <f>IFERROR(VLOOKUP(Table1[[#This Row],[Ticker]],[1]!Table2[[Symbol]:[Industry]],2,FALSE),"-")</f>
        <v>-</v>
      </c>
      <c r="D3377" t="s">
        <v>626</v>
      </c>
      <c r="E3377">
        <v>52.924805747999997</v>
      </c>
      <c r="F3377">
        <v>49.02</v>
      </c>
      <c r="G3377">
        <v>15.50187108678</v>
      </c>
      <c r="H3377">
        <v>-7.3203803642178702</v>
      </c>
      <c r="I3377">
        <v>-18.653947671274398</v>
      </c>
      <c r="J3377">
        <v>-2.6482838430673099</v>
      </c>
      <c r="K3377">
        <v>50.545057599346698</v>
      </c>
      <c r="L3377">
        <v>50.579421231190899</v>
      </c>
      <c r="M3377">
        <v>52.176852654372503</v>
      </c>
      <c r="N3377">
        <v>0.96849049083065297</v>
      </c>
      <c r="O3377">
        <v>44.1860465116279</v>
      </c>
      <c r="P3377">
        <v>44.986690328305201</v>
      </c>
      <c r="Q3377">
        <v>0.128195248576598</v>
      </c>
    </row>
    <row r="3378" spans="1:17" hidden="1" x14ac:dyDescent="0.3">
      <c r="A3378" t="s">
        <v>6974</v>
      </c>
      <c r="B3378" t="s">
        <v>6975</v>
      </c>
      <c r="C3378" t="str">
        <f>IFERROR(VLOOKUP(Table1[[#This Row],[Ticker]],[1]!Table2[[Symbol]:[Industry]],2,FALSE),"-")</f>
        <v>-</v>
      </c>
      <c r="D3378" t="s">
        <v>4028</v>
      </c>
      <c r="E3378">
        <v>52.790956199999997</v>
      </c>
      <c r="F3378">
        <v>59.94</v>
      </c>
      <c r="G3378">
        <v>15.150549466908901</v>
      </c>
      <c r="H3378">
        <v>-10.3829150933992</v>
      </c>
      <c r="I3378">
        <v>-28.336040858214801</v>
      </c>
      <c r="J3378">
        <v>-6.8316978527884703E-3</v>
      </c>
      <c r="K3378">
        <v>60.866239747643</v>
      </c>
      <c r="L3378">
        <v>58.165971047963197</v>
      </c>
      <c r="M3378">
        <v>43.563884200028099</v>
      </c>
      <c r="N3378">
        <v>1.24553362782493</v>
      </c>
      <c r="O3378">
        <v>34.217550884217502</v>
      </c>
      <c r="P3378">
        <v>55.6883116883116</v>
      </c>
      <c r="Q3378">
        <v>4.0765722984960999E-2</v>
      </c>
    </row>
    <row r="3379" spans="1:17" hidden="1" x14ac:dyDescent="0.3">
      <c r="A3379" t="s">
        <v>6976</v>
      </c>
      <c r="B3379" t="s">
        <v>6977</v>
      </c>
      <c r="C3379" t="str">
        <f>IFERROR(VLOOKUP(Table1[[#This Row],[Ticker]],[1]!Table2[[Symbol]:[Industry]],2,FALSE),"-")</f>
        <v>-</v>
      </c>
      <c r="D3379" t="s">
        <v>2584</v>
      </c>
      <c r="E3379">
        <v>52.717680000000001</v>
      </c>
      <c r="F3379">
        <v>43.07</v>
      </c>
      <c r="G3379">
        <v>-57.117343499475197</v>
      </c>
      <c r="H3379">
        <v>-7.0101017430355199</v>
      </c>
      <c r="I3379">
        <v>-41.381251026378301</v>
      </c>
      <c r="J3379">
        <v>-0.93640400265426604</v>
      </c>
      <c r="K3379">
        <v>44.5019466773864</v>
      </c>
      <c r="L3379">
        <v>48.742538692923802</v>
      </c>
      <c r="M3379">
        <v>46.8868200671102</v>
      </c>
      <c r="N3379">
        <v>0.22332415059687699</v>
      </c>
      <c r="O3379">
        <v>78.662642210355202</v>
      </c>
      <c r="P3379">
        <v>5.6932515337423304</v>
      </c>
    </row>
    <row r="3380" spans="1:17" hidden="1" x14ac:dyDescent="0.3">
      <c r="A3380" t="s">
        <v>6978</v>
      </c>
      <c r="B3380" t="s">
        <v>6979</v>
      </c>
      <c r="C3380" t="str">
        <f>IFERROR(VLOOKUP(Table1[[#This Row],[Ticker]],[1]!Table2[[Symbol]:[Industry]],2,FALSE),"-")</f>
        <v>-</v>
      </c>
      <c r="D3380" t="s">
        <v>1440</v>
      </c>
      <c r="E3380">
        <v>52.693069000000001</v>
      </c>
      <c r="F3380">
        <v>32.89</v>
      </c>
      <c r="G3380">
        <v>16.228635798214999</v>
      </c>
      <c r="H3380">
        <v>-0.79040477333853898</v>
      </c>
      <c r="I3380">
        <v>17.2558670048039</v>
      </c>
      <c r="J3380">
        <v>9.0801303964148996</v>
      </c>
      <c r="K3380">
        <v>29.225284388535201</v>
      </c>
      <c r="L3380">
        <v>25.394306548566199</v>
      </c>
      <c r="M3380">
        <v>65.137622144281593</v>
      </c>
      <c r="N3380">
        <v>0.35454676585199102</v>
      </c>
      <c r="O3380">
        <v>11.8881118881118</v>
      </c>
      <c r="P3380">
        <v>71.3020833333333</v>
      </c>
      <c r="Q3380">
        <v>5.9908858850912003E-2</v>
      </c>
    </row>
    <row r="3381" spans="1:17" hidden="1" x14ac:dyDescent="0.3">
      <c r="A3381" t="s">
        <v>6980</v>
      </c>
      <c r="B3381" t="s">
        <v>6981</v>
      </c>
      <c r="C3381" t="str">
        <f>IFERROR(VLOOKUP(Table1[[#This Row],[Ticker]],[1]!Table2[[Symbol]:[Industry]],2,FALSE),"-")</f>
        <v>-</v>
      </c>
      <c r="D3381" t="s">
        <v>396</v>
      </c>
      <c r="E3381">
        <v>52.681632499999999</v>
      </c>
      <c r="F3381">
        <v>126.35</v>
      </c>
      <c r="G3381">
        <v>-53.125783109377601</v>
      </c>
      <c r="H3381">
        <v>-3.9688559517897199</v>
      </c>
      <c r="I3381">
        <v>-31.483367694873699</v>
      </c>
      <c r="J3381">
        <v>5.0314645846056401</v>
      </c>
      <c r="K3381">
        <v>136.65364012808399</v>
      </c>
      <c r="L3381">
        <v>142.64516370539499</v>
      </c>
      <c r="M3381">
        <v>36.889258565078599</v>
      </c>
      <c r="N3381">
        <v>0.63936507936507903</v>
      </c>
      <c r="O3381">
        <v>66.204986149584499</v>
      </c>
      <c r="P3381">
        <v>8.8754847048685797</v>
      </c>
    </row>
    <row r="3382" spans="1:17" hidden="1" x14ac:dyDescent="0.3">
      <c r="A3382" t="s">
        <v>6982</v>
      </c>
      <c r="B3382" t="s">
        <v>6983</v>
      </c>
      <c r="C3382" t="str">
        <f>IFERROR(VLOOKUP(Table1[[#This Row],[Ticker]],[1]!Table2[[Symbol]:[Industry]],2,FALSE),"-")</f>
        <v>-</v>
      </c>
      <c r="D3382" t="s">
        <v>1564</v>
      </c>
      <c r="E3382">
        <v>52.500927941999997</v>
      </c>
      <c r="F3382">
        <v>33.51</v>
      </c>
      <c r="G3382">
        <v>91.721103490122303</v>
      </c>
      <c r="H3382">
        <v>31.095646753162399</v>
      </c>
      <c r="I3382">
        <v>-34.071795855372997</v>
      </c>
      <c r="J3382">
        <v>3.7472980754026802E-2</v>
      </c>
      <c r="K3382">
        <v>26.5888080975345</v>
      </c>
      <c r="L3382">
        <v>25.020322541349199</v>
      </c>
      <c r="M3382">
        <v>73.651868984318696</v>
      </c>
      <c r="N3382">
        <v>3.3375671012727</v>
      </c>
      <c r="O3382">
        <v>31.3040883318412</v>
      </c>
      <c r="P3382">
        <v>121.92052980132399</v>
      </c>
      <c r="Q3382">
        <v>8.3656746808391996E-2</v>
      </c>
    </row>
    <row r="3383" spans="1:17" hidden="1" x14ac:dyDescent="0.3">
      <c r="A3383" t="s">
        <v>6984</v>
      </c>
      <c r="B3383" t="s">
        <v>6985</v>
      </c>
      <c r="C3383" t="str">
        <f>IFERROR(VLOOKUP(Table1[[#This Row],[Ticker]],[1]!Table2[[Symbol]:[Industry]],2,FALSE),"-")</f>
        <v>-</v>
      </c>
      <c r="D3383" t="s">
        <v>926</v>
      </c>
      <c r="E3383">
        <v>52.390949999999997</v>
      </c>
      <c r="F3383">
        <v>169.55</v>
      </c>
      <c r="G3383">
        <v>491.08340272533201</v>
      </c>
      <c r="H3383">
        <v>-3.1762378457387701</v>
      </c>
      <c r="I3383">
        <v>285.55495485111999</v>
      </c>
      <c r="J3383">
        <v>8.3270777529426603</v>
      </c>
      <c r="K3383">
        <v>176.52684042678999</v>
      </c>
      <c r="L3383">
        <v>115.19450671891801</v>
      </c>
      <c r="M3383">
        <v>40.904616979700499</v>
      </c>
      <c r="N3383">
        <v>0.31008845004743402</v>
      </c>
      <c r="O3383">
        <v>39.074019463285097</v>
      </c>
      <c r="P3383">
        <v>517.66848816029096</v>
      </c>
    </row>
    <row r="3384" spans="1:17" hidden="1" x14ac:dyDescent="0.3">
      <c r="A3384" t="s">
        <v>6986</v>
      </c>
      <c r="B3384" t="s">
        <v>6987</v>
      </c>
      <c r="C3384" t="str">
        <f>IFERROR(VLOOKUP(Table1[[#This Row],[Ticker]],[1]!Table2[[Symbol]:[Industry]],2,FALSE),"-")</f>
        <v>-</v>
      </c>
      <c r="D3384" t="s">
        <v>286</v>
      </c>
      <c r="E3384">
        <v>52.261875000000003</v>
      </c>
      <c r="F3384">
        <v>171</v>
      </c>
      <c r="G3384">
        <v>-19.643246785803299</v>
      </c>
      <c r="H3384">
        <v>4.0851071021733203</v>
      </c>
      <c r="I3384">
        <v>1.66028594784338</v>
      </c>
      <c r="J3384">
        <v>-7.1673575721064298</v>
      </c>
      <c r="K3384">
        <v>170.78836439152599</v>
      </c>
      <c r="L3384">
        <v>160.39977923845601</v>
      </c>
      <c r="M3384">
        <v>39.233412979935103</v>
      </c>
      <c r="N3384">
        <v>0.29856424737060899</v>
      </c>
      <c r="O3384">
        <v>47.339181286549703</v>
      </c>
      <c r="P3384">
        <v>35.391923990498803</v>
      </c>
      <c r="Q3384">
        <v>6.1553696746639998E-2</v>
      </c>
    </row>
    <row r="3385" spans="1:17" hidden="1" x14ac:dyDescent="0.3">
      <c r="A3385" t="s">
        <v>6988</v>
      </c>
      <c r="B3385" t="s">
        <v>6989</v>
      </c>
      <c r="C3385" t="str">
        <f>IFERROR(VLOOKUP(Table1[[#This Row],[Ticker]],[1]!Table2[[Symbol]:[Industry]],2,FALSE),"-")</f>
        <v>-</v>
      </c>
      <c r="D3385" t="s">
        <v>396</v>
      </c>
      <c r="E3385">
        <v>52.249625999999999</v>
      </c>
      <c r="F3385">
        <v>137.80000000000001</v>
      </c>
      <c r="G3385">
        <v>-33.193014950377503</v>
      </c>
      <c r="H3385">
        <v>-0.56144854438232095</v>
      </c>
      <c r="I3385">
        <v>-29.589663208146</v>
      </c>
      <c r="J3385">
        <v>-3.8398276539157199</v>
      </c>
      <c r="K3385">
        <v>135.43361532123899</v>
      </c>
      <c r="L3385">
        <v>138.697766038834</v>
      </c>
      <c r="M3385">
        <v>47.6492367429084</v>
      </c>
      <c r="N3385">
        <v>0.61782673619752604</v>
      </c>
      <c r="O3385">
        <v>81.422351233671904</v>
      </c>
      <c r="P3385">
        <v>30.6161137440758</v>
      </c>
      <c r="Q3385">
        <v>3.6784820742866001E-2</v>
      </c>
    </row>
    <row r="3386" spans="1:17" hidden="1" x14ac:dyDescent="0.3">
      <c r="A3386" t="s">
        <v>6990</v>
      </c>
      <c r="B3386" t="s">
        <v>6991</v>
      </c>
      <c r="C3386" t="str">
        <f>IFERROR(VLOOKUP(Table1[[#This Row],[Ticker]],[1]!Table2[[Symbol]:[Industry]],2,FALSE),"-")</f>
        <v>-</v>
      </c>
      <c r="D3386" t="s">
        <v>532</v>
      </c>
      <c r="E3386">
        <v>52.200600000000001</v>
      </c>
      <c r="F3386">
        <v>3.61</v>
      </c>
      <c r="G3386">
        <v>332.251918074169</v>
      </c>
      <c r="H3386">
        <v>-36.013386031001801</v>
      </c>
      <c r="I3386">
        <v>0.53238708036517401</v>
      </c>
      <c r="J3386">
        <v>-0.39035280858454702</v>
      </c>
      <c r="K3386">
        <v>4.5931548580184396</v>
      </c>
      <c r="L3386">
        <v>3.86943931640945</v>
      </c>
      <c r="M3386">
        <v>39.929909192413</v>
      </c>
      <c r="N3386">
        <v>2.0888160631108299</v>
      </c>
      <c r="O3386">
        <v>128.80886426592701</v>
      </c>
      <c r="P3386">
        <v>358.83700350912801</v>
      </c>
      <c r="Q3386">
        <v>0.121048419345039</v>
      </c>
    </row>
    <row r="3387" spans="1:17" hidden="1" x14ac:dyDescent="0.3">
      <c r="A3387" t="s">
        <v>6992</v>
      </c>
      <c r="B3387" t="s">
        <v>6993</v>
      </c>
      <c r="C3387" t="str">
        <f>IFERROR(VLOOKUP(Table1[[#This Row],[Ticker]],[1]!Table2[[Symbol]:[Industry]],2,FALSE),"-")</f>
        <v>-</v>
      </c>
      <c r="D3387" t="s">
        <v>68</v>
      </c>
      <c r="E3387">
        <v>52.135599999999997</v>
      </c>
      <c r="F3387">
        <v>36.08</v>
      </c>
      <c r="G3387">
        <v>-47.288382138255699</v>
      </c>
      <c r="H3387">
        <v>0.408324152126396</v>
      </c>
      <c r="I3387">
        <v>-8.5554087540132802</v>
      </c>
      <c r="J3387">
        <v>2.6778038419368699</v>
      </c>
      <c r="K3387">
        <v>36.3151762394263</v>
      </c>
      <c r="L3387">
        <v>37.547788417286299</v>
      </c>
      <c r="M3387">
        <v>48.792821055052798</v>
      </c>
      <c r="N3387">
        <v>2.0432838389564201</v>
      </c>
      <c r="O3387">
        <v>32.483370288248302</v>
      </c>
      <c r="P3387">
        <v>28.857142857142801</v>
      </c>
      <c r="Q3387">
        <v>-6.8967477364742999E-2</v>
      </c>
    </row>
    <row r="3388" spans="1:17" hidden="1" x14ac:dyDescent="0.3">
      <c r="A3388" t="s">
        <v>6994</v>
      </c>
      <c r="B3388" t="s">
        <v>6995</v>
      </c>
      <c r="C3388" t="str">
        <f>IFERROR(VLOOKUP(Table1[[#This Row],[Ticker]],[1]!Table2[[Symbol]:[Industry]],2,FALSE),"-")</f>
        <v>-</v>
      </c>
      <c r="D3388" t="s">
        <v>1459</v>
      </c>
      <c r="E3388">
        <v>52.0948098</v>
      </c>
      <c r="F3388">
        <v>9.9</v>
      </c>
      <c r="G3388">
        <v>-86.953380070667606</v>
      </c>
      <c r="H3388">
        <v>-6.0971305678692103</v>
      </c>
      <c r="I3388">
        <v>-55.006223174001697</v>
      </c>
      <c r="J3388">
        <v>0.37060392235230599</v>
      </c>
      <c r="K3388">
        <v>10.1767152409302</v>
      </c>
      <c r="L3388">
        <v>14.3668752406896</v>
      </c>
      <c r="M3388">
        <v>50.786601439870701</v>
      </c>
      <c r="N3388">
        <v>0.51451002106344101</v>
      </c>
      <c r="O3388">
        <v>154.04040404040401</v>
      </c>
      <c r="P3388">
        <v>10.614525139664799</v>
      </c>
      <c r="Q3388">
        <v>0.20877178991585801</v>
      </c>
    </row>
    <row r="3389" spans="1:17" hidden="1" x14ac:dyDescent="0.3">
      <c r="A3389" t="s">
        <v>6996</v>
      </c>
      <c r="B3389" t="s">
        <v>6997</v>
      </c>
      <c r="C3389" t="str">
        <f>IFERROR(VLOOKUP(Table1[[#This Row],[Ticker]],[1]!Table2[[Symbol]:[Industry]],2,FALSE),"-")</f>
        <v>-</v>
      </c>
      <c r="D3389" t="s">
        <v>433</v>
      </c>
      <c r="E3389">
        <v>51.968492404999999</v>
      </c>
      <c r="F3389">
        <v>0.89</v>
      </c>
      <c r="G3389">
        <v>-40.177318444667797</v>
      </c>
      <c r="H3389">
        <v>-3.5984855814193502</v>
      </c>
      <c r="I3389">
        <v>-10.8059641485849</v>
      </c>
      <c r="J3389">
        <v>-1.72608604086951</v>
      </c>
      <c r="K3389">
        <v>0.88290180538081797</v>
      </c>
      <c r="L3389">
        <v>0.86514699529733896</v>
      </c>
      <c r="M3389">
        <v>40.046624653737702</v>
      </c>
      <c r="N3389">
        <v>0.48322346167097302</v>
      </c>
      <c r="O3389">
        <v>51.685393258426899</v>
      </c>
      <c r="P3389">
        <v>34.848484848484802</v>
      </c>
      <c r="Q3389">
        <v>8.8990186964563997E-2</v>
      </c>
    </row>
    <row r="3390" spans="1:17" hidden="1" x14ac:dyDescent="0.3">
      <c r="A3390" t="s">
        <v>6998</v>
      </c>
      <c r="B3390" t="s">
        <v>6999</v>
      </c>
      <c r="C3390" t="str">
        <f>IFERROR(VLOOKUP(Table1[[#This Row],[Ticker]],[1]!Table2[[Symbol]:[Industry]],2,FALSE),"-")</f>
        <v>-</v>
      </c>
      <c r="D3390" t="s">
        <v>929</v>
      </c>
      <c r="E3390">
        <v>51.96651</v>
      </c>
      <c r="F3390">
        <v>93.36</v>
      </c>
      <c r="G3390">
        <v>-10.321075472318901</v>
      </c>
      <c r="H3390">
        <v>-4.25747700673565</v>
      </c>
      <c r="I3390">
        <v>-11.2390209426101</v>
      </c>
      <c r="J3390">
        <v>-0.59361703145734201</v>
      </c>
      <c r="K3390">
        <v>90.329728914882494</v>
      </c>
      <c r="L3390">
        <v>86.490452868293602</v>
      </c>
      <c r="M3390">
        <v>54.707555088327297</v>
      </c>
      <c r="N3390">
        <v>0.57557077200345097</v>
      </c>
      <c r="O3390">
        <v>12.574978577549199</v>
      </c>
      <c r="P3390">
        <v>35.206372194062197</v>
      </c>
      <c r="Q3390">
        <v>7.7263508866080993E-2</v>
      </c>
    </row>
    <row r="3391" spans="1:17" hidden="1" x14ac:dyDescent="0.3">
      <c r="A3391" t="s">
        <v>7000</v>
      </c>
      <c r="B3391" t="s">
        <v>7001</v>
      </c>
      <c r="C3391" t="str">
        <f>IFERROR(VLOOKUP(Table1[[#This Row],[Ticker]],[1]!Table2[[Symbol]:[Industry]],2,FALSE),"-")</f>
        <v>-</v>
      </c>
      <c r="D3391" t="s">
        <v>2584</v>
      </c>
      <c r="E3391">
        <v>51.862499999999997</v>
      </c>
      <c r="F3391">
        <v>41.49</v>
      </c>
      <c r="G3391">
        <v>12.2238807744755</v>
      </c>
      <c r="H3391">
        <v>-12.509400902026201</v>
      </c>
      <c r="I3391">
        <v>-23.609560193530498</v>
      </c>
      <c r="J3391">
        <v>-2.2663790811625399</v>
      </c>
      <c r="K3391">
        <v>44.252660456365902</v>
      </c>
      <c r="L3391">
        <v>43.087774183856702</v>
      </c>
      <c r="M3391">
        <v>44.757925485093502</v>
      </c>
      <c r="N3391">
        <v>0.28709154777201801</v>
      </c>
      <c r="O3391">
        <v>63.051337671728099</v>
      </c>
      <c r="P3391">
        <v>55.977443609022501</v>
      </c>
      <c r="Q3391">
        <v>8.6063738928502997E-2</v>
      </c>
    </row>
    <row r="3392" spans="1:17" hidden="1" x14ac:dyDescent="0.3">
      <c r="A3392" t="s">
        <v>7002</v>
      </c>
      <c r="B3392" t="s">
        <v>7003</v>
      </c>
      <c r="C3392" t="str">
        <f>IFERROR(VLOOKUP(Table1[[#This Row],[Ticker]],[1]!Table2[[Symbol]:[Industry]],2,FALSE),"-")</f>
        <v>-</v>
      </c>
      <c r="D3392" t="s">
        <v>46</v>
      </c>
      <c r="E3392">
        <v>51.818359999999998</v>
      </c>
      <c r="F3392">
        <v>288.2</v>
      </c>
      <c r="G3392">
        <v>220.64383022769101</v>
      </c>
      <c r="H3392">
        <v>73.474163991230199</v>
      </c>
      <c r="I3392">
        <v>241.73389495412101</v>
      </c>
      <c r="J3392">
        <v>16.1480751961235</v>
      </c>
      <c r="K3392">
        <v>178.39474545701799</v>
      </c>
      <c r="L3392">
        <v>121.52563138326801</v>
      </c>
      <c r="M3392">
        <v>99.682016623685399</v>
      </c>
      <c r="N3392">
        <v>0.82894736842105199</v>
      </c>
      <c r="O3392">
        <v>0</v>
      </c>
      <c r="P3392">
        <v>292.91070211315599</v>
      </c>
    </row>
    <row r="3393" spans="1:17" hidden="1" x14ac:dyDescent="0.3">
      <c r="A3393" t="s">
        <v>7004</v>
      </c>
      <c r="B3393" t="s">
        <v>7005</v>
      </c>
      <c r="C3393" t="str">
        <f>IFERROR(VLOOKUP(Table1[[#This Row],[Ticker]],[1]!Table2[[Symbol]:[Industry]],2,FALSE),"-")</f>
        <v>-</v>
      </c>
      <c r="D3393" t="s">
        <v>626</v>
      </c>
      <c r="E3393">
        <v>51.717552111000003</v>
      </c>
      <c r="F3393">
        <v>4.99</v>
      </c>
      <c r="G3393">
        <v>90.371436304171397</v>
      </c>
      <c r="H3393">
        <v>129.33080734787299</v>
      </c>
      <c r="I3393">
        <v>8.6025023498731894</v>
      </c>
      <c r="J3393">
        <v>19.0763673197233</v>
      </c>
      <c r="K3393">
        <v>3.1942693002650402</v>
      </c>
      <c r="L3393">
        <v>3.4301828040864502</v>
      </c>
      <c r="M3393">
        <v>84.259052880792893</v>
      </c>
      <c r="N3393">
        <v>0.73802300497753304</v>
      </c>
      <c r="O3393">
        <v>6.2124248496993904</v>
      </c>
      <c r="P3393">
        <v>162.63157894736801</v>
      </c>
      <c r="Q3393">
        <v>-3.547815365153E-3</v>
      </c>
    </row>
    <row r="3394" spans="1:17" hidden="1" x14ac:dyDescent="0.3">
      <c r="A3394" t="s">
        <v>7006</v>
      </c>
      <c r="B3394" t="s">
        <v>7007</v>
      </c>
      <c r="C3394" t="str">
        <f>IFERROR(VLOOKUP(Table1[[#This Row],[Ticker]],[1]!Table2[[Symbol]:[Industry]],2,FALSE),"-")</f>
        <v>-</v>
      </c>
      <c r="D3394" t="s">
        <v>98</v>
      </c>
      <c r="E3394">
        <v>51.698999999999998</v>
      </c>
      <c r="F3394">
        <v>912</v>
      </c>
      <c r="G3394">
        <v>41.510021006843502</v>
      </c>
      <c r="H3394">
        <v>-12.1992841822179</v>
      </c>
      <c r="I3394">
        <v>-12.8850345035173</v>
      </c>
      <c r="J3394">
        <v>0.47171615693268798</v>
      </c>
      <c r="K3394">
        <v>973.93320653932994</v>
      </c>
      <c r="M3394">
        <v>1.739543524494E-3</v>
      </c>
      <c r="N3394">
        <v>0.75</v>
      </c>
      <c r="O3394">
        <v>49.671052631578902</v>
      </c>
      <c r="P3394">
        <v>68.095106441802599</v>
      </c>
    </row>
    <row r="3395" spans="1:17" hidden="1" x14ac:dyDescent="0.3">
      <c r="A3395" t="s">
        <v>7008</v>
      </c>
      <c r="B3395" t="s">
        <v>7009</v>
      </c>
      <c r="C3395" t="str">
        <f>IFERROR(VLOOKUP(Table1[[#This Row],[Ticker]],[1]!Table2[[Symbol]:[Industry]],2,FALSE),"-")</f>
        <v>-</v>
      </c>
      <c r="D3395" t="s">
        <v>116</v>
      </c>
      <c r="E3395">
        <v>51.081600000000002</v>
      </c>
      <c r="F3395">
        <v>46.95</v>
      </c>
      <c r="G3395">
        <v>24.8665274682667</v>
      </c>
      <c r="H3395">
        <v>-10.8403156467788</v>
      </c>
      <c r="I3395">
        <v>-10.593897692729801</v>
      </c>
      <c r="J3395">
        <v>9.5498958535487901</v>
      </c>
      <c r="K3395">
        <v>45.394287245055999</v>
      </c>
      <c r="L3395">
        <v>40.870462622988299</v>
      </c>
      <c r="M3395">
        <v>55.410720271540697</v>
      </c>
      <c r="N3395">
        <v>0.38575778288696899</v>
      </c>
      <c r="O3395">
        <v>25.6656017039403</v>
      </c>
      <c r="P3395">
        <v>80.576923076922995</v>
      </c>
      <c r="Q3395">
        <v>7.8737235127797997E-2</v>
      </c>
    </row>
    <row r="3396" spans="1:17" hidden="1" x14ac:dyDescent="0.3">
      <c r="A3396" t="s">
        <v>7010</v>
      </c>
      <c r="B3396" t="s">
        <v>7011</v>
      </c>
      <c r="C3396" t="str">
        <f>IFERROR(VLOOKUP(Table1[[#This Row],[Ticker]],[1]!Table2[[Symbol]:[Industry]],2,FALSE),"-")</f>
        <v>-</v>
      </c>
      <c r="D3396" t="s">
        <v>1598</v>
      </c>
      <c r="E3396">
        <v>51.0143208</v>
      </c>
      <c r="F3396">
        <v>51</v>
      </c>
      <c r="G3396">
        <v>53.626928699316501</v>
      </c>
      <c r="H3396">
        <v>103.66341918048499</v>
      </c>
      <c r="I3396">
        <v>137.509435890953</v>
      </c>
      <c r="J3396">
        <v>21.708588969068</v>
      </c>
      <c r="K3396">
        <v>32.595917640927098</v>
      </c>
      <c r="L3396">
        <v>25.6974920444462</v>
      </c>
      <c r="M3396">
        <v>90.208190623468198</v>
      </c>
      <c r="N3396">
        <v>1.8657191864739</v>
      </c>
      <c r="O3396">
        <v>6.86274509803921</v>
      </c>
      <c r="P3396">
        <v>184.12256267409401</v>
      </c>
      <c r="Q3396">
        <v>0.20986998214696101</v>
      </c>
    </row>
    <row r="3397" spans="1:17" hidden="1" x14ac:dyDescent="0.3">
      <c r="A3397" t="s">
        <v>7012</v>
      </c>
      <c r="B3397" t="s">
        <v>7013</v>
      </c>
      <c r="C3397" t="str">
        <f>IFERROR(VLOOKUP(Table1[[#This Row],[Ticker]],[1]!Table2[[Symbol]:[Industry]],2,FALSE),"-")</f>
        <v>-</v>
      </c>
      <c r="D3397" t="s">
        <v>433</v>
      </c>
      <c r="E3397">
        <v>50.993046999999997</v>
      </c>
      <c r="F3397">
        <v>2.38</v>
      </c>
      <c r="G3397">
        <v>-5.2652884806443403</v>
      </c>
      <c r="H3397">
        <v>8.4217164387826493</v>
      </c>
      <c r="I3397">
        <v>-33.506152515939696</v>
      </c>
      <c r="J3397">
        <v>10.3816260668425</v>
      </c>
      <c r="K3397">
        <v>2.3676300224833802</v>
      </c>
      <c r="L3397">
        <v>2.3509457305278101</v>
      </c>
      <c r="M3397">
        <v>45.382730206405299</v>
      </c>
      <c r="N3397">
        <v>0.89671229272872899</v>
      </c>
      <c r="O3397">
        <v>49.1596638655462</v>
      </c>
      <c r="P3397">
        <v>26.595744680850999</v>
      </c>
      <c r="Q3397">
        <v>6.8992717201872E-2</v>
      </c>
    </row>
    <row r="3398" spans="1:17" hidden="1" x14ac:dyDescent="0.3">
      <c r="A3398" t="s">
        <v>7014</v>
      </c>
      <c r="B3398" t="s">
        <v>7015</v>
      </c>
      <c r="C3398" t="str">
        <f>IFERROR(VLOOKUP(Table1[[#This Row],[Ticker]],[1]!Table2[[Symbol]:[Industry]],2,FALSE),"-")</f>
        <v>-</v>
      </c>
      <c r="D3398" t="s">
        <v>133</v>
      </c>
      <c r="E3398">
        <v>50.973354432000001</v>
      </c>
      <c r="F3398">
        <v>25.08</v>
      </c>
      <c r="G3398">
        <v>134.12177527190099</v>
      </c>
      <c r="H3398">
        <v>24.510144140113599</v>
      </c>
      <c r="I3398">
        <v>84.686983383957894</v>
      </c>
      <c r="J3398">
        <v>6.3029816656175504</v>
      </c>
      <c r="K3398">
        <v>22.1372599651516</v>
      </c>
      <c r="L3398">
        <v>16.655518275681601</v>
      </c>
      <c r="M3398">
        <v>60.736431818225199</v>
      </c>
      <c r="N3398">
        <v>0.54585919650452996</v>
      </c>
      <c r="O3398">
        <v>13.955342902711299</v>
      </c>
      <c r="P3398">
        <v>177.433628318584</v>
      </c>
    </row>
    <row r="3399" spans="1:17" hidden="1" x14ac:dyDescent="0.3">
      <c r="A3399" t="s">
        <v>7016</v>
      </c>
      <c r="B3399" t="s">
        <v>7017</v>
      </c>
      <c r="C3399" t="str">
        <f>IFERROR(VLOOKUP(Table1[[#This Row],[Ticker]],[1]!Table2[[Symbol]:[Industry]],2,FALSE),"-")</f>
        <v>-</v>
      </c>
      <c r="D3399" t="s">
        <v>286</v>
      </c>
      <c r="E3399">
        <v>50.905820532</v>
      </c>
      <c r="F3399">
        <v>47.67</v>
      </c>
      <c r="G3399">
        <v>-21.2227987077266</v>
      </c>
      <c r="H3399">
        <v>-5.4141079214966004</v>
      </c>
      <c r="I3399">
        <v>-13.895657595305799</v>
      </c>
      <c r="J3399">
        <v>-8.0097653245487894</v>
      </c>
      <c r="K3399">
        <v>47.794186900439101</v>
      </c>
      <c r="L3399">
        <v>46.346933325013701</v>
      </c>
      <c r="M3399">
        <v>41.775598896199099</v>
      </c>
      <c r="N3399">
        <v>1.60329975656774</v>
      </c>
      <c r="O3399">
        <v>25.445773022865499</v>
      </c>
      <c r="P3399">
        <v>36.277873070325903</v>
      </c>
      <c r="Q3399">
        <v>-6.4116310811464003E-2</v>
      </c>
    </row>
    <row r="3400" spans="1:17" hidden="1" x14ac:dyDescent="0.3">
      <c r="A3400" t="s">
        <v>7018</v>
      </c>
      <c r="B3400" t="s">
        <v>7019</v>
      </c>
      <c r="C3400" t="str">
        <f>IFERROR(VLOOKUP(Table1[[#This Row],[Ticker]],[1]!Table2[[Symbol]:[Industry]],2,FALSE),"-")</f>
        <v>-</v>
      </c>
      <c r="D3400" t="s">
        <v>54</v>
      </c>
      <c r="E3400">
        <v>50.891375504000003</v>
      </c>
      <c r="F3400">
        <v>20.36</v>
      </c>
      <c r="G3400">
        <v>-44.155935637388197</v>
      </c>
      <c r="H3400">
        <v>-16.294905851061301</v>
      </c>
      <c r="I3400">
        <v>-24.2353254173176</v>
      </c>
      <c r="J3400">
        <v>0.91052649335394498</v>
      </c>
      <c r="K3400">
        <v>22.180739496421001</v>
      </c>
      <c r="L3400">
        <v>22.342118627785101</v>
      </c>
      <c r="M3400">
        <v>41.360421491577497</v>
      </c>
      <c r="N3400">
        <v>0.75534290271132298</v>
      </c>
      <c r="O3400">
        <v>32.367387033398799</v>
      </c>
      <c r="P3400">
        <v>26.8535825545171</v>
      </c>
      <c r="Q3400">
        <v>6.1515867613806001E-2</v>
      </c>
    </row>
    <row r="3401" spans="1:17" hidden="1" x14ac:dyDescent="0.3">
      <c r="A3401" t="s">
        <v>7020</v>
      </c>
      <c r="B3401" t="s">
        <v>7021</v>
      </c>
      <c r="C3401" t="str">
        <f>IFERROR(VLOOKUP(Table1[[#This Row],[Ticker]],[1]!Table2[[Symbol]:[Industry]],2,FALSE),"-")</f>
        <v>-</v>
      </c>
      <c r="D3401" t="s">
        <v>396</v>
      </c>
      <c r="E3401">
        <v>50.833399440000001</v>
      </c>
      <c r="F3401">
        <v>34.4</v>
      </c>
      <c r="G3401">
        <v>-67.017985867859494</v>
      </c>
      <c r="H3401">
        <v>0.35268532042417999</v>
      </c>
      <c r="I3401">
        <v>-53.537715156197898</v>
      </c>
      <c r="J3401">
        <v>-0.53547808767163196</v>
      </c>
      <c r="K3401">
        <v>34.648341638706903</v>
      </c>
      <c r="M3401">
        <v>53.115684510894901</v>
      </c>
      <c r="N3401">
        <v>1.0790513833991999</v>
      </c>
      <c r="O3401">
        <v>78.488372093023202</v>
      </c>
      <c r="P3401">
        <v>14.285714285714199</v>
      </c>
    </row>
    <row r="3402" spans="1:17" hidden="1" x14ac:dyDescent="0.3">
      <c r="A3402" t="s">
        <v>7022</v>
      </c>
      <c r="B3402" t="s">
        <v>7023</v>
      </c>
      <c r="C3402" t="str">
        <f>IFERROR(VLOOKUP(Table1[[#This Row],[Ticker]],[1]!Table2[[Symbol]:[Industry]],2,FALSE),"-")</f>
        <v>-</v>
      </c>
      <c r="D3402" t="s">
        <v>835</v>
      </c>
      <c r="E3402">
        <v>50.814214200000002</v>
      </c>
      <c r="F3402">
        <v>23.41</v>
      </c>
      <c r="G3402">
        <v>87.204868902940404</v>
      </c>
      <c r="H3402">
        <v>1.9935483335959301</v>
      </c>
      <c r="I3402">
        <v>-11.5870350181804</v>
      </c>
      <c r="J3402">
        <v>7.5171707023872303</v>
      </c>
      <c r="K3402">
        <v>21.351676718512099</v>
      </c>
      <c r="L3402">
        <v>18.354720548249102</v>
      </c>
      <c r="M3402">
        <v>55.5977497017183</v>
      </c>
      <c r="N3402">
        <v>1.9336098293491</v>
      </c>
      <c r="O3402">
        <v>12.9004698846646</v>
      </c>
      <c r="P3402">
        <v>120.84905660377299</v>
      </c>
      <c r="Q3402">
        <v>8.4564276397826002E-2</v>
      </c>
    </row>
    <row r="3403" spans="1:17" hidden="1" x14ac:dyDescent="0.3">
      <c r="A3403" t="s">
        <v>7024</v>
      </c>
      <c r="B3403" t="s">
        <v>7025</v>
      </c>
      <c r="C3403" t="str">
        <f>IFERROR(VLOOKUP(Table1[[#This Row],[Ticker]],[1]!Table2[[Symbol]:[Industry]],2,FALSE),"-")</f>
        <v>-</v>
      </c>
      <c r="D3403" t="s">
        <v>54</v>
      </c>
      <c r="E3403">
        <v>50.759279999999997</v>
      </c>
      <c r="F3403">
        <v>41.47</v>
      </c>
      <c r="G3403">
        <v>57.717240146436197</v>
      </c>
      <c r="H3403">
        <v>4.98172816268477</v>
      </c>
      <c r="I3403">
        <v>-6.8804294773959098</v>
      </c>
      <c r="J3403">
        <v>4.1792608808113503</v>
      </c>
      <c r="K3403">
        <v>38.217371883296003</v>
      </c>
      <c r="L3403">
        <v>34.197674347246299</v>
      </c>
      <c r="M3403">
        <v>68.474123253575996</v>
      </c>
      <c r="N3403">
        <v>1.7526389025243101</v>
      </c>
      <c r="O3403">
        <v>22.232939474318702</v>
      </c>
      <c r="P3403">
        <v>97.476190476190396</v>
      </c>
      <c r="Q3403">
        <v>2.9754896752068001E-2</v>
      </c>
    </row>
    <row r="3404" spans="1:17" hidden="1" x14ac:dyDescent="0.3">
      <c r="A3404" t="s">
        <v>7026</v>
      </c>
      <c r="B3404" t="s">
        <v>7027</v>
      </c>
      <c r="C3404" t="str">
        <f>IFERROR(VLOOKUP(Table1[[#This Row],[Ticker]],[1]!Table2[[Symbol]:[Industry]],2,FALSE),"-")</f>
        <v>-</v>
      </c>
      <c r="D3404" t="s">
        <v>6557</v>
      </c>
      <c r="E3404">
        <v>50.758400000000002</v>
      </c>
      <c r="F3404">
        <v>35</v>
      </c>
      <c r="G3404">
        <v>-29.281777122476399</v>
      </c>
      <c r="H3404">
        <v>5.1822420488657999</v>
      </c>
      <c r="I3404">
        <v>4.3448497062326403</v>
      </c>
      <c r="J3404">
        <v>9.9169935182520206</v>
      </c>
      <c r="K3404">
        <v>34.547881070553601</v>
      </c>
      <c r="L3404">
        <v>33.040758386999201</v>
      </c>
      <c r="M3404">
        <v>52.407380172707398</v>
      </c>
      <c r="N3404">
        <v>1.03900524954406</v>
      </c>
      <c r="O3404">
        <v>30.628571428571401</v>
      </c>
      <c r="P3404">
        <v>29.533678756476601</v>
      </c>
      <c r="Q3404">
        <v>0.11403122951000499</v>
      </c>
    </row>
    <row r="3405" spans="1:17" hidden="1" x14ac:dyDescent="0.3">
      <c r="A3405" t="s">
        <v>7028</v>
      </c>
      <c r="B3405" t="s">
        <v>7029</v>
      </c>
      <c r="C3405" t="str">
        <f>IFERROR(VLOOKUP(Table1[[#This Row],[Ticker]],[1]!Table2[[Symbol]:[Industry]],2,FALSE),"-")</f>
        <v>-</v>
      </c>
      <c r="D3405" t="s">
        <v>463</v>
      </c>
      <c r="E3405">
        <v>50.710923180000002</v>
      </c>
      <c r="F3405">
        <v>4.74</v>
      </c>
      <c r="G3405">
        <v>101.29952994965601</v>
      </c>
      <c r="H3405">
        <v>-10.4081665495161</v>
      </c>
      <c r="I3405">
        <v>72.777538217878899</v>
      </c>
      <c r="J3405">
        <v>6.8790388113949303</v>
      </c>
      <c r="K3405">
        <v>4.4313138734475599</v>
      </c>
      <c r="L3405">
        <v>3.5103091624350502</v>
      </c>
      <c r="M3405">
        <v>72.049507702664698</v>
      </c>
      <c r="N3405">
        <v>0.16986222961410199</v>
      </c>
      <c r="O3405">
        <v>15.611814345991499</v>
      </c>
      <c r="P3405">
        <v>166.29213483146</v>
      </c>
      <c r="Q3405">
        <v>7.4972320166803996E-2</v>
      </c>
    </row>
    <row r="3406" spans="1:17" hidden="1" x14ac:dyDescent="0.3">
      <c r="A3406" t="s">
        <v>7030</v>
      </c>
      <c r="B3406" t="s">
        <v>7031</v>
      </c>
      <c r="C3406" t="str">
        <f>IFERROR(VLOOKUP(Table1[[#This Row],[Ticker]],[1]!Table2[[Symbol]:[Industry]],2,FALSE),"-")</f>
        <v>-</v>
      </c>
      <c r="D3406" t="s">
        <v>2157</v>
      </c>
      <c r="E3406">
        <v>50.426250000000003</v>
      </c>
      <c r="F3406">
        <v>197.75</v>
      </c>
      <c r="G3406">
        <v>128.90587063739201</v>
      </c>
      <c r="H3406">
        <v>76.913547188677896</v>
      </c>
      <c r="I3406">
        <v>130.72995716326199</v>
      </c>
      <c r="J3406">
        <v>21.976085695010099</v>
      </c>
      <c r="K3406">
        <v>124.28408218446999</v>
      </c>
      <c r="L3406">
        <v>92.886843375165299</v>
      </c>
      <c r="M3406">
        <v>99.962741763321304</v>
      </c>
      <c r="N3406">
        <v>2.9737373737373698</v>
      </c>
      <c r="O3406">
        <v>1.1378002528444799</v>
      </c>
      <c r="P3406">
        <v>246.929824561403</v>
      </c>
    </row>
    <row r="3407" spans="1:17" hidden="1" x14ac:dyDescent="0.3">
      <c r="A3407" t="s">
        <v>7032</v>
      </c>
      <c r="B3407" t="s">
        <v>7033</v>
      </c>
      <c r="C3407" t="str">
        <f>IFERROR(VLOOKUP(Table1[[#This Row],[Ticker]],[1]!Table2[[Symbol]:[Industry]],2,FALSE),"-")</f>
        <v>-</v>
      </c>
      <c r="D3407" t="s">
        <v>1440</v>
      </c>
      <c r="E3407">
        <v>50.424999999999997</v>
      </c>
      <c r="F3407">
        <v>20.170000000000002</v>
      </c>
      <c r="G3407">
        <v>-21.805864655738201</v>
      </c>
      <c r="H3407">
        <v>-5.5974223171981796</v>
      </c>
      <c r="I3407">
        <v>-32.714220861201099</v>
      </c>
      <c r="J3407">
        <v>-1.2273129692809099</v>
      </c>
      <c r="K3407">
        <v>20.6538389303843</v>
      </c>
      <c r="L3407">
        <v>20.888244668050799</v>
      </c>
      <c r="M3407">
        <v>40.282980129207999</v>
      </c>
      <c r="N3407">
        <v>1.1390452770839301</v>
      </c>
      <c r="O3407">
        <v>37.828458106098097</v>
      </c>
      <c r="P3407">
        <v>17.540792540792498</v>
      </c>
      <c r="Q3407">
        <v>1.3343643644854001E-2</v>
      </c>
    </row>
    <row r="3408" spans="1:17" hidden="1" x14ac:dyDescent="0.3">
      <c r="A3408" t="s">
        <v>7034</v>
      </c>
      <c r="B3408" t="s">
        <v>7035</v>
      </c>
      <c r="C3408" t="str">
        <f>IFERROR(VLOOKUP(Table1[[#This Row],[Ticker]],[1]!Table2[[Symbol]:[Industry]],2,FALSE),"-")</f>
        <v>-</v>
      </c>
      <c r="D3408" t="s">
        <v>297</v>
      </c>
      <c r="E3408">
        <v>50.418177807999903</v>
      </c>
      <c r="F3408">
        <v>90.67</v>
      </c>
      <c r="G3408">
        <v>36.813725161544703</v>
      </c>
      <c r="H3408">
        <v>8.2259641666580698</v>
      </c>
      <c r="I3408">
        <v>0.23268527670244499</v>
      </c>
      <c r="J3408">
        <v>16.766980780888101</v>
      </c>
      <c r="K3408">
        <v>76.585112776439203</v>
      </c>
      <c r="L3408">
        <v>74.694982567858602</v>
      </c>
      <c r="M3408">
        <v>86.783867690440402</v>
      </c>
      <c r="N3408">
        <v>2.64038648545956</v>
      </c>
      <c r="O3408">
        <v>25.730671666482799</v>
      </c>
      <c r="P3408">
        <v>107.245714285714</v>
      </c>
      <c r="Q3408">
        <v>5.9955708786883999E-2</v>
      </c>
    </row>
    <row r="3409" spans="1:17" hidden="1" x14ac:dyDescent="0.3">
      <c r="A3409" t="s">
        <v>7036</v>
      </c>
      <c r="B3409" t="s">
        <v>7037</v>
      </c>
      <c r="C3409" t="str">
        <f>IFERROR(VLOOKUP(Table1[[#This Row],[Ticker]],[1]!Table2[[Symbol]:[Industry]],2,FALSE),"-")</f>
        <v>-</v>
      </c>
      <c r="D3409" t="s">
        <v>463</v>
      </c>
      <c r="E3409">
        <v>50.242080000000001</v>
      </c>
      <c r="F3409">
        <v>114</v>
      </c>
      <c r="G3409">
        <v>36.973020734337901</v>
      </c>
      <c r="H3409">
        <v>-7.4873744703082403</v>
      </c>
      <c r="I3409">
        <v>-26.544450258605</v>
      </c>
      <c r="J3409">
        <v>-4.5282838430673102</v>
      </c>
      <c r="K3409">
        <v>102.79279515579699</v>
      </c>
      <c r="L3409">
        <v>66.989262896745203</v>
      </c>
      <c r="M3409">
        <v>3.5650856562572399</v>
      </c>
      <c r="N3409">
        <v>0.66666666666666596</v>
      </c>
      <c r="O3409">
        <v>21.578947368421002</v>
      </c>
      <c r="P3409">
        <v>63.558106169296899</v>
      </c>
    </row>
    <row r="3410" spans="1:17" hidden="1" x14ac:dyDescent="0.3">
      <c r="A3410" t="s">
        <v>7038</v>
      </c>
      <c r="B3410" t="s">
        <v>7039</v>
      </c>
      <c r="C3410" t="str">
        <f>IFERROR(VLOOKUP(Table1[[#This Row],[Ticker]],[1]!Table2[[Symbol]:[Industry]],2,FALSE),"-")</f>
        <v>-</v>
      </c>
      <c r="D3410" t="s">
        <v>396</v>
      </c>
      <c r="E3410">
        <v>50.211376000000001</v>
      </c>
      <c r="F3410">
        <v>94.81</v>
      </c>
      <c r="G3410">
        <v>-12.562235164363701</v>
      </c>
      <c r="H3410">
        <v>10.7185956789454</v>
      </c>
      <c r="I3410">
        <v>-29.2021598560409</v>
      </c>
      <c r="J3410">
        <v>10.715902203444299</v>
      </c>
      <c r="K3410">
        <v>86.663319760220503</v>
      </c>
      <c r="L3410">
        <v>98.172361674320598</v>
      </c>
      <c r="M3410">
        <v>99.955644787397901</v>
      </c>
      <c r="N3410">
        <v>0.36519786096256601</v>
      </c>
      <c r="O3410">
        <v>41.757198607741799</v>
      </c>
      <c r="P3410">
        <v>18.512499999999999</v>
      </c>
    </row>
    <row r="3411" spans="1:17" hidden="1" x14ac:dyDescent="0.3">
      <c r="A3411" t="s">
        <v>7040</v>
      </c>
      <c r="B3411" t="s">
        <v>7041</v>
      </c>
      <c r="C3411" t="str">
        <f>IFERROR(VLOOKUP(Table1[[#This Row],[Ticker]],[1]!Table2[[Symbol]:[Industry]],2,FALSE),"-")</f>
        <v>-</v>
      </c>
      <c r="D3411" t="s">
        <v>5885</v>
      </c>
      <c r="E3411">
        <v>50.155468499999998</v>
      </c>
      <c r="F3411">
        <v>187.35</v>
      </c>
      <c r="G3411">
        <v>-23.927551188383699</v>
      </c>
      <c r="H3411">
        <v>15.980083048127099</v>
      </c>
      <c r="I3411">
        <v>-46.050412432674698</v>
      </c>
      <c r="J3411">
        <v>3.1391237701585899</v>
      </c>
      <c r="K3411">
        <v>165.476169322836</v>
      </c>
      <c r="L3411">
        <v>199.004031616991</v>
      </c>
      <c r="M3411">
        <v>69.007746101461095</v>
      </c>
      <c r="N3411">
        <v>0.98224994003358101</v>
      </c>
      <c r="O3411">
        <v>75.607152388577504</v>
      </c>
      <c r="P3411">
        <v>50.663449939686302</v>
      </c>
    </row>
    <row r="3412" spans="1:17" hidden="1" x14ac:dyDescent="0.3">
      <c r="A3412" t="s">
        <v>7042</v>
      </c>
      <c r="B3412" t="s">
        <v>7043</v>
      </c>
      <c r="C3412" t="str">
        <f>IFERROR(VLOOKUP(Table1[[#This Row],[Ticker]],[1]!Table2[[Symbol]:[Industry]],2,FALSE),"-")</f>
        <v>-</v>
      </c>
      <c r="D3412" t="s">
        <v>626</v>
      </c>
      <c r="E3412">
        <v>49.994999999999997</v>
      </c>
      <c r="F3412">
        <v>9.09</v>
      </c>
      <c r="G3412">
        <v>0.54778169790804598</v>
      </c>
      <c r="H3412">
        <v>3.41581325106129</v>
      </c>
      <c r="I3412">
        <v>-3.5867424341409402</v>
      </c>
      <c r="J3412">
        <v>2.9860018712184102</v>
      </c>
      <c r="K3412">
        <v>8.3701793922642498</v>
      </c>
      <c r="L3412">
        <v>8.1407201424590792</v>
      </c>
      <c r="M3412">
        <v>66.911131008343602</v>
      </c>
      <c r="N3412">
        <v>0.645215409278316</v>
      </c>
      <c r="O3412">
        <v>28.932893289328899</v>
      </c>
      <c r="P3412">
        <v>39.846153846153797</v>
      </c>
      <c r="Q3412">
        <v>-2.8277382807502E-2</v>
      </c>
    </row>
    <row r="3413" spans="1:17" hidden="1" x14ac:dyDescent="0.3">
      <c r="A3413" t="s">
        <v>7044</v>
      </c>
      <c r="B3413" t="s">
        <v>7045</v>
      </c>
      <c r="C3413" t="str">
        <f>IFERROR(VLOOKUP(Table1[[#This Row],[Ticker]],[1]!Table2[[Symbol]:[Industry]],2,FALSE),"-")</f>
        <v>-</v>
      </c>
      <c r="D3413" t="s">
        <v>307</v>
      </c>
      <c r="E3413">
        <v>49.8747392</v>
      </c>
      <c r="F3413">
        <v>17.03</v>
      </c>
      <c r="G3413">
        <v>44.570693459513301</v>
      </c>
      <c r="H3413">
        <v>-2.9541189277178201</v>
      </c>
      <c r="I3413">
        <v>-7.3284172077695997</v>
      </c>
      <c r="J3413">
        <v>-0.85853254173706495</v>
      </c>
      <c r="K3413">
        <v>16.263154280999</v>
      </c>
      <c r="L3413">
        <v>15.0170720619774</v>
      </c>
      <c r="M3413">
        <v>54.684451632313703</v>
      </c>
      <c r="N3413">
        <v>1.2673481828592199</v>
      </c>
      <c r="O3413">
        <v>19.2014092777451</v>
      </c>
      <c r="P3413">
        <v>83.118279569892394</v>
      </c>
      <c r="Q3413">
        <v>6.3618699239202006E-2</v>
      </c>
    </row>
    <row r="3414" spans="1:17" hidden="1" x14ac:dyDescent="0.3">
      <c r="A3414" t="s">
        <v>7046</v>
      </c>
      <c r="B3414" t="s">
        <v>7047</v>
      </c>
      <c r="C3414" t="str">
        <f>IFERROR(VLOOKUP(Table1[[#This Row],[Ticker]],[1]!Table2[[Symbol]:[Industry]],2,FALSE),"-")</f>
        <v>-</v>
      </c>
      <c r="D3414" t="s">
        <v>78</v>
      </c>
      <c r="E3414">
        <v>49.872218250000003</v>
      </c>
      <c r="F3414">
        <v>15.9</v>
      </c>
      <c r="G3414">
        <v>-30.8019529048386</v>
      </c>
      <c r="H3414">
        <v>-2.42676840970217</v>
      </c>
      <c r="I3414">
        <v>-19.575402958591599</v>
      </c>
      <c r="J3414">
        <v>6.98784518919076</v>
      </c>
      <c r="K3414">
        <v>15.991859257920799</v>
      </c>
      <c r="L3414">
        <v>16.693756133831499</v>
      </c>
      <c r="M3414">
        <v>52.661703466036101</v>
      </c>
      <c r="N3414">
        <v>1.2131735671194199</v>
      </c>
      <c r="O3414">
        <v>32.075471698113198</v>
      </c>
    </row>
    <row r="3415" spans="1:17" hidden="1" x14ac:dyDescent="0.3">
      <c r="A3415" t="s">
        <v>7048</v>
      </c>
      <c r="B3415" t="s">
        <v>7049</v>
      </c>
      <c r="C3415" t="str">
        <f>IFERROR(VLOOKUP(Table1[[#This Row],[Ticker]],[1]!Table2[[Symbol]:[Industry]],2,FALSE),"-")</f>
        <v>-</v>
      </c>
      <c r="D3415" t="s">
        <v>433</v>
      </c>
      <c r="E3415">
        <v>49.827127500000003</v>
      </c>
      <c r="F3415">
        <v>38.25</v>
      </c>
      <c r="G3415">
        <v>31.800007732742799</v>
      </c>
      <c r="H3415">
        <v>1.45284292099611</v>
      </c>
      <c r="I3415">
        <v>-34.803893535989403</v>
      </c>
      <c r="J3415">
        <v>0.34116785406063299</v>
      </c>
      <c r="K3415">
        <v>38.245694042876202</v>
      </c>
      <c r="L3415">
        <v>38.284977067284302</v>
      </c>
      <c r="M3415">
        <v>50.131053167619498</v>
      </c>
      <c r="N3415">
        <v>0.35062286530460102</v>
      </c>
      <c r="O3415">
        <v>65.882352941176407</v>
      </c>
      <c r="P3415">
        <v>65.584415584415495</v>
      </c>
      <c r="Q3415">
        <v>-7.4811975423549996E-3</v>
      </c>
    </row>
    <row r="3416" spans="1:17" hidden="1" x14ac:dyDescent="0.3">
      <c r="A3416" t="s">
        <v>7050</v>
      </c>
      <c r="B3416" t="s">
        <v>7051</v>
      </c>
      <c r="C3416" t="str">
        <f>IFERROR(VLOOKUP(Table1[[#This Row],[Ticker]],[1]!Table2[[Symbol]:[Industry]],2,FALSE),"-")</f>
        <v>-</v>
      </c>
      <c r="D3416" t="s">
        <v>68</v>
      </c>
      <c r="E3416">
        <v>49.637</v>
      </c>
      <c r="F3416">
        <v>24.5</v>
      </c>
      <c r="G3416">
        <v>98.805898925666497</v>
      </c>
      <c r="H3416">
        <v>-6.9424261807298802</v>
      </c>
      <c r="I3416">
        <v>36.833985766298497</v>
      </c>
      <c r="J3416">
        <v>-5.9560205006442501</v>
      </c>
      <c r="K3416">
        <v>24.578558246238501</v>
      </c>
      <c r="L3416">
        <v>19.7106454961468</v>
      </c>
      <c r="M3416">
        <v>35.519564518955796</v>
      </c>
      <c r="N3416">
        <v>0.25207468566011598</v>
      </c>
      <c r="O3416">
        <v>20.408163265306101</v>
      </c>
      <c r="P3416">
        <v>157.894736842105</v>
      </c>
      <c r="Q3416">
        <v>5.5091344304135002E-2</v>
      </c>
    </row>
    <row r="3417" spans="1:17" hidden="1" x14ac:dyDescent="0.3">
      <c r="A3417" t="s">
        <v>7052</v>
      </c>
      <c r="B3417" t="s">
        <v>7053</v>
      </c>
      <c r="C3417" t="str">
        <f>IFERROR(VLOOKUP(Table1[[#This Row],[Ticker]],[1]!Table2[[Symbol]:[Industry]],2,FALSE),"-")</f>
        <v>-</v>
      </c>
      <c r="D3417" t="s">
        <v>2965</v>
      </c>
      <c r="E3417">
        <v>49.567644827999999</v>
      </c>
      <c r="F3417">
        <v>7.41</v>
      </c>
      <c r="G3417">
        <v>26.1984197196801</v>
      </c>
      <c r="H3417">
        <v>3.07610627148919</v>
      </c>
      <c r="I3417">
        <v>3.5880986625292199</v>
      </c>
      <c r="J3417">
        <v>6.1860018712183997</v>
      </c>
      <c r="K3417">
        <v>7.0571282760169902</v>
      </c>
      <c r="L3417">
        <v>6.7645986996888796</v>
      </c>
      <c r="M3417">
        <v>62.301947508805</v>
      </c>
      <c r="N3417">
        <v>1.0984818656508499</v>
      </c>
      <c r="O3417">
        <v>18.758434547908202</v>
      </c>
      <c r="P3417">
        <v>61.086956521739097</v>
      </c>
      <c r="Q3417">
        <v>4.7765599937904003E-2</v>
      </c>
    </row>
    <row r="3418" spans="1:17" hidden="1" x14ac:dyDescent="0.3">
      <c r="A3418" t="s">
        <v>7054</v>
      </c>
      <c r="B3418" t="s">
        <v>7055</v>
      </c>
      <c r="C3418" t="str">
        <f>IFERROR(VLOOKUP(Table1[[#This Row],[Ticker]],[1]!Table2[[Symbol]:[Industry]],2,FALSE),"-")</f>
        <v>-</v>
      </c>
      <c r="E3418">
        <v>49.564799999999998</v>
      </c>
      <c r="F3418">
        <v>68.84</v>
      </c>
      <c r="G3418">
        <v>-52.163463813337401</v>
      </c>
      <c r="H3418">
        <v>-6.3908227461702998</v>
      </c>
      <c r="I3418">
        <v>-27.514860726032801</v>
      </c>
      <c r="J3418">
        <v>0.51479484734050096</v>
      </c>
      <c r="K3418">
        <v>71.081665632664794</v>
      </c>
      <c r="L3418">
        <v>77.7375613694322</v>
      </c>
      <c r="M3418">
        <v>43.125279836425499</v>
      </c>
      <c r="N3418">
        <v>0.83729932368747595</v>
      </c>
      <c r="O3418">
        <v>41.342242882045298</v>
      </c>
      <c r="P3418">
        <v>5.0992366412213803</v>
      </c>
      <c r="Q3418">
        <v>9.7447568971829004E-2</v>
      </c>
    </row>
    <row r="3419" spans="1:17" hidden="1" x14ac:dyDescent="0.3">
      <c r="A3419" t="s">
        <v>7056</v>
      </c>
      <c r="B3419" t="s">
        <v>7057</v>
      </c>
      <c r="C3419" t="str">
        <f>IFERROR(VLOOKUP(Table1[[#This Row],[Ticker]],[1]!Table2[[Symbol]:[Industry]],2,FALSE),"-")</f>
        <v>-</v>
      </c>
      <c r="D3419" t="s">
        <v>21</v>
      </c>
      <c r="E3419">
        <v>49.56</v>
      </c>
      <c r="F3419">
        <v>49.56</v>
      </c>
      <c r="G3419">
        <v>126.401132022927</v>
      </c>
      <c r="H3419">
        <v>80.594408611474805</v>
      </c>
      <c r="I3419">
        <v>78.988208532516396</v>
      </c>
      <c r="J3419">
        <v>2.5261086437258702</v>
      </c>
      <c r="K3419">
        <v>35.4664176263028</v>
      </c>
      <c r="L3419">
        <v>28.607420612741201</v>
      </c>
      <c r="M3419">
        <v>60.872968511972303</v>
      </c>
      <c r="N3419">
        <v>1.86613967649145</v>
      </c>
      <c r="O3419">
        <v>19.350282485875599</v>
      </c>
      <c r="P3419">
        <v>168.32701678397399</v>
      </c>
    </row>
    <row r="3420" spans="1:17" hidden="1" x14ac:dyDescent="0.3">
      <c r="A3420" t="s">
        <v>7058</v>
      </c>
      <c r="B3420" t="s">
        <v>7059</v>
      </c>
      <c r="C3420" t="str">
        <f>IFERROR(VLOOKUP(Table1[[#This Row],[Ticker]],[1]!Table2[[Symbol]:[Industry]],2,FALSE),"-")</f>
        <v>-</v>
      </c>
      <c r="D3420" t="s">
        <v>7060</v>
      </c>
      <c r="E3420">
        <v>49.532544000000001</v>
      </c>
      <c r="F3420">
        <v>186</v>
      </c>
      <c r="G3420">
        <v>119.576905036189</v>
      </c>
      <c r="H3420">
        <v>45.497121653722701</v>
      </c>
      <c r="I3420">
        <v>194.07933061113599</v>
      </c>
      <c r="J3420">
        <v>1.7180699092530201</v>
      </c>
      <c r="K3420">
        <v>143.76667714828301</v>
      </c>
      <c r="L3420">
        <v>98.648595145208006</v>
      </c>
      <c r="M3420">
        <v>70.776174925292693</v>
      </c>
      <c r="N3420">
        <v>0.51843910806174898</v>
      </c>
      <c r="O3420">
        <v>5.7795698924731198</v>
      </c>
      <c r="P3420">
        <v>272</v>
      </c>
    </row>
    <row r="3421" spans="1:17" hidden="1" x14ac:dyDescent="0.3">
      <c r="A3421" t="s">
        <v>7061</v>
      </c>
      <c r="B3421" t="s">
        <v>7062</v>
      </c>
      <c r="C3421" t="str">
        <f>IFERROR(VLOOKUP(Table1[[#This Row],[Ticker]],[1]!Table2[[Symbol]:[Industry]],2,FALSE),"-")</f>
        <v>-</v>
      </c>
      <c r="D3421" t="s">
        <v>1126</v>
      </c>
      <c r="E3421">
        <v>49.358400000000003</v>
      </c>
      <c r="F3421">
        <v>112</v>
      </c>
      <c r="G3421">
        <v>-18.892777742651301</v>
      </c>
      <c r="H3421">
        <v>9.9164716835379103</v>
      </c>
      <c r="I3421">
        <v>17.812777328134299</v>
      </c>
      <c r="J3421">
        <v>-0.35122437076731799</v>
      </c>
      <c r="K3421">
        <v>103.753089365522</v>
      </c>
      <c r="L3421">
        <v>89.011158003211506</v>
      </c>
      <c r="M3421">
        <v>47.259862661806203</v>
      </c>
      <c r="N3421">
        <v>0.62902040767164602</v>
      </c>
      <c r="O3421">
        <v>23.285714285714199</v>
      </c>
      <c r="P3421">
        <v>59.954298771779399</v>
      </c>
      <c r="Q3421">
        <v>1.4789626254825E-2</v>
      </c>
    </row>
    <row r="3422" spans="1:17" hidden="1" x14ac:dyDescent="0.3">
      <c r="A3422" t="s">
        <v>7063</v>
      </c>
      <c r="B3422" t="s">
        <v>7064</v>
      </c>
      <c r="C3422" t="str">
        <f>IFERROR(VLOOKUP(Table1[[#This Row],[Ticker]],[1]!Table2[[Symbol]:[Industry]],2,FALSE),"-")</f>
        <v>-</v>
      </c>
      <c r="D3422" t="s">
        <v>504</v>
      </c>
      <c r="E3422">
        <v>49.272054750000002</v>
      </c>
      <c r="F3422">
        <v>34.5</v>
      </c>
      <c r="G3422">
        <v>6.7224879808060001</v>
      </c>
      <c r="H3422">
        <v>4.4501255296917499</v>
      </c>
      <c r="I3422">
        <v>-22.6248776658624</v>
      </c>
      <c r="J3422">
        <v>0.588743658395529</v>
      </c>
      <c r="K3422">
        <v>32.611143754441102</v>
      </c>
      <c r="L3422">
        <v>32.522024142342602</v>
      </c>
      <c r="M3422">
        <v>66.330369733335999</v>
      </c>
      <c r="N3422">
        <v>0.49612811255336797</v>
      </c>
      <c r="O3422">
        <v>37.681159420289802</v>
      </c>
      <c r="P3422">
        <v>50</v>
      </c>
      <c r="Q3422">
        <v>-5.6437124321691998E-2</v>
      </c>
    </row>
    <row r="3423" spans="1:17" hidden="1" x14ac:dyDescent="0.3">
      <c r="A3423" t="s">
        <v>7065</v>
      </c>
      <c r="B3423" t="s">
        <v>7066</v>
      </c>
      <c r="C3423" t="str">
        <f>IFERROR(VLOOKUP(Table1[[#This Row],[Ticker]],[1]!Table2[[Symbol]:[Industry]],2,FALSE),"-")</f>
        <v>-</v>
      </c>
      <c r="D3423" t="s">
        <v>133</v>
      </c>
      <c r="E3423">
        <v>49.24015</v>
      </c>
      <c r="F3423">
        <v>1.97</v>
      </c>
      <c r="G3423">
        <v>176.491837641963</v>
      </c>
      <c r="H3423">
        <v>69.194041458895299</v>
      </c>
      <c r="I3423">
        <v>58.199533102789403</v>
      </c>
      <c r="J3423">
        <v>7.0651227503392704</v>
      </c>
      <c r="K3423">
        <v>1.4371227059371601</v>
      </c>
      <c r="L3423">
        <v>1.1696915230438101</v>
      </c>
      <c r="M3423">
        <v>98.919655397221902</v>
      </c>
      <c r="N3423">
        <v>0.77576536123474704</v>
      </c>
      <c r="O3423">
        <v>0</v>
      </c>
      <c r="P3423">
        <v>228.333333333333</v>
      </c>
      <c r="Q3423">
        <v>8.260985181447E-3</v>
      </c>
    </row>
    <row r="3424" spans="1:17" hidden="1" x14ac:dyDescent="0.3">
      <c r="A3424" t="s">
        <v>7067</v>
      </c>
      <c r="B3424" t="s">
        <v>7068</v>
      </c>
      <c r="C3424" t="str">
        <f>IFERROR(VLOOKUP(Table1[[#This Row],[Ticker]],[1]!Table2[[Symbol]:[Industry]],2,FALSE),"-")</f>
        <v>-</v>
      </c>
      <c r="D3424" t="s">
        <v>7069</v>
      </c>
      <c r="E3424">
        <v>49.177066500000002</v>
      </c>
      <c r="F3424">
        <v>157.05000000000001</v>
      </c>
      <c r="G3424">
        <v>62.860029160939597</v>
      </c>
      <c r="H3424">
        <v>31.788243904249999</v>
      </c>
      <c r="I3424">
        <v>10.362166408777901</v>
      </c>
      <c r="J3424">
        <v>18.346861562128499</v>
      </c>
      <c r="K3424">
        <v>127.056445920941</v>
      </c>
      <c r="L3424">
        <v>119.498596000977</v>
      </c>
      <c r="M3424">
        <v>80.164756563424305</v>
      </c>
      <c r="N3424">
        <v>3.45163281963988</v>
      </c>
      <c r="O3424">
        <v>7.5453677172874798</v>
      </c>
      <c r="P3424">
        <v>130.61674008810499</v>
      </c>
      <c r="Q3424">
        <v>0.119254850313062</v>
      </c>
    </row>
    <row r="3425" spans="1:17" hidden="1" x14ac:dyDescent="0.3">
      <c r="A3425" t="s">
        <v>7070</v>
      </c>
      <c r="B3425" t="s">
        <v>7071</v>
      </c>
      <c r="C3425" t="str">
        <f>IFERROR(VLOOKUP(Table1[[#This Row],[Ticker]],[1]!Table2[[Symbol]:[Industry]],2,FALSE),"-")</f>
        <v>-</v>
      </c>
      <c r="D3425" t="s">
        <v>54</v>
      </c>
      <c r="E3425">
        <v>49.16</v>
      </c>
      <c r="F3425">
        <v>49.16</v>
      </c>
      <c r="G3425">
        <v>-57.3456488152407</v>
      </c>
      <c r="H3425">
        <v>-6.0873744703082302</v>
      </c>
      <c r="I3425">
        <v>-65.190584703804305</v>
      </c>
      <c r="J3425">
        <v>6.4756748109903102</v>
      </c>
      <c r="K3425">
        <v>47.145139602009003</v>
      </c>
      <c r="L3425">
        <v>60.833492686876802</v>
      </c>
      <c r="M3425">
        <v>71.599919993635794</v>
      </c>
      <c r="N3425">
        <v>0.66362276950131704</v>
      </c>
      <c r="O3425">
        <v>148.16924328722499</v>
      </c>
      <c r="P3425">
        <v>26.051282051282001</v>
      </c>
      <c r="Q3425">
        <v>1.2692200373819001E-2</v>
      </c>
    </row>
    <row r="3426" spans="1:17" hidden="1" x14ac:dyDescent="0.3">
      <c r="A3426" t="s">
        <v>7072</v>
      </c>
      <c r="B3426" t="s">
        <v>7073</v>
      </c>
      <c r="C3426" t="str">
        <f>IFERROR(VLOOKUP(Table1[[#This Row],[Ticker]],[1]!Table2[[Symbol]:[Industry]],2,FALSE),"-")</f>
        <v>-</v>
      </c>
      <c r="D3426" t="s">
        <v>133</v>
      </c>
      <c r="E3426">
        <v>49.079735534999998</v>
      </c>
      <c r="F3426">
        <v>3.45</v>
      </c>
      <c r="K3426">
        <v>3.4677458506360201</v>
      </c>
      <c r="L3426">
        <v>4.1767796842679701</v>
      </c>
      <c r="M3426">
        <v>60.755946489344097</v>
      </c>
      <c r="N3426">
        <v>1</v>
      </c>
      <c r="Q3426">
        <v>-4.7233022382218999E-2</v>
      </c>
    </row>
    <row r="3427" spans="1:17" hidden="1" x14ac:dyDescent="0.3">
      <c r="A3427" t="s">
        <v>7074</v>
      </c>
      <c r="B3427" t="s">
        <v>7075</v>
      </c>
      <c r="C3427" t="str">
        <f>IFERROR(VLOOKUP(Table1[[#This Row],[Ticker]],[1]!Table2[[Symbol]:[Industry]],2,FALSE),"-")</f>
        <v>-</v>
      </c>
      <c r="D3427" t="s">
        <v>294</v>
      </c>
      <c r="E3427">
        <v>49.057344000000001</v>
      </c>
      <c r="F3427">
        <v>24.15</v>
      </c>
      <c r="G3427">
        <v>-58.633481608284903</v>
      </c>
      <c r="H3427">
        <v>-2.7334778337208698</v>
      </c>
      <c r="I3427">
        <v>-34.209029032346798</v>
      </c>
      <c r="J3427">
        <v>-9.4542097689932305</v>
      </c>
      <c r="K3427">
        <v>24.417104349615901</v>
      </c>
      <c r="L3427">
        <v>28.0431390362304</v>
      </c>
      <c r="M3427">
        <v>46.8832069597957</v>
      </c>
      <c r="N3427">
        <v>1.4629838779183599</v>
      </c>
      <c r="O3427">
        <v>53.209109730848802</v>
      </c>
      <c r="P3427">
        <v>14.184397163120501</v>
      </c>
      <c r="Q3427">
        <v>-0.103547554335418</v>
      </c>
    </row>
    <row r="3428" spans="1:17" hidden="1" x14ac:dyDescent="0.3">
      <c r="A3428" t="s">
        <v>7076</v>
      </c>
      <c r="B3428" t="s">
        <v>7077</v>
      </c>
      <c r="C3428" t="str">
        <f>IFERROR(VLOOKUP(Table1[[#This Row],[Ticker]],[1]!Table2[[Symbol]:[Industry]],2,FALSE),"-")</f>
        <v>-</v>
      </c>
      <c r="D3428" t="s">
        <v>626</v>
      </c>
      <c r="E3428">
        <v>49.048792094</v>
      </c>
      <c r="F3428">
        <v>0.79</v>
      </c>
      <c r="G3428">
        <v>-55.156514006387603</v>
      </c>
      <c r="H3428">
        <v>7.1016666255821699</v>
      </c>
      <c r="I3428">
        <v>-70.858825418484699</v>
      </c>
      <c r="J3428">
        <v>-4.2901886049720597</v>
      </c>
      <c r="K3428">
        <v>0.85018702756401798</v>
      </c>
      <c r="L3428">
        <v>1.1082750569129201</v>
      </c>
      <c r="M3428">
        <v>35.079616254386401</v>
      </c>
      <c r="N3428">
        <v>0.45427216075403698</v>
      </c>
      <c r="O3428">
        <v>153.16455696202499</v>
      </c>
      <c r="P3428">
        <v>8.2191780821917906</v>
      </c>
      <c r="Q3428">
        <v>4.9461369787972997E-2</v>
      </c>
    </row>
    <row r="3429" spans="1:17" hidden="1" x14ac:dyDescent="0.3">
      <c r="A3429" t="s">
        <v>7078</v>
      </c>
      <c r="B3429" t="s">
        <v>7079</v>
      </c>
      <c r="C3429" t="str">
        <f>IFERROR(VLOOKUP(Table1[[#This Row],[Ticker]],[1]!Table2[[Symbol]:[Industry]],2,FALSE),"-")</f>
        <v>-</v>
      </c>
      <c r="D3429" t="s">
        <v>136</v>
      </c>
      <c r="E3429">
        <v>48.969069099999999</v>
      </c>
      <c r="F3429">
        <v>14.84</v>
      </c>
      <c r="G3429">
        <v>32.642382376199699</v>
      </c>
      <c r="H3429">
        <v>1.72315184548122</v>
      </c>
      <c r="I3429">
        <v>0.69886625829754001</v>
      </c>
      <c r="J3429">
        <v>-0.32988704948014302</v>
      </c>
      <c r="K3429">
        <v>14.9425277327834</v>
      </c>
      <c r="L3429">
        <v>14.1257064980267</v>
      </c>
      <c r="M3429">
        <v>53.490913725254302</v>
      </c>
      <c r="N3429">
        <v>0.62567928298467002</v>
      </c>
      <c r="O3429">
        <v>33.760107816711503</v>
      </c>
      <c r="P3429">
        <v>72.558139534883693</v>
      </c>
      <c r="Q3429">
        <v>4.6905100963549003E-2</v>
      </c>
    </row>
    <row r="3430" spans="1:17" hidden="1" x14ac:dyDescent="0.3">
      <c r="A3430" t="s">
        <v>7080</v>
      </c>
      <c r="B3430" t="s">
        <v>7081</v>
      </c>
      <c r="C3430" t="str">
        <f>IFERROR(VLOOKUP(Table1[[#This Row],[Ticker]],[1]!Table2[[Symbol]:[Industry]],2,FALSE),"-")</f>
        <v>-</v>
      </c>
      <c r="D3430" t="s">
        <v>932</v>
      </c>
      <c r="E3430">
        <v>48.914740000000002</v>
      </c>
      <c r="F3430">
        <v>9.31</v>
      </c>
      <c r="G3430">
        <v>75.806218912866996</v>
      </c>
      <c r="H3430">
        <v>4.9786888781080396</v>
      </c>
      <c r="I3430">
        <v>71.251620920266802</v>
      </c>
      <c r="J3430">
        <v>-7.1158324811996003</v>
      </c>
      <c r="K3430">
        <v>8.3830855631769303</v>
      </c>
      <c r="L3430">
        <v>6.2571054209551802</v>
      </c>
      <c r="M3430">
        <v>30.1168931225995</v>
      </c>
      <c r="N3430">
        <v>1.16409497595985</v>
      </c>
      <c r="O3430">
        <v>26.9602577873254</v>
      </c>
      <c r="P3430">
        <v>132.75</v>
      </c>
      <c r="Q3430">
        <v>1.4134576028530001E-3</v>
      </c>
    </row>
    <row r="3431" spans="1:17" hidden="1" x14ac:dyDescent="0.3">
      <c r="A3431" t="s">
        <v>7082</v>
      </c>
      <c r="B3431" t="s">
        <v>7083</v>
      </c>
      <c r="C3431" t="str">
        <f>IFERROR(VLOOKUP(Table1[[#This Row],[Ticker]],[1]!Table2[[Symbol]:[Industry]],2,FALSE),"-")</f>
        <v>-</v>
      </c>
      <c r="D3431" t="s">
        <v>54</v>
      </c>
      <c r="E3431">
        <v>48.875</v>
      </c>
      <c r="F3431">
        <v>3.91</v>
      </c>
      <c r="G3431">
        <v>-32.6571916968186</v>
      </c>
      <c r="H3431">
        <v>-3.7311555648355901</v>
      </c>
      <c r="I3431">
        <v>-32.6521398261782</v>
      </c>
      <c r="J3431">
        <v>-1.7450326115402</v>
      </c>
      <c r="K3431">
        <v>4.0719532794749496</v>
      </c>
      <c r="L3431">
        <v>4.1651101300628399</v>
      </c>
      <c r="M3431">
        <v>25.996407692593401</v>
      </c>
      <c r="N3431">
        <v>0.85626945727582204</v>
      </c>
      <c r="O3431">
        <v>61.381074168797902</v>
      </c>
      <c r="P3431">
        <v>13.662790697674399</v>
      </c>
      <c r="Q3431">
        <v>7.5577701643681994E-2</v>
      </c>
    </row>
    <row r="3432" spans="1:17" hidden="1" x14ac:dyDescent="0.3">
      <c r="A3432" t="s">
        <v>7084</v>
      </c>
      <c r="B3432" t="s">
        <v>7085</v>
      </c>
      <c r="C3432" t="str">
        <f>IFERROR(VLOOKUP(Table1[[#This Row],[Ticker]],[1]!Table2[[Symbol]:[Industry]],2,FALSE),"-")</f>
        <v>-</v>
      </c>
      <c r="D3432" t="s">
        <v>136</v>
      </c>
      <c r="E3432">
        <v>48.720288109999998</v>
      </c>
      <c r="F3432">
        <v>38.950000000000003</v>
      </c>
      <c r="G3432">
        <v>0.122787043895851</v>
      </c>
      <c r="H3432">
        <v>-16.882978865912602</v>
      </c>
      <c r="I3432">
        <v>-8.0049766229197896</v>
      </c>
      <c r="J3432">
        <v>0.47171615693268798</v>
      </c>
      <c r="K3432">
        <v>42.107331048115903</v>
      </c>
      <c r="L3432">
        <v>40.276137377822202</v>
      </c>
      <c r="M3432">
        <v>14.014406261990001</v>
      </c>
      <c r="N3432">
        <v>1.9108649216175999</v>
      </c>
      <c r="O3432">
        <v>36.842105263157798</v>
      </c>
      <c r="P3432">
        <v>29.8333333333333</v>
      </c>
      <c r="Q3432">
        <v>-2.0800358756655001E-2</v>
      </c>
    </row>
    <row r="3433" spans="1:17" hidden="1" x14ac:dyDescent="0.3">
      <c r="A3433" t="s">
        <v>7086</v>
      </c>
      <c r="B3433" t="s">
        <v>7087</v>
      </c>
      <c r="C3433" t="str">
        <f>IFERROR(VLOOKUP(Table1[[#This Row],[Ticker]],[1]!Table2[[Symbol]:[Industry]],2,FALSE),"-")</f>
        <v>-</v>
      </c>
      <c r="D3433" t="s">
        <v>68</v>
      </c>
      <c r="E3433">
        <v>48.604750000000003</v>
      </c>
      <c r="F3433">
        <v>115</v>
      </c>
      <c r="G3433">
        <v>91.796988245253601</v>
      </c>
      <c r="H3433">
        <v>-30.820707803641501</v>
      </c>
      <c r="I3433">
        <v>-51.359848280344501</v>
      </c>
      <c r="J3433">
        <v>-5.1206616392562001</v>
      </c>
      <c r="K3433">
        <v>132.759254437446</v>
      </c>
      <c r="L3433">
        <v>114.180015908389</v>
      </c>
      <c r="M3433">
        <v>30.3376397218506</v>
      </c>
      <c r="N3433">
        <v>0.82812982264536195</v>
      </c>
      <c r="O3433">
        <v>71.956521739130395</v>
      </c>
      <c r="P3433">
        <v>118.382073680212</v>
      </c>
      <c r="Q3433">
        <v>0.27943838420460099</v>
      </c>
    </row>
    <row r="3434" spans="1:17" hidden="1" x14ac:dyDescent="0.3">
      <c r="A3434" t="s">
        <v>7088</v>
      </c>
      <c r="B3434" t="s">
        <v>7089</v>
      </c>
      <c r="C3434" t="str">
        <f>IFERROR(VLOOKUP(Table1[[#This Row],[Ticker]],[1]!Table2[[Symbol]:[Industry]],2,FALSE),"-")</f>
        <v>-</v>
      </c>
      <c r="D3434" t="s">
        <v>2178</v>
      </c>
      <c r="E3434">
        <v>48.601849999999999</v>
      </c>
      <c r="F3434">
        <v>970</v>
      </c>
      <c r="G3434">
        <v>535.30505444903895</v>
      </c>
      <c r="H3434">
        <v>7.7766050925643002</v>
      </c>
      <c r="I3434">
        <v>93.015032280527294</v>
      </c>
      <c r="J3434">
        <v>-6.8612991102428804</v>
      </c>
      <c r="K3434">
        <v>911.03819723709603</v>
      </c>
      <c r="L3434">
        <v>628.148551806618</v>
      </c>
      <c r="M3434">
        <v>46.869992410608099</v>
      </c>
      <c r="N3434">
        <v>0.699643887812603</v>
      </c>
      <c r="O3434">
        <v>23.711340206185501</v>
      </c>
      <c r="P3434">
        <v>739.463435742103</v>
      </c>
      <c r="Q3434">
        <v>0.45513471201441402</v>
      </c>
    </row>
    <row r="3435" spans="1:17" hidden="1" x14ac:dyDescent="0.3">
      <c r="A3435" t="s">
        <v>7090</v>
      </c>
      <c r="B3435" t="s">
        <v>7091</v>
      </c>
      <c r="C3435" t="str">
        <f>IFERROR(VLOOKUP(Table1[[#This Row],[Ticker]],[1]!Table2[[Symbol]:[Industry]],2,FALSE),"-")</f>
        <v>-</v>
      </c>
      <c r="D3435" t="s">
        <v>2469</v>
      </c>
      <c r="E3435">
        <v>48.589720579999998</v>
      </c>
      <c r="F3435">
        <v>68.260000000000005</v>
      </c>
      <c r="G3435">
        <v>117.678945627518</v>
      </c>
      <c r="H3435">
        <v>5.5628001883135401</v>
      </c>
      <c r="I3435">
        <v>35.609782226593502</v>
      </c>
      <c r="J3435">
        <v>-2.52186901769312</v>
      </c>
      <c r="K3435">
        <v>62.641929706240099</v>
      </c>
      <c r="L3435">
        <v>49.315565738232898</v>
      </c>
      <c r="M3435">
        <v>50.084381514382798</v>
      </c>
      <c r="N3435">
        <v>0.97561167010724803</v>
      </c>
      <c r="O3435">
        <v>18.385584529739202</v>
      </c>
      <c r="P3435">
        <v>170.336633663366</v>
      </c>
      <c r="Q3435">
        <v>0.106564543744273</v>
      </c>
    </row>
    <row r="3436" spans="1:17" hidden="1" x14ac:dyDescent="0.3">
      <c r="A3436" t="s">
        <v>7092</v>
      </c>
      <c r="B3436" t="s">
        <v>7093</v>
      </c>
      <c r="C3436" t="str">
        <f>IFERROR(VLOOKUP(Table1[[#This Row],[Ticker]],[1]!Table2[[Symbol]:[Industry]],2,FALSE),"-")</f>
        <v>-</v>
      </c>
      <c r="D3436" t="s">
        <v>1525</v>
      </c>
      <c r="E3436">
        <v>48.545625000000001</v>
      </c>
      <c r="F3436">
        <v>106.25</v>
      </c>
      <c r="G3436">
        <v>-9.82684367671731</v>
      </c>
      <c r="H3436">
        <v>4.5978905972184601</v>
      </c>
      <c r="I3436">
        <v>-1.26270946013966</v>
      </c>
      <c r="J3436">
        <v>5.4618347340077804</v>
      </c>
      <c r="K3436">
        <v>98.635168580149198</v>
      </c>
      <c r="L3436">
        <v>95.651292807164097</v>
      </c>
      <c r="M3436">
        <v>99.999969978679999</v>
      </c>
      <c r="N3436">
        <v>0.293023255813953</v>
      </c>
      <c r="O3436">
        <v>0</v>
      </c>
      <c r="P3436">
        <v>17.728531855955602</v>
      </c>
    </row>
    <row r="3437" spans="1:17" hidden="1" x14ac:dyDescent="0.3">
      <c r="A3437" t="s">
        <v>7094</v>
      </c>
      <c r="B3437" t="s">
        <v>7095</v>
      </c>
      <c r="C3437" t="str">
        <f>IFERROR(VLOOKUP(Table1[[#This Row],[Ticker]],[1]!Table2[[Symbol]:[Industry]],2,FALSE),"-")</f>
        <v>-</v>
      </c>
      <c r="D3437" t="s">
        <v>3555</v>
      </c>
      <c r="E3437">
        <v>48.503630000000001</v>
      </c>
      <c r="F3437">
        <v>49</v>
      </c>
      <c r="G3437">
        <v>20.385520443865101</v>
      </c>
      <c r="H3437">
        <v>-1.9351142944031501</v>
      </c>
      <c r="I3437">
        <v>-1.15599132827814</v>
      </c>
      <c r="J3437">
        <v>1.2094210749654699</v>
      </c>
      <c r="K3437">
        <v>48.903160268330502</v>
      </c>
      <c r="L3437">
        <v>45.322977449135003</v>
      </c>
      <c r="M3437">
        <v>49.445534832818197</v>
      </c>
      <c r="N3437">
        <v>1.4402641840623001</v>
      </c>
      <c r="O3437">
        <v>36.734693877551003</v>
      </c>
      <c r="P3437">
        <v>62.790697674418603</v>
      </c>
      <c r="Q3437">
        <v>8.6775902075239997E-2</v>
      </c>
    </row>
    <row r="3438" spans="1:17" hidden="1" x14ac:dyDescent="0.3">
      <c r="A3438" t="s">
        <v>7096</v>
      </c>
      <c r="B3438" t="s">
        <v>7097</v>
      </c>
      <c r="C3438" t="str">
        <f>IFERROR(VLOOKUP(Table1[[#This Row],[Ticker]],[1]!Table2[[Symbol]:[Industry]],2,FALSE),"-")</f>
        <v>-</v>
      </c>
      <c r="D3438" t="s">
        <v>391</v>
      </c>
      <c r="E3438">
        <v>48.4848</v>
      </c>
      <c r="F3438">
        <v>26.64</v>
      </c>
      <c r="G3438">
        <v>106.689870782203</v>
      </c>
      <c r="H3438">
        <v>-22.068655258485499</v>
      </c>
      <c r="I3438">
        <v>-4.0585601183036903</v>
      </c>
      <c r="J3438">
        <v>3.2658916783809402</v>
      </c>
      <c r="K3438">
        <v>27.758999394224901</v>
      </c>
      <c r="L3438">
        <v>25.059877279639799</v>
      </c>
      <c r="M3438">
        <v>53.817779943429102</v>
      </c>
      <c r="N3438">
        <v>0.31034425158525503</v>
      </c>
      <c r="O3438">
        <v>46.358858858858802</v>
      </c>
      <c r="P3438">
        <v>141.961852861035</v>
      </c>
      <c r="Q3438">
        <v>8.4179797552153005E-2</v>
      </c>
    </row>
    <row r="3439" spans="1:17" hidden="1" x14ac:dyDescent="0.3">
      <c r="A3439" t="s">
        <v>7098</v>
      </c>
      <c r="B3439" t="s">
        <v>7099</v>
      </c>
      <c r="C3439" t="str">
        <f>IFERROR(VLOOKUP(Table1[[#This Row],[Ticker]],[1]!Table2[[Symbol]:[Industry]],2,FALSE),"-")</f>
        <v>-</v>
      </c>
      <c r="D3439" t="s">
        <v>433</v>
      </c>
      <c r="E3439">
        <v>48.480528249999999</v>
      </c>
      <c r="F3439">
        <v>157.69999999999999</v>
      </c>
      <c r="G3439">
        <v>-26.585085434959002</v>
      </c>
      <c r="H3439">
        <v>171.43159045989199</v>
      </c>
      <c r="I3439">
        <v>174.66890790443901</v>
      </c>
      <c r="J3439">
        <v>-10.829276125316399</v>
      </c>
      <c r="M3439">
        <v>59.953330491336999</v>
      </c>
      <c r="N3439">
        <v>1.01572186678569</v>
      </c>
      <c r="O3439">
        <v>15.028535193405199</v>
      </c>
    </row>
    <row r="3440" spans="1:17" hidden="1" x14ac:dyDescent="0.3">
      <c r="A3440" t="s">
        <v>7100</v>
      </c>
      <c r="B3440" t="s">
        <v>7101</v>
      </c>
      <c r="C3440" t="str">
        <f>IFERROR(VLOOKUP(Table1[[#This Row],[Ticker]],[1]!Table2[[Symbol]:[Industry]],2,FALSE),"-")</f>
        <v>-</v>
      </c>
      <c r="D3440" t="s">
        <v>7102</v>
      </c>
      <c r="E3440">
        <v>48.412938750000002</v>
      </c>
      <c r="F3440">
        <v>336.25</v>
      </c>
      <c r="G3440">
        <v>-28.194449004820001</v>
      </c>
      <c r="H3440">
        <v>0.15304067010688999</v>
      </c>
      <c r="I3440">
        <v>-20.141032583402598</v>
      </c>
      <c r="J3440">
        <v>10.717617796276899</v>
      </c>
      <c r="K3440">
        <v>350.40850776215001</v>
      </c>
      <c r="L3440">
        <v>392.57297012185097</v>
      </c>
      <c r="M3440">
        <v>75.851202766935103</v>
      </c>
      <c r="N3440">
        <v>0.50169650169650104</v>
      </c>
      <c r="O3440">
        <v>108.163568773234</v>
      </c>
      <c r="P3440">
        <v>26.3622698233746</v>
      </c>
      <c r="Q3440">
        <v>-1.68020234368E-3</v>
      </c>
    </row>
    <row r="3441" spans="1:17" hidden="1" x14ac:dyDescent="0.3">
      <c r="A3441" t="s">
        <v>7103</v>
      </c>
      <c r="B3441" t="s">
        <v>7104</v>
      </c>
      <c r="C3441" t="str">
        <f>IFERROR(VLOOKUP(Table1[[#This Row],[Ticker]],[1]!Table2[[Symbol]:[Industry]],2,FALSE),"-")</f>
        <v>-</v>
      </c>
      <c r="D3441" t="s">
        <v>4339</v>
      </c>
      <c r="E3441">
        <v>48.378512000000001</v>
      </c>
      <c r="F3441">
        <v>77.48</v>
      </c>
      <c r="G3441">
        <v>-9.1911460410196693</v>
      </c>
      <c r="H3441">
        <v>-6.3145349641353903</v>
      </c>
      <c r="I3441">
        <v>-39.768326318186297</v>
      </c>
      <c r="J3441">
        <v>6.1274872134903999</v>
      </c>
      <c r="K3441">
        <v>85.459005397544104</v>
      </c>
      <c r="L3441">
        <v>88.544041179774794</v>
      </c>
      <c r="M3441">
        <v>38.735115885489797</v>
      </c>
      <c r="N3441">
        <v>1.1780782508630601</v>
      </c>
      <c r="O3441">
        <v>73.347960764068105</v>
      </c>
      <c r="P3441">
        <v>25.494007126660101</v>
      </c>
    </row>
    <row r="3442" spans="1:17" hidden="1" x14ac:dyDescent="0.3">
      <c r="A3442" t="s">
        <v>7105</v>
      </c>
      <c r="B3442" t="s">
        <v>7106</v>
      </c>
      <c r="C3442" t="str">
        <f>IFERROR(VLOOKUP(Table1[[#This Row],[Ticker]],[1]!Table2[[Symbol]:[Industry]],2,FALSE),"-")</f>
        <v>-</v>
      </c>
      <c r="D3442" t="s">
        <v>433</v>
      </c>
      <c r="E3442">
        <v>48.375874375000002</v>
      </c>
      <c r="F3442">
        <v>93.55</v>
      </c>
      <c r="G3442">
        <v>207.522057422183</v>
      </c>
      <c r="H3442">
        <v>1.0808278783819001</v>
      </c>
      <c r="I3442">
        <v>37.224608384528203</v>
      </c>
      <c r="J3442">
        <v>8.6831366382918098</v>
      </c>
      <c r="K3442">
        <v>89.627157460637207</v>
      </c>
      <c r="L3442">
        <v>73.204732903955005</v>
      </c>
      <c r="M3442">
        <v>79.031747558852402</v>
      </c>
      <c r="N3442">
        <v>0.73218012416936595</v>
      </c>
      <c r="O3442">
        <v>60.823089257081698</v>
      </c>
      <c r="P3442">
        <v>242.67399267399199</v>
      </c>
      <c r="Q3442">
        <v>0.10727156719812</v>
      </c>
    </row>
    <row r="3443" spans="1:17" hidden="1" x14ac:dyDescent="0.3">
      <c r="A3443" t="s">
        <v>7107</v>
      </c>
      <c r="B3443" t="s">
        <v>7108</v>
      </c>
      <c r="C3443" t="str">
        <f>IFERROR(VLOOKUP(Table1[[#This Row],[Ticker]],[1]!Table2[[Symbol]:[Industry]],2,FALSE),"-")</f>
        <v>-</v>
      </c>
      <c r="D3443" t="s">
        <v>136</v>
      </c>
      <c r="E3443">
        <v>48.325776210000001</v>
      </c>
      <c r="F3443">
        <v>161.55000000000001</v>
      </c>
      <c r="G3443">
        <v>58.0434859936123</v>
      </c>
      <c r="H3443">
        <v>-0.46930218115161898</v>
      </c>
      <c r="I3443">
        <v>-0.21173296229125399</v>
      </c>
      <c r="J3443">
        <v>6.1503433020184799</v>
      </c>
      <c r="K3443">
        <v>161.37361312572</v>
      </c>
      <c r="L3443">
        <v>142.88077988867801</v>
      </c>
      <c r="M3443">
        <v>44.451081066966204</v>
      </c>
      <c r="N3443">
        <v>1.1805043379706801</v>
      </c>
      <c r="O3443">
        <v>17.548746518105801</v>
      </c>
      <c r="P3443">
        <v>95.699576014536603</v>
      </c>
      <c r="Q3443">
        <v>5.8881337330156998E-2</v>
      </c>
    </row>
    <row r="3444" spans="1:17" hidden="1" x14ac:dyDescent="0.3">
      <c r="A3444" t="s">
        <v>7109</v>
      </c>
      <c r="B3444" t="s">
        <v>7110</v>
      </c>
      <c r="C3444" t="str">
        <f>IFERROR(VLOOKUP(Table1[[#This Row],[Ticker]],[1]!Table2[[Symbol]:[Industry]],2,FALSE),"-")</f>
        <v>-</v>
      </c>
      <c r="D3444" t="s">
        <v>7069</v>
      </c>
      <c r="E3444">
        <v>48.280790400000001</v>
      </c>
      <c r="F3444">
        <v>58.44</v>
      </c>
      <c r="G3444">
        <v>-24.559945770154599</v>
      </c>
      <c r="H3444">
        <v>-5.1232618311464799</v>
      </c>
      <c r="I3444">
        <v>-32.330799519427401</v>
      </c>
      <c r="J3444">
        <v>-7.2408847120927504</v>
      </c>
      <c r="K3444">
        <v>60.470157053928801</v>
      </c>
      <c r="L3444">
        <v>63.182080430880099</v>
      </c>
      <c r="M3444">
        <v>40.414681443814601</v>
      </c>
      <c r="N3444">
        <v>1.5065582866854801</v>
      </c>
      <c r="O3444">
        <v>58.127994524298401</v>
      </c>
      <c r="P3444">
        <v>19.265306122448902</v>
      </c>
      <c r="Q3444">
        <v>-7.0257908120146997E-2</v>
      </c>
    </row>
    <row r="3445" spans="1:17" hidden="1" x14ac:dyDescent="0.3">
      <c r="A3445" t="s">
        <v>7111</v>
      </c>
      <c r="B3445" t="s">
        <v>7112</v>
      </c>
      <c r="C3445" t="str">
        <f>IFERROR(VLOOKUP(Table1[[#This Row],[Ticker]],[1]!Table2[[Symbol]:[Industry]],2,FALSE),"-")</f>
        <v>-</v>
      </c>
      <c r="D3445" t="s">
        <v>433</v>
      </c>
      <c r="E3445">
        <v>48.244500000000002</v>
      </c>
      <c r="F3445">
        <v>12.78</v>
      </c>
      <c r="G3445">
        <v>-96.514497199664902</v>
      </c>
      <c r="H3445">
        <v>3.9616051215284802</v>
      </c>
      <c r="I3445">
        <v>-34.020656307455901</v>
      </c>
      <c r="J3445">
        <v>-7.1770090555318999</v>
      </c>
      <c r="K3445">
        <v>13.289928007013501</v>
      </c>
      <c r="L3445">
        <v>17.8303862911145</v>
      </c>
      <c r="M3445">
        <v>24.571836014051499</v>
      </c>
      <c r="N3445">
        <v>0.371788613616302</v>
      </c>
      <c r="O3445">
        <v>244.20970266040601</v>
      </c>
      <c r="P3445">
        <v>53.975903614457799</v>
      </c>
      <c r="Q3445">
        <v>1.7386538783549999E-2</v>
      </c>
    </row>
    <row r="3446" spans="1:17" hidden="1" x14ac:dyDescent="0.3">
      <c r="A3446" t="s">
        <v>7113</v>
      </c>
      <c r="B3446" t="s">
        <v>7114</v>
      </c>
      <c r="C3446" t="str">
        <f>IFERROR(VLOOKUP(Table1[[#This Row],[Ticker]],[1]!Table2[[Symbol]:[Industry]],2,FALSE),"-")</f>
        <v>-</v>
      </c>
      <c r="D3446" t="s">
        <v>926</v>
      </c>
      <c r="E3446">
        <v>48.233504000000003</v>
      </c>
      <c r="F3446">
        <v>1.21</v>
      </c>
      <c r="G3446">
        <v>-6.7831052369392699</v>
      </c>
      <c r="H3446">
        <v>1.78612980319603</v>
      </c>
      <c r="I3446">
        <v>-30.791889553229499</v>
      </c>
      <c r="J3446">
        <v>-0.34129197314861198</v>
      </c>
      <c r="K3446">
        <v>1.2137805406056299</v>
      </c>
      <c r="L3446">
        <v>1.2260102389304699</v>
      </c>
      <c r="M3446">
        <v>43.530684170634501</v>
      </c>
      <c r="N3446">
        <v>0.926476732859428</v>
      </c>
      <c r="O3446">
        <v>56.198347107438003</v>
      </c>
      <c r="P3446">
        <v>72.857142857142804</v>
      </c>
      <c r="Q3446">
        <v>-0.14708268349885201</v>
      </c>
    </row>
    <row r="3447" spans="1:17" hidden="1" x14ac:dyDescent="0.3">
      <c r="A3447" t="s">
        <v>7115</v>
      </c>
      <c r="B3447" t="s">
        <v>7116</v>
      </c>
      <c r="C3447" t="str">
        <f>IFERROR(VLOOKUP(Table1[[#This Row],[Ticker]],[1]!Table2[[Symbol]:[Industry]],2,FALSE),"-")</f>
        <v>-</v>
      </c>
      <c r="D3447" t="s">
        <v>551</v>
      </c>
      <c r="E3447">
        <v>48.172828000000003</v>
      </c>
      <c r="F3447">
        <v>79.48</v>
      </c>
      <c r="G3447">
        <v>-5.3440726184539198</v>
      </c>
      <c r="H3447">
        <v>-4.6610095553357098</v>
      </c>
      <c r="I3447">
        <v>-26.430877973024899</v>
      </c>
      <c r="J3447">
        <v>-3.8907838430672999</v>
      </c>
      <c r="K3447">
        <v>79.360375360393206</v>
      </c>
      <c r="L3447">
        <v>78.654448940536298</v>
      </c>
      <c r="M3447">
        <v>46.957680940922799</v>
      </c>
      <c r="N3447">
        <v>0.57870703865452999</v>
      </c>
      <c r="O3447">
        <v>43.306492199295398</v>
      </c>
      <c r="P3447">
        <v>41.928571428571402</v>
      </c>
      <c r="Q3447">
        <v>0.17108099531198101</v>
      </c>
    </row>
    <row r="3448" spans="1:17" hidden="1" x14ac:dyDescent="0.3">
      <c r="A3448" t="s">
        <v>7117</v>
      </c>
      <c r="B3448" t="s">
        <v>7118</v>
      </c>
      <c r="C3448" t="str">
        <f>IFERROR(VLOOKUP(Table1[[#This Row],[Ticker]],[1]!Table2[[Symbol]:[Industry]],2,FALSE),"-")</f>
        <v>-</v>
      </c>
      <c r="D3448" t="s">
        <v>54</v>
      </c>
      <c r="E3448">
        <v>48.016340876000001</v>
      </c>
      <c r="F3448">
        <v>24.01</v>
      </c>
      <c r="G3448">
        <v>-6.9537949516506501</v>
      </c>
      <c r="H3448">
        <v>8.1780767603207405</v>
      </c>
      <c r="I3448">
        <v>-16.756500116555902</v>
      </c>
      <c r="J3448">
        <v>-5.7831100978935499</v>
      </c>
      <c r="K3448">
        <v>22.781016451763701</v>
      </c>
      <c r="L3448">
        <v>20.866811538659299</v>
      </c>
      <c r="M3448">
        <v>46.556244628145102</v>
      </c>
      <c r="N3448">
        <v>1.4462196919138599</v>
      </c>
      <c r="O3448">
        <v>25.364431486880399</v>
      </c>
      <c r="P3448">
        <v>134.243902439024</v>
      </c>
      <c r="Q3448">
        <v>0.132039104862374</v>
      </c>
    </row>
    <row r="3449" spans="1:17" hidden="1" x14ac:dyDescent="0.3">
      <c r="A3449" t="s">
        <v>7119</v>
      </c>
      <c r="B3449" t="s">
        <v>7120</v>
      </c>
      <c r="C3449" t="str">
        <f>IFERROR(VLOOKUP(Table1[[#This Row],[Ticker]],[1]!Table2[[Symbol]:[Industry]],2,FALSE),"-")</f>
        <v>-</v>
      </c>
      <c r="D3449" t="s">
        <v>349</v>
      </c>
      <c r="E3449">
        <v>48.014542859999999</v>
      </c>
      <c r="F3449">
        <v>28.7</v>
      </c>
      <c r="G3449">
        <v>15.846676351641401</v>
      </c>
      <c r="H3449">
        <v>-24.6464653793991</v>
      </c>
      <c r="I3449">
        <v>-25.870772170106001</v>
      </c>
      <c r="J3449">
        <v>2.9016226989887501</v>
      </c>
      <c r="K3449">
        <v>32.474017543891897</v>
      </c>
      <c r="L3449">
        <v>32.260334624587998</v>
      </c>
      <c r="M3449">
        <v>46.198750712768501</v>
      </c>
      <c r="N3449">
        <v>0.61025035912169001</v>
      </c>
      <c r="O3449">
        <v>113.76306620209</v>
      </c>
      <c r="P3449">
        <v>90.697674418604606</v>
      </c>
      <c r="Q3449">
        <v>0.12642375014620999</v>
      </c>
    </row>
    <row r="3450" spans="1:17" hidden="1" x14ac:dyDescent="0.3">
      <c r="A3450" t="s">
        <v>7121</v>
      </c>
      <c r="B3450" t="s">
        <v>7122</v>
      </c>
      <c r="C3450" t="str">
        <f>IFERROR(VLOOKUP(Table1[[#This Row],[Ticker]],[1]!Table2[[Symbol]:[Industry]],2,FALSE),"-")</f>
        <v>-</v>
      </c>
      <c r="D3450" t="s">
        <v>1180</v>
      </c>
      <c r="E3450">
        <v>47.965499999999999</v>
      </c>
      <c r="F3450">
        <v>9.18</v>
      </c>
      <c r="G3450">
        <v>57.752263962631197</v>
      </c>
      <c r="H3450">
        <v>15.82431384138</v>
      </c>
      <c r="I3450">
        <v>15.2867936683108</v>
      </c>
      <c r="J3450">
        <v>-2.1992240140074801</v>
      </c>
      <c r="K3450">
        <v>8.7817849526570804</v>
      </c>
      <c r="L3450">
        <v>7.8145817508462896</v>
      </c>
      <c r="M3450">
        <v>48.130118202734501</v>
      </c>
      <c r="N3450">
        <v>1.62165423936133</v>
      </c>
      <c r="O3450">
        <v>18.191721132897499</v>
      </c>
      <c r="P3450">
        <v>92.050209205020806</v>
      </c>
      <c r="Q3450">
        <v>0.15704310024285201</v>
      </c>
    </row>
    <row r="3451" spans="1:17" hidden="1" x14ac:dyDescent="0.3">
      <c r="A3451" t="s">
        <v>7123</v>
      </c>
      <c r="B3451" t="s">
        <v>7124</v>
      </c>
      <c r="C3451" t="str">
        <f>IFERROR(VLOOKUP(Table1[[#This Row],[Ticker]],[1]!Table2[[Symbol]:[Industry]],2,FALSE),"-")</f>
        <v>-</v>
      </c>
      <c r="D3451" t="s">
        <v>133</v>
      </c>
      <c r="E3451">
        <v>47.939969699999999</v>
      </c>
      <c r="F3451">
        <v>133</v>
      </c>
      <c r="G3451">
        <v>-27.589923544374699</v>
      </c>
      <c r="H3451">
        <v>12.2981315688421</v>
      </c>
      <c r="I3451">
        <v>-12.916490806160001</v>
      </c>
      <c r="J3451">
        <v>12.9615120753</v>
      </c>
      <c r="K3451">
        <v>124.403987284057</v>
      </c>
      <c r="L3451">
        <v>126.46877773899099</v>
      </c>
      <c r="M3451">
        <v>55.703958665548697</v>
      </c>
      <c r="N3451">
        <v>2.8201813133917</v>
      </c>
      <c r="O3451">
        <v>22.556390977443598</v>
      </c>
      <c r="P3451">
        <v>29.126213592233</v>
      </c>
      <c r="Q3451">
        <v>0.151022010634531</v>
      </c>
    </row>
    <row r="3452" spans="1:17" hidden="1" x14ac:dyDescent="0.3">
      <c r="A3452" t="s">
        <v>7125</v>
      </c>
      <c r="B3452" t="s">
        <v>7126</v>
      </c>
      <c r="C3452" t="str">
        <f>IFERROR(VLOOKUP(Table1[[#This Row],[Ticker]],[1]!Table2[[Symbol]:[Industry]],2,FALSE),"-")</f>
        <v>-</v>
      </c>
      <c r="D3452" t="s">
        <v>46</v>
      </c>
      <c r="E3452">
        <v>47.775100000000002</v>
      </c>
      <c r="F3452">
        <v>152.15</v>
      </c>
      <c r="G3452">
        <v>246.60598643160901</v>
      </c>
      <c r="H3452">
        <v>2.1382494897583002</v>
      </c>
      <c r="I3452">
        <v>63.587787761895797</v>
      </c>
      <c r="J3452">
        <v>16.059951451050299</v>
      </c>
      <c r="K3452">
        <v>142.37906382274301</v>
      </c>
      <c r="L3452">
        <v>108.65945116604</v>
      </c>
      <c r="M3452">
        <v>58.042712236539799</v>
      </c>
      <c r="N3452">
        <v>1.00039093127125</v>
      </c>
      <c r="O3452">
        <v>13.3420966151823</v>
      </c>
      <c r="P3452">
        <v>278.95392278953898</v>
      </c>
      <c r="Q3452">
        <v>0.10275126864768901</v>
      </c>
    </row>
    <row r="3453" spans="1:17" hidden="1" x14ac:dyDescent="0.3">
      <c r="A3453" t="s">
        <v>7127</v>
      </c>
      <c r="B3453" t="s">
        <v>7128</v>
      </c>
      <c r="C3453" t="str">
        <f>IFERROR(VLOOKUP(Table1[[#This Row],[Ticker]],[1]!Table2[[Symbol]:[Industry]],2,FALSE),"-")</f>
        <v>-</v>
      </c>
      <c r="D3453" t="s">
        <v>696</v>
      </c>
      <c r="E3453">
        <v>47.735999999999997</v>
      </c>
      <c r="F3453">
        <v>0.78</v>
      </c>
      <c r="G3453">
        <v>-44.479822277064301</v>
      </c>
      <c r="H3453">
        <v>-40.192292503095103</v>
      </c>
      <c r="I3453">
        <v>-42.195723814206602</v>
      </c>
      <c r="J3453">
        <v>-7.9620187828263402</v>
      </c>
      <c r="K3453">
        <v>0.94503601902148804</v>
      </c>
      <c r="L3453">
        <v>1.0363784640821001</v>
      </c>
      <c r="M3453">
        <v>30.9082796776603</v>
      </c>
      <c r="N3453">
        <v>0.32100036117170799</v>
      </c>
      <c r="O3453">
        <v>117.948717948717</v>
      </c>
      <c r="P3453">
        <v>6.8493150684931496</v>
      </c>
      <c r="Q3453">
        <v>-2.8473613015155001E-2</v>
      </c>
    </row>
    <row r="3454" spans="1:17" hidden="1" x14ac:dyDescent="0.3">
      <c r="A3454" t="s">
        <v>7129</v>
      </c>
      <c r="B3454" t="s">
        <v>7130</v>
      </c>
      <c r="C3454" t="str">
        <f>IFERROR(VLOOKUP(Table1[[#This Row],[Ticker]],[1]!Table2[[Symbol]:[Industry]],2,FALSE),"-")</f>
        <v>-</v>
      </c>
      <c r="D3454" t="s">
        <v>51</v>
      </c>
      <c r="E3454">
        <v>47.605821599999999</v>
      </c>
      <c r="F3454">
        <v>68.47</v>
      </c>
      <c r="G3454">
        <v>29.2410411012266</v>
      </c>
      <c r="H3454">
        <v>18.976911243977401</v>
      </c>
      <c r="I3454">
        <v>-12.176159062920201</v>
      </c>
      <c r="J3454">
        <v>17.747578225898199</v>
      </c>
      <c r="K3454">
        <v>60.629830386343002</v>
      </c>
      <c r="L3454">
        <v>57.362398305843797</v>
      </c>
      <c r="M3454">
        <v>76.455292969768706</v>
      </c>
      <c r="N3454">
        <v>1.9638356500824801</v>
      </c>
      <c r="O3454">
        <v>14.6487512779319</v>
      </c>
      <c r="P3454">
        <v>69.061728395061706</v>
      </c>
      <c r="Q3454">
        <v>9.5661261301943995E-2</v>
      </c>
    </row>
    <row r="3455" spans="1:17" hidden="1" x14ac:dyDescent="0.3">
      <c r="A3455" t="s">
        <v>7131</v>
      </c>
      <c r="B3455" t="s">
        <v>7132</v>
      </c>
      <c r="C3455" t="str">
        <f>IFERROR(VLOOKUP(Table1[[#This Row],[Ticker]],[1]!Table2[[Symbol]:[Industry]],2,FALSE),"-")</f>
        <v>-</v>
      </c>
      <c r="D3455" t="s">
        <v>294</v>
      </c>
      <c r="E3455">
        <v>47.537999999999997</v>
      </c>
      <c r="F3455">
        <v>34.200000000000003</v>
      </c>
      <c r="G3455">
        <v>-39.1170547444219</v>
      </c>
      <c r="H3455">
        <v>-7.8927798757136403</v>
      </c>
      <c r="I3455">
        <v>-17.9726867678038</v>
      </c>
      <c r="J3455">
        <v>-0.37814220000781301</v>
      </c>
      <c r="K3455">
        <v>34.202504815872203</v>
      </c>
      <c r="L3455">
        <v>34.679272821317397</v>
      </c>
      <c r="M3455">
        <v>44.443650049210703</v>
      </c>
      <c r="N3455">
        <v>0.481857198595396</v>
      </c>
      <c r="O3455">
        <v>34.795321637426802</v>
      </c>
      <c r="P3455">
        <v>26.6666666666666</v>
      </c>
      <c r="Q3455">
        <v>-8.4398575774226006E-2</v>
      </c>
    </row>
    <row r="3456" spans="1:17" hidden="1" x14ac:dyDescent="0.3">
      <c r="A3456" t="s">
        <v>7133</v>
      </c>
      <c r="B3456" t="s">
        <v>7134</v>
      </c>
      <c r="C3456" t="str">
        <f>IFERROR(VLOOKUP(Table1[[#This Row],[Ticker]],[1]!Table2[[Symbol]:[Industry]],2,FALSE),"-")</f>
        <v>-</v>
      </c>
      <c r="E3456">
        <v>47.486623999999999</v>
      </c>
      <c r="F3456">
        <v>76</v>
      </c>
      <c r="G3456">
        <v>-18.0136568635305</v>
      </c>
      <c r="H3456">
        <v>1.63119471880391</v>
      </c>
      <c r="I3456">
        <v>-30.216822575844098</v>
      </c>
      <c r="J3456">
        <v>6.4479273550759997</v>
      </c>
      <c r="K3456">
        <v>74.971602477554001</v>
      </c>
      <c r="L3456">
        <v>72.600515984995695</v>
      </c>
      <c r="M3456">
        <v>61.838273490548403</v>
      </c>
      <c r="N3456">
        <v>1.1925423261799799</v>
      </c>
      <c r="O3456">
        <v>53.947368421052602</v>
      </c>
      <c r="P3456">
        <v>110.526315789473</v>
      </c>
    </row>
    <row r="3457" spans="1:17" hidden="1" x14ac:dyDescent="0.3">
      <c r="A3457" t="s">
        <v>7135</v>
      </c>
      <c r="B3457" t="s">
        <v>7136</v>
      </c>
      <c r="C3457" t="str">
        <f>IFERROR(VLOOKUP(Table1[[#This Row],[Ticker]],[1]!Table2[[Symbol]:[Industry]],2,FALSE),"-")</f>
        <v>-</v>
      </c>
      <c r="D3457" t="s">
        <v>4297</v>
      </c>
      <c r="E3457">
        <v>47.370753663000002</v>
      </c>
      <c r="F3457">
        <v>68.010000000000005</v>
      </c>
      <c r="G3457">
        <v>-14.1346886095622</v>
      </c>
      <c r="H3457">
        <v>23.313002177525998</v>
      </c>
      <c r="I3457">
        <v>2.7160299633509499</v>
      </c>
      <c r="J3457">
        <v>5.7514639898719997</v>
      </c>
      <c r="K3457">
        <v>59.610310862471302</v>
      </c>
      <c r="L3457">
        <v>57.812438134594501</v>
      </c>
      <c r="M3457">
        <v>63.618392635935798</v>
      </c>
      <c r="N3457">
        <v>2.74014936268525</v>
      </c>
      <c r="O3457">
        <v>26.451992354065499</v>
      </c>
      <c r="P3457">
        <v>77.4791231732776</v>
      </c>
      <c r="Q3457">
        <v>0.108501732986389</v>
      </c>
    </row>
    <row r="3458" spans="1:17" hidden="1" x14ac:dyDescent="0.3">
      <c r="A3458" t="s">
        <v>7137</v>
      </c>
      <c r="B3458" t="s">
        <v>7138</v>
      </c>
      <c r="C3458" t="str">
        <f>IFERROR(VLOOKUP(Table1[[#This Row],[Ticker]],[1]!Table2[[Symbol]:[Industry]],2,FALSE),"-")</f>
        <v>-</v>
      </c>
      <c r="D3458" t="s">
        <v>78</v>
      </c>
      <c r="E3458">
        <v>47.287537499999999</v>
      </c>
      <c r="F3458">
        <v>264.25</v>
      </c>
      <c r="G3458">
        <v>173.69900547413101</v>
      </c>
      <c r="H3458">
        <v>-5.9801887326331498</v>
      </c>
      <c r="I3458">
        <v>133.85780209913199</v>
      </c>
      <c r="J3458">
        <v>4.2877631236645799</v>
      </c>
      <c r="K3458">
        <v>262.13472080567902</v>
      </c>
      <c r="L3458">
        <v>150.47674999999899</v>
      </c>
      <c r="M3458">
        <v>59.590473379021397</v>
      </c>
      <c r="N3458">
        <v>1.2901939210562501</v>
      </c>
      <c r="O3458">
        <v>43.803216650898698</v>
      </c>
      <c r="P3458">
        <v>210.88235294117601</v>
      </c>
    </row>
    <row r="3459" spans="1:17" hidden="1" x14ac:dyDescent="0.3">
      <c r="A3459" t="s">
        <v>7139</v>
      </c>
      <c r="B3459" t="s">
        <v>7140</v>
      </c>
      <c r="C3459" t="str">
        <f>IFERROR(VLOOKUP(Table1[[#This Row],[Ticker]],[1]!Table2[[Symbol]:[Industry]],2,FALSE),"-")</f>
        <v>-</v>
      </c>
      <c r="D3459" t="s">
        <v>532</v>
      </c>
      <c r="E3459">
        <v>46.996973205000003</v>
      </c>
      <c r="F3459">
        <v>30.81</v>
      </c>
      <c r="G3459">
        <v>-14.344648276489099</v>
      </c>
      <c r="H3459">
        <v>3.57323159029781</v>
      </c>
      <c r="I3459">
        <v>-18.012222130704899</v>
      </c>
      <c r="J3459">
        <v>8.8732825506671098</v>
      </c>
      <c r="K3459">
        <v>29.374059204551799</v>
      </c>
      <c r="L3459">
        <v>28.866978036842202</v>
      </c>
      <c r="M3459">
        <v>52.750489995427003</v>
      </c>
      <c r="N3459">
        <v>2.9410367624633098</v>
      </c>
      <c r="O3459">
        <v>19.376825705939599</v>
      </c>
      <c r="P3459">
        <v>37.852348993288501</v>
      </c>
      <c r="Q3459">
        <v>4.4082604845933002E-2</v>
      </c>
    </row>
    <row r="3460" spans="1:17" hidden="1" x14ac:dyDescent="0.3">
      <c r="A3460" t="s">
        <v>7141</v>
      </c>
      <c r="B3460" t="s">
        <v>7142</v>
      </c>
      <c r="C3460" t="str">
        <f>IFERROR(VLOOKUP(Table1[[#This Row],[Ticker]],[1]!Table2[[Symbol]:[Industry]],2,FALSE),"-")</f>
        <v>-</v>
      </c>
      <c r="D3460" t="s">
        <v>136</v>
      </c>
      <c r="E3460">
        <v>46.953719999999997</v>
      </c>
      <c r="F3460">
        <v>5.01</v>
      </c>
      <c r="G3460">
        <v>55.952904434409</v>
      </c>
      <c r="H3460">
        <v>27.7492018188996</v>
      </c>
      <c r="I3460">
        <v>6.8286237072506797</v>
      </c>
      <c r="J3460">
        <v>5.02784078347986</v>
      </c>
      <c r="K3460">
        <v>4.0986875588820304</v>
      </c>
      <c r="L3460">
        <v>3.8207436277814701</v>
      </c>
      <c r="M3460">
        <v>73.808422779697494</v>
      </c>
      <c r="N3460">
        <v>3.7931810822138399</v>
      </c>
      <c r="O3460">
        <v>22.418577479187899</v>
      </c>
      <c r="P3460">
        <v>100.791788856304</v>
      </c>
      <c r="Q3460">
        <v>0.144738062508146</v>
      </c>
    </row>
    <row r="3461" spans="1:17" hidden="1" x14ac:dyDescent="0.3">
      <c r="A3461" t="s">
        <v>7143</v>
      </c>
      <c r="B3461" t="s">
        <v>7144</v>
      </c>
      <c r="C3461" t="str">
        <f>IFERROR(VLOOKUP(Table1[[#This Row],[Ticker]],[1]!Table2[[Symbol]:[Industry]],2,FALSE),"-")</f>
        <v>-</v>
      </c>
      <c r="D3461" t="s">
        <v>146</v>
      </c>
      <c r="E3461">
        <v>46.928765329999997</v>
      </c>
      <c r="F3461">
        <v>2.33</v>
      </c>
      <c r="G3461">
        <v>-83.033683565800104</v>
      </c>
      <c r="H3461">
        <v>-13.472222955156701</v>
      </c>
      <c r="I3461">
        <v>-29.8905290090118</v>
      </c>
      <c r="J3461">
        <v>-1.61161717640063</v>
      </c>
      <c r="K3461">
        <v>2.36932644652736</v>
      </c>
      <c r="L3461">
        <v>3.0961323819178901</v>
      </c>
      <c r="M3461">
        <v>33.915018552129403</v>
      </c>
      <c r="N3461">
        <v>0.98399808428683599</v>
      </c>
      <c r="O3461">
        <v>129.61373390557901</v>
      </c>
      <c r="P3461">
        <v>29.4444444444444</v>
      </c>
      <c r="Q3461">
        <v>-0.18422513723286901</v>
      </c>
    </row>
    <row r="3462" spans="1:17" hidden="1" x14ac:dyDescent="0.3">
      <c r="A3462" t="s">
        <v>7145</v>
      </c>
      <c r="B3462" t="s">
        <v>7146</v>
      </c>
      <c r="C3462" t="str">
        <f>IFERROR(VLOOKUP(Table1[[#This Row],[Ticker]],[1]!Table2[[Symbol]:[Industry]],2,FALSE),"-")</f>
        <v>-</v>
      </c>
      <c r="D3462" t="s">
        <v>1701</v>
      </c>
      <c r="E3462">
        <v>46.855393200000002</v>
      </c>
      <c r="F3462">
        <v>76.86</v>
      </c>
      <c r="G3462">
        <v>349.03372644622902</v>
      </c>
      <c r="H3462">
        <v>-11.3436377902229</v>
      </c>
      <c r="I3462">
        <v>1.38945013593081</v>
      </c>
      <c r="J3462">
        <v>-4.4912468060302597</v>
      </c>
      <c r="K3462">
        <v>81.055853499063105</v>
      </c>
      <c r="L3462">
        <v>65.065066776885402</v>
      </c>
      <c r="M3462">
        <v>44.891003054013098</v>
      </c>
      <c r="N3462">
        <v>0.77217877345114205</v>
      </c>
      <c r="O3462">
        <v>29.195940671350399</v>
      </c>
      <c r="P3462">
        <v>377.39130434782601</v>
      </c>
      <c r="Q3462">
        <v>0.17164697384540001</v>
      </c>
    </row>
    <row r="3463" spans="1:17" hidden="1" x14ac:dyDescent="0.3">
      <c r="A3463" t="s">
        <v>7147</v>
      </c>
      <c r="B3463" t="s">
        <v>7148</v>
      </c>
      <c r="C3463" t="str">
        <f>IFERROR(VLOOKUP(Table1[[#This Row],[Ticker]],[1]!Table2[[Symbol]:[Industry]],2,FALSE),"-")</f>
        <v>-</v>
      </c>
      <c r="D3463" t="s">
        <v>532</v>
      </c>
      <c r="E3463">
        <v>46.755508200000001</v>
      </c>
      <c r="F3463">
        <v>39.99</v>
      </c>
      <c r="G3463">
        <v>-60.200623283564603</v>
      </c>
      <c r="H3463">
        <v>-13.8849321365226</v>
      </c>
      <c r="I3463">
        <v>-29.600951703878</v>
      </c>
      <c r="J3463">
        <v>3.0371611831106899</v>
      </c>
      <c r="K3463">
        <v>46.100151126729202</v>
      </c>
      <c r="L3463">
        <v>49.395487863533297</v>
      </c>
      <c r="M3463">
        <v>47.5205092457741</v>
      </c>
      <c r="N3463">
        <v>2.94150370391394</v>
      </c>
      <c r="O3463">
        <v>101.250312578144</v>
      </c>
      <c r="P3463">
        <v>34.239677744209402</v>
      </c>
      <c r="Q3463">
        <v>0.18016976296621201</v>
      </c>
    </row>
    <row r="3464" spans="1:17" hidden="1" x14ac:dyDescent="0.3">
      <c r="A3464" t="s">
        <v>7149</v>
      </c>
      <c r="B3464" t="s">
        <v>7150</v>
      </c>
      <c r="C3464" t="str">
        <f>IFERROR(VLOOKUP(Table1[[#This Row],[Ticker]],[1]!Table2[[Symbol]:[Industry]],2,FALSE),"-")</f>
        <v>-</v>
      </c>
      <c r="D3464" t="s">
        <v>626</v>
      </c>
      <c r="E3464">
        <v>46.627360000000003</v>
      </c>
      <c r="F3464">
        <v>15.08</v>
      </c>
      <c r="G3464">
        <v>3.4149145650409301</v>
      </c>
      <c r="H3464">
        <v>2.5836194444990501</v>
      </c>
      <c r="I3464">
        <v>12.352755992176601</v>
      </c>
      <c r="J3464">
        <v>2.77586362237047</v>
      </c>
      <c r="K3464">
        <v>14.0032234308279</v>
      </c>
      <c r="L3464">
        <v>13.069002039256199</v>
      </c>
      <c r="M3464">
        <v>55.0777585356091</v>
      </c>
      <c r="N3464">
        <v>3.8856823617810701</v>
      </c>
      <c r="O3464">
        <v>23.143236074270501</v>
      </c>
      <c r="P3464">
        <v>47.698334965719802</v>
      </c>
      <c r="Q3464">
        <v>2.9481497117099999E-2</v>
      </c>
    </row>
    <row r="3465" spans="1:17" hidden="1" x14ac:dyDescent="0.3">
      <c r="A3465" t="s">
        <v>7151</v>
      </c>
      <c r="B3465" t="s">
        <v>7152</v>
      </c>
      <c r="C3465" t="str">
        <f>IFERROR(VLOOKUP(Table1[[#This Row],[Ticker]],[1]!Table2[[Symbol]:[Industry]],2,FALSE),"-")</f>
        <v>-</v>
      </c>
      <c r="D3465" t="s">
        <v>551</v>
      </c>
      <c r="E3465">
        <v>46.53</v>
      </c>
      <c r="F3465">
        <v>155.1</v>
      </c>
      <c r="G3465">
        <v>121.45585491367299</v>
      </c>
      <c r="H3465">
        <v>23.111304307561198</v>
      </c>
      <c r="I3465">
        <v>99.360938701359899</v>
      </c>
      <c r="J3465">
        <v>6.4278290095972501</v>
      </c>
      <c r="K3465">
        <v>135.87111387088601</v>
      </c>
      <c r="L3465">
        <v>111.75105868900999</v>
      </c>
      <c r="M3465">
        <v>75.134958174588505</v>
      </c>
      <c r="N3465">
        <v>0.48999815048789203</v>
      </c>
      <c r="O3465">
        <v>6.0606060606060499</v>
      </c>
      <c r="P3465">
        <v>165.58219178082101</v>
      </c>
      <c r="Q3465">
        <v>7.0934269132853001E-2</v>
      </c>
    </row>
    <row r="3466" spans="1:17" hidden="1" x14ac:dyDescent="0.3">
      <c r="A3466" t="s">
        <v>7153</v>
      </c>
      <c r="B3466" t="s">
        <v>7154</v>
      </c>
      <c r="C3466" t="str">
        <f>IFERROR(VLOOKUP(Table1[[#This Row],[Ticker]],[1]!Table2[[Symbol]:[Industry]],2,FALSE),"-")</f>
        <v>-</v>
      </c>
      <c r="D3466" t="s">
        <v>286</v>
      </c>
      <c r="E3466">
        <v>46.490587349999998</v>
      </c>
      <c r="F3466">
        <v>2.15</v>
      </c>
      <c r="G3466">
        <v>131.41491456503999</v>
      </c>
      <c r="H3466">
        <v>-24.901167573756499</v>
      </c>
      <c r="I3466">
        <v>-71.357241907763495</v>
      </c>
      <c r="J3466">
        <v>5.12287894763036</v>
      </c>
      <c r="K3466">
        <v>2.30743751328336</v>
      </c>
      <c r="L3466">
        <v>2.4042637747557398</v>
      </c>
      <c r="M3466">
        <v>42.604885808450298</v>
      </c>
      <c r="N3466">
        <v>0.74270782693242499</v>
      </c>
      <c r="O3466">
        <v>183.720930232558</v>
      </c>
      <c r="P3466">
        <v>173.305084745762</v>
      </c>
    </row>
    <row r="3467" spans="1:17" hidden="1" x14ac:dyDescent="0.3">
      <c r="A3467" t="s">
        <v>7155</v>
      </c>
      <c r="B3467" t="s">
        <v>7156</v>
      </c>
      <c r="C3467" t="str">
        <f>IFERROR(VLOOKUP(Table1[[#This Row],[Ticker]],[1]!Table2[[Symbol]:[Industry]],2,FALSE),"-")</f>
        <v>-</v>
      </c>
      <c r="D3467" t="s">
        <v>223</v>
      </c>
      <c r="E3467">
        <v>46.487090999999999</v>
      </c>
      <c r="F3467">
        <v>31.01</v>
      </c>
      <c r="G3467">
        <v>8.1238633052668199</v>
      </c>
      <c r="H3467">
        <v>12.324790109298201</v>
      </c>
      <c r="I3467">
        <v>-18.302002127761</v>
      </c>
      <c r="J3467">
        <v>9.6213760208782801</v>
      </c>
      <c r="K3467">
        <v>29.1403213452306</v>
      </c>
      <c r="L3467">
        <v>28.3841737053713</v>
      </c>
      <c r="M3467">
        <v>52.969356759695401</v>
      </c>
      <c r="N3467">
        <v>2.1140691570371302</v>
      </c>
      <c r="O3467">
        <v>14.4792002579812</v>
      </c>
      <c r="P3467">
        <v>36.487676056338003</v>
      </c>
      <c r="Q3467">
        <v>8.6834280572179994E-3</v>
      </c>
    </row>
    <row r="3468" spans="1:17" hidden="1" x14ac:dyDescent="0.3">
      <c r="A3468" t="s">
        <v>7157</v>
      </c>
      <c r="B3468" t="s">
        <v>7158</v>
      </c>
      <c r="C3468" t="str">
        <f>IFERROR(VLOOKUP(Table1[[#This Row],[Ticker]],[1]!Table2[[Symbol]:[Industry]],2,FALSE),"-")</f>
        <v>-</v>
      </c>
      <c r="D3468" t="s">
        <v>7159</v>
      </c>
      <c r="E3468">
        <v>46.478864166000001</v>
      </c>
      <c r="F3468">
        <v>32.770000000000003</v>
      </c>
      <c r="G3468">
        <v>-11.197761491296999</v>
      </c>
      <c r="H3468">
        <v>-13.236907679163901</v>
      </c>
      <c r="I3468">
        <v>-46.227263702889303</v>
      </c>
      <c r="J3468">
        <v>-9.9432771496268799</v>
      </c>
      <c r="K3468">
        <v>36.3469296136427</v>
      </c>
      <c r="L3468">
        <v>39.101446599987597</v>
      </c>
      <c r="M3468">
        <v>32.046021306375799</v>
      </c>
      <c r="N3468">
        <v>0.74422992555124601</v>
      </c>
      <c r="O3468">
        <v>70.826975892584599</v>
      </c>
      <c r="P3468">
        <v>23.6603773584905</v>
      </c>
      <c r="Q3468">
        <v>4.5331526236990001E-2</v>
      </c>
    </row>
    <row r="3469" spans="1:17" hidden="1" x14ac:dyDescent="0.3">
      <c r="A3469" t="s">
        <v>7160</v>
      </c>
      <c r="B3469" t="s">
        <v>7161</v>
      </c>
      <c r="C3469" t="str">
        <f>IFERROR(VLOOKUP(Table1[[#This Row],[Ticker]],[1]!Table2[[Symbol]:[Industry]],2,FALSE),"-")</f>
        <v>-</v>
      </c>
      <c r="D3469" t="s">
        <v>463</v>
      </c>
      <c r="E3469">
        <v>46.471839119999999</v>
      </c>
      <c r="F3469">
        <v>17.64</v>
      </c>
      <c r="G3469">
        <v>1.24100152156266</v>
      </c>
      <c r="H3469">
        <v>-2.4873744703082399</v>
      </c>
      <c r="I3469">
        <v>-35.395563621975903</v>
      </c>
      <c r="J3469">
        <v>4.2539511139527404</v>
      </c>
      <c r="K3469">
        <v>18.0752385484641</v>
      </c>
      <c r="L3469">
        <v>18.135737361754298</v>
      </c>
      <c r="M3469">
        <v>43.404595271758602</v>
      </c>
      <c r="N3469">
        <v>1.42426777421319</v>
      </c>
      <c r="O3469">
        <v>55.045351473922899</v>
      </c>
      <c r="P3469">
        <v>59.6380090497737</v>
      </c>
      <c r="Q3469">
        <v>-0.130346872579017</v>
      </c>
    </row>
    <row r="3470" spans="1:17" hidden="1" x14ac:dyDescent="0.3">
      <c r="A3470" t="s">
        <v>7162</v>
      </c>
      <c r="B3470" t="s">
        <v>7163</v>
      </c>
      <c r="C3470" t="str">
        <f>IFERROR(VLOOKUP(Table1[[#This Row],[Ticker]],[1]!Table2[[Symbol]:[Industry]],2,FALSE),"-")</f>
        <v>-</v>
      </c>
      <c r="D3470" t="s">
        <v>1676</v>
      </c>
      <c r="E3470">
        <v>46.39141</v>
      </c>
      <c r="F3470">
        <v>25.09</v>
      </c>
      <c r="G3470">
        <v>-23.672862301242901</v>
      </c>
      <c r="H3470">
        <v>5.2147531892662196</v>
      </c>
      <c r="I3470">
        <v>-41.562185695638497</v>
      </c>
      <c r="J3470">
        <v>-1.2370217071449801</v>
      </c>
      <c r="K3470">
        <v>25.501430814122301</v>
      </c>
      <c r="L3470">
        <v>27.1948702259564</v>
      </c>
      <c r="M3470">
        <v>52.506029493248903</v>
      </c>
      <c r="N3470">
        <v>1.04974172697367</v>
      </c>
      <c r="O3470">
        <v>63.4117178158629</v>
      </c>
      <c r="P3470">
        <v>11.0176991150442</v>
      </c>
      <c r="Q3470">
        <v>-1.9809789354278001E-2</v>
      </c>
    </row>
    <row r="3471" spans="1:17" hidden="1" x14ac:dyDescent="0.3">
      <c r="A3471" t="s">
        <v>7164</v>
      </c>
      <c r="B3471" t="s">
        <v>7165</v>
      </c>
      <c r="C3471" t="str">
        <f>IFERROR(VLOOKUP(Table1[[#This Row],[Ticker]],[1]!Table2[[Symbol]:[Industry]],2,FALSE),"-")</f>
        <v>-</v>
      </c>
      <c r="D3471" t="s">
        <v>626</v>
      </c>
      <c r="E3471">
        <v>46.280736040000001</v>
      </c>
      <c r="F3471">
        <v>157.85</v>
      </c>
      <c r="G3471">
        <v>-40.563287069836399</v>
      </c>
      <c r="H3471">
        <v>6.7841487084996999</v>
      </c>
      <c r="I3471">
        <v>-21.8620401568235</v>
      </c>
      <c r="J3471">
        <v>3.6289527933815799</v>
      </c>
      <c r="K3471">
        <v>157.15495835326999</v>
      </c>
      <c r="L3471">
        <v>165.23017838249999</v>
      </c>
      <c r="M3471">
        <v>45.056516086979499</v>
      </c>
      <c r="N3471">
        <v>2.1602826754515601</v>
      </c>
      <c r="O3471">
        <v>31.580614507443698</v>
      </c>
      <c r="P3471">
        <v>15.2189781021897</v>
      </c>
      <c r="Q3471">
        <v>-1.2503757811300999E-2</v>
      </c>
    </row>
    <row r="3472" spans="1:17" hidden="1" x14ac:dyDescent="0.3">
      <c r="A3472" t="s">
        <v>7166</v>
      </c>
      <c r="B3472" t="s">
        <v>7167</v>
      </c>
      <c r="C3472" t="str">
        <f>IFERROR(VLOOKUP(Table1[[#This Row],[Ticker]],[1]!Table2[[Symbol]:[Industry]],2,FALSE),"-")</f>
        <v>-</v>
      </c>
      <c r="D3472" t="s">
        <v>379</v>
      </c>
      <c r="E3472">
        <v>46.257596999999997</v>
      </c>
      <c r="F3472">
        <v>46.29</v>
      </c>
      <c r="G3472">
        <v>-51.536447302663298</v>
      </c>
      <c r="H3472">
        <v>-5.4040411369749002</v>
      </c>
      <c r="I3472">
        <v>-45.724902059542103</v>
      </c>
      <c r="J3472">
        <v>6.3808070660235998</v>
      </c>
      <c r="K3472">
        <v>45.555755244093902</v>
      </c>
      <c r="L3472">
        <v>53.796657088554603</v>
      </c>
      <c r="M3472">
        <v>54.422601692194803</v>
      </c>
      <c r="N3472">
        <v>0.41632872170699597</v>
      </c>
      <c r="O3472">
        <v>75.847915316482997</v>
      </c>
      <c r="P3472">
        <v>24.939271255060699</v>
      </c>
      <c r="Q3472">
        <v>-2.2889547761524999E-2</v>
      </c>
    </row>
    <row r="3473" spans="1:17" hidden="1" x14ac:dyDescent="0.3">
      <c r="A3473" t="s">
        <v>7168</v>
      </c>
      <c r="B3473" t="s">
        <v>7169</v>
      </c>
      <c r="C3473" t="str">
        <f>IFERROR(VLOOKUP(Table1[[#This Row],[Ticker]],[1]!Table2[[Symbol]:[Industry]],2,FALSE),"-")</f>
        <v>-</v>
      </c>
      <c r="D3473" t="s">
        <v>286</v>
      </c>
      <c r="E3473">
        <v>46.116</v>
      </c>
      <c r="F3473">
        <v>610</v>
      </c>
      <c r="G3473">
        <v>-17.226892534277798</v>
      </c>
      <c r="H3473">
        <v>4.1559821730484003</v>
      </c>
      <c r="I3473">
        <v>-10.583806319936199</v>
      </c>
      <c r="J3473">
        <v>-0.34129197314861198</v>
      </c>
      <c r="K3473">
        <v>582.70559488691401</v>
      </c>
      <c r="L3473">
        <v>567.17845866648997</v>
      </c>
      <c r="M3473">
        <v>63.211830841778799</v>
      </c>
      <c r="N3473">
        <v>0.99784946236559102</v>
      </c>
      <c r="O3473">
        <v>43.778688524590102</v>
      </c>
      <c r="P3473">
        <v>58.750813272608902</v>
      </c>
    </row>
    <row r="3474" spans="1:17" hidden="1" x14ac:dyDescent="0.3">
      <c r="A3474" t="s">
        <v>7170</v>
      </c>
      <c r="B3474" t="s">
        <v>7171</v>
      </c>
      <c r="C3474" t="str">
        <f>IFERROR(VLOOKUP(Table1[[#This Row],[Ticker]],[1]!Table2[[Symbol]:[Industry]],2,FALSE),"-")</f>
        <v>-</v>
      </c>
      <c r="D3474" t="s">
        <v>136</v>
      </c>
      <c r="E3474">
        <v>45.9</v>
      </c>
      <c r="F3474">
        <v>5.0999999999999996</v>
      </c>
      <c r="G3474">
        <v>62.303803453929703</v>
      </c>
      <c r="H3474">
        <v>5.7734950949091601</v>
      </c>
      <c r="I3474">
        <v>-16.696497142957298</v>
      </c>
      <c r="J3474">
        <v>-5.5660196921239002</v>
      </c>
      <c r="K3474">
        <v>4.7226565022628604</v>
      </c>
      <c r="L3474">
        <v>4.2659937546607303</v>
      </c>
      <c r="M3474">
        <v>50.986419470020401</v>
      </c>
      <c r="N3474">
        <v>0.85346641652010502</v>
      </c>
      <c r="O3474">
        <v>16.862745098039198</v>
      </c>
      <c r="P3474">
        <v>91.729323308270594</v>
      </c>
      <c r="Q3474">
        <v>7.4461566427952E-2</v>
      </c>
    </row>
    <row r="3475" spans="1:17" hidden="1" x14ac:dyDescent="0.3">
      <c r="A3475" t="s">
        <v>7172</v>
      </c>
      <c r="B3475" t="s">
        <v>7173</v>
      </c>
      <c r="C3475" t="str">
        <f>IFERROR(VLOOKUP(Table1[[#This Row],[Ticker]],[1]!Table2[[Symbol]:[Industry]],2,FALSE),"-")</f>
        <v>-</v>
      </c>
      <c r="D3475" t="s">
        <v>27</v>
      </c>
      <c r="E3475">
        <v>45.852098560000002</v>
      </c>
      <c r="F3475">
        <v>42.88</v>
      </c>
      <c r="G3475">
        <v>77.605390755517107</v>
      </c>
      <c r="H3475">
        <v>-2.6353034643910802</v>
      </c>
      <c r="I3475">
        <v>0.48458925021238303</v>
      </c>
      <c r="J3475">
        <v>9.9311756163921405</v>
      </c>
      <c r="K3475">
        <v>38.230767107938803</v>
      </c>
      <c r="L3475">
        <v>34.634060228306602</v>
      </c>
      <c r="M3475">
        <v>56.5121152591936</v>
      </c>
      <c r="N3475">
        <v>3.2567689456920998</v>
      </c>
      <c r="O3475">
        <v>32.8125</v>
      </c>
      <c r="P3475">
        <v>107.14975845410601</v>
      </c>
      <c r="Q3475">
        <v>4.7091540928243997E-2</v>
      </c>
    </row>
    <row r="3476" spans="1:17" hidden="1" x14ac:dyDescent="0.3">
      <c r="A3476" t="s">
        <v>7174</v>
      </c>
      <c r="B3476" t="s">
        <v>7175</v>
      </c>
      <c r="C3476" t="str">
        <f>IFERROR(VLOOKUP(Table1[[#This Row],[Ticker]],[1]!Table2[[Symbol]:[Industry]],2,FALSE),"-")</f>
        <v>-</v>
      </c>
      <c r="E3476">
        <v>45.814833903999997</v>
      </c>
      <c r="F3476">
        <v>15.92</v>
      </c>
      <c r="G3476">
        <v>13.576323222414301</v>
      </c>
      <c r="H3476">
        <v>-29.414156743911299</v>
      </c>
      <c r="I3476">
        <v>-29.681233937271301</v>
      </c>
      <c r="J3476">
        <v>-5.4215840912062703</v>
      </c>
      <c r="K3476">
        <v>21.022466159817998</v>
      </c>
      <c r="L3476">
        <v>21.018938557383201</v>
      </c>
      <c r="M3476">
        <v>33.250048852336697</v>
      </c>
      <c r="N3476">
        <v>1.61677398642513</v>
      </c>
      <c r="O3476">
        <v>125.083752093802</v>
      </c>
      <c r="P3476">
        <v>59.067443796835903</v>
      </c>
      <c r="Q3476">
        <v>8.4855736586301994E-2</v>
      </c>
    </row>
    <row r="3477" spans="1:17" hidden="1" x14ac:dyDescent="0.3">
      <c r="A3477" t="s">
        <v>7176</v>
      </c>
      <c r="B3477" t="s">
        <v>7177</v>
      </c>
      <c r="C3477" t="str">
        <f>IFERROR(VLOOKUP(Table1[[#This Row],[Ticker]],[1]!Table2[[Symbol]:[Industry]],2,FALSE),"-")</f>
        <v>-</v>
      </c>
      <c r="D3477" t="s">
        <v>4033</v>
      </c>
      <c r="E3477">
        <v>45.794224999999997</v>
      </c>
      <c r="F3477">
        <v>152.5</v>
      </c>
      <c r="G3477">
        <v>-49.525964666894303</v>
      </c>
      <c r="H3477">
        <v>-4.1430036093810898</v>
      </c>
      <c r="I3477">
        <v>-36.663711966405302</v>
      </c>
      <c r="J3477">
        <v>0.80955399477052603</v>
      </c>
      <c r="K3477">
        <v>153.19859805049899</v>
      </c>
      <c r="L3477">
        <v>166.42822169101399</v>
      </c>
      <c r="M3477">
        <v>53.713743059802603</v>
      </c>
      <c r="N3477">
        <v>0.48079700500110401</v>
      </c>
      <c r="O3477">
        <v>77.704918032786793</v>
      </c>
      <c r="P3477">
        <v>14.403600900224999</v>
      </c>
      <c r="Q3477">
        <v>9.4508971155682006E-2</v>
      </c>
    </row>
    <row r="3478" spans="1:17" hidden="1" x14ac:dyDescent="0.3">
      <c r="A3478" t="s">
        <v>7178</v>
      </c>
      <c r="B3478" t="s">
        <v>7179</v>
      </c>
      <c r="C3478" t="str">
        <f>IFERROR(VLOOKUP(Table1[[#This Row],[Ticker]],[1]!Table2[[Symbol]:[Industry]],2,FALSE),"-")</f>
        <v>-</v>
      </c>
      <c r="D3478" t="s">
        <v>417</v>
      </c>
      <c r="E3478">
        <v>45.745273242000003</v>
      </c>
      <c r="F3478">
        <v>15.98</v>
      </c>
      <c r="G3478">
        <v>156.24677297212</v>
      </c>
      <c r="H3478">
        <v>-10.496398722987299</v>
      </c>
      <c r="I3478">
        <v>151.02741668166101</v>
      </c>
      <c r="J3478">
        <v>-2.3292373591578999</v>
      </c>
      <c r="K3478">
        <v>17.922360931804999</v>
      </c>
      <c r="L3478">
        <v>14.3468269580354</v>
      </c>
      <c r="M3478">
        <v>42.0080854643438</v>
      </c>
      <c r="N3478">
        <v>0.70773392199512797</v>
      </c>
      <c r="O3478">
        <v>81.163954943679499</v>
      </c>
      <c r="P3478">
        <v>216.43564356435601</v>
      </c>
      <c r="Q3478">
        <v>6.8441493334296999E-2</v>
      </c>
    </row>
    <row r="3479" spans="1:17" hidden="1" x14ac:dyDescent="0.3">
      <c r="A3479" t="s">
        <v>7180</v>
      </c>
      <c r="B3479" t="s">
        <v>7181</v>
      </c>
      <c r="C3479" t="str">
        <f>IFERROR(VLOOKUP(Table1[[#This Row],[Ticker]],[1]!Table2[[Symbol]:[Industry]],2,FALSE),"-")</f>
        <v>-</v>
      </c>
      <c r="D3479" t="s">
        <v>551</v>
      </c>
      <c r="E3479">
        <v>45.557251200000003</v>
      </c>
      <c r="F3479">
        <v>23.6</v>
      </c>
      <c r="G3479">
        <v>-56.3469901968638</v>
      </c>
      <c r="H3479">
        <v>-6.0873744703082302</v>
      </c>
      <c r="I3479">
        <v>-53.282254520509198</v>
      </c>
      <c r="J3479">
        <v>5.8493016436829602E-2</v>
      </c>
      <c r="K3479">
        <v>25.456956011687598</v>
      </c>
      <c r="L3479">
        <v>29.043339288940199</v>
      </c>
      <c r="M3479">
        <v>26.675124591311199</v>
      </c>
      <c r="N3479">
        <v>1.0070754716981101</v>
      </c>
      <c r="O3479">
        <v>82.203389830508399</v>
      </c>
      <c r="P3479">
        <v>0.42553191489362802</v>
      </c>
    </row>
    <row r="3480" spans="1:17" hidden="1" x14ac:dyDescent="0.3">
      <c r="A3480" t="s">
        <v>7182</v>
      </c>
      <c r="B3480" t="s">
        <v>7183</v>
      </c>
      <c r="C3480" t="str">
        <f>IFERROR(VLOOKUP(Table1[[#This Row],[Ticker]],[1]!Table2[[Symbol]:[Industry]],2,FALSE),"-")</f>
        <v>-</v>
      </c>
      <c r="D3480" t="s">
        <v>532</v>
      </c>
      <c r="E3480">
        <v>45.521732999999998</v>
      </c>
      <c r="F3480">
        <v>158.1</v>
      </c>
      <c r="G3480">
        <v>-1.555429444449</v>
      </c>
      <c r="H3480">
        <v>-7.2492792322130004</v>
      </c>
      <c r="I3480">
        <v>-3.1986624813788902</v>
      </c>
      <c r="J3480">
        <v>3.6975226085455901</v>
      </c>
      <c r="K3480">
        <v>157.559715627348</v>
      </c>
      <c r="L3480">
        <v>146.32985311405801</v>
      </c>
      <c r="M3480">
        <v>50.806049714375803</v>
      </c>
      <c r="N3480">
        <v>0.97337586433827405</v>
      </c>
      <c r="O3480">
        <v>32.574320050600797</v>
      </c>
      <c r="P3480">
        <v>44.054669703872399</v>
      </c>
      <c r="Q3480">
        <v>0.162518180939038</v>
      </c>
    </row>
    <row r="3481" spans="1:17" hidden="1" x14ac:dyDescent="0.3">
      <c r="A3481" t="s">
        <v>7184</v>
      </c>
      <c r="B3481" t="s">
        <v>7185</v>
      </c>
      <c r="C3481" t="str">
        <f>IFERROR(VLOOKUP(Table1[[#This Row],[Ticker]],[1]!Table2[[Symbol]:[Industry]],2,FALSE),"-")</f>
        <v>-</v>
      </c>
      <c r="D3481" t="s">
        <v>626</v>
      </c>
      <c r="E3481">
        <v>45.505800000000001</v>
      </c>
      <c r="F3481">
        <v>28.09</v>
      </c>
      <c r="G3481">
        <v>0.69176096286602295</v>
      </c>
      <c r="H3481">
        <v>-9.94705188966309</v>
      </c>
      <c r="I3481">
        <v>-26.567538075115099</v>
      </c>
      <c r="J3481">
        <v>-4.2671285334858498</v>
      </c>
      <c r="K3481">
        <v>29.127520222836502</v>
      </c>
      <c r="L3481">
        <v>31.544555597533101</v>
      </c>
      <c r="M3481">
        <v>38.228733025812097</v>
      </c>
      <c r="N3481">
        <v>0.48385320042587798</v>
      </c>
      <c r="O3481">
        <v>177.10929156283299</v>
      </c>
      <c r="P3481">
        <v>27.2768463978251</v>
      </c>
      <c r="Q3481">
        <v>0.194196242737985</v>
      </c>
    </row>
    <row r="3482" spans="1:17" hidden="1" x14ac:dyDescent="0.3">
      <c r="A3482" t="s">
        <v>7186</v>
      </c>
      <c r="B3482" t="s">
        <v>7187</v>
      </c>
      <c r="C3482" t="str">
        <f>IFERROR(VLOOKUP(Table1[[#This Row],[Ticker]],[1]!Table2[[Symbol]:[Industry]],2,FALSE),"-")</f>
        <v>-</v>
      </c>
      <c r="D3482" t="s">
        <v>1459</v>
      </c>
      <c r="E3482">
        <v>45.349980000000002</v>
      </c>
      <c r="F3482">
        <v>82.68</v>
      </c>
      <c r="G3482">
        <v>14.869148953407</v>
      </c>
      <c r="H3482">
        <v>7.6524856695518899</v>
      </c>
      <c r="I3482">
        <v>18.1541152655895</v>
      </c>
      <c r="J3482">
        <v>10.6115762967928</v>
      </c>
      <c r="K3482">
        <v>70.341842243515799</v>
      </c>
      <c r="L3482">
        <v>62.3213889843285</v>
      </c>
      <c r="M3482">
        <v>77.018762840798701</v>
      </c>
      <c r="N3482">
        <v>1.4099006025815599</v>
      </c>
      <c r="O3482">
        <v>0</v>
      </c>
      <c r="P3482">
        <v>70.650154798761605</v>
      </c>
      <c r="Q3482">
        <v>6.8256825307826993E-2</v>
      </c>
    </row>
    <row r="3483" spans="1:17" hidden="1" x14ac:dyDescent="0.3">
      <c r="A3483" t="s">
        <v>7188</v>
      </c>
      <c r="B3483" t="s">
        <v>7189</v>
      </c>
      <c r="C3483" t="str">
        <f>IFERROR(VLOOKUP(Table1[[#This Row],[Ticker]],[1]!Table2[[Symbol]:[Industry]],2,FALSE),"-")</f>
        <v>-</v>
      </c>
      <c r="D3483" t="s">
        <v>7190</v>
      </c>
      <c r="E3483">
        <v>45.1066462</v>
      </c>
      <c r="F3483">
        <v>49</v>
      </c>
      <c r="G3483">
        <v>-12.763947223576899</v>
      </c>
      <c r="H3483">
        <v>52.3113871395988</v>
      </c>
      <c r="I3483">
        <v>4.6836468151639803</v>
      </c>
      <c r="J3483">
        <v>6.8546948803369396</v>
      </c>
      <c r="K3483">
        <v>41.456054093447101</v>
      </c>
      <c r="M3483">
        <v>58.947054376984703</v>
      </c>
      <c r="N3483">
        <v>0.43557168784028999</v>
      </c>
      <c r="O3483">
        <v>17.4489795918367</v>
      </c>
      <c r="P3483">
        <v>82.835820895522303</v>
      </c>
    </row>
    <row r="3484" spans="1:17" hidden="1" x14ac:dyDescent="0.3">
      <c r="A3484" t="s">
        <v>7191</v>
      </c>
      <c r="B3484" t="s">
        <v>7192</v>
      </c>
      <c r="C3484" t="str">
        <f>IFERROR(VLOOKUP(Table1[[#This Row],[Ticker]],[1]!Table2[[Symbol]:[Industry]],2,FALSE),"-")</f>
        <v>-</v>
      </c>
      <c r="D3484" t="s">
        <v>726</v>
      </c>
      <c r="E3484">
        <v>45.057158311999999</v>
      </c>
      <c r="F3484">
        <v>22.34</v>
      </c>
      <c r="G3484">
        <v>20.195466470428499</v>
      </c>
      <c r="H3484">
        <v>8.0885937521346492</v>
      </c>
      <c r="I3484">
        <v>9.1721420364178208</v>
      </c>
      <c r="J3484">
        <v>3.5258577580432799</v>
      </c>
      <c r="K3484">
        <v>20.664588284093298</v>
      </c>
      <c r="L3484">
        <v>18.6403512570479</v>
      </c>
      <c r="M3484">
        <v>37.579943371070499</v>
      </c>
      <c r="N3484">
        <v>1.10010885607764</v>
      </c>
      <c r="O3484">
        <v>0.49239033124439602</v>
      </c>
      <c r="P3484">
        <v>54.602076124567397</v>
      </c>
    </row>
    <row r="3485" spans="1:17" hidden="1" x14ac:dyDescent="0.3">
      <c r="A3485" t="s">
        <v>7193</v>
      </c>
      <c r="B3485" t="s">
        <v>7194</v>
      </c>
      <c r="C3485" t="str">
        <f>IFERROR(VLOOKUP(Table1[[#This Row],[Ticker]],[1]!Table2[[Symbol]:[Industry]],2,FALSE),"-")</f>
        <v>-</v>
      </c>
      <c r="D3485" t="s">
        <v>551</v>
      </c>
      <c r="E3485">
        <v>45.056320200000002</v>
      </c>
      <c r="F3485">
        <v>26.23</v>
      </c>
      <c r="G3485">
        <v>-50.994307336976298</v>
      </c>
      <c r="H3485">
        <v>-2.29968678262055</v>
      </c>
      <c r="I3485">
        <v>-36.854814723297501</v>
      </c>
      <c r="J3485">
        <v>-1.4032838430673</v>
      </c>
      <c r="K3485">
        <v>26.6505236722032</v>
      </c>
      <c r="L3485">
        <v>28.973034630628302</v>
      </c>
      <c r="M3485">
        <v>49.911351588954801</v>
      </c>
      <c r="N3485">
        <v>0.93556176492879295</v>
      </c>
      <c r="O3485">
        <v>64.696911932901202</v>
      </c>
      <c r="Q3485">
        <v>2.6131657383616998E-2</v>
      </c>
    </row>
    <row r="3486" spans="1:17" hidden="1" x14ac:dyDescent="0.3">
      <c r="A3486" t="s">
        <v>7195</v>
      </c>
      <c r="B3486" t="s">
        <v>7196</v>
      </c>
      <c r="C3486" t="str">
        <f>IFERROR(VLOOKUP(Table1[[#This Row],[Ticker]],[1]!Table2[[Symbol]:[Industry]],2,FALSE),"-")</f>
        <v>-</v>
      </c>
      <c r="D3486" t="s">
        <v>932</v>
      </c>
      <c r="E3486">
        <v>45.050879999999999</v>
      </c>
      <c r="F3486">
        <v>8.3800000000000008</v>
      </c>
      <c r="G3486">
        <v>-94.2797654657994</v>
      </c>
      <c r="H3486">
        <v>-36.362084447106298</v>
      </c>
      <c r="I3486">
        <v>-80.799494754137896</v>
      </c>
      <c r="J3486">
        <v>-7.0958514106348698</v>
      </c>
      <c r="K3486">
        <v>14.477191348156801</v>
      </c>
      <c r="M3486">
        <v>0.10039240682210999</v>
      </c>
      <c r="O3486">
        <v>242.004773269689</v>
      </c>
      <c r="P3486">
        <v>0</v>
      </c>
    </row>
    <row r="3487" spans="1:17" hidden="1" x14ac:dyDescent="0.3">
      <c r="A3487" t="s">
        <v>7197</v>
      </c>
      <c r="B3487" t="s">
        <v>7198</v>
      </c>
      <c r="C3487" t="str">
        <f>IFERROR(VLOOKUP(Table1[[#This Row],[Ticker]],[1]!Table2[[Symbol]:[Industry]],2,FALSE),"-")</f>
        <v>-</v>
      </c>
      <c r="D3487" t="s">
        <v>286</v>
      </c>
      <c r="E3487">
        <v>44.967542399999999</v>
      </c>
      <c r="F3487">
        <v>99</v>
      </c>
      <c r="G3487">
        <v>10.781363850457801</v>
      </c>
      <c r="H3487">
        <v>-14.611308013191</v>
      </c>
      <c r="I3487">
        <v>5.6714300277522396</v>
      </c>
      <c r="J3487">
        <v>-6.5149758582764399</v>
      </c>
      <c r="K3487">
        <v>98.090927649939701</v>
      </c>
      <c r="L3487">
        <v>83.565729128408506</v>
      </c>
      <c r="M3487">
        <v>42.061970669364499</v>
      </c>
      <c r="N3487">
        <v>0.240345491482991</v>
      </c>
      <c r="O3487">
        <v>23.939393939393899</v>
      </c>
      <c r="P3487">
        <v>89.582535427039403</v>
      </c>
      <c r="Q3487">
        <v>5.9723791506969E-2</v>
      </c>
    </row>
    <row r="3488" spans="1:17" hidden="1" x14ac:dyDescent="0.3">
      <c r="A3488" t="s">
        <v>7199</v>
      </c>
      <c r="B3488" t="s">
        <v>7200</v>
      </c>
      <c r="C3488" t="str">
        <f>IFERROR(VLOOKUP(Table1[[#This Row],[Ticker]],[1]!Table2[[Symbol]:[Industry]],2,FALSE),"-")</f>
        <v>-</v>
      </c>
      <c r="D3488" t="s">
        <v>136</v>
      </c>
      <c r="E3488">
        <v>44.898731519999998</v>
      </c>
      <c r="F3488">
        <v>30.08</v>
      </c>
      <c r="G3488">
        <v>94.838298733523104</v>
      </c>
      <c r="H3488">
        <v>66.454605051876001</v>
      </c>
      <c r="I3488">
        <v>70.533768915286004</v>
      </c>
      <c r="J3488">
        <v>0.47171615693268798</v>
      </c>
      <c r="K3488">
        <v>21.875480053007799</v>
      </c>
      <c r="L3488">
        <v>18.301395024619801</v>
      </c>
      <c r="M3488">
        <v>71.787593373282803</v>
      </c>
      <c r="N3488">
        <v>2.2969315170307998</v>
      </c>
      <c r="O3488">
        <v>9.3417553191489304</v>
      </c>
      <c r="P3488">
        <v>141.41252006420501</v>
      </c>
      <c r="Q3488">
        <v>0.112502206708316</v>
      </c>
    </row>
    <row r="3489" spans="1:17" hidden="1" x14ac:dyDescent="0.3">
      <c r="A3489" t="s">
        <v>7201</v>
      </c>
      <c r="B3489" t="s">
        <v>7202</v>
      </c>
      <c r="C3489" t="str">
        <f>IFERROR(VLOOKUP(Table1[[#This Row],[Ticker]],[1]!Table2[[Symbol]:[Industry]],2,FALSE),"-")</f>
        <v>-</v>
      </c>
      <c r="D3489" t="s">
        <v>396</v>
      </c>
      <c r="E3489">
        <v>44.672876513999903</v>
      </c>
      <c r="F3489">
        <v>5.67</v>
      </c>
      <c r="G3489">
        <v>-73.594431229351599</v>
      </c>
      <c r="H3489">
        <v>-13.119115610523901</v>
      </c>
      <c r="I3489">
        <v>-41.241696852575103</v>
      </c>
      <c r="J3489">
        <v>-6.4303705204348898</v>
      </c>
      <c r="K3489">
        <v>6.0530909054419597</v>
      </c>
      <c r="L3489">
        <v>7.0392006592782801</v>
      </c>
      <c r="M3489">
        <v>19.509318057094902</v>
      </c>
      <c r="N3489">
        <v>1.16803303746009</v>
      </c>
      <c r="O3489">
        <v>107.936507936507</v>
      </c>
      <c r="P3489">
        <v>19.368421052631501</v>
      </c>
      <c r="Q3489">
        <v>-6.5676796815901994E-2</v>
      </c>
    </row>
    <row r="3490" spans="1:17" hidden="1" x14ac:dyDescent="0.3">
      <c r="A3490" t="s">
        <v>7203</v>
      </c>
      <c r="B3490" t="s">
        <v>7204</v>
      </c>
      <c r="C3490" t="str">
        <f>IFERROR(VLOOKUP(Table1[[#This Row],[Ticker]],[1]!Table2[[Symbol]:[Industry]],2,FALSE),"-")</f>
        <v>-</v>
      </c>
      <c r="D3490" t="s">
        <v>6806</v>
      </c>
      <c r="E3490">
        <v>44.606760000000001</v>
      </c>
      <c r="F3490">
        <v>77.55</v>
      </c>
      <c r="G3490">
        <v>88.831581231707503</v>
      </c>
      <c r="H3490">
        <v>7.7471671075169199</v>
      </c>
      <c r="I3490">
        <v>9.6397246879085099</v>
      </c>
      <c r="J3490">
        <v>0.47171615693268798</v>
      </c>
      <c r="K3490">
        <v>73.240596061913493</v>
      </c>
      <c r="L3490">
        <v>63.9404995487645</v>
      </c>
      <c r="M3490">
        <v>86.011706119723598</v>
      </c>
      <c r="N3490">
        <v>0</v>
      </c>
      <c r="O3490">
        <v>0</v>
      </c>
      <c r="P3490">
        <v>169.270833333333</v>
      </c>
    </row>
    <row r="3491" spans="1:17" hidden="1" x14ac:dyDescent="0.3">
      <c r="A3491" t="s">
        <v>7205</v>
      </c>
      <c r="B3491" t="s">
        <v>7206</v>
      </c>
      <c r="C3491" t="str">
        <f>IFERROR(VLOOKUP(Table1[[#This Row],[Ticker]],[1]!Table2[[Symbol]:[Industry]],2,FALSE),"-")</f>
        <v>-</v>
      </c>
      <c r="D3491" t="s">
        <v>626</v>
      </c>
      <c r="E3491">
        <v>44.575121000000003</v>
      </c>
      <c r="F3491">
        <v>60.31</v>
      </c>
      <c r="G3491">
        <v>90.748247898374203</v>
      </c>
      <c r="H3491">
        <v>7.4253210553374496</v>
      </c>
      <c r="I3491">
        <v>32.220486481521696</v>
      </c>
      <c r="J3491">
        <v>-6.5447479144629002</v>
      </c>
      <c r="K3491">
        <v>58.013923914654903</v>
      </c>
      <c r="L3491">
        <v>48.2011328305367</v>
      </c>
      <c r="M3491">
        <v>45.314407226164903</v>
      </c>
      <c r="N3491">
        <v>0.93490741435418301</v>
      </c>
      <c r="O3491">
        <v>16.050406234455298</v>
      </c>
      <c r="P3491">
        <v>153.936842105263</v>
      </c>
      <c r="Q3491">
        <v>4.4411521742004002E-2</v>
      </c>
    </row>
    <row r="3492" spans="1:17" hidden="1" x14ac:dyDescent="0.3">
      <c r="A3492" t="s">
        <v>7207</v>
      </c>
      <c r="B3492" t="s">
        <v>7208</v>
      </c>
      <c r="C3492" t="str">
        <f>IFERROR(VLOOKUP(Table1[[#This Row],[Ticker]],[1]!Table2[[Symbol]:[Industry]],2,FALSE),"-")</f>
        <v>-</v>
      </c>
      <c r="D3492" t="s">
        <v>926</v>
      </c>
      <c r="E3492">
        <v>44.553600000000003</v>
      </c>
      <c r="F3492">
        <v>1.04</v>
      </c>
      <c r="G3492">
        <v>-89.442228292101902</v>
      </c>
      <c r="H3492">
        <v>-17.1215208117716</v>
      </c>
      <c r="I3492">
        <v>-55.327036945519701</v>
      </c>
      <c r="J3492">
        <v>0.47171615693268798</v>
      </c>
      <c r="K3492">
        <v>1.0927656667579699</v>
      </c>
      <c r="L3492">
        <v>1.44359443698302</v>
      </c>
      <c r="M3492">
        <v>36.809173956300398</v>
      </c>
      <c r="N3492">
        <v>0.51729877597451301</v>
      </c>
      <c r="O3492">
        <v>169.230769230769</v>
      </c>
      <c r="P3492">
        <v>9.4736842105263204</v>
      </c>
      <c r="Q3492">
        <v>-3.6485312665639001E-2</v>
      </c>
    </row>
    <row r="3493" spans="1:17" hidden="1" x14ac:dyDescent="0.3">
      <c r="A3493" t="s">
        <v>7209</v>
      </c>
      <c r="B3493" t="s">
        <v>7210</v>
      </c>
      <c r="C3493" t="str">
        <f>IFERROR(VLOOKUP(Table1[[#This Row],[Ticker]],[1]!Table2[[Symbol]:[Industry]],2,FALSE),"-")</f>
        <v>-</v>
      </c>
      <c r="D3493" t="s">
        <v>46</v>
      </c>
      <c r="E3493">
        <v>44.520937427999897</v>
      </c>
      <c r="F3493">
        <v>19.579999999999998</v>
      </c>
      <c r="G3493">
        <v>-23.532453856011699</v>
      </c>
      <c r="H3493">
        <v>-11.4042745636789</v>
      </c>
      <c r="I3493">
        <v>-20.746324157259799</v>
      </c>
      <c r="J3493">
        <v>-7.2387852621779896</v>
      </c>
      <c r="K3493">
        <v>21.3956420852479</v>
      </c>
      <c r="L3493">
        <v>21.217185660933701</v>
      </c>
      <c r="M3493">
        <v>31.119310012129599</v>
      </c>
      <c r="N3493">
        <v>0.80271446452523199</v>
      </c>
      <c r="O3493">
        <v>36.618998978549499</v>
      </c>
      <c r="P3493">
        <v>12.528735632183899</v>
      </c>
      <c r="Q3493">
        <v>-2.8967782971483998E-2</v>
      </c>
    </row>
    <row r="3494" spans="1:17" hidden="1" x14ac:dyDescent="0.3">
      <c r="A3494" t="s">
        <v>7211</v>
      </c>
      <c r="B3494" t="s">
        <v>7212</v>
      </c>
      <c r="C3494" t="str">
        <f>IFERROR(VLOOKUP(Table1[[#This Row],[Ticker]],[1]!Table2[[Symbol]:[Industry]],2,FALSE),"-")</f>
        <v>-</v>
      </c>
      <c r="D3494" t="s">
        <v>155</v>
      </c>
      <c r="E3494">
        <v>44.381391999999998</v>
      </c>
      <c r="F3494">
        <v>43.76</v>
      </c>
      <c r="G3494">
        <v>10.8521004946891</v>
      </c>
      <c r="H3494">
        <v>-6.7984855814193397</v>
      </c>
      <c r="I3494">
        <v>2.50945211950296</v>
      </c>
      <c r="J3494">
        <v>3.2409798551190999E-2</v>
      </c>
      <c r="K3494">
        <v>45.0524234052249</v>
      </c>
      <c r="L3494">
        <v>42.4330603887244</v>
      </c>
      <c r="M3494">
        <v>50.990047616309496</v>
      </c>
      <c r="N3494">
        <v>0.63836790438736601</v>
      </c>
      <c r="O3494">
        <v>51.165447897623402</v>
      </c>
      <c r="P3494">
        <v>66.387832699619693</v>
      </c>
      <c r="Q3494">
        <v>6.4191249785623003E-2</v>
      </c>
    </row>
    <row r="3495" spans="1:17" hidden="1" x14ac:dyDescent="0.3">
      <c r="A3495" t="s">
        <v>7213</v>
      </c>
      <c r="B3495" t="s">
        <v>7214</v>
      </c>
      <c r="C3495" t="str">
        <f>IFERROR(VLOOKUP(Table1[[#This Row],[Ticker]],[1]!Table2[[Symbol]:[Industry]],2,FALSE),"-")</f>
        <v>-</v>
      </c>
      <c r="E3495">
        <v>44.334167999999998</v>
      </c>
      <c r="F3495">
        <v>41.88</v>
      </c>
      <c r="G3495">
        <v>4.2490289043099096</v>
      </c>
      <c r="H3495">
        <v>-2.4623682187453499</v>
      </c>
      <c r="I3495">
        <v>-5.3887653405815001</v>
      </c>
      <c r="J3495">
        <v>8.1143426370188099</v>
      </c>
      <c r="K3495">
        <v>39.478900289764098</v>
      </c>
      <c r="L3495">
        <v>37.945686085684898</v>
      </c>
      <c r="M3495">
        <v>66.087806294328701</v>
      </c>
      <c r="N3495">
        <v>2.5534332055159901</v>
      </c>
      <c r="O3495">
        <v>26.313276026743001</v>
      </c>
      <c r="P3495">
        <v>55.053683820807102</v>
      </c>
      <c r="Q3495">
        <v>0.10625244414933301</v>
      </c>
    </row>
    <row r="3496" spans="1:17" hidden="1" x14ac:dyDescent="0.3">
      <c r="A3496" t="s">
        <v>7215</v>
      </c>
      <c r="B3496" t="s">
        <v>7216</v>
      </c>
      <c r="C3496" t="str">
        <f>IFERROR(VLOOKUP(Table1[[#This Row],[Ticker]],[1]!Table2[[Symbol]:[Industry]],2,FALSE),"-")</f>
        <v>-</v>
      </c>
      <c r="D3496" t="s">
        <v>433</v>
      </c>
      <c r="E3496">
        <v>44.305399999999999</v>
      </c>
      <c r="F3496">
        <v>28.22</v>
      </c>
      <c r="G3496">
        <v>412.99426446943801</v>
      </c>
      <c r="H3496">
        <v>60.7337793758456</v>
      </c>
      <c r="I3496">
        <v>182.70231315930201</v>
      </c>
      <c r="J3496">
        <v>13.4031090883256</v>
      </c>
      <c r="K3496">
        <v>17.664071687500901</v>
      </c>
      <c r="L3496">
        <v>12.1386816462679</v>
      </c>
      <c r="M3496">
        <v>89.6441925633831</v>
      </c>
      <c r="N3496">
        <v>2.3946753202803799</v>
      </c>
      <c r="O3496">
        <v>3.5435861091424399</v>
      </c>
      <c r="P3496">
        <v>516.15720524017399</v>
      </c>
      <c r="Q3496">
        <v>0.113127475443311</v>
      </c>
    </row>
    <row r="3497" spans="1:17" hidden="1" x14ac:dyDescent="0.3">
      <c r="A3497" t="s">
        <v>7217</v>
      </c>
      <c r="B3497" t="s">
        <v>7218</v>
      </c>
      <c r="C3497" t="str">
        <f>IFERROR(VLOOKUP(Table1[[#This Row],[Ticker]],[1]!Table2[[Symbol]:[Industry]],2,FALSE),"-")</f>
        <v>-</v>
      </c>
      <c r="D3497" t="s">
        <v>396</v>
      </c>
      <c r="E3497">
        <v>44.253091599999998</v>
      </c>
      <c r="F3497">
        <v>29.5</v>
      </c>
      <c r="G3497">
        <v>-13.1235469734206</v>
      </c>
      <c r="H3497">
        <v>8.8333802466728795</v>
      </c>
      <c r="I3497">
        <v>33.734408770978199</v>
      </c>
      <c r="J3497">
        <v>16.157990666736598</v>
      </c>
      <c r="K3497">
        <v>25.623363020662602</v>
      </c>
      <c r="L3497">
        <v>22.766659810354898</v>
      </c>
      <c r="M3497">
        <v>72.697345400583501</v>
      </c>
      <c r="N3497">
        <v>0.36520957410944999</v>
      </c>
      <c r="O3497">
        <v>0</v>
      </c>
      <c r="P3497">
        <v>96.6666666666666</v>
      </c>
    </row>
    <row r="3498" spans="1:17" hidden="1" x14ac:dyDescent="0.3">
      <c r="A3498" t="s">
        <v>7219</v>
      </c>
      <c r="B3498" t="s">
        <v>7220</v>
      </c>
      <c r="C3498" t="str">
        <f>IFERROR(VLOOKUP(Table1[[#This Row],[Ticker]],[1]!Table2[[Symbol]:[Industry]],2,FALSE),"-")</f>
        <v>-</v>
      </c>
      <c r="D3498" t="s">
        <v>551</v>
      </c>
      <c r="E3498">
        <v>44.236002900000003</v>
      </c>
      <c r="F3498">
        <v>41</v>
      </c>
      <c r="G3498">
        <v>-47.297843955243501</v>
      </c>
      <c r="H3498">
        <v>1.28382269496637</v>
      </c>
      <c r="I3498">
        <v>-41.255610497889698</v>
      </c>
      <c r="J3498">
        <v>-4.6208764356599099</v>
      </c>
      <c r="K3498">
        <v>40.410066338395502</v>
      </c>
      <c r="L3498">
        <v>43.624444580447403</v>
      </c>
      <c r="M3498">
        <v>42.119007663367398</v>
      </c>
      <c r="N3498">
        <v>0.302362204724409</v>
      </c>
      <c r="O3498">
        <v>90.208007129551106</v>
      </c>
      <c r="P3498">
        <v>26.8171976492421</v>
      </c>
      <c r="Q3498">
        <v>0.17226833734024399</v>
      </c>
    </row>
    <row r="3499" spans="1:17" hidden="1" x14ac:dyDescent="0.3">
      <c r="A3499" t="s">
        <v>7221</v>
      </c>
      <c r="B3499" t="s">
        <v>7222</v>
      </c>
      <c r="C3499" t="str">
        <f>IFERROR(VLOOKUP(Table1[[#This Row],[Ticker]],[1]!Table2[[Symbol]:[Industry]],2,FALSE),"-")</f>
        <v>-</v>
      </c>
      <c r="D3499" t="s">
        <v>297</v>
      </c>
      <c r="E3499">
        <v>44.136241200000001</v>
      </c>
      <c r="F3499">
        <v>17.04</v>
      </c>
      <c r="G3499">
        <v>-15.7083731061919</v>
      </c>
      <c r="H3499">
        <v>-9.4438962094386607</v>
      </c>
      <c r="I3499">
        <v>-42.722206027645299</v>
      </c>
      <c r="J3499">
        <v>-2.14489362691257</v>
      </c>
      <c r="K3499">
        <v>18.635161908258102</v>
      </c>
      <c r="L3499">
        <v>20.368337177957301</v>
      </c>
      <c r="M3499">
        <v>21.153761286582601</v>
      </c>
      <c r="N3499">
        <v>0.26282841298797899</v>
      </c>
      <c r="O3499">
        <v>119.668890536199</v>
      </c>
      <c r="P3499">
        <v>16.628242074927901</v>
      </c>
      <c r="Q3499">
        <v>-4.8196122633269001E-2</v>
      </c>
    </row>
    <row r="3500" spans="1:17" hidden="1" x14ac:dyDescent="0.3">
      <c r="A3500" t="s">
        <v>7223</v>
      </c>
      <c r="B3500" t="s">
        <v>7224</v>
      </c>
      <c r="C3500" t="str">
        <f>IFERROR(VLOOKUP(Table1[[#This Row],[Ticker]],[1]!Table2[[Symbol]:[Industry]],2,FALSE),"-")</f>
        <v>-</v>
      </c>
      <c r="D3500" t="s">
        <v>133</v>
      </c>
      <c r="E3500">
        <v>44.072330325000003</v>
      </c>
      <c r="F3500">
        <v>4.6500000000000004</v>
      </c>
      <c r="G3500">
        <v>84.778550928677305</v>
      </c>
      <c r="H3500">
        <v>-1.6381175700959201</v>
      </c>
      <c r="I3500">
        <v>-18.206855539624001</v>
      </c>
      <c r="J3500">
        <v>-1.9923495514862</v>
      </c>
      <c r="K3500">
        <v>4.4022767407568804</v>
      </c>
      <c r="L3500">
        <v>4.1501728303280698</v>
      </c>
      <c r="M3500">
        <v>54.5113334608644</v>
      </c>
      <c r="N3500">
        <v>1.5068340194129799</v>
      </c>
      <c r="O3500">
        <v>62.3655913978494</v>
      </c>
      <c r="Q3500">
        <v>1.9252368043935E-2</v>
      </c>
    </row>
    <row r="3501" spans="1:17" hidden="1" x14ac:dyDescent="0.3">
      <c r="A3501" t="s">
        <v>7225</v>
      </c>
      <c r="B3501" t="s">
        <v>7226</v>
      </c>
      <c r="C3501" t="str">
        <f>IFERROR(VLOOKUP(Table1[[#This Row],[Ticker]],[1]!Table2[[Symbol]:[Industry]],2,FALSE),"-")</f>
        <v>-</v>
      </c>
      <c r="D3501" t="s">
        <v>391</v>
      </c>
      <c r="E3501">
        <v>44.059339999999999</v>
      </c>
      <c r="F3501">
        <v>63.05</v>
      </c>
      <c r="G3501">
        <v>-48.601164593895298</v>
      </c>
      <c r="H3501">
        <v>2.49514301220922</v>
      </c>
      <c r="I3501">
        <v>-26.734951709598899</v>
      </c>
      <c r="J3501">
        <v>-3.8310726876888199</v>
      </c>
      <c r="K3501">
        <v>65.152157408008605</v>
      </c>
      <c r="L3501">
        <v>68.814320941737293</v>
      </c>
      <c r="M3501">
        <v>47.592352186475303</v>
      </c>
      <c r="N3501">
        <v>0.89355742296918705</v>
      </c>
      <c r="O3501">
        <v>61.538461538461497</v>
      </c>
      <c r="P3501">
        <v>19.526066350710899</v>
      </c>
      <c r="Q3501">
        <v>4.3837675948264002E-2</v>
      </c>
    </row>
    <row r="3502" spans="1:17" hidden="1" x14ac:dyDescent="0.3">
      <c r="A3502" t="s">
        <v>7227</v>
      </c>
      <c r="B3502" t="s">
        <v>3355</v>
      </c>
      <c r="C3502" t="str">
        <f>IFERROR(VLOOKUP(Table1[[#This Row],[Ticker]],[1]!Table2[[Symbol]:[Industry]],2,FALSE),"-")</f>
        <v>-</v>
      </c>
      <c r="D3502" t="s">
        <v>7228</v>
      </c>
      <c r="E3502">
        <v>44.0457696</v>
      </c>
      <c r="F3502">
        <v>95.76</v>
      </c>
      <c r="G3502">
        <v>52.9649145650409</v>
      </c>
      <c r="H3502">
        <v>42.625521423008898</v>
      </c>
      <c r="I3502">
        <v>31.657090038607201</v>
      </c>
      <c r="J3502">
        <v>0.232107864402227</v>
      </c>
      <c r="K3502">
        <v>74.683650975508201</v>
      </c>
      <c r="L3502">
        <v>65.543468123423807</v>
      </c>
      <c r="M3502">
        <v>81.372587004345405</v>
      </c>
      <c r="N3502">
        <v>2.4497607655502298</v>
      </c>
      <c r="O3502">
        <v>0.24018379281536201</v>
      </c>
      <c r="P3502">
        <v>192.69485481405999</v>
      </c>
    </row>
    <row r="3503" spans="1:17" hidden="1" x14ac:dyDescent="0.3">
      <c r="A3503" t="s">
        <v>7229</v>
      </c>
      <c r="B3503" t="s">
        <v>7230</v>
      </c>
      <c r="C3503" t="str">
        <f>IFERROR(VLOOKUP(Table1[[#This Row],[Ticker]],[1]!Table2[[Symbol]:[Industry]],2,FALSE),"-")</f>
        <v>-</v>
      </c>
      <c r="D3503" t="s">
        <v>2915</v>
      </c>
      <c r="E3503">
        <v>44.029483200000001</v>
      </c>
      <c r="F3503">
        <v>40.08</v>
      </c>
      <c r="G3503">
        <v>18.1080553592647</v>
      </c>
      <c r="H3503">
        <v>36.831194524581001</v>
      </c>
      <c r="I3503">
        <v>-7.5755888149247204</v>
      </c>
      <c r="J3503">
        <v>6.6795083647248896</v>
      </c>
      <c r="K3503">
        <v>32.965876962903501</v>
      </c>
      <c r="L3503">
        <v>32.2037393625398</v>
      </c>
      <c r="M3503">
        <v>71.7508611296834</v>
      </c>
      <c r="N3503">
        <v>3.7031407034724699</v>
      </c>
      <c r="O3503">
        <v>13.4481037924151</v>
      </c>
      <c r="P3503">
        <v>60.963855421686702</v>
      </c>
      <c r="Q3503">
        <v>-1.9953183321580002E-3</v>
      </c>
    </row>
    <row r="3504" spans="1:17" hidden="1" x14ac:dyDescent="0.3">
      <c r="A3504" t="s">
        <v>7231</v>
      </c>
      <c r="B3504" t="s">
        <v>7232</v>
      </c>
      <c r="C3504" t="str">
        <f>IFERROR(VLOOKUP(Table1[[#This Row],[Ticker]],[1]!Table2[[Symbol]:[Industry]],2,FALSE),"-")</f>
        <v>-</v>
      </c>
      <c r="D3504" t="s">
        <v>1459</v>
      </c>
      <c r="E3504">
        <v>44.02</v>
      </c>
      <c r="F3504">
        <v>44.02</v>
      </c>
      <c r="G3504">
        <v>-39.451277042243298</v>
      </c>
      <c r="H3504">
        <v>-5.6293937413597703</v>
      </c>
      <c r="I3504">
        <v>-32.1559364592298</v>
      </c>
      <c r="J3504">
        <v>1.01531259094008</v>
      </c>
      <c r="K3504">
        <v>47.265861305091498</v>
      </c>
      <c r="L3504">
        <v>50.006600710306202</v>
      </c>
      <c r="M3504">
        <v>29.9944988067463</v>
      </c>
      <c r="N3504">
        <v>1.54188354760761</v>
      </c>
      <c r="O3504">
        <v>60.2680599727396</v>
      </c>
      <c r="P3504">
        <v>4.3127962085308003</v>
      </c>
      <c r="Q3504">
        <v>-0.145348503982345</v>
      </c>
    </row>
    <row r="3505" spans="1:17" hidden="1" x14ac:dyDescent="0.3">
      <c r="A3505" t="s">
        <v>7233</v>
      </c>
      <c r="B3505" t="s">
        <v>7234</v>
      </c>
      <c r="C3505" t="str">
        <f>IFERROR(VLOOKUP(Table1[[#This Row],[Ticker]],[1]!Table2[[Symbol]:[Industry]],2,FALSE),"-")</f>
        <v>-</v>
      </c>
      <c r="D3505" t="s">
        <v>626</v>
      </c>
      <c r="E3505">
        <v>43.891156338000002</v>
      </c>
      <c r="F3505">
        <v>74.78</v>
      </c>
      <c r="G3505">
        <v>-50.434372604001801</v>
      </c>
      <c r="H3505">
        <v>3.1537922880846998</v>
      </c>
      <c r="I3505">
        <v>-13.3981480566308</v>
      </c>
      <c r="J3505">
        <v>4.2144536248424203</v>
      </c>
      <c r="K3505">
        <v>74.725516832651493</v>
      </c>
      <c r="L3505">
        <v>81.3541079776315</v>
      </c>
      <c r="M3505">
        <v>45.2809014979144</v>
      </c>
      <c r="N3505">
        <v>0.31175405785365501</v>
      </c>
      <c r="O3505">
        <v>85.811714362128797</v>
      </c>
      <c r="P3505">
        <v>21.890790546047199</v>
      </c>
      <c r="Q3505">
        <v>4.9145368121710997E-2</v>
      </c>
    </row>
    <row r="3506" spans="1:17" hidden="1" x14ac:dyDescent="0.3">
      <c r="A3506" t="s">
        <v>7235</v>
      </c>
      <c r="B3506" t="s">
        <v>7236</v>
      </c>
      <c r="C3506" t="str">
        <f>IFERROR(VLOOKUP(Table1[[#This Row],[Ticker]],[1]!Table2[[Symbol]:[Industry]],2,FALSE),"-")</f>
        <v>-</v>
      </c>
      <c r="D3506" t="s">
        <v>7237</v>
      </c>
      <c r="E3506">
        <v>43.859996488</v>
      </c>
      <c r="F3506">
        <v>8.1199999999999992</v>
      </c>
      <c r="G3506">
        <v>-6.6441696299369202</v>
      </c>
      <c r="H3506">
        <v>-7.9650814766776596</v>
      </c>
      <c r="I3506">
        <v>-27.087865570755099</v>
      </c>
      <c r="J3506">
        <v>-1.3801356949191499</v>
      </c>
      <c r="K3506">
        <v>7.6540648987593398</v>
      </c>
      <c r="L3506">
        <v>8.2882956332476798</v>
      </c>
      <c r="M3506">
        <v>69.554614961559295</v>
      </c>
      <c r="N3506">
        <v>1.41598732701788</v>
      </c>
      <c r="O3506">
        <v>27.955665024630498</v>
      </c>
      <c r="P3506">
        <v>23.9694656488549</v>
      </c>
      <c r="Q3506">
        <v>-3.5019358252735999E-2</v>
      </c>
    </row>
    <row r="3507" spans="1:17" hidden="1" x14ac:dyDescent="0.3">
      <c r="A3507" t="s">
        <v>7238</v>
      </c>
      <c r="B3507" t="s">
        <v>7239</v>
      </c>
      <c r="C3507" t="str">
        <f>IFERROR(VLOOKUP(Table1[[#This Row],[Ticker]],[1]!Table2[[Symbol]:[Industry]],2,FALSE),"-")</f>
        <v>-</v>
      </c>
      <c r="D3507" t="s">
        <v>626</v>
      </c>
      <c r="E3507">
        <v>43.769186234999999</v>
      </c>
      <c r="F3507">
        <v>12.57</v>
      </c>
      <c r="G3507">
        <v>-57.896560844795097</v>
      </c>
      <c r="H3507">
        <v>-12.5677250911993</v>
      </c>
      <c r="I3507">
        <v>-67.643693565973805</v>
      </c>
      <c r="J3507">
        <v>5.4163026871969597</v>
      </c>
      <c r="K3507">
        <v>16.9049764583797</v>
      </c>
      <c r="L3507">
        <v>20.649167053510698</v>
      </c>
      <c r="M3507">
        <v>51.469185337318102</v>
      </c>
      <c r="N3507">
        <v>1.0833023749705399</v>
      </c>
      <c r="O3507">
        <v>160.93874303898099</v>
      </c>
      <c r="P3507">
        <v>9.7816593886463004</v>
      </c>
      <c r="Q3507">
        <v>-2.6368043923120001E-2</v>
      </c>
    </row>
    <row r="3508" spans="1:17" hidden="1" x14ac:dyDescent="0.3">
      <c r="A3508" t="s">
        <v>7240</v>
      </c>
      <c r="B3508" t="s">
        <v>7241</v>
      </c>
      <c r="C3508" t="str">
        <f>IFERROR(VLOOKUP(Table1[[#This Row],[Ticker]],[1]!Table2[[Symbol]:[Industry]],2,FALSE),"-")</f>
        <v>-</v>
      </c>
      <c r="D3508" t="s">
        <v>230</v>
      </c>
      <c r="E3508">
        <v>43.656239999999997</v>
      </c>
      <c r="F3508">
        <v>151.5</v>
      </c>
      <c r="G3508">
        <v>2781.2843963308701</v>
      </c>
      <c r="H3508">
        <v>-15.217945985276399</v>
      </c>
      <c r="I3508">
        <v>228.034568298544</v>
      </c>
      <c r="J3508">
        <v>-1.1042463756958601E-2</v>
      </c>
      <c r="K3508">
        <v>149.33757690492399</v>
      </c>
      <c r="L3508">
        <v>97.595951697338293</v>
      </c>
      <c r="M3508">
        <v>57.1839020480339</v>
      </c>
      <c r="N3508">
        <v>0.38344444567199798</v>
      </c>
      <c r="O3508">
        <v>33.366336633663302</v>
      </c>
      <c r="P3508">
        <v>2807.8694817658302</v>
      </c>
    </row>
    <row r="3509" spans="1:17" hidden="1" x14ac:dyDescent="0.3">
      <c r="A3509" t="s">
        <v>7242</v>
      </c>
      <c r="B3509" t="s">
        <v>7243</v>
      </c>
      <c r="C3509" t="str">
        <f>IFERROR(VLOOKUP(Table1[[#This Row],[Ticker]],[1]!Table2[[Symbol]:[Industry]],2,FALSE),"-")</f>
        <v>-</v>
      </c>
      <c r="D3509" t="s">
        <v>433</v>
      </c>
      <c r="E3509">
        <v>43.56</v>
      </c>
      <c r="F3509">
        <v>4.84</v>
      </c>
      <c r="G3509">
        <v>45.861470384518299</v>
      </c>
      <c r="H3509">
        <v>-17.8989331393099</v>
      </c>
      <c r="I3509">
        <v>-1.2404079436365301</v>
      </c>
      <c r="J3509">
        <v>-4.2620116537181998</v>
      </c>
      <c r="K3509">
        <v>4.9169687722777802</v>
      </c>
      <c r="L3509">
        <v>4.0398852844614899</v>
      </c>
      <c r="M3509">
        <v>35.294377014121103</v>
      </c>
      <c r="N3509">
        <v>0.480925201126715</v>
      </c>
      <c r="O3509">
        <v>34.848484848484802</v>
      </c>
      <c r="P3509">
        <v>107.428571428571</v>
      </c>
      <c r="Q3509">
        <v>6.5977271919724995E-2</v>
      </c>
    </row>
    <row r="3510" spans="1:17" hidden="1" x14ac:dyDescent="0.3">
      <c r="A3510" t="s">
        <v>7244</v>
      </c>
      <c r="B3510" t="s">
        <v>7245</v>
      </c>
      <c r="C3510" t="str">
        <f>IFERROR(VLOOKUP(Table1[[#This Row],[Ticker]],[1]!Table2[[Symbol]:[Industry]],2,FALSE),"-")</f>
        <v>-</v>
      </c>
      <c r="D3510" t="s">
        <v>926</v>
      </c>
      <c r="E3510">
        <v>43.523499999999999</v>
      </c>
      <c r="F3510">
        <v>76.25</v>
      </c>
      <c r="G3510">
        <v>19.487711499906801</v>
      </c>
      <c r="H3510">
        <v>21.208105307645699</v>
      </c>
      <c r="I3510">
        <v>3.4497557444493001</v>
      </c>
      <c r="J3510">
        <v>6.65279171853921</v>
      </c>
      <c r="K3510">
        <v>68.831735415996704</v>
      </c>
      <c r="L3510">
        <v>63.628449819681599</v>
      </c>
      <c r="M3510">
        <v>54.410198834142001</v>
      </c>
      <c r="N3510">
        <v>0.91150859338429702</v>
      </c>
      <c r="O3510">
        <v>14.8852459016393</v>
      </c>
      <c r="P3510">
        <v>52.1652364797445</v>
      </c>
      <c r="Q3510">
        <v>9.8758507107579996E-3</v>
      </c>
    </row>
    <row r="3511" spans="1:17" hidden="1" x14ac:dyDescent="0.3">
      <c r="A3511" t="s">
        <v>7246</v>
      </c>
      <c r="B3511" t="s">
        <v>7247</v>
      </c>
      <c r="C3511" t="str">
        <f>IFERROR(VLOOKUP(Table1[[#This Row],[Ticker]],[1]!Table2[[Symbol]:[Industry]],2,FALSE),"-")</f>
        <v>-</v>
      </c>
      <c r="D3511" t="s">
        <v>532</v>
      </c>
      <c r="E3511">
        <v>43.491196799999997</v>
      </c>
      <c r="F3511">
        <v>11.04</v>
      </c>
      <c r="G3511">
        <v>64.418374772653294</v>
      </c>
      <c r="H3511">
        <v>-3.2796279914349999</v>
      </c>
      <c r="I3511">
        <v>-1.9265669891585799</v>
      </c>
      <c r="J3511">
        <v>-1.4429922851909001</v>
      </c>
      <c r="K3511">
        <v>10.6853301605874</v>
      </c>
      <c r="L3511">
        <v>9.3146919746597696</v>
      </c>
      <c r="M3511">
        <v>45.847243087828701</v>
      </c>
      <c r="N3511">
        <v>0.48362012333847798</v>
      </c>
      <c r="O3511">
        <v>32.065217391304301</v>
      </c>
      <c r="P3511">
        <v>93.684210526315695</v>
      </c>
      <c r="Q3511">
        <v>8.6773627207996001E-2</v>
      </c>
    </row>
    <row r="3512" spans="1:17" hidden="1" x14ac:dyDescent="0.3">
      <c r="A3512" t="s">
        <v>7248</v>
      </c>
      <c r="B3512" t="s">
        <v>7249</v>
      </c>
      <c r="C3512" t="str">
        <f>IFERROR(VLOOKUP(Table1[[#This Row],[Ticker]],[1]!Table2[[Symbol]:[Industry]],2,FALSE),"-")</f>
        <v>-</v>
      </c>
      <c r="D3512" t="s">
        <v>1180</v>
      </c>
      <c r="E3512">
        <v>43.345617314999998</v>
      </c>
      <c r="F3512">
        <v>31.85</v>
      </c>
      <c r="G3512">
        <v>-79.643302089343706</v>
      </c>
      <c r="H3512">
        <v>0.73843198130466003</v>
      </c>
      <c r="I3512">
        <v>-55.4055393609787</v>
      </c>
      <c r="J3512">
        <v>-0.30347764151692302</v>
      </c>
      <c r="K3512">
        <v>34.462765868144302</v>
      </c>
      <c r="M3512">
        <v>40.803585783183898</v>
      </c>
      <c r="N3512">
        <v>0.488331071913161</v>
      </c>
      <c r="O3512">
        <v>126.373626373626</v>
      </c>
      <c r="P3512">
        <v>9.4501718213058297</v>
      </c>
    </row>
    <row r="3513" spans="1:17" hidden="1" x14ac:dyDescent="0.3">
      <c r="A3513" t="s">
        <v>7250</v>
      </c>
      <c r="B3513" t="s">
        <v>7251</v>
      </c>
      <c r="C3513" t="str">
        <f>IFERROR(VLOOKUP(Table1[[#This Row],[Ticker]],[1]!Table2[[Symbol]:[Industry]],2,FALSE),"-")</f>
        <v>-</v>
      </c>
      <c r="D3513" t="s">
        <v>2157</v>
      </c>
      <c r="E3513">
        <v>43.325400000000002</v>
      </c>
      <c r="F3513">
        <v>122.25</v>
      </c>
      <c r="G3513">
        <v>164.486343136469</v>
      </c>
      <c r="H3513">
        <v>67.802480602155498</v>
      </c>
      <c r="I3513">
        <v>95.762432842053499</v>
      </c>
      <c r="J3513">
        <v>14.5493860598453</v>
      </c>
      <c r="K3513">
        <v>82.388398643271898</v>
      </c>
      <c r="L3513">
        <v>66.005809801882194</v>
      </c>
      <c r="M3513">
        <v>90.067211882730206</v>
      </c>
      <c r="N3513">
        <v>0.98701298701298701</v>
      </c>
      <c r="O3513">
        <v>0</v>
      </c>
      <c r="P3513">
        <v>270.45454545454498</v>
      </c>
      <c r="Q3513">
        <v>9.2186366107774004E-2</v>
      </c>
    </row>
    <row r="3514" spans="1:17" hidden="1" x14ac:dyDescent="0.3">
      <c r="A3514" t="s">
        <v>7252</v>
      </c>
      <c r="B3514" t="s">
        <v>7253</v>
      </c>
      <c r="C3514" t="str">
        <f>IFERROR(VLOOKUP(Table1[[#This Row],[Ticker]],[1]!Table2[[Symbol]:[Industry]],2,FALSE),"-")</f>
        <v>-</v>
      </c>
      <c r="D3514" t="s">
        <v>6557</v>
      </c>
      <c r="E3514">
        <v>43.225360344000002</v>
      </c>
      <c r="F3514">
        <v>36.18</v>
      </c>
      <c r="G3514">
        <v>66.890850393917901</v>
      </c>
      <c r="H3514">
        <v>156.41570592037499</v>
      </c>
      <c r="I3514">
        <v>65.297552140607706</v>
      </c>
      <c r="J3514">
        <v>10.3919713403457</v>
      </c>
      <c r="K3514">
        <v>21.974154048490998</v>
      </c>
      <c r="L3514">
        <v>18.146131826201401</v>
      </c>
      <c r="M3514">
        <v>84.811748931170797</v>
      </c>
      <c r="N3514">
        <v>2.3136228410175699</v>
      </c>
      <c r="O3514">
        <v>0.248756218905477</v>
      </c>
      <c r="P3514">
        <v>172.030075187969</v>
      </c>
      <c r="Q3514">
        <v>0.15528743587212901</v>
      </c>
    </row>
    <row r="3515" spans="1:17" hidden="1" x14ac:dyDescent="0.3">
      <c r="A3515" t="s">
        <v>7254</v>
      </c>
      <c r="B3515" t="s">
        <v>7255</v>
      </c>
      <c r="C3515" t="str">
        <f>IFERROR(VLOOKUP(Table1[[#This Row],[Ticker]],[1]!Table2[[Symbol]:[Industry]],2,FALSE),"-")</f>
        <v>-</v>
      </c>
      <c r="D3515" t="s">
        <v>286</v>
      </c>
      <c r="E3515">
        <v>43.2</v>
      </c>
      <c r="F3515">
        <v>675</v>
      </c>
      <c r="G3515">
        <v>-47.359733322282999</v>
      </c>
      <c r="H3515">
        <v>-13.3848103677441</v>
      </c>
      <c r="I3515">
        <v>-25.561853825819998</v>
      </c>
      <c r="J3515">
        <v>0.32803799601314798</v>
      </c>
      <c r="K3515">
        <v>732.838224819277</v>
      </c>
      <c r="L3515">
        <v>757.308605245237</v>
      </c>
      <c r="M3515">
        <v>36.1881022186002</v>
      </c>
      <c r="N3515">
        <v>0.83007038990928494</v>
      </c>
      <c r="O3515">
        <v>39.999999999999901</v>
      </c>
      <c r="P3515">
        <v>12.5</v>
      </c>
      <c r="Q3515">
        <v>9.9561692779399996E-2</v>
      </c>
    </row>
    <row r="3516" spans="1:17" hidden="1" x14ac:dyDescent="0.3">
      <c r="A3516" t="s">
        <v>7256</v>
      </c>
      <c r="B3516" t="s">
        <v>7257</v>
      </c>
      <c r="C3516" t="str">
        <f>IFERROR(VLOOKUP(Table1[[#This Row],[Ticker]],[1]!Table2[[Symbol]:[Industry]],2,FALSE),"-")</f>
        <v>-</v>
      </c>
      <c r="D3516" t="s">
        <v>136</v>
      </c>
      <c r="E3516">
        <v>43.106934000000003</v>
      </c>
      <c r="F3516">
        <v>30.09</v>
      </c>
      <c r="G3516">
        <v>165.55083689513799</v>
      </c>
      <c r="H3516">
        <v>-3.1607751437089102</v>
      </c>
      <c r="I3516">
        <v>-37.973728580975397</v>
      </c>
      <c r="J3516">
        <v>9.0473510483570401</v>
      </c>
      <c r="K3516">
        <v>28.985661498695698</v>
      </c>
      <c r="L3516">
        <v>26.4505108251347</v>
      </c>
      <c r="M3516">
        <v>70.9946885159369</v>
      </c>
      <c r="N3516">
        <v>1.5896940991225501</v>
      </c>
      <c r="O3516">
        <v>49.385177799933501</v>
      </c>
      <c r="P3516">
        <v>196.45320197044299</v>
      </c>
      <c r="Q3516">
        <v>0.12803042364445</v>
      </c>
    </row>
    <row r="3517" spans="1:17" hidden="1" x14ac:dyDescent="0.3">
      <c r="A3517" t="s">
        <v>7258</v>
      </c>
      <c r="B3517" t="s">
        <v>7259</v>
      </c>
      <c r="C3517" t="str">
        <f>IFERROR(VLOOKUP(Table1[[#This Row],[Ticker]],[1]!Table2[[Symbol]:[Industry]],2,FALSE),"-")</f>
        <v>-</v>
      </c>
      <c r="D3517" t="s">
        <v>726</v>
      </c>
      <c r="E3517">
        <v>43.024297066000003</v>
      </c>
      <c r="F3517">
        <v>82.04</v>
      </c>
      <c r="G3517">
        <v>-14.155319777839701</v>
      </c>
      <c r="H3517">
        <v>-6.6341420882464899</v>
      </c>
      <c r="I3517">
        <v>2.7872604285600402</v>
      </c>
      <c r="J3517">
        <v>3.4114209355166301</v>
      </c>
      <c r="K3517">
        <v>84.855591475847206</v>
      </c>
      <c r="L3517">
        <v>78.697228717584807</v>
      </c>
      <c r="M3517">
        <v>57.290049328383198</v>
      </c>
      <c r="N3517">
        <v>1.5895085312689301</v>
      </c>
      <c r="O3517">
        <v>21.891760117015998</v>
      </c>
      <c r="P3517">
        <v>24.114977307110401</v>
      </c>
    </row>
    <row r="3518" spans="1:17" hidden="1" x14ac:dyDescent="0.3">
      <c r="A3518" t="s">
        <v>7260</v>
      </c>
      <c r="B3518" t="s">
        <v>7261</v>
      </c>
      <c r="C3518" t="str">
        <f>IFERROR(VLOOKUP(Table1[[#This Row],[Ticker]],[1]!Table2[[Symbol]:[Industry]],2,FALSE),"-")</f>
        <v>-</v>
      </c>
      <c r="D3518" t="s">
        <v>1403</v>
      </c>
      <c r="E3518">
        <v>43.008229</v>
      </c>
      <c r="F3518">
        <v>48.07</v>
      </c>
      <c r="G3518">
        <v>-14.1406409905146</v>
      </c>
      <c r="H3518">
        <v>-3.90151588444966</v>
      </c>
      <c r="I3518">
        <v>-39.377820858266801</v>
      </c>
      <c r="J3518">
        <v>4.1911635533195097</v>
      </c>
      <c r="K3518">
        <v>46.530633689513699</v>
      </c>
      <c r="L3518">
        <v>47.8581715122397</v>
      </c>
      <c r="M3518">
        <v>50.178960828965501</v>
      </c>
      <c r="N3518">
        <v>1.1421344687994801</v>
      </c>
      <c r="O3518">
        <v>90.867484917828094</v>
      </c>
      <c r="P3518">
        <v>29.918918918918902</v>
      </c>
      <c r="Q3518">
        <v>-4.5386994164811997E-2</v>
      </c>
    </row>
    <row r="3519" spans="1:17" hidden="1" x14ac:dyDescent="0.3">
      <c r="A3519" t="s">
        <v>7262</v>
      </c>
      <c r="B3519" t="s">
        <v>7263</v>
      </c>
      <c r="C3519" t="str">
        <f>IFERROR(VLOOKUP(Table1[[#This Row],[Ticker]],[1]!Table2[[Symbol]:[Industry]],2,FALSE),"-")</f>
        <v>-</v>
      </c>
      <c r="D3519" t="s">
        <v>626</v>
      </c>
      <c r="E3519">
        <v>42.934986905999999</v>
      </c>
      <c r="F3519">
        <v>8.1300000000000008</v>
      </c>
      <c r="G3519">
        <v>-32.069332809521498</v>
      </c>
      <c r="H3519">
        <v>1.4869845040507199</v>
      </c>
      <c r="I3519">
        <v>-14.079236160569099</v>
      </c>
      <c r="J3519">
        <v>4.44607513129165</v>
      </c>
      <c r="K3519">
        <v>7.9952994638511097</v>
      </c>
      <c r="L3519">
        <v>8.3283183704376498</v>
      </c>
      <c r="M3519">
        <v>58.901490364049401</v>
      </c>
      <c r="N3519">
        <v>0.88300880189743602</v>
      </c>
      <c r="O3519">
        <v>55.596555965559602</v>
      </c>
      <c r="P3519">
        <v>54.857142857142797</v>
      </c>
      <c r="Q3519">
        <v>-8.0756906029851999E-2</v>
      </c>
    </row>
    <row r="3520" spans="1:17" hidden="1" x14ac:dyDescent="0.3">
      <c r="A3520" t="s">
        <v>7264</v>
      </c>
      <c r="B3520" t="s">
        <v>7265</v>
      </c>
      <c r="C3520" t="str">
        <f>IFERROR(VLOOKUP(Table1[[#This Row],[Ticker]],[1]!Table2[[Symbol]:[Industry]],2,FALSE),"-")</f>
        <v>-</v>
      </c>
      <c r="D3520" t="s">
        <v>21</v>
      </c>
      <c r="E3520">
        <v>42.874227548999997</v>
      </c>
      <c r="F3520">
        <v>54.09</v>
      </c>
      <c r="G3520">
        <v>56.646621882114097</v>
      </c>
      <c r="H3520">
        <v>-0.48774137546325402</v>
      </c>
      <c r="I3520">
        <v>-11.622638363072401</v>
      </c>
      <c r="J3520">
        <v>0.74223013348814104</v>
      </c>
      <c r="K3520">
        <v>54.5049906713692</v>
      </c>
      <c r="L3520">
        <v>51.680502653271901</v>
      </c>
      <c r="M3520">
        <v>51.793595676021098</v>
      </c>
      <c r="N3520">
        <v>2.2804843808307198</v>
      </c>
      <c r="O3520">
        <v>71.565908670733904</v>
      </c>
      <c r="P3520">
        <v>86.517241379310306</v>
      </c>
      <c r="Q3520">
        <v>0.17279486512054401</v>
      </c>
    </row>
    <row r="3521" spans="1:17" hidden="1" x14ac:dyDescent="0.3">
      <c r="A3521" t="s">
        <v>7266</v>
      </c>
      <c r="B3521" t="s">
        <v>7267</v>
      </c>
      <c r="C3521" t="str">
        <f>IFERROR(VLOOKUP(Table1[[#This Row],[Ticker]],[1]!Table2[[Symbol]:[Industry]],2,FALSE),"-")</f>
        <v>-</v>
      </c>
      <c r="D3521" t="s">
        <v>46</v>
      </c>
      <c r="E3521">
        <v>42.805905344999999</v>
      </c>
      <c r="F3521">
        <v>35.770000000000003</v>
      </c>
      <c r="G3521">
        <v>-25.2823383378194</v>
      </c>
      <c r="H3521">
        <v>-4.3825807133405696</v>
      </c>
      <c r="I3521">
        <v>-43.077406735826898</v>
      </c>
      <c r="J3521">
        <v>-1.8319197020736899</v>
      </c>
      <c r="K3521">
        <v>36.728146983151397</v>
      </c>
      <c r="L3521">
        <v>36.241456149501502</v>
      </c>
      <c r="M3521">
        <v>48.763193599293999</v>
      </c>
      <c r="N3521">
        <v>0.79607890248066304</v>
      </c>
      <c r="O3521">
        <v>56.9751188146491</v>
      </c>
      <c r="P3521">
        <v>50.9282700421941</v>
      </c>
      <c r="Q3521">
        <v>9.9524629901094994E-2</v>
      </c>
    </row>
    <row r="3522" spans="1:17" hidden="1" x14ac:dyDescent="0.3">
      <c r="A3522" t="s">
        <v>7268</v>
      </c>
      <c r="B3522" t="s">
        <v>7269</v>
      </c>
      <c r="C3522" t="str">
        <f>IFERROR(VLOOKUP(Table1[[#This Row],[Ticker]],[1]!Table2[[Symbol]:[Industry]],2,FALSE),"-")</f>
        <v>-</v>
      </c>
      <c r="D3522" t="s">
        <v>626</v>
      </c>
      <c r="E3522">
        <v>42.767714699999999</v>
      </c>
      <c r="F3522">
        <v>42.47</v>
      </c>
      <c r="G3522">
        <v>-58.524187999061603</v>
      </c>
      <c r="H3522">
        <v>3.2687230906673599</v>
      </c>
      <c r="I3522">
        <v>-42.5449210532527</v>
      </c>
      <c r="J3522">
        <v>-5.2674142778499196</v>
      </c>
      <c r="K3522">
        <v>44.142101610583403</v>
      </c>
      <c r="L3522">
        <v>53.444359204755997</v>
      </c>
      <c r="M3522">
        <v>46.866092928986902</v>
      </c>
      <c r="N3522">
        <v>1.7010302326873601</v>
      </c>
      <c r="O3522">
        <v>79.185307275724</v>
      </c>
      <c r="P3522">
        <v>17.482710926694299</v>
      </c>
      <c r="Q3522">
        <v>2.2385391714463E-2</v>
      </c>
    </row>
    <row r="3523" spans="1:17" hidden="1" x14ac:dyDescent="0.3">
      <c r="A3523" t="s">
        <v>7270</v>
      </c>
      <c r="B3523" t="s">
        <v>7271</v>
      </c>
      <c r="C3523" t="str">
        <f>IFERROR(VLOOKUP(Table1[[#This Row],[Ticker]],[1]!Table2[[Symbol]:[Industry]],2,FALSE),"-")</f>
        <v>-</v>
      </c>
      <c r="D3523" t="s">
        <v>2379</v>
      </c>
      <c r="E3523">
        <v>42.75</v>
      </c>
      <c r="F3523">
        <v>285</v>
      </c>
      <c r="G3523">
        <v>-43.976389782785098</v>
      </c>
      <c r="H3523">
        <v>6.4784064511216899</v>
      </c>
      <c r="I3523">
        <v>-14.828952654331999</v>
      </c>
      <c r="J3523">
        <v>-6.9657635442689898</v>
      </c>
      <c r="K3523">
        <v>275.82964246759002</v>
      </c>
      <c r="L3523">
        <v>268.22251634254701</v>
      </c>
      <c r="M3523">
        <v>43.753377287071302</v>
      </c>
      <c r="N3523">
        <v>0.860735009671179</v>
      </c>
      <c r="O3523">
        <v>36.421052631578902</v>
      </c>
      <c r="P3523">
        <v>42.428785607196403</v>
      </c>
    </row>
    <row r="3524" spans="1:17" hidden="1" x14ac:dyDescent="0.3">
      <c r="A3524" t="s">
        <v>7272</v>
      </c>
      <c r="B3524" t="s">
        <v>7273</v>
      </c>
      <c r="C3524" t="str">
        <f>IFERROR(VLOOKUP(Table1[[#This Row],[Ticker]],[1]!Table2[[Symbol]:[Industry]],2,FALSE),"-")</f>
        <v>-</v>
      </c>
      <c r="D3524" t="s">
        <v>1421</v>
      </c>
      <c r="E3524">
        <v>42.734999999999999</v>
      </c>
      <c r="F3524">
        <v>101.75</v>
      </c>
      <c r="G3524">
        <v>30.025657985080901</v>
      </c>
      <c r="H3524">
        <v>-2.14220681744828</v>
      </c>
      <c r="I3524">
        <v>20.3378082275221</v>
      </c>
      <c r="J3524">
        <v>3.2494939347104599</v>
      </c>
      <c r="K3524">
        <v>98.412433474840498</v>
      </c>
      <c r="L3524">
        <v>84.062050703684307</v>
      </c>
      <c r="M3524">
        <v>50.295053599235302</v>
      </c>
      <c r="N3524">
        <v>0.84036788657753003</v>
      </c>
      <c r="O3524">
        <v>19.901719901719801</v>
      </c>
      <c r="P3524">
        <v>77.264808362369294</v>
      </c>
      <c r="Q3524">
        <v>0.13623672350142901</v>
      </c>
    </row>
    <row r="3525" spans="1:17" hidden="1" x14ac:dyDescent="0.3">
      <c r="A3525" t="s">
        <v>7274</v>
      </c>
      <c r="B3525" t="s">
        <v>7275</v>
      </c>
      <c r="C3525" t="str">
        <f>IFERROR(VLOOKUP(Table1[[#This Row],[Ticker]],[1]!Table2[[Symbol]:[Industry]],2,FALSE),"-")</f>
        <v>-</v>
      </c>
      <c r="D3525" t="s">
        <v>4951</v>
      </c>
      <c r="E3525">
        <v>42.609347999999997</v>
      </c>
      <c r="F3525">
        <v>39.96</v>
      </c>
      <c r="G3525">
        <v>45.3598371123731</v>
      </c>
      <c r="H3525">
        <v>62.567293317748899</v>
      </c>
      <c r="I3525">
        <v>90.876808553884601</v>
      </c>
      <c r="J3525">
        <v>12.295077980294501</v>
      </c>
      <c r="K3525">
        <v>27.892577374417201</v>
      </c>
      <c r="L3525">
        <v>23.667440016940301</v>
      </c>
      <c r="M3525">
        <v>84.868554719561402</v>
      </c>
      <c r="N3525">
        <v>2.21096789603622</v>
      </c>
      <c r="O3525">
        <v>4.7047047047047199</v>
      </c>
      <c r="P3525">
        <v>154.52229299363</v>
      </c>
      <c r="Q3525">
        <v>9.4811652390198994E-2</v>
      </c>
    </row>
    <row r="3526" spans="1:17" hidden="1" x14ac:dyDescent="0.3">
      <c r="A3526" t="s">
        <v>7276</v>
      </c>
      <c r="B3526" t="s">
        <v>7277</v>
      </c>
      <c r="C3526" t="str">
        <f>IFERROR(VLOOKUP(Table1[[#This Row],[Ticker]],[1]!Table2[[Symbol]:[Industry]],2,FALSE),"-")</f>
        <v>-</v>
      </c>
      <c r="D3526" t="s">
        <v>696</v>
      </c>
      <c r="E3526">
        <v>42.480598999999998</v>
      </c>
      <c r="F3526">
        <v>186.2</v>
      </c>
      <c r="G3526">
        <v>55.963934172884002</v>
      </c>
      <c r="H3526">
        <v>32.0645968558566</v>
      </c>
      <c r="I3526">
        <v>76.604813396926502</v>
      </c>
      <c r="J3526">
        <v>-8.8081291789783798</v>
      </c>
      <c r="K3526">
        <v>165.12337085241401</v>
      </c>
      <c r="L3526">
        <v>126.585191442073</v>
      </c>
      <c r="M3526">
        <v>44.434113643788599</v>
      </c>
      <c r="N3526">
        <v>4.6712332811715704</v>
      </c>
      <c r="O3526">
        <v>41.917293233082702</v>
      </c>
      <c r="P3526">
        <v>119.058823529411</v>
      </c>
      <c r="Q3526">
        <v>0.13438858783369001</v>
      </c>
    </row>
    <row r="3527" spans="1:17" hidden="1" x14ac:dyDescent="0.3">
      <c r="A3527" t="s">
        <v>7278</v>
      </c>
      <c r="B3527" t="s">
        <v>7279</v>
      </c>
      <c r="C3527" t="str">
        <f>IFERROR(VLOOKUP(Table1[[#This Row],[Ticker]],[1]!Table2[[Symbol]:[Industry]],2,FALSE),"-")</f>
        <v>-</v>
      </c>
      <c r="D3527" t="s">
        <v>1459</v>
      </c>
      <c r="E3527">
        <v>42.441209999999998</v>
      </c>
      <c r="F3527">
        <v>80.5</v>
      </c>
      <c r="G3527">
        <v>-47.118155523803999</v>
      </c>
      <c r="H3527">
        <v>0.79306292134398804</v>
      </c>
      <c r="I3527">
        <v>-27.566614744549199</v>
      </c>
      <c r="J3527">
        <v>3.5734200972947701</v>
      </c>
      <c r="K3527">
        <v>77.741203489320696</v>
      </c>
      <c r="L3527">
        <v>86.374727563758498</v>
      </c>
      <c r="M3527">
        <v>73.4698958733279</v>
      </c>
      <c r="N3527">
        <v>0.72938125590751501</v>
      </c>
      <c r="O3527">
        <v>49.167701863353997</v>
      </c>
      <c r="P3527">
        <v>23.846153846153801</v>
      </c>
      <c r="Q3527">
        <v>0.103140136636036</v>
      </c>
    </row>
    <row r="3528" spans="1:17" hidden="1" x14ac:dyDescent="0.3">
      <c r="A3528" t="s">
        <v>7280</v>
      </c>
      <c r="B3528" t="s">
        <v>7281</v>
      </c>
      <c r="C3528" t="str">
        <f>IFERROR(VLOOKUP(Table1[[#This Row],[Ticker]],[1]!Table2[[Symbol]:[Industry]],2,FALSE),"-")</f>
        <v>-</v>
      </c>
      <c r="D3528" t="s">
        <v>95</v>
      </c>
      <c r="E3528">
        <v>42.370057488</v>
      </c>
      <c r="F3528">
        <v>81.84</v>
      </c>
      <c r="G3528">
        <v>97.634092647232706</v>
      </c>
      <c r="H3528">
        <v>16.976227062258801</v>
      </c>
      <c r="I3528">
        <v>6.1780886435585902</v>
      </c>
      <c r="J3528">
        <v>19.643096679788499</v>
      </c>
      <c r="K3528">
        <v>69.064658881493202</v>
      </c>
      <c r="L3528">
        <v>65.176597640492702</v>
      </c>
      <c r="M3528">
        <v>88.758661047030699</v>
      </c>
      <c r="N3528">
        <v>1.5091766421620501</v>
      </c>
      <c r="O3528">
        <v>21.933040078201302</v>
      </c>
      <c r="P3528">
        <v>186.65499124343199</v>
      </c>
      <c r="Q3528">
        <v>7.1814540141458993E-2</v>
      </c>
    </row>
    <row r="3529" spans="1:17" hidden="1" x14ac:dyDescent="0.3">
      <c r="A3529" t="s">
        <v>7282</v>
      </c>
      <c r="B3529" t="s">
        <v>7283</v>
      </c>
      <c r="C3529" t="str">
        <f>IFERROR(VLOOKUP(Table1[[#This Row],[Ticker]],[1]!Table2[[Symbol]:[Industry]],2,FALSE),"-")</f>
        <v>-</v>
      </c>
      <c r="D3529" t="s">
        <v>307</v>
      </c>
      <c r="E3529">
        <v>41.9343</v>
      </c>
      <c r="F3529">
        <v>12.37</v>
      </c>
      <c r="G3529">
        <v>-63.246631773924697</v>
      </c>
      <c r="H3529">
        <v>9.4691472688221907</v>
      </c>
      <c r="I3529">
        <v>-50.944010703197002</v>
      </c>
      <c r="J3529">
        <v>14.810291550087101</v>
      </c>
      <c r="K3529">
        <v>11.1269464452762</v>
      </c>
      <c r="L3529">
        <v>13.4929109830555</v>
      </c>
      <c r="M3529">
        <v>75.176871290908593</v>
      </c>
      <c r="N3529">
        <v>1.25753824695595</v>
      </c>
      <c r="O3529">
        <v>89.005658852061401</v>
      </c>
      <c r="P3529">
        <v>30.623020063357899</v>
      </c>
      <c r="Q3529">
        <v>-1.1812350302506E-2</v>
      </c>
    </row>
    <row r="3530" spans="1:17" hidden="1" x14ac:dyDescent="0.3">
      <c r="A3530" t="s">
        <v>7284</v>
      </c>
      <c r="B3530" t="s">
        <v>7285</v>
      </c>
      <c r="C3530" t="str">
        <f>IFERROR(VLOOKUP(Table1[[#This Row],[Ticker]],[1]!Table2[[Symbol]:[Industry]],2,FALSE),"-")</f>
        <v>-</v>
      </c>
      <c r="D3530" t="s">
        <v>1005</v>
      </c>
      <c r="E3530">
        <v>41.861750000000001</v>
      </c>
      <c r="F3530">
        <v>88.13</v>
      </c>
      <c r="G3530">
        <v>13.192868569799</v>
      </c>
      <c r="H3530">
        <v>8.9595465723815995</v>
      </c>
      <c r="I3530">
        <v>20.3244055643633</v>
      </c>
      <c r="J3530">
        <v>7.2268428155575304</v>
      </c>
      <c r="K3530">
        <v>78.523250209222397</v>
      </c>
      <c r="L3530">
        <v>68.363813951819395</v>
      </c>
      <c r="M3530">
        <v>59.310978220910002</v>
      </c>
      <c r="N3530">
        <v>1.99553358602846</v>
      </c>
      <c r="O3530">
        <v>14.955179847951801</v>
      </c>
      <c r="P3530">
        <v>70.629235237173205</v>
      </c>
      <c r="Q3530">
        <v>0.112282265493497</v>
      </c>
    </row>
    <row r="3531" spans="1:17" hidden="1" x14ac:dyDescent="0.3">
      <c r="A3531" t="s">
        <v>7286</v>
      </c>
      <c r="B3531" t="s">
        <v>7287</v>
      </c>
      <c r="C3531" t="str">
        <f>IFERROR(VLOOKUP(Table1[[#This Row],[Ticker]],[1]!Table2[[Symbol]:[Industry]],2,FALSE),"-")</f>
        <v>-</v>
      </c>
      <c r="D3531" t="s">
        <v>532</v>
      </c>
      <c r="E3531">
        <v>41.846366183999997</v>
      </c>
      <c r="F3531">
        <v>52.41</v>
      </c>
      <c r="G3531">
        <v>7.9375018340347401</v>
      </c>
      <c r="H3531">
        <v>0.377055586587972</v>
      </c>
      <c r="I3531">
        <v>-24.138595066193499</v>
      </c>
      <c r="J3531">
        <v>1.80530718901617</v>
      </c>
      <c r="K3531">
        <v>51.211642614077697</v>
      </c>
      <c r="L3531">
        <v>51.016534524884896</v>
      </c>
      <c r="M3531">
        <v>68.421087597809404</v>
      </c>
      <c r="N3531">
        <v>0.42819550696186998</v>
      </c>
      <c r="O3531">
        <v>16.390001908032801</v>
      </c>
      <c r="P3531">
        <v>45.6237843845512</v>
      </c>
      <c r="Q3531">
        <v>4.4163489083574002E-2</v>
      </c>
    </row>
    <row r="3532" spans="1:17" hidden="1" x14ac:dyDescent="0.3">
      <c r="A3532" t="s">
        <v>7288</v>
      </c>
      <c r="B3532" t="s">
        <v>7289</v>
      </c>
      <c r="C3532" t="str">
        <f>IFERROR(VLOOKUP(Table1[[#This Row],[Ticker]],[1]!Table2[[Symbol]:[Industry]],2,FALSE),"-")</f>
        <v>-</v>
      </c>
      <c r="D3532" t="s">
        <v>1676</v>
      </c>
      <c r="E3532">
        <v>41.817599999999999</v>
      </c>
      <c r="F3532">
        <v>31.68</v>
      </c>
      <c r="G3532">
        <v>-45.3543162041898</v>
      </c>
      <c r="H3532">
        <v>0.42460435166396898</v>
      </c>
      <c r="I3532">
        <v>-33.245979331313599</v>
      </c>
      <c r="J3532">
        <v>-0.48369785580615499</v>
      </c>
      <c r="K3532">
        <v>32.356994031022197</v>
      </c>
      <c r="L3532">
        <v>35.783800736052903</v>
      </c>
      <c r="M3532">
        <v>52.678283500806401</v>
      </c>
      <c r="N3532">
        <v>0.92942902958904705</v>
      </c>
      <c r="O3532">
        <v>56.060606060605998</v>
      </c>
      <c r="P3532">
        <v>6.8465430016863396</v>
      </c>
      <c r="Q3532">
        <v>0.135024111064002</v>
      </c>
    </row>
    <row r="3533" spans="1:17" hidden="1" x14ac:dyDescent="0.3">
      <c r="A3533" t="s">
        <v>7290</v>
      </c>
      <c r="B3533" t="s">
        <v>7291</v>
      </c>
      <c r="C3533" t="str">
        <f>IFERROR(VLOOKUP(Table1[[#This Row],[Ticker]],[1]!Table2[[Symbol]:[Industry]],2,FALSE),"-")</f>
        <v>-</v>
      </c>
      <c r="E3533">
        <v>41.768515559999997</v>
      </c>
      <c r="F3533">
        <v>24.95</v>
      </c>
      <c r="G3533">
        <v>-10.7540733643926</v>
      </c>
      <c r="H3533">
        <v>12.455677921491301</v>
      </c>
      <c r="I3533">
        <v>-28.240869145066199</v>
      </c>
      <c r="J3533">
        <v>9.7397975774610508</v>
      </c>
      <c r="K3533">
        <v>22.495831837676299</v>
      </c>
      <c r="L3533">
        <v>23.2163137161413</v>
      </c>
      <c r="M3533">
        <v>61.230479277313897</v>
      </c>
      <c r="N3533">
        <v>1.61717823366615</v>
      </c>
      <c r="O3533">
        <v>28.256513026052001</v>
      </c>
      <c r="P3533">
        <v>43.804034582132502</v>
      </c>
      <c r="Q3533">
        <v>5.2088962931844E-2</v>
      </c>
    </row>
    <row r="3534" spans="1:17" hidden="1" x14ac:dyDescent="0.3">
      <c r="A3534" t="s">
        <v>7292</v>
      </c>
      <c r="B3534" t="s">
        <v>7293</v>
      </c>
      <c r="C3534" t="str">
        <f>IFERROR(VLOOKUP(Table1[[#This Row],[Ticker]],[1]!Table2[[Symbol]:[Industry]],2,FALSE),"-")</f>
        <v>-</v>
      </c>
      <c r="D3534" t="s">
        <v>391</v>
      </c>
      <c r="E3534">
        <v>41.701479999999997</v>
      </c>
      <c r="F3534">
        <v>27.1</v>
      </c>
      <c r="G3534">
        <v>16.046493512409299</v>
      </c>
      <c r="H3534">
        <v>-19.102759085692799</v>
      </c>
      <c r="I3534">
        <v>-41.411693030175798</v>
      </c>
      <c r="J3534">
        <v>-6.0800079809983396</v>
      </c>
      <c r="K3534">
        <v>32.420065575666499</v>
      </c>
      <c r="L3534">
        <v>31.584960903666701</v>
      </c>
      <c r="M3534">
        <v>24.648419873209601</v>
      </c>
      <c r="N3534">
        <v>1.92771084337349</v>
      </c>
      <c r="O3534">
        <v>107.933579335793</v>
      </c>
      <c r="P3534">
        <v>50.5555555555555</v>
      </c>
      <c r="Q3534">
        <v>0.11253427385084699</v>
      </c>
    </row>
    <row r="3535" spans="1:17" hidden="1" x14ac:dyDescent="0.3">
      <c r="A3535" t="s">
        <v>7294</v>
      </c>
      <c r="B3535" t="s">
        <v>7295</v>
      </c>
      <c r="C3535" t="str">
        <f>IFERROR(VLOOKUP(Table1[[#This Row],[Ticker]],[1]!Table2[[Symbol]:[Industry]],2,FALSE),"-")</f>
        <v>-</v>
      </c>
      <c r="E3535">
        <v>41.645299999999999</v>
      </c>
      <c r="F3535">
        <v>79.400000000000006</v>
      </c>
      <c r="G3535">
        <v>-8.9380266114296401</v>
      </c>
      <c r="H3535">
        <v>-2.4873744703082399</v>
      </c>
      <c r="I3535">
        <v>-10.560581222070599</v>
      </c>
      <c r="J3535">
        <v>0.47171615693268798</v>
      </c>
      <c r="K3535">
        <v>78.9481759199045</v>
      </c>
      <c r="L3535">
        <v>75.250499173357198</v>
      </c>
      <c r="M3535">
        <v>56.494979839340203</v>
      </c>
      <c r="N3535">
        <v>0</v>
      </c>
      <c r="O3535">
        <v>2.3929471032745502</v>
      </c>
      <c r="P3535">
        <v>17.647058823529399</v>
      </c>
    </row>
    <row r="3536" spans="1:17" hidden="1" x14ac:dyDescent="0.3">
      <c r="A3536" t="s">
        <v>7296</v>
      </c>
      <c r="B3536" t="s">
        <v>7297</v>
      </c>
      <c r="C3536" t="str">
        <f>IFERROR(VLOOKUP(Table1[[#This Row],[Ticker]],[1]!Table2[[Symbol]:[Industry]],2,FALSE),"-")</f>
        <v>-</v>
      </c>
      <c r="D3536" t="s">
        <v>726</v>
      </c>
      <c r="E3536">
        <v>41.638247819999997</v>
      </c>
      <c r="F3536">
        <v>159.63999999999999</v>
      </c>
      <c r="G3536">
        <v>14.327616480479101</v>
      </c>
      <c r="H3536">
        <v>5.4859588630250897</v>
      </c>
      <c r="I3536">
        <v>2.8704849497863298</v>
      </c>
      <c r="J3536">
        <v>2.9715579390983802</v>
      </c>
      <c r="K3536">
        <v>152.36300406297701</v>
      </c>
      <c r="L3536">
        <v>138.44391818298701</v>
      </c>
      <c r="M3536">
        <v>54.966471854101101</v>
      </c>
      <c r="N3536">
        <v>0.39228340833257902</v>
      </c>
      <c r="O3536">
        <v>4.0779253319970001</v>
      </c>
      <c r="P3536">
        <v>43.046594982078801</v>
      </c>
      <c r="Q3536">
        <v>4.2502533627336997E-2</v>
      </c>
    </row>
    <row r="3537" spans="1:17" hidden="1" x14ac:dyDescent="0.3">
      <c r="A3537" t="s">
        <v>7298</v>
      </c>
      <c r="B3537" t="s">
        <v>7299</v>
      </c>
      <c r="C3537" t="str">
        <f>IFERROR(VLOOKUP(Table1[[#This Row],[Ticker]],[1]!Table2[[Symbol]:[Industry]],2,FALSE),"-")</f>
        <v>-</v>
      </c>
      <c r="D3537" t="s">
        <v>3347</v>
      </c>
      <c r="E3537">
        <v>41.25</v>
      </c>
      <c r="F3537">
        <v>125</v>
      </c>
      <c r="G3537">
        <v>10.7775519276782</v>
      </c>
      <c r="H3537">
        <v>-2.4873744703082399</v>
      </c>
      <c r="I3537">
        <v>-10.5701580093282</v>
      </c>
      <c r="J3537">
        <v>0.47171615693268798</v>
      </c>
      <c r="K3537">
        <v>124.825791553869</v>
      </c>
      <c r="L3537">
        <v>115.84711789684501</v>
      </c>
      <c r="M3537">
        <v>99.999999993730199</v>
      </c>
      <c r="O3537">
        <v>0</v>
      </c>
      <c r="P3537">
        <v>37.362637362637301</v>
      </c>
    </row>
    <row r="3538" spans="1:17" hidden="1" x14ac:dyDescent="0.3">
      <c r="A3538" t="s">
        <v>7300</v>
      </c>
      <c r="B3538" t="s">
        <v>7301</v>
      </c>
      <c r="C3538" t="str">
        <f>IFERROR(VLOOKUP(Table1[[#This Row],[Ticker]],[1]!Table2[[Symbol]:[Industry]],2,FALSE),"-")</f>
        <v>-</v>
      </c>
      <c r="D3538" t="s">
        <v>775</v>
      </c>
      <c r="E3538">
        <v>41.244030000000002</v>
      </c>
      <c r="F3538">
        <v>146.1</v>
      </c>
      <c r="G3538">
        <v>-70.661640458882502</v>
      </c>
      <c r="H3538">
        <v>6.8291722922816698</v>
      </c>
      <c r="I3538">
        <v>-57.181369747220998</v>
      </c>
      <c r="J3538">
        <v>8.4290873825099393</v>
      </c>
      <c r="M3538">
        <v>55.751599576129202</v>
      </c>
      <c r="O3538">
        <v>97.6386036960985</v>
      </c>
      <c r="P3538">
        <v>16.88</v>
      </c>
    </row>
    <row r="3539" spans="1:17" hidden="1" x14ac:dyDescent="0.3">
      <c r="A3539" t="s">
        <v>7302</v>
      </c>
      <c r="B3539" t="s">
        <v>7303</v>
      </c>
      <c r="C3539" t="str">
        <f>IFERROR(VLOOKUP(Table1[[#This Row],[Ticker]],[1]!Table2[[Symbol]:[Industry]],2,FALSE),"-")</f>
        <v>-</v>
      </c>
      <c r="D3539" t="s">
        <v>626</v>
      </c>
      <c r="E3539">
        <v>41.182575</v>
      </c>
      <c r="F3539">
        <v>83.45</v>
      </c>
      <c r="G3539">
        <v>24.866820191175201</v>
      </c>
      <c r="H3539">
        <v>44.302423242972303</v>
      </c>
      <c r="I3539">
        <v>64.448376766064101</v>
      </c>
      <c r="J3539">
        <v>5.4402696160521797</v>
      </c>
      <c r="K3539">
        <v>64.680770596490703</v>
      </c>
      <c r="M3539">
        <v>99.985906154172099</v>
      </c>
      <c r="N3539">
        <v>1.1979166666666601</v>
      </c>
      <c r="O3539">
        <v>0</v>
      </c>
      <c r="P3539">
        <v>78.311965811965806</v>
      </c>
    </row>
    <row r="3540" spans="1:17" hidden="1" x14ac:dyDescent="0.3">
      <c r="A3540" t="s">
        <v>7304</v>
      </c>
      <c r="B3540" t="s">
        <v>7305</v>
      </c>
      <c r="C3540" t="str">
        <f>IFERROR(VLOOKUP(Table1[[#This Row],[Ticker]],[1]!Table2[[Symbol]:[Industry]],2,FALSE),"-")</f>
        <v>-</v>
      </c>
      <c r="D3540" t="s">
        <v>7306</v>
      </c>
      <c r="E3540">
        <v>41.060882925999998</v>
      </c>
      <c r="F3540">
        <v>49.07</v>
      </c>
      <c r="G3540">
        <v>698.12079691798203</v>
      </c>
      <c r="H3540">
        <v>-6.96827064954409</v>
      </c>
      <c r="I3540">
        <v>11.3751446881687</v>
      </c>
      <c r="J3540">
        <v>10.5962549023201</v>
      </c>
      <c r="K3540">
        <v>45.825617842149597</v>
      </c>
      <c r="L3540">
        <v>37.244951070801498</v>
      </c>
      <c r="M3540">
        <v>71.907349259228198</v>
      </c>
      <c r="N3540">
        <v>1.1120213219842201</v>
      </c>
      <c r="O3540">
        <v>28.9178724271448</v>
      </c>
      <c r="P3540">
        <v>808.70370370370301</v>
      </c>
      <c r="Q3540">
        <v>0.17384339902045701</v>
      </c>
    </row>
    <row r="3541" spans="1:17" hidden="1" x14ac:dyDescent="0.3">
      <c r="A3541" t="s">
        <v>7307</v>
      </c>
      <c r="B3541" t="s">
        <v>7308</v>
      </c>
      <c r="C3541" t="str">
        <f>IFERROR(VLOOKUP(Table1[[#This Row],[Ticker]],[1]!Table2[[Symbol]:[Industry]],2,FALSE),"-")</f>
        <v>-</v>
      </c>
      <c r="D3541" t="s">
        <v>230</v>
      </c>
      <c r="E3541">
        <v>41.019282850000003</v>
      </c>
      <c r="F3541">
        <v>59.15</v>
      </c>
      <c r="G3541">
        <v>65.149112295997099</v>
      </c>
      <c r="H3541">
        <v>-17.9873744703082</v>
      </c>
      <c r="I3541">
        <v>-47.382592501075301</v>
      </c>
      <c r="J3541">
        <v>2.01678053461508</v>
      </c>
      <c r="K3541">
        <v>64.187539507715002</v>
      </c>
      <c r="L3541">
        <v>63.847873800098398</v>
      </c>
      <c r="M3541">
        <v>40.195497305549999</v>
      </c>
      <c r="N3541">
        <v>0.225705329153605</v>
      </c>
      <c r="O3541">
        <v>99.492814877430206</v>
      </c>
      <c r="P3541">
        <v>101.533219761499</v>
      </c>
    </row>
    <row r="3542" spans="1:17" hidden="1" x14ac:dyDescent="0.3">
      <c r="A3542" t="s">
        <v>7309</v>
      </c>
      <c r="B3542" t="s">
        <v>7310</v>
      </c>
      <c r="C3542" t="str">
        <f>IFERROR(VLOOKUP(Table1[[#This Row],[Ticker]],[1]!Table2[[Symbol]:[Industry]],2,FALSE),"-")</f>
        <v>-</v>
      </c>
      <c r="D3542" t="s">
        <v>523</v>
      </c>
      <c r="E3542">
        <v>40.962493000000002</v>
      </c>
      <c r="F3542">
        <v>78.650000000000006</v>
      </c>
      <c r="G3542">
        <v>-64.826153358005797</v>
      </c>
      <c r="H3542">
        <v>-3.8689534176766598</v>
      </c>
      <c r="I3542">
        <v>-51.345882646344201</v>
      </c>
      <c r="J3542">
        <v>10.2885659737825</v>
      </c>
      <c r="K3542">
        <v>79.588107091003096</v>
      </c>
      <c r="M3542">
        <v>60.4980859388588</v>
      </c>
      <c r="N3542">
        <v>0.74423963133640503</v>
      </c>
      <c r="O3542">
        <v>69.993642720915403</v>
      </c>
      <c r="P3542">
        <v>37.379912663755398</v>
      </c>
    </row>
    <row r="3543" spans="1:17" hidden="1" x14ac:dyDescent="0.3">
      <c r="A3543" t="s">
        <v>7311</v>
      </c>
      <c r="B3543" t="s">
        <v>7312</v>
      </c>
      <c r="C3543" t="str">
        <f>IFERROR(VLOOKUP(Table1[[#This Row],[Ticker]],[1]!Table2[[Symbol]:[Industry]],2,FALSE),"-")</f>
        <v>-</v>
      </c>
      <c r="E3543">
        <v>40.890381202</v>
      </c>
      <c r="F3543">
        <v>7.81</v>
      </c>
      <c r="G3543">
        <v>25.065400001934101</v>
      </c>
      <c r="H3543">
        <v>-10.9579627056023</v>
      </c>
      <c r="I3543">
        <v>-24.253847715333901</v>
      </c>
      <c r="J3543">
        <v>1.11854668733372</v>
      </c>
      <c r="K3543">
        <v>8.2548200948840407</v>
      </c>
      <c r="L3543">
        <v>7.8980724732917702</v>
      </c>
      <c r="M3543">
        <v>39.358369808599903</v>
      </c>
      <c r="N3543">
        <v>0.50660748611114503</v>
      </c>
      <c r="O3543">
        <v>51.7285531370038</v>
      </c>
      <c r="P3543">
        <v>56.199999999999903</v>
      </c>
      <c r="Q3543">
        <v>7.2009586546048998E-2</v>
      </c>
    </row>
    <row r="3544" spans="1:17" hidden="1" x14ac:dyDescent="0.3">
      <c r="A3544" t="s">
        <v>7313</v>
      </c>
      <c r="B3544" t="s">
        <v>7314</v>
      </c>
      <c r="C3544" t="str">
        <f>IFERROR(VLOOKUP(Table1[[#This Row],[Ticker]],[1]!Table2[[Symbol]:[Industry]],2,FALSE),"-")</f>
        <v>-</v>
      </c>
      <c r="D3544" t="s">
        <v>155</v>
      </c>
      <c r="E3544">
        <v>40.835386909999997</v>
      </c>
      <c r="F3544">
        <v>101.65</v>
      </c>
      <c r="G3544">
        <v>204.30684164837399</v>
      </c>
      <c r="H3544">
        <v>59.877385962458298</v>
      </c>
      <c r="I3544">
        <v>53.534529538997504</v>
      </c>
      <c r="J3544">
        <v>-0.45255056003421101</v>
      </c>
      <c r="K3544">
        <v>83.5066983844048</v>
      </c>
      <c r="L3544">
        <v>63.644240266121599</v>
      </c>
      <c r="M3544">
        <v>49.888399307214698</v>
      </c>
      <c r="N3544">
        <v>1.5899329119150001</v>
      </c>
      <c r="O3544">
        <v>34.441711756025498</v>
      </c>
      <c r="P3544">
        <v>246.92832764505101</v>
      </c>
      <c r="Q3544">
        <v>0.13306649381587901</v>
      </c>
    </row>
    <row r="3545" spans="1:17" hidden="1" x14ac:dyDescent="0.3">
      <c r="A3545" t="s">
        <v>7315</v>
      </c>
      <c r="B3545" t="s">
        <v>7316</v>
      </c>
      <c r="C3545" t="str">
        <f>IFERROR(VLOOKUP(Table1[[#This Row],[Ticker]],[1]!Table2[[Symbol]:[Industry]],2,FALSE),"-")</f>
        <v>-</v>
      </c>
      <c r="D3545" t="s">
        <v>532</v>
      </c>
      <c r="E3545">
        <v>40.706703949999998</v>
      </c>
      <c r="F3545">
        <v>5.5</v>
      </c>
      <c r="G3545">
        <v>74.144841572340198</v>
      </c>
      <c r="H3545">
        <v>-19.252953105323002</v>
      </c>
      <c r="I3545">
        <v>39.249755913821502</v>
      </c>
      <c r="J3545">
        <v>-6.9540264173247204</v>
      </c>
      <c r="K3545">
        <v>5.6391485249256199</v>
      </c>
      <c r="L3545">
        <v>4.4744690147259698</v>
      </c>
      <c r="M3545">
        <v>19.555741563164201</v>
      </c>
      <c r="N3545">
        <v>0.56136978087719303</v>
      </c>
      <c r="O3545">
        <v>33.818181818181799</v>
      </c>
      <c r="P3545">
        <v>114.84375</v>
      </c>
      <c r="Q3545">
        <v>6.9633241534520995E-2</v>
      </c>
    </row>
    <row r="3546" spans="1:17" hidden="1" x14ac:dyDescent="0.3">
      <c r="A3546" t="s">
        <v>7317</v>
      </c>
      <c r="B3546" t="s">
        <v>7318</v>
      </c>
      <c r="C3546" t="str">
        <f>IFERROR(VLOOKUP(Table1[[#This Row],[Ticker]],[1]!Table2[[Symbol]:[Industry]],2,FALSE),"-")</f>
        <v>-</v>
      </c>
      <c r="D3546" t="s">
        <v>133</v>
      </c>
      <c r="E3546">
        <v>40.703008500000003</v>
      </c>
      <c r="F3546">
        <v>76.23</v>
      </c>
      <c r="G3546">
        <v>201.004085170971</v>
      </c>
      <c r="H3546">
        <v>5.0691616576564602</v>
      </c>
      <c r="I3546">
        <v>-18.702337943111701</v>
      </c>
      <c r="J3546">
        <v>2.52588336876049</v>
      </c>
      <c r="K3546">
        <v>73.833351143011299</v>
      </c>
      <c r="L3546">
        <v>57.605962521785202</v>
      </c>
      <c r="M3546">
        <v>47.813536908567201</v>
      </c>
      <c r="N3546">
        <v>0.57426133169809301</v>
      </c>
      <c r="O3546">
        <v>23.2979142070051</v>
      </c>
      <c r="P3546">
        <v>252.916666666666</v>
      </c>
      <c r="Q3546">
        <v>0.142307990327428</v>
      </c>
    </row>
    <row r="3547" spans="1:17" hidden="1" x14ac:dyDescent="0.3">
      <c r="A3547" t="s">
        <v>7319</v>
      </c>
      <c r="B3547" t="s">
        <v>7320</v>
      </c>
      <c r="C3547" t="str">
        <f>IFERROR(VLOOKUP(Table1[[#This Row],[Ticker]],[1]!Table2[[Symbol]:[Industry]],2,FALSE),"-")</f>
        <v>-</v>
      </c>
      <c r="D3547" t="s">
        <v>297</v>
      </c>
      <c r="E3547">
        <v>40.555410000000002</v>
      </c>
      <c r="F3547">
        <v>93.9</v>
      </c>
      <c r="G3547">
        <v>-30.7687589043468</v>
      </c>
      <c r="H3547">
        <v>-8.6506397764306993</v>
      </c>
      <c r="I3547">
        <v>-20.592499452361501</v>
      </c>
      <c r="J3547">
        <v>-1.69849660902476</v>
      </c>
      <c r="K3547">
        <v>94.264556757749006</v>
      </c>
      <c r="L3547">
        <v>94.825716855942801</v>
      </c>
      <c r="M3547">
        <v>55.2933311327197</v>
      </c>
      <c r="N3547">
        <v>1.1083960147823999</v>
      </c>
      <c r="O3547">
        <v>52.183173588924298</v>
      </c>
      <c r="P3547">
        <v>23.552631578947299</v>
      </c>
      <c r="Q3547">
        <v>9.9095551114483996E-2</v>
      </c>
    </row>
    <row r="3548" spans="1:17" hidden="1" x14ac:dyDescent="0.3">
      <c r="A3548" t="s">
        <v>7321</v>
      </c>
      <c r="B3548" t="s">
        <v>7322</v>
      </c>
      <c r="C3548" t="str">
        <f>IFERROR(VLOOKUP(Table1[[#This Row],[Ticker]],[1]!Table2[[Symbol]:[Industry]],2,FALSE),"-")</f>
        <v>-</v>
      </c>
      <c r="D3548" t="s">
        <v>433</v>
      </c>
      <c r="E3548">
        <v>40.545999999999999</v>
      </c>
      <c r="F3548">
        <v>3.8</v>
      </c>
      <c r="G3548">
        <v>4.4493973236616098</v>
      </c>
      <c r="H3548">
        <v>18.616521633587801</v>
      </c>
      <c r="I3548">
        <v>41.366729992149502</v>
      </c>
      <c r="J3548">
        <v>11.8149997390222</v>
      </c>
      <c r="K3548">
        <v>3.2216032632200302</v>
      </c>
      <c r="L3548">
        <v>2.88140637389859</v>
      </c>
      <c r="M3548">
        <v>76.509901228023693</v>
      </c>
      <c r="N3548">
        <v>1.7883107072824</v>
      </c>
      <c r="O3548">
        <v>18.421052631578899</v>
      </c>
      <c r="P3548">
        <v>120.930232558139</v>
      </c>
      <c r="Q3548">
        <v>3.2723429511034997E-2</v>
      </c>
    </row>
    <row r="3549" spans="1:17" hidden="1" x14ac:dyDescent="0.3">
      <c r="A3549" t="s">
        <v>7323</v>
      </c>
      <c r="B3549" t="s">
        <v>7324</v>
      </c>
      <c r="C3549" t="str">
        <f>IFERROR(VLOOKUP(Table1[[#This Row],[Ticker]],[1]!Table2[[Symbol]:[Industry]],2,FALSE),"-")</f>
        <v>-</v>
      </c>
      <c r="D3549" t="s">
        <v>5474</v>
      </c>
      <c r="E3549">
        <v>40.459476799999997</v>
      </c>
      <c r="F3549">
        <v>14.02</v>
      </c>
      <c r="G3549">
        <v>-73.7989408566458</v>
      </c>
      <c r="H3549">
        <v>5.6064228065449901</v>
      </c>
      <c r="I3549">
        <v>-48.317384039378801</v>
      </c>
      <c r="J3549">
        <v>4.6262351073699897</v>
      </c>
      <c r="K3549">
        <v>13.3879352672633</v>
      </c>
      <c r="L3549">
        <v>17.286643451941899</v>
      </c>
      <c r="M3549">
        <v>60.433607011150002</v>
      </c>
      <c r="N3549">
        <v>1.21517786315701</v>
      </c>
      <c r="O3549">
        <v>224.179743223965</v>
      </c>
      <c r="P3549">
        <v>40.480961923847602</v>
      </c>
      <c r="Q3549">
        <v>0.236790139627264</v>
      </c>
    </row>
    <row r="3550" spans="1:17" hidden="1" x14ac:dyDescent="0.3">
      <c r="A3550" t="s">
        <v>7325</v>
      </c>
      <c r="B3550" t="s">
        <v>7326</v>
      </c>
      <c r="C3550" t="str">
        <f>IFERROR(VLOOKUP(Table1[[#This Row],[Ticker]],[1]!Table2[[Symbol]:[Industry]],2,FALSE),"-")</f>
        <v>-</v>
      </c>
      <c r="D3550" t="s">
        <v>46</v>
      </c>
      <c r="E3550">
        <v>40.331858599999997</v>
      </c>
      <c r="F3550">
        <v>59.05</v>
      </c>
      <c r="G3550">
        <v>-61.155722554072597</v>
      </c>
      <c r="H3550">
        <v>-25.297831986648099</v>
      </c>
      <c r="I3550">
        <v>-47.6754518424111</v>
      </c>
      <c r="J3550">
        <v>-2.08603961864487</v>
      </c>
      <c r="K3550">
        <v>64.971270227194097</v>
      </c>
      <c r="M3550">
        <v>29.409367697507399</v>
      </c>
      <c r="N3550">
        <v>0.27982469748681299</v>
      </c>
      <c r="O3550">
        <v>60.880609652836498</v>
      </c>
      <c r="P3550">
        <v>21.0040983606557</v>
      </c>
    </row>
    <row r="3551" spans="1:17" hidden="1" x14ac:dyDescent="0.3">
      <c r="A3551" t="s">
        <v>7327</v>
      </c>
      <c r="B3551" t="s">
        <v>7328</v>
      </c>
      <c r="C3551" t="str">
        <f>IFERROR(VLOOKUP(Table1[[#This Row],[Ticker]],[1]!Table2[[Symbol]:[Industry]],2,FALSE),"-")</f>
        <v>-</v>
      </c>
      <c r="D3551" t="s">
        <v>21</v>
      </c>
      <c r="E3551">
        <v>40.303919999999998</v>
      </c>
      <c r="F3551">
        <v>137.65</v>
      </c>
      <c r="G3551">
        <v>-12.5892262217085</v>
      </c>
      <c r="H3551">
        <v>-29.9763125234055</v>
      </c>
      <c r="I3551">
        <v>-21.915679247974499</v>
      </c>
      <c r="J3551">
        <v>-6.5495604388119899</v>
      </c>
      <c r="K3551">
        <v>152.09852942048499</v>
      </c>
      <c r="L3551">
        <v>153.39426413930099</v>
      </c>
      <c r="M3551">
        <v>41.328171567634101</v>
      </c>
      <c r="N3551">
        <v>0.89267015706806196</v>
      </c>
      <c r="O3551">
        <v>48.928441699963599</v>
      </c>
      <c r="P3551">
        <v>33.7706511175899</v>
      </c>
    </row>
    <row r="3552" spans="1:17" hidden="1" x14ac:dyDescent="0.3">
      <c r="A3552" t="s">
        <v>7329</v>
      </c>
      <c r="B3552" t="s">
        <v>7330</v>
      </c>
      <c r="C3552" t="str">
        <f>IFERROR(VLOOKUP(Table1[[#This Row],[Ticker]],[1]!Table2[[Symbol]:[Industry]],2,FALSE),"-")</f>
        <v>-</v>
      </c>
      <c r="E3552">
        <v>40.200000000000003</v>
      </c>
      <c r="F3552">
        <v>13.4</v>
      </c>
      <c r="G3552">
        <v>49.388940539066901</v>
      </c>
      <c r="H3552">
        <v>-10.1540411369749</v>
      </c>
      <c r="I3552">
        <v>-25.7514900818373</v>
      </c>
      <c r="J3552">
        <v>-3.3477282875117602</v>
      </c>
      <c r="K3552">
        <v>13.5368235260018</v>
      </c>
      <c r="L3552">
        <v>12.651243597213499</v>
      </c>
      <c r="M3552">
        <v>37.816561917023499</v>
      </c>
      <c r="N3552">
        <v>0.61524845908874704</v>
      </c>
      <c r="O3552">
        <v>67.089552238805894</v>
      </c>
      <c r="P3552">
        <v>97.058823529411697</v>
      </c>
      <c r="Q3552">
        <v>7.1212611883992999E-2</v>
      </c>
    </row>
    <row r="3553" spans="1:17" hidden="1" x14ac:dyDescent="0.3">
      <c r="A3553" t="s">
        <v>7331</v>
      </c>
      <c r="B3553" t="s">
        <v>7332</v>
      </c>
      <c r="C3553" t="str">
        <f>IFERROR(VLOOKUP(Table1[[#This Row],[Ticker]],[1]!Table2[[Symbol]:[Industry]],2,FALSE),"-")</f>
        <v>-</v>
      </c>
      <c r="D3553" t="s">
        <v>181</v>
      </c>
      <c r="E3553">
        <v>40.176084564</v>
      </c>
      <c r="F3553">
        <v>14.19</v>
      </c>
      <c r="G3553">
        <v>-87.3102445824819</v>
      </c>
      <c r="H3553">
        <v>-12.8671213057512</v>
      </c>
      <c r="I3553">
        <v>-65.710025144139195</v>
      </c>
      <c r="J3553">
        <v>-5.0653085261893898</v>
      </c>
      <c r="K3553">
        <v>16.374902486375799</v>
      </c>
      <c r="L3553">
        <v>24.4425055606516</v>
      </c>
      <c r="M3553">
        <v>20.063794724305001</v>
      </c>
      <c r="N3553">
        <v>0.64461472163323996</v>
      </c>
      <c r="O3553">
        <v>209.725158562367</v>
      </c>
      <c r="P3553">
        <v>2.3809523809523698</v>
      </c>
      <c r="Q3553">
        <v>-0.109436452105707</v>
      </c>
    </row>
    <row r="3554" spans="1:17" hidden="1" x14ac:dyDescent="0.3">
      <c r="A3554" t="s">
        <v>7333</v>
      </c>
      <c r="B3554" t="s">
        <v>7334</v>
      </c>
      <c r="C3554" t="str">
        <f>IFERROR(VLOOKUP(Table1[[#This Row],[Ticker]],[1]!Table2[[Symbol]:[Industry]],2,FALSE),"-")</f>
        <v>-</v>
      </c>
      <c r="D3554" t="s">
        <v>130</v>
      </c>
      <c r="E3554">
        <v>39.882856239320702</v>
      </c>
      <c r="F3554">
        <v>31.7</v>
      </c>
      <c r="M3554">
        <v>8.5813433096764804</v>
      </c>
      <c r="N3554">
        <v>1</v>
      </c>
    </row>
    <row r="3555" spans="1:17" hidden="1" x14ac:dyDescent="0.3">
      <c r="A3555" t="s">
        <v>7335</v>
      </c>
      <c r="B3555" t="s">
        <v>7336</v>
      </c>
      <c r="C3555" t="str">
        <f>IFERROR(VLOOKUP(Table1[[#This Row],[Ticker]],[1]!Table2[[Symbol]:[Industry]],2,FALSE),"-")</f>
        <v>-</v>
      </c>
      <c r="D3555" t="s">
        <v>133</v>
      </c>
      <c r="E3555">
        <v>39.834455577</v>
      </c>
      <c r="F3555">
        <v>72.03</v>
      </c>
      <c r="G3555">
        <v>-29.3917242151506</v>
      </c>
      <c r="H3555">
        <v>-2.2539221220522601</v>
      </c>
      <c r="I3555">
        <v>-26.2903034541641</v>
      </c>
      <c r="J3555">
        <v>-5.9513607661442398</v>
      </c>
      <c r="K3555">
        <v>75.231603159694501</v>
      </c>
      <c r="L3555">
        <v>81.234845277775094</v>
      </c>
      <c r="M3555">
        <v>43.230859863630897</v>
      </c>
      <c r="N3555">
        <v>2.3337121787291299</v>
      </c>
      <c r="O3555">
        <v>29.862557267804998</v>
      </c>
      <c r="P3555">
        <v>13.4330708661417</v>
      </c>
      <c r="Q3555">
        <v>7.8368537536608995E-2</v>
      </c>
    </row>
    <row r="3556" spans="1:17" hidden="1" x14ac:dyDescent="0.3">
      <c r="A3556" t="s">
        <v>7337</v>
      </c>
      <c r="B3556" t="s">
        <v>7338</v>
      </c>
      <c r="C3556" t="str">
        <f>IFERROR(VLOOKUP(Table1[[#This Row],[Ticker]],[1]!Table2[[Symbol]:[Industry]],2,FALSE),"-")</f>
        <v>-</v>
      </c>
      <c r="D3556" t="s">
        <v>626</v>
      </c>
      <c r="E3556">
        <v>39.72</v>
      </c>
      <c r="F3556">
        <v>264.8</v>
      </c>
      <c r="G3556">
        <v>79.244685260726897</v>
      </c>
      <c r="H3556">
        <v>20.5687445290156</v>
      </c>
      <c r="I3556">
        <v>-24.8381480566308</v>
      </c>
      <c r="J3556">
        <v>-1.95859120546903</v>
      </c>
      <c r="K3556">
        <v>244.88098282782599</v>
      </c>
      <c r="L3556">
        <v>233.19548593152999</v>
      </c>
      <c r="M3556">
        <v>56.966463845626798</v>
      </c>
      <c r="N3556">
        <v>1.710058171679</v>
      </c>
      <c r="O3556">
        <v>33.478096676737103</v>
      </c>
      <c r="P3556">
        <v>119.659892160929</v>
      </c>
      <c r="Q3556">
        <v>7.5471761846087004E-2</v>
      </c>
    </row>
    <row r="3557" spans="1:17" hidden="1" x14ac:dyDescent="0.3">
      <c r="A3557" t="s">
        <v>7339</v>
      </c>
      <c r="B3557" t="s">
        <v>7340</v>
      </c>
      <c r="C3557" t="str">
        <f>IFERROR(VLOOKUP(Table1[[#This Row],[Ticker]],[1]!Table2[[Symbol]:[Industry]],2,FALSE),"-")</f>
        <v>-</v>
      </c>
      <c r="D3557" t="s">
        <v>2862</v>
      </c>
      <c r="E3557">
        <v>39.686965012000002</v>
      </c>
      <c r="F3557">
        <v>27.38</v>
      </c>
      <c r="G3557">
        <v>481.85935900948499</v>
      </c>
      <c r="H3557">
        <v>48.355322158905203</v>
      </c>
      <c r="I3557">
        <v>163.46084184235801</v>
      </c>
      <c r="J3557">
        <v>8.6070363341376908</v>
      </c>
      <c r="K3557">
        <v>18.851588661555802</v>
      </c>
      <c r="L3557">
        <v>11.225530471952201</v>
      </c>
      <c r="M3557">
        <v>99.984685145395602</v>
      </c>
      <c r="N3557">
        <v>0.35482100469824901</v>
      </c>
      <c r="O3557">
        <v>0</v>
      </c>
      <c r="P3557">
        <v>512.52796420581603</v>
      </c>
      <c r="Q3557">
        <v>0.21009667623936701</v>
      </c>
    </row>
    <row r="3558" spans="1:17" hidden="1" x14ac:dyDescent="0.3">
      <c r="A3558" t="s">
        <v>7341</v>
      </c>
      <c r="B3558" t="s">
        <v>7342</v>
      </c>
      <c r="C3558" t="str">
        <f>IFERROR(VLOOKUP(Table1[[#This Row],[Ticker]],[1]!Table2[[Symbol]:[Industry]],2,FALSE),"-")</f>
        <v>-</v>
      </c>
      <c r="D3558" t="s">
        <v>463</v>
      </c>
      <c r="E3558">
        <v>39.598062083999999</v>
      </c>
      <c r="F3558">
        <v>5.88</v>
      </c>
      <c r="G3558">
        <v>-54.877768361788299</v>
      </c>
      <c r="H3558">
        <v>1.1711621150576099</v>
      </c>
      <c r="I3558">
        <v>-57.633116610089999</v>
      </c>
      <c r="J3558">
        <v>4.67486852120589</v>
      </c>
      <c r="K3558">
        <v>6.4624678435501597</v>
      </c>
      <c r="L3558">
        <v>9.0323004633019703</v>
      </c>
      <c r="M3558">
        <v>46.2971671128781</v>
      </c>
      <c r="N3558">
        <v>0.18322066918208599</v>
      </c>
      <c r="O3558">
        <v>87.074829931972801</v>
      </c>
      <c r="P3558">
        <v>10.1123595505618</v>
      </c>
      <c r="Q3558">
        <v>-0.217405158859204</v>
      </c>
    </row>
    <row r="3559" spans="1:17" hidden="1" x14ac:dyDescent="0.3">
      <c r="A3559" t="s">
        <v>7343</v>
      </c>
      <c r="B3559" t="s">
        <v>7344</v>
      </c>
      <c r="C3559" t="str">
        <f>IFERROR(VLOOKUP(Table1[[#This Row],[Ticker]],[1]!Table2[[Symbol]:[Industry]],2,FALSE),"-")</f>
        <v>-</v>
      </c>
      <c r="E3559">
        <v>39.501440000000002</v>
      </c>
      <c r="F3559">
        <v>56.11</v>
      </c>
      <c r="G3559">
        <v>57.442464581439701</v>
      </c>
      <c r="H3559">
        <v>13.2750017673155</v>
      </c>
      <c r="I3559">
        <v>-30.3467026289022</v>
      </c>
      <c r="J3559">
        <v>-6.7346330494165096</v>
      </c>
      <c r="K3559">
        <v>54.694902066083401</v>
      </c>
      <c r="L3559">
        <v>50.017448905629799</v>
      </c>
      <c r="M3559">
        <v>40.3423441805718</v>
      </c>
      <c r="N3559">
        <v>1.5106413735830699</v>
      </c>
      <c r="O3559">
        <v>40.438424523257801</v>
      </c>
      <c r="P3559">
        <v>94.894060437651902</v>
      </c>
      <c r="Q3559">
        <v>-5.96813793543E-3</v>
      </c>
    </row>
    <row r="3560" spans="1:17" hidden="1" x14ac:dyDescent="0.3">
      <c r="A3560" t="s">
        <v>7345</v>
      </c>
      <c r="B3560" t="s">
        <v>7346</v>
      </c>
      <c r="C3560" t="str">
        <f>IFERROR(VLOOKUP(Table1[[#This Row],[Ticker]],[1]!Table2[[Symbol]:[Industry]],2,FALSE),"-")</f>
        <v>-</v>
      </c>
      <c r="D3560" t="s">
        <v>1525</v>
      </c>
      <c r="E3560">
        <v>39.483330000000002</v>
      </c>
      <c r="F3560">
        <v>644.1</v>
      </c>
      <c r="G3560">
        <v>-8.1734667200036597</v>
      </c>
      <c r="H3560">
        <v>10.5126255296917</v>
      </c>
      <c r="I3560">
        <v>22.011610701497901</v>
      </c>
      <c r="J3560">
        <v>0.47171615693268798</v>
      </c>
      <c r="K3560">
        <v>587.97790139711697</v>
      </c>
      <c r="L3560">
        <v>529.59557761925498</v>
      </c>
      <c r="M3560">
        <v>91.844366883209801</v>
      </c>
      <c r="N3560">
        <v>0.33451327433628297</v>
      </c>
      <c r="O3560">
        <v>13.825492935879501</v>
      </c>
      <c r="P3560">
        <v>78.9166666666666</v>
      </c>
    </row>
    <row r="3561" spans="1:17" hidden="1" x14ac:dyDescent="0.3">
      <c r="A3561" t="s">
        <v>7347</v>
      </c>
      <c r="B3561" t="s">
        <v>7348</v>
      </c>
      <c r="C3561" t="str">
        <f>IFERROR(VLOOKUP(Table1[[#This Row],[Ticker]],[1]!Table2[[Symbol]:[Industry]],2,FALSE),"-")</f>
        <v>-</v>
      </c>
      <c r="D3561" t="s">
        <v>3876</v>
      </c>
      <c r="E3561">
        <v>39.427237499999997</v>
      </c>
      <c r="F3561">
        <v>301</v>
      </c>
      <c r="G3561">
        <v>193.627680522487</v>
      </c>
      <c r="H3561">
        <v>60.811594601856697</v>
      </c>
      <c r="I3561">
        <v>187.89518527670199</v>
      </c>
      <c r="J3561">
        <v>-9.2590147164110803</v>
      </c>
      <c r="K3561">
        <v>241.67821832899401</v>
      </c>
      <c r="L3561">
        <v>151.68435660203099</v>
      </c>
      <c r="M3561">
        <v>36.682609323836502</v>
      </c>
      <c r="N3561">
        <v>1.8181818181818099</v>
      </c>
      <c r="O3561">
        <v>33.222591362126202</v>
      </c>
      <c r="P3561">
        <v>300</v>
      </c>
    </row>
    <row r="3562" spans="1:17" hidden="1" x14ac:dyDescent="0.3">
      <c r="A3562" t="s">
        <v>7349</v>
      </c>
      <c r="B3562" t="s">
        <v>7350</v>
      </c>
      <c r="C3562" t="str">
        <f>IFERROR(VLOOKUP(Table1[[#This Row],[Ticker]],[1]!Table2[[Symbol]:[Industry]],2,FALSE),"-")</f>
        <v>-</v>
      </c>
      <c r="D3562" t="s">
        <v>116</v>
      </c>
      <c r="E3562">
        <v>39.41002692</v>
      </c>
      <c r="F3562">
        <v>35.97</v>
      </c>
      <c r="G3562">
        <v>48.026565050477799</v>
      </c>
      <c r="H3562">
        <v>-5.8022915973800604</v>
      </c>
      <c r="I3562">
        <v>-10.333386151868901</v>
      </c>
      <c r="J3562">
        <v>-1.44982107285113</v>
      </c>
      <c r="K3562">
        <v>37.196376066918397</v>
      </c>
      <c r="L3562">
        <v>33.964807177063598</v>
      </c>
      <c r="M3562">
        <v>32.305333524189201</v>
      </c>
      <c r="N3562">
        <v>0.24888364941666899</v>
      </c>
      <c r="O3562">
        <v>37.3366694467611</v>
      </c>
      <c r="P3562">
        <v>83.989769820971802</v>
      </c>
      <c r="Q3562">
        <v>5.1469805846193997E-2</v>
      </c>
    </row>
    <row r="3563" spans="1:17" hidden="1" x14ac:dyDescent="0.3">
      <c r="A3563" t="s">
        <v>7351</v>
      </c>
      <c r="B3563" t="s">
        <v>7352</v>
      </c>
      <c r="C3563" t="str">
        <f>IFERROR(VLOOKUP(Table1[[#This Row],[Ticker]],[1]!Table2[[Symbol]:[Industry]],2,FALSE),"-")</f>
        <v>-</v>
      </c>
      <c r="D3563" t="s">
        <v>2954</v>
      </c>
      <c r="E3563">
        <v>39.396000000000001</v>
      </c>
      <c r="F3563">
        <v>49</v>
      </c>
      <c r="G3563">
        <v>-33.782055131928701</v>
      </c>
      <c r="H3563">
        <v>-7.94546413892422</v>
      </c>
      <c r="I3563">
        <v>-33.701152431934702</v>
      </c>
      <c r="J3563">
        <v>-1.5484858632693299</v>
      </c>
      <c r="K3563">
        <v>50.2403818193917</v>
      </c>
      <c r="L3563">
        <v>55.6105253878616</v>
      </c>
      <c r="M3563">
        <v>49.946065323961903</v>
      </c>
      <c r="N3563">
        <v>0.621293518453917</v>
      </c>
      <c r="O3563">
        <v>69.387755102040799</v>
      </c>
      <c r="P3563">
        <v>13.6627232660635</v>
      </c>
    </row>
    <row r="3564" spans="1:17" hidden="1" x14ac:dyDescent="0.3">
      <c r="A3564" t="s">
        <v>7353</v>
      </c>
      <c r="B3564" t="s">
        <v>7354</v>
      </c>
      <c r="C3564" t="str">
        <f>IFERROR(VLOOKUP(Table1[[#This Row],[Ticker]],[1]!Table2[[Symbol]:[Industry]],2,FALSE),"-")</f>
        <v>-</v>
      </c>
      <c r="E3564">
        <v>39.374406213999997</v>
      </c>
      <c r="F3564">
        <v>75.58</v>
      </c>
      <c r="G3564">
        <v>7.0432331491117202</v>
      </c>
      <c r="H3564">
        <v>-23.801975574171699</v>
      </c>
      <c r="I3564">
        <v>19.491676504772599</v>
      </c>
      <c r="J3564">
        <v>7.8091562664467196</v>
      </c>
      <c r="K3564">
        <v>74.420977204919396</v>
      </c>
      <c r="L3564">
        <v>64.183956877914497</v>
      </c>
      <c r="M3564">
        <v>44.311907626476902</v>
      </c>
      <c r="N3564">
        <v>0.30686781478123698</v>
      </c>
      <c r="O3564">
        <v>61.312516538766801</v>
      </c>
      <c r="P3564">
        <v>129.030303030303</v>
      </c>
      <c r="Q3564">
        <v>3.8195980235918997E-2</v>
      </c>
    </row>
    <row r="3565" spans="1:17" hidden="1" x14ac:dyDescent="0.3">
      <c r="A3565" t="s">
        <v>7355</v>
      </c>
      <c r="B3565" t="s">
        <v>7356</v>
      </c>
      <c r="C3565" t="str">
        <f>IFERROR(VLOOKUP(Table1[[#This Row],[Ticker]],[1]!Table2[[Symbol]:[Industry]],2,FALSE),"-")</f>
        <v>-</v>
      </c>
      <c r="D3565" t="s">
        <v>463</v>
      </c>
      <c r="E3565">
        <v>39.352184579999999</v>
      </c>
      <c r="F3565">
        <v>8.1999999999999993</v>
      </c>
      <c r="G3565">
        <v>17.274563687847898</v>
      </c>
      <c r="H3565">
        <v>-6.1910781740119498</v>
      </c>
      <c r="I3565">
        <v>-31.268487377988102</v>
      </c>
      <c r="J3565">
        <v>0.47171615693268798</v>
      </c>
      <c r="K3565">
        <v>8.5220692984503508</v>
      </c>
      <c r="L3565">
        <v>8.1593408241145706</v>
      </c>
      <c r="M3565">
        <v>34.910625880248404</v>
      </c>
      <c r="N3565">
        <v>0.57482885612573298</v>
      </c>
      <c r="O3565">
        <v>62.804878048780502</v>
      </c>
      <c r="P3565">
        <v>54.4256120527306</v>
      </c>
      <c r="Q3565">
        <v>5.4870659499559001E-2</v>
      </c>
    </row>
    <row r="3566" spans="1:17" hidden="1" x14ac:dyDescent="0.3">
      <c r="A3566" t="s">
        <v>7357</v>
      </c>
      <c r="B3566" t="s">
        <v>7358</v>
      </c>
      <c r="C3566" t="str">
        <f>IFERROR(VLOOKUP(Table1[[#This Row],[Ticker]],[1]!Table2[[Symbol]:[Industry]],2,FALSE),"-")</f>
        <v>-</v>
      </c>
      <c r="D3566" t="s">
        <v>626</v>
      </c>
      <c r="E3566">
        <v>39.316679999999998</v>
      </c>
      <c r="F3566">
        <v>93.6</v>
      </c>
      <c r="G3566">
        <v>113.47646880971899</v>
      </c>
      <c r="H3566">
        <v>48.401514418580597</v>
      </c>
      <c r="I3566">
        <v>98.564113363540898</v>
      </c>
      <c r="J3566">
        <v>12.835782350786101</v>
      </c>
      <c r="K3566">
        <v>70.324536685716097</v>
      </c>
      <c r="L3566">
        <v>52.993306775848303</v>
      </c>
      <c r="M3566">
        <v>74.827432311927495</v>
      </c>
      <c r="N3566">
        <v>0.850890958898464</v>
      </c>
      <c r="O3566">
        <v>2.5641025641025701</v>
      </c>
      <c r="P3566">
        <v>173.284671532846</v>
      </c>
      <c r="Q3566">
        <v>0.17673695235234199</v>
      </c>
    </row>
    <row r="3567" spans="1:17" hidden="1" x14ac:dyDescent="0.3">
      <c r="A3567" t="s">
        <v>7359</v>
      </c>
      <c r="B3567" t="s">
        <v>7360</v>
      </c>
      <c r="C3567" t="str">
        <f>IFERROR(VLOOKUP(Table1[[#This Row],[Ticker]],[1]!Table2[[Symbol]:[Industry]],2,FALSE),"-")</f>
        <v>-</v>
      </c>
      <c r="D3567" t="s">
        <v>626</v>
      </c>
      <c r="E3567">
        <v>39.297719999999998</v>
      </c>
      <c r="F3567">
        <v>77</v>
      </c>
      <c r="G3567">
        <v>-59.218506257356204</v>
      </c>
      <c r="H3567">
        <v>6.0110905031776598</v>
      </c>
      <c r="I3567">
        <v>-45.7382355456947</v>
      </c>
      <c r="J3567">
        <v>-2.3407838430673098</v>
      </c>
      <c r="K3567">
        <v>84.078944512424698</v>
      </c>
      <c r="M3567">
        <v>39.393267692910399</v>
      </c>
      <c r="O3567">
        <v>63.649350649350602</v>
      </c>
      <c r="P3567">
        <v>10.1573676680972</v>
      </c>
    </row>
    <row r="3568" spans="1:17" hidden="1" x14ac:dyDescent="0.3">
      <c r="A3568" t="s">
        <v>7361</v>
      </c>
      <c r="B3568" t="s">
        <v>7362</v>
      </c>
      <c r="C3568" t="str">
        <f>IFERROR(VLOOKUP(Table1[[#This Row],[Ticker]],[1]!Table2[[Symbol]:[Industry]],2,FALSE),"-")</f>
        <v>-</v>
      </c>
      <c r="D3568" t="s">
        <v>21</v>
      </c>
      <c r="E3568">
        <v>39.258749999999999</v>
      </c>
      <c r="F3568">
        <v>125</v>
      </c>
      <c r="G3568">
        <v>-4.0240500393320398</v>
      </c>
      <c r="H3568">
        <v>-5.5642975472313196</v>
      </c>
      <c r="I3568">
        <v>23.507207134625901</v>
      </c>
      <c r="J3568">
        <v>-2.6052069199903798</v>
      </c>
      <c r="K3568">
        <v>124.001363819847</v>
      </c>
      <c r="L3568">
        <v>112.888241690664</v>
      </c>
      <c r="M3568">
        <v>53.786714487558001</v>
      </c>
      <c r="N3568">
        <v>0.34286113064248103</v>
      </c>
      <c r="O3568">
        <v>42.36</v>
      </c>
      <c r="P3568">
        <v>69.606512890094905</v>
      </c>
      <c r="Q3568">
        <v>3.3973050340659998E-2</v>
      </c>
    </row>
    <row r="3569" spans="1:17" hidden="1" x14ac:dyDescent="0.3">
      <c r="A3569" t="s">
        <v>7363</v>
      </c>
      <c r="B3569" t="s">
        <v>7364</v>
      </c>
      <c r="C3569" t="str">
        <f>IFERROR(VLOOKUP(Table1[[#This Row],[Ticker]],[1]!Table2[[Symbol]:[Industry]],2,FALSE),"-")</f>
        <v>-</v>
      </c>
      <c r="D3569" t="s">
        <v>1564</v>
      </c>
      <c r="E3569">
        <v>39.258360000000003</v>
      </c>
      <c r="F3569">
        <v>39.18</v>
      </c>
      <c r="G3569">
        <v>52.319024154082001</v>
      </c>
      <c r="H3569">
        <v>0.11393987799404499</v>
      </c>
      <c r="I3569">
        <v>-30.863001121282402</v>
      </c>
      <c r="J3569">
        <v>4.4106898046441998</v>
      </c>
      <c r="K3569">
        <v>37.649177189340001</v>
      </c>
      <c r="L3569">
        <v>35.666144527361098</v>
      </c>
      <c r="M3569">
        <v>76.805763057615394</v>
      </c>
      <c r="N3569">
        <v>1.2943557544586199</v>
      </c>
      <c r="O3569">
        <v>47.9836651352731</v>
      </c>
      <c r="P3569">
        <v>100.820092260379</v>
      </c>
      <c r="Q3569">
        <v>3.4777336406565003E-2</v>
      </c>
    </row>
    <row r="3570" spans="1:17" hidden="1" x14ac:dyDescent="0.3">
      <c r="A3570" t="s">
        <v>7365</v>
      </c>
      <c r="B3570" t="s">
        <v>7366</v>
      </c>
      <c r="C3570" t="str">
        <f>IFERROR(VLOOKUP(Table1[[#This Row],[Ticker]],[1]!Table2[[Symbol]:[Industry]],2,FALSE),"-")</f>
        <v>-</v>
      </c>
      <c r="D3570" t="s">
        <v>4033</v>
      </c>
      <c r="E3570">
        <v>39.241807799999997</v>
      </c>
      <c r="F3570">
        <v>24.05</v>
      </c>
      <c r="G3570">
        <v>-31.974542555336701</v>
      </c>
      <c r="H3570">
        <v>-13.190306296517999</v>
      </c>
      <c r="I3570">
        <v>-1.8137457737371601</v>
      </c>
      <c r="J3570">
        <v>0.47171615693268798</v>
      </c>
      <c r="K3570">
        <v>25.9973527834903</v>
      </c>
      <c r="L3570">
        <v>23.826575324868202</v>
      </c>
      <c r="M3570">
        <v>12.885085746662201</v>
      </c>
      <c r="N3570">
        <v>0.572280178837555</v>
      </c>
      <c r="O3570">
        <v>43.783783783783697</v>
      </c>
      <c r="P3570">
        <v>33.6111111111111</v>
      </c>
    </row>
    <row r="3571" spans="1:17" hidden="1" x14ac:dyDescent="0.3">
      <c r="A3571" t="s">
        <v>7367</v>
      </c>
      <c r="B3571" t="s">
        <v>7368</v>
      </c>
      <c r="C3571" t="str">
        <f>IFERROR(VLOOKUP(Table1[[#This Row],[Ticker]],[1]!Table2[[Symbol]:[Industry]],2,FALSE),"-")</f>
        <v>-</v>
      </c>
      <c r="D3571" t="s">
        <v>726</v>
      </c>
      <c r="E3571">
        <v>39.201162959999998</v>
      </c>
      <c r="F3571">
        <v>52.49</v>
      </c>
      <c r="G3571">
        <v>-11.7273173824426</v>
      </c>
      <c r="H3571">
        <v>-4.8815838244284997</v>
      </c>
      <c r="I3571">
        <v>-0.87475271773843999</v>
      </c>
      <c r="J3571">
        <v>1.6063315415480699</v>
      </c>
      <c r="K3571">
        <v>52.0898198189929</v>
      </c>
      <c r="L3571">
        <v>48.960879832517499</v>
      </c>
      <c r="M3571">
        <v>73.375507359077204</v>
      </c>
      <c r="N3571">
        <v>0.46745072219012401</v>
      </c>
      <c r="O3571">
        <v>4.2865307677652797</v>
      </c>
      <c r="P3571">
        <v>28.024390243902399</v>
      </c>
      <c r="Q3571">
        <v>8.5918559496748995E-2</v>
      </c>
    </row>
    <row r="3572" spans="1:17" hidden="1" x14ac:dyDescent="0.3">
      <c r="A3572" t="s">
        <v>7369</v>
      </c>
      <c r="B3572" t="s">
        <v>7370</v>
      </c>
      <c r="C3572" t="str">
        <f>IFERROR(VLOOKUP(Table1[[#This Row],[Ticker]],[1]!Table2[[Symbol]:[Industry]],2,FALSE),"-")</f>
        <v>-</v>
      </c>
      <c r="E3572">
        <v>38.933999999999997</v>
      </c>
      <c r="F3572">
        <v>36.049999999999997</v>
      </c>
      <c r="G3572">
        <v>1512.0512782014</v>
      </c>
      <c r="H3572">
        <v>39.823414579611203</v>
      </c>
      <c r="I3572">
        <v>577.50821209662502</v>
      </c>
      <c r="J3572">
        <v>8.6418507958555804</v>
      </c>
      <c r="K3572">
        <v>25.2243726663453</v>
      </c>
      <c r="L3572">
        <v>13.373540372723101</v>
      </c>
      <c r="M3572">
        <v>100</v>
      </c>
      <c r="N3572">
        <v>1.6023617287101799</v>
      </c>
      <c r="O3572">
        <v>0</v>
      </c>
      <c r="P3572">
        <v>1538.6363636363601</v>
      </c>
    </row>
    <row r="3573" spans="1:17" hidden="1" x14ac:dyDescent="0.3">
      <c r="A3573" t="s">
        <v>7371</v>
      </c>
      <c r="B3573" t="s">
        <v>7372</v>
      </c>
      <c r="C3573" t="str">
        <f>IFERROR(VLOOKUP(Table1[[#This Row],[Ticker]],[1]!Table2[[Symbol]:[Industry]],2,FALSE),"-")</f>
        <v>-</v>
      </c>
      <c r="D3573" t="s">
        <v>181</v>
      </c>
      <c r="E3573">
        <v>38.848771200000002</v>
      </c>
      <c r="F3573">
        <v>58</v>
      </c>
      <c r="G3573">
        <v>-70.573496830420197</v>
      </c>
      <c r="H3573">
        <v>-16.117511456609598</v>
      </c>
      <c r="I3573">
        <v>-50.739223325448002</v>
      </c>
      <c r="J3573">
        <v>-4.5734645659588899</v>
      </c>
      <c r="K3573">
        <v>72.309202556064406</v>
      </c>
      <c r="M3573">
        <v>25.880385694667499</v>
      </c>
      <c r="N3573">
        <v>1.02411477411477</v>
      </c>
      <c r="O3573">
        <v>150</v>
      </c>
      <c r="P3573">
        <v>8.2089552238805794</v>
      </c>
    </row>
    <row r="3574" spans="1:17" hidden="1" x14ac:dyDescent="0.3">
      <c r="A3574" t="s">
        <v>7373</v>
      </c>
      <c r="B3574" t="s">
        <v>7374</v>
      </c>
      <c r="C3574" t="str">
        <f>IFERROR(VLOOKUP(Table1[[#This Row],[Ticker]],[1]!Table2[[Symbol]:[Industry]],2,FALSE),"-")</f>
        <v>-</v>
      </c>
      <c r="D3574" t="s">
        <v>297</v>
      </c>
      <c r="E3574">
        <v>38.816699999999997</v>
      </c>
      <c r="F3574">
        <v>174.85</v>
      </c>
      <c r="G3574">
        <v>34.790087615340802</v>
      </c>
      <c r="H3574">
        <v>-4.3005612834950604</v>
      </c>
      <c r="I3574">
        <v>48.3448621003404</v>
      </c>
      <c r="J3574">
        <v>0.47171615693268798</v>
      </c>
      <c r="K3574">
        <v>161.69527690819399</v>
      </c>
      <c r="L3574">
        <v>132.82586850857601</v>
      </c>
      <c r="M3574">
        <v>50.530051549866101</v>
      </c>
      <c r="N3574">
        <v>0.218181818181818</v>
      </c>
      <c r="O3574">
        <v>13.8404346582785</v>
      </c>
      <c r="P3574">
        <v>106.67848699763501</v>
      </c>
    </row>
    <row r="3575" spans="1:17" hidden="1" x14ac:dyDescent="0.3">
      <c r="A3575" t="s">
        <v>7375</v>
      </c>
      <c r="B3575" t="s">
        <v>7376</v>
      </c>
      <c r="C3575" t="str">
        <f>IFERROR(VLOOKUP(Table1[[#This Row],[Ticker]],[1]!Table2[[Symbol]:[Industry]],2,FALSE),"-")</f>
        <v>-</v>
      </c>
      <c r="D3575" t="s">
        <v>862</v>
      </c>
      <c r="E3575">
        <v>38.744945999999999</v>
      </c>
      <c r="F3575">
        <v>106.2</v>
      </c>
      <c r="G3575">
        <v>-2.5046256648441201</v>
      </c>
      <c r="H3575">
        <v>-12.2309642138979</v>
      </c>
      <c r="I3575">
        <v>-18.2833861518689</v>
      </c>
      <c r="J3575">
        <v>-8.4545451626015993</v>
      </c>
      <c r="K3575">
        <v>112.765623450988</v>
      </c>
      <c r="L3575">
        <v>104.81866102672301</v>
      </c>
      <c r="M3575">
        <v>32.249298544509401</v>
      </c>
      <c r="N3575">
        <v>0.294668876899086</v>
      </c>
      <c r="O3575">
        <v>50.659133709981099</v>
      </c>
      <c r="P3575">
        <v>44.568472638170398</v>
      </c>
      <c r="Q3575">
        <v>6.1163107584961997E-2</v>
      </c>
    </row>
    <row r="3576" spans="1:17" hidden="1" x14ac:dyDescent="0.3">
      <c r="A3576" t="s">
        <v>7377</v>
      </c>
      <c r="B3576" t="s">
        <v>7378</v>
      </c>
      <c r="C3576" t="str">
        <f>IFERROR(VLOOKUP(Table1[[#This Row],[Ticker]],[1]!Table2[[Symbol]:[Industry]],2,FALSE),"-")</f>
        <v>-</v>
      </c>
      <c r="D3576" t="s">
        <v>1459</v>
      </c>
      <c r="E3576">
        <v>38.72867668</v>
      </c>
      <c r="F3576">
        <v>25.7</v>
      </c>
      <c r="G3576">
        <v>29.645917604554601</v>
      </c>
      <c r="H3576">
        <v>20.5702696399674</v>
      </c>
      <c r="I3576">
        <v>22.158343171439199</v>
      </c>
      <c r="J3576">
        <v>-6.53585960064306</v>
      </c>
      <c r="K3576">
        <v>23.239954867225599</v>
      </c>
      <c r="L3576">
        <v>20.8261385529769</v>
      </c>
      <c r="M3576">
        <v>56.634238030466399</v>
      </c>
      <c r="N3576">
        <v>1.4992071881606699</v>
      </c>
      <c r="O3576">
        <v>19.066147859922101</v>
      </c>
      <c r="P3576">
        <v>90.370370370370296</v>
      </c>
    </row>
    <row r="3577" spans="1:17" hidden="1" x14ac:dyDescent="0.3">
      <c r="A3577" t="s">
        <v>7379</v>
      </c>
      <c r="B3577" t="s">
        <v>7380</v>
      </c>
      <c r="C3577" t="str">
        <f>IFERROR(VLOOKUP(Table1[[#This Row],[Ticker]],[1]!Table2[[Symbol]:[Industry]],2,FALSE),"-")</f>
        <v>-</v>
      </c>
      <c r="D3577" t="s">
        <v>297</v>
      </c>
      <c r="E3577">
        <v>38.688623399999997</v>
      </c>
      <c r="F3577">
        <v>19.739999999999998</v>
      </c>
      <c r="G3577">
        <v>36.960896338031702</v>
      </c>
      <c r="H3577">
        <v>6.4197293548283598</v>
      </c>
      <c r="I3577">
        <v>-17.372515984209301</v>
      </c>
      <c r="J3577">
        <v>-4.6235219383053998</v>
      </c>
      <c r="K3577">
        <v>19.132426972399099</v>
      </c>
      <c r="L3577">
        <v>17.271174702171301</v>
      </c>
      <c r="M3577">
        <v>46.425198957407801</v>
      </c>
      <c r="N3577">
        <v>1.0561339393320499</v>
      </c>
      <c r="O3577">
        <v>20.263424518743602</v>
      </c>
      <c r="P3577">
        <v>67.714528462192007</v>
      </c>
      <c r="Q3577">
        <v>5.1504214455087002E-2</v>
      </c>
    </row>
    <row r="3578" spans="1:17" hidden="1" x14ac:dyDescent="0.3">
      <c r="A3578" t="s">
        <v>7381</v>
      </c>
      <c r="B3578" t="s">
        <v>7382</v>
      </c>
      <c r="C3578" t="str">
        <f>IFERROR(VLOOKUP(Table1[[#This Row],[Ticker]],[1]!Table2[[Symbol]:[Industry]],2,FALSE),"-")</f>
        <v>-</v>
      </c>
      <c r="D3578" t="s">
        <v>46</v>
      </c>
      <c r="E3578">
        <v>38.660129999999903</v>
      </c>
      <c r="F3578">
        <v>30.75</v>
      </c>
      <c r="K3578">
        <v>26.2695652130257</v>
      </c>
      <c r="L3578">
        <v>18.751713502708899</v>
      </c>
      <c r="M3578">
        <v>99.999990516182706</v>
      </c>
      <c r="N3578">
        <v>1</v>
      </c>
      <c r="Q3578">
        <v>6.2078155048784001E-2</v>
      </c>
    </row>
    <row r="3579" spans="1:17" hidden="1" x14ac:dyDescent="0.3">
      <c r="A3579" t="s">
        <v>7383</v>
      </c>
      <c r="B3579" t="s">
        <v>7384</v>
      </c>
      <c r="C3579" t="str">
        <f>IFERROR(VLOOKUP(Table1[[#This Row],[Ticker]],[1]!Table2[[Symbol]:[Industry]],2,FALSE),"-")</f>
        <v>-</v>
      </c>
      <c r="D3579" t="s">
        <v>726</v>
      </c>
      <c r="E3579">
        <v>38.618346535999997</v>
      </c>
      <c r="F3579">
        <v>150.41</v>
      </c>
      <c r="G3579">
        <v>28.957830800821601</v>
      </c>
      <c r="H3579">
        <v>0.123363784725305</v>
      </c>
      <c r="I3579">
        <v>17.686489624528502</v>
      </c>
      <c r="J3579">
        <v>3.31713523402134</v>
      </c>
      <c r="K3579">
        <v>145.815529862121</v>
      </c>
      <c r="L3579">
        <v>126.513317435248</v>
      </c>
      <c r="M3579">
        <v>44.752496423100702</v>
      </c>
      <c r="N3579">
        <v>1.0614606399433499</v>
      </c>
      <c r="O3579">
        <v>3.7165082108902401</v>
      </c>
      <c r="P3579">
        <v>87.310087173100797</v>
      </c>
    </row>
    <row r="3580" spans="1:17" hidden="1" x14ac:dyDescent="0.3">
      <c r="A3580" t="s">
        <v>7385</v>
      </c>
      <c r="B3580" t="s">
        <v>7386</v>
      </c>
      <c r="C3580" t="str">
        <f>IFERROR(VLOOKUP(Table1[[#This Row],[Ticker]],[1]!Table2[[Symbol]:[Industry]],2,FALSE),"-")</f>
        <v>-</v>
      </c>
      <c r="D3580" t="s">
        <v>297</v>
      </c>
      <c r="E3580">
        <v>38.589437699999998</v>
      </c>
      <c r="F3580">
        <v>86.79</v>
      </c>
      <c r="G3580">
        <v>58.468219469092098</v>
      </c>
      <c r="H3580">
        <v>16.3361549414564</v>
      </c>
      <c r="I3580">
        <v>-8.2733133342408998</v>
      </c>
      <c r="J3580">
        <v>-3.7524217741017898</v>
      </c>
      <c r="K3580">
        <v>77.174066109638801</v>
      </c>
      <c r="L3580">
        <v>73.195950430646405</v>
      </c>
      <c r="M3580">
        <v>61.639845693359703</v>
      </c>
      <c r="N3580">
        <v>2.9764945856251801</v>
      </c>
      <c r="O3580">
        <v>31.443714713676599</v>
      </c>
      <c r="P3580">
        <v>101.60278745644599</v>
      </c>
      <c r="Q3580">
        <v>1.4369404049854999E-2</v>
      </c>
    </row>
    <row r="3581" spans="1:17" hidden="1" x14ac:dyDescent="0.3">
      <c r="A3581" t="s">
        <v>7387</v>
      </c>
      <c r="B3581" t="s">
        <v>7388</v>
      </c>
      <c r="C3581" t="str">
        <f>IFERROR(VLOOKUP(Table1[[#This Row],[Ticker]],[1]!Table2[[Symbol]:[Industry]],2,FALSE),"-")</f>
        <v>-</v>
      </c>
      <c r="D3581" t="s">
        <v>1370</v>
      </c>
      <c r="E3581">
        <v>38.589407999999999</v>
      </c>
      <c r="F3581">
        <v>56.22</v>
      </c>
      <c r="G3581">
        <v>-53.685707841598003</v>
      </c>
      <c r="H3581">
        <v>16.888969615713201</v>
      </c>
      <c r="I3581">
        <v>-27.9229965414793</v>
      </c>
      <c r="J3581">
        <v>-7.0116171764006401</v>
      </c>
      <c r="K3581">
        <v>55.667234546937202</v>
      </c>
      <c r="M3581">
        <v>40.8241049890322</v>
      </c>
      <c r="N3581">
        <v>0.53719008264462798</v>
      </c>
      <c r="O3581">
        <v>58.377801494130203</v>
      </c>
      <c r="P3581">
        <v>29.988439306358298</v>
      </c>
    </row>
    <row r="3582" spans="1:17" hidden="1" x14ac:dyDescent="0.3">
      <c r="A3582" t="s">
        <v>7389</v>
      </c>
      <c r="B3582" t="s">
        <v>7390</v>
      </c>
      <c r="C3582" t="str">
        <f>IFERROR(VLOOKUP(Table1[[#This Row],[Ticker]],[1]!Table2[[Symbol]:[Industry]],2,FALSE),"-")</f>
        <v>-</v>
      </c>
      <c r="D3582" t="s">
        <v>626</v>
      </c>
      <c r="E3582">
        <v>38.572938477000001</v>
      </c>
      <c r="F3582">
        <v>13.77</v>
      </c>
      <c r="G3582">
        <v>193.64747270457499</v>
      </c>
      <c r="H3582">
        <v>24.891266306390701</v>
      </c>
      <c r="I3582">
        <v>93.341961888396597</v>
      </c>
      <c r="J3582">
        <v>10.6312459638176</v>
      </c>
      <c r="K3582">
        <v>7.5424611478868799</v>
      </c>
      <c r="L3582">
        <v>5.0463095906954001</v>
      </c>
      <c r="M3582">
        <v>100</v>
      </c>
      <c r="N3582">
        <v>2.0383612198976899</v>
      </c>
      <c r="O3582">
        <v>0</v>
      </c>
      <c r="P3582">
        <v>236.67481662591601</v>
      </c>
    </row>
    <row r="3583" spans="1:17" hidden="1" x14ac:dyDescent="0.3">
      <c r="A3583" t="s">
        <v>7391</v>
      </c>
      <c r="B3583" t="s">
        <v>7392</v>
      </c>
      <c r="C3583" t="str">
        <f>IFERROR(VLOOKUP(Table1[[#This Row],[Ticker]],[1]!Table2[[Symbol]:[Industry]],2,FALSE),"-")</f>
        <v>-</v>
      </c>
      <c r="D3583" t="s">
        <v>1351</v>
      </c>
      <c r="E3583">
        <v>38.559705999999998</v>
      </c>
      <c r="F3583">
        <v>34</v>
      </c>
      <c r="G3583">
        <v>-63.912274375051197</v>
      </c>
      <c r="H3583">
        <v>-5.9859167443606998</v>
      </c>
      <c r="I3583">
        <v>-50.4320036633897</v>
      </c>
      <c r="J3583">
        <v>2.6322099840931901</v>
      </c>
      <c r="K3583">
        <v>34.684259442276101</v>
      </c>
      <c r="M3583">
        <v>54.515022858694003</v>
      </c>
      <c r="N3583">
        <v>1.03201024327784</v>
      </c>
      <c r="O3583">
        <v>72.941176470588204</v>
      </c>
      <c r="P3583">
        <v>16.239316239316199</v>
      </c>
    </row>
    <row r="3584" spans="1:17" hidden="1" x14ac:dyDescent="0.3">
      <c r="A3584" t="s">
        <v>7393</v>
      </c>
      <c r="B3584" t="s">
        <v>7394</v>
      </c>
      <c r="C3584" t="str">
        <f>IFERROR(VLOOKUP(Table1[[#This Row],[Ticker]],[1]!Table2[[Symbol]:[Industry]],2,FALSE),"-")</f>
        <v>-</v>
      </c>
      <c r="D3584" t="s">
        <v>438</v>
      </c>
      <c r="E3584">
        <v>38.537485799999999</v>
      </c>
      <c r="F3584">
        <v>2.5099999999999998</v>
      </c>
      <c r="G3584">
        <v>17.986343136469401</v>
      </c>
      <c r="H3584">
        <v>-3.6501651679826699</v>
      </c>
      <c r="I3584">
        <v>-28.0200689605857</v>
      </c>
      <c r="J3584">
        <v>8.0666528657934293</v>
      </c>
      <c r="K3584">
        <v>2.48938756064477</v>
      </c>
      <c r="L3584">
        <v>2.4091377590628702</v>
      </c>
      <c r="M3584">
        <v>56.076352497415897</v>
      </c>
      <c r="N3584">
        <v>0.97064863623410103</v>
      </c>
      <c r="O3584">
        <v>45.418326693227002</v>
      </c>
      <c r="P3584">
        <v>52.121212121212103</v>
      </c>
      <c r="Q3584">
        <v>3.8361508046293E-2</v>
      </c>
    </row>
    <row r="3585" spans="1:17" hidden="1" x14ac:dyDescent="0.3">
      <c r="A3585" t="s">
        <v>7395</v>
      </c>
      <c r="B3585" t="s">
        <v>7396</v>
      </c>
      <c r="C3585" t="str">
        <f>IFERROR(VLOOKUP(Table1[[#This Row],[Ticker]],[1]!Table2[[Symbol]:[Industry]],2,FALSE),"-")</f>
        <v>-</v>
      </c>
      <c r="D3585" t="s">
        <v>626</v>
      </c>
      <c r="E3585">
        <v>38.522761574999997</v>
      </c>
      <c r="F3585">
        <v>27.21</v>
      </c>
      <c r="G3585">
        <v>68.468678005901097</v>
      </c>
      <c r="H3585">
        <v>1.80641084042622</v>
      </c>
      <c r="I3585">
        <v>3.9274433412185701</v>
      </c>
      <c r="J3585">
        <v>-4.0455252223776501</v>
      </c>
      <c r="K3585">
        <v>26.4053018778427</v>
      </c>
      <c r="L3585">
        <v>22.223915480126799</v>
      </c>
      <c r="M3585">
        <v>39.2257187542289</v>
      </c>
      <c r="N3585">
        <v>0.18612689195617199</v>
      </c>
      <c r="O3585">
        <v>35.060639470782696</v>
      </c>
      <c r="P3585">
        <v>107.709923664122</v>
      </c>
      <c r="Q3585">
        <v>4.8307377135846999E-2</v>
      </c>
    </row>
    <row r="3586" spans="1:17" hidden="1" x14ac:dyDescent="0.3">
      <c r="A3586" t="s">
        <v>7397</v>
      </c>
      <c r="B3586" t="s">
        <v>7398</v>
      </c>
      <c r="C3586" t="str">
        <f>IFERROR(VLOOKUP(Table1[[#This Row],[Ticker]],[1]!Table2[[Symbol]:[Industry]],2,FALSE),"-")</f>
        <v>-</v>
      </c>
      <c r="D3586" t="s">
        <v>2469</v>
      </c>
      <c r="E3586">
        <v>38.515474703999999</v>
      </c>
      <c r="F3586">
        <v>51.96</v>
      </c>
      <c r="G3586">
        <v>107.680018262065</v>
      </c>
      <c r="H3586">
        <v>26.4020765795273</v>
      </c>
      <c r="I3586">
        <v>-27.770605493538898</v>
      </c>
      <c r="J3586">
        <v>15.120681053422301</v>
      </c>
      <c r="K3586">
        <v>42.652827469203402</v>
      </c>
      <c r="L3586">
        <v>41.801930154355297</v>
      </c>
      <c r="M3586">
        <v>90.430880001699194</v>
      </c>
      <c r="N3586">
        <v>1.9810159881651599</v>
      </c>
      <c r="O3586">
        <v>29.5034642032332</v>
      </c>
      <c r="P3586">
        <v>169.64193046185699</v>
      </c>
      <c r="Q3586">
        <v>0.116195337955331</v>
      </c>
    </row>
    <row r="3587" spans="1:17" hidden="1" x14ac:dyDescent="0.3">
      <c r="A3587" t="s">
        <v>7399</v>
      </c>
      <c r="B3587" t="s">
        <v>7400</v>
      </c>
      <c r="C3587" t="str">
        <f>IFERROR(VLOOKUP(Table1[[#This Row],[Ticker]],[1]!Table2[[Symbol]:[Industry]],2,FALSE),"-")</f>
        <v>-</v>
      </c>
      <c r="E3587">
        <v>38.508749999999999</v>
      </c>
      <c r="F3587">
        <v>3.75</v>
      </c>
      <c r="G3587">
        <v>50.301707017871102</v>
      </c>
      <c r="H3587">
        <v>-12.463621501187101</v>
      </c>
      <c r="I3587">
        <v>-3.4556919162800099</v>
      </c>
      <c r="J3587">
        <v>-7.9823901232605303</v>
      </c>
      <c r="K3587">
        <v>4.0561626372295203</v>
      </c>
      <c r="L3587">
        <v>3.8446214116578701</v>
      </c>
      <c r="M3587">
        <v>30.5564099019014</v>
      </c>
      <c r="N3587">
        <v>1.4437827710742199</v>
      </c>
      <c r="O3587">
        <v>87.999999999999901</v>
      </c>
      <c r="P3587">
        <v>84.729064039408797</v>
      </c>
      <c r="Q3587">
        <v>-3.5401427193474999E-2</v>
      </c>
    </row>
    <row r="3588" spans="1:17" hidden="1" x14ac:dyDescent="0.3">
      <c r="A3588" t="s">
        <v>7401</v>
      </c>
      <c r="B3588" t="s">
        <v>7402</v>
      </c>
      <c r="C3588" t="str">
        <f>IFERROR(VLOOKUP(Table1[[#This Row],[Ticker]],[1]!Table2[[Symbol]:[Industry]],2,FALSE),"-")</f>
        <v>-</v>
      </c>
      <c r="D3588" t="s">
        <v>726</v>
      </c>
      <c r="E3588">
        <v>38.500961535999998</v>
      </c>
      <c r="F3588">
        <v>21.75</v>
      </c>
      <c r="G3588">
        <v>27.889346383222701</v>
      </c>
      <c r="H3588">
        <v>0.65668934949467395</v>
      </c>
      <c r="I3588">
        <v>7.4605954762589901</v>
      </c>
      <c r="J3588">
        <v>2.8948289248730399</v>
      </c>
      <c r="K3588">
        <v>20.898191707573499</v>
      </c>
      <c r="L3588">
        <v>18.467280212030101</v>
      </c>
      <c r="M3588">
        <v>45.204362990631097</v>
      </c>
      <c r="N3588">
        <v>1.3042404976192501</v>
      </c>
      <c r="O3588">
        <v>3.9080459770115001</v>
      </c>
      <c r="P3588">
        <v>56.474820143884898</v>
      </c>
    </row>
    <row r="3589" spans="1:17" hidden="1" x14ac:dyDescent="0.3">
      <c r="A3589" t="s">
        <v>7403</v>
      </c>
      <c r="B3589" t="s">
        <v>7404</v>
      </c>
      <c r="C3589" t="str">
        <f>IFERROR(VLOOKUP(Table1[[#This Row],[Ticker]],[1]!Table2[[Symbol]:[Industry]],2,FALSE),"-")</f>
        <v>-</v>
      </c>
      <c r="D3589" t="s">
        <v>433</v>
      </c>
      <c r="E3589">
        <v>38.479999999999997</v>
      </c>
      <c r="F3589">
        <v>208</v>
      </c>
      <c r="G3589">
        <v>55.074303211329102</v>
      </c>
      <c r="H3589">
        <v>11.159034369470699</v>
      </c>
      <c r="I3589">
        <v>99.140083235886095</v>
      </c>
      <c r="J3589">
        <v>2.6067707746089401</v>
      </c>
      <c r="K3589">
        <v>185.74859966096901</v>
      </c>
      <c r="L3589">
        <v>142.04007538936901</v>
      </c>
      <c r="M3589">
        <v>57.971400955133198</v>
      </c>
      <c r="N3589">
        <v>0.76904417734302299</v>
      </c>
      <c r="O3589">
        <v>7.7884615384615303</v>
      </c>
      <c r="P3589">
        <v>162.95828065739499</v>
      </c>
      <c r="Q3589">
        <v>0.167274516640226</v>
      </c>
    </row>
    <row r="3590" spans="1:17" hidden="1" x14ac:dyDescent="0.3">
      <c r="A3590" t="s">
        <v>7405</v>
      </c>
      <c r="B3590" t="s">
        <v>7406</v>
      </c>
      <c r="C3590" t="str">
        <f>IFERROR(VLOOKUP(Table1[[#This Row],[Ticker]],[1]!Table2[[Symbol]:[Industry]],2,FALSE),"-")</f>
        <v>-</v>
      </c>
      <c r="D3590" t="s">
        <v>551</v>
      </c>
      <c r="E3590">
        <v>38.441429039999903</v>
      </c>
      <c r="F3590">
        <v>64.400000000000006</v>
      </c>
      <c r="G3590">
        <v>56.890698040824397</v>
      </c>
      <c r="H3590">
        <v>3.1128882986193198</v>
      </c>
      <c r="I3590">
        <v>-20.1621101483228</v>
      </c>
      <c r="J3590">
        <v>4.1813935762875198</v>
      </c>
      <c r="K3590">
        <v>66.056469906289493</v>
      </c>
      <c r="L3590">
        <v>62.669785016970401</v>
      </c>
      <c r="M3590">
        <v>54.155137833270899</v>
      </c>
      <c r="N3590">
        <v>0.74185730524583005</v>
      </c>
      <c r="O3590">
        <v>52.111801242235998</v>
      </c>
      <c r="P3590">
        <v>94.503171247357301</v>
      </c>
      <c r="Q3590">
        <v>1.6749113632209E-2</v>
      </c>
    </row>
    <row r="3591" spans="1:17" hidden="1" x14ac:dyDescent="0.3">
      <c r="A3591" t="s">
        <v>7407</v>
      </c>
      <c r="B3591" t="s">
        <v>7408</v>
      </c>
      <c r="C3591" t="str">
        <f>IFERROR(VLOOKUP(Table1[[#This Row],[Ticker]],[1]!Table2[[Symbol]:[Industry]],2,FALSE),"-")</f>
        <v>-</v>
      </c>
      <c r="D3591" t="s">
        <v>54</v>
      </c>
      <c r="E3591">
        <v>38.425243256000002</v>
      </c>
      <c r="F3591">
        <v>23.56</v>
      </c>
      <c r="G3591">
        <v>41.700628850755201</v>
      </c>
      <c r="H3591">
        <v>23.653704367865998</v>
      </c>
      <c r="I3591">
        <v>10.2459706170165</v>
      </c>
      <c r="J3591">
        <v>18.5873062492104</v>
      </c>
      <c r="K3591">
        <v>20.169113738000998</v>
      </c>
      <c r="L3591">
        <v>18.409328861564699</v>
      </c>
      <c r="M3591">
        <v>72.094713077171704</v>
      </c>
      <c r="N3591">
        <v>1.8000007343095701</v>
      </c>
      <c r="O3591">
        <v>6.0696095076400596</v>
      </c>
      <c r="P3591">
        <v>97.983193277310903</v>
      </c>
      <c r="Q3591">
        <v>6.6949644495621005E-2</v>
      </c>
    </row>
    <row r="3592" spans="1:17" hidden="1" x14ac:dyDescent="0.3">
      <c r="A3592" t="s">
        <v>7409</v>
      </c>
      <c r="B3592" t="s">
        <v>7410</v>
      </c>
      <c r="C3592" t="str">
        <f>IFERROR(VLOOKUP(Table1[[#This Row],[Ticker]],[1]!Table2[[Symbol]:[Industry]],2,FALSE),"-")</f>
        <v>-</v>
      </c>
      <c r="D3592" t="s">
        <v>1459</v>
      </c>
      <c r="E3592">
        <v>38.413464374999997</v>
      </c>
      <c r="F3592">
        <v>35.75</v>
      </c>
      <c r="G3592">
        <v>-27.828179357610999</v>
      </c>
      <c r="H3592">
        <v>-1.0008879838217599</v>
      </c>
      <c r="I3592">
        <v>-29.184626929870301</v>
      </c>
      <c r="J3592">
        <v>5.8013094248148702</v>
      </c>
      <c r="K3592">
        <v>36.287009671367798</v>
      </c>
      <c r="L3592">
        <v>37.595147701407498</v>
      </c>
      <c r="M3592">
        <v>38.937233306024702</v>
      </c>
      <c r="N3592">
        <v>0.88479262672810999</v>
      </c>
      <c r="O3592">
        <v>46.713286713286699</v>
      </c>
      <c r="P3592">
        <v>23.488773747841101</v>
      </c>
    </row>
    <row r="3593" spans="1:17" hidden="1" x14ac:dyDescent="0.3">
      <c r="A3593" t="s">
        <v>7411</v>
      </c>
      <c r="B3593" t="s">
        <v>7412</v>
      </c>
      <c r="C3593" t="str">
        <f>IFERROR(VLOOKUP(Table1[[#This Row],[Ticker]],[1]!Table2[[Symbol]:[Industry]],2,FALSE),"-")</f>
        <v>-</v>
      </c>
      <c r="D3593" t="s">
        <v>7413</v>
      </c>
      <c r="E3593">
        <v>38.376565499999998</v>
      </c>
      <c r="F3593">
        <v>92.05</v>
      </c>
      <c r="G3593">
        <v>72.312926665300196</v>
      </c>
      <c r="H3593">
        <v>15.229747117781001</v>
      </c>
      <c r="I3593">
        <v>21.826290524430298</v>
      </c>
      <c r="J3593">
        <v>8.2898979751144992</v>
      </c>
      <c r="K3593">
        <v>87.781282649344803</v>
      </c>
      <c r="L3593">
        <v>77.128344362979405</v>
      </c>
      <c r="M3593">
        <v>57.939581410467703</v>
      </c>
      <c r="N3593">
        <v>1.47297560320816</v>
      </c>
      <c r="O3593">
        <v>42.161868549701197</v>
      </c>
      <c r="P3593">
        <v>128.98009950248701</v>
      </c>
      <c r="Q3593">
        <v>7.2651049144806995E-2</v>
      </c>
    </row>
    <row r="3594" spans="1:17" hidden="1" x14ac:dyDescent="0.3">
      <c r="A3594" t="s">
        <v>7414</v>
      </c>
      <c r="B3594" t="s">
        <v>7415</v>
      </c>
      <c r="C3594" t="str">
        <f>IFERROR(VLOOKUP(Table1[[#This Row],[Ticker]],[1]!Table2[[Symbol]:[Industry]],2,FALSE),"-")</f>
        <v>-</v>
      </c>
      <c r="D3594" t="s">
        <v>433</v>
      </c>
      <c r="E3594">
        <v>38.36</v>
      </c>
      <c r="F3594">
        <v>109.6</v>
      </c>
      <c r="G3594">
        <v>201.95208482882899</v>
      </c>
      <c r="H3594">
        <v>-20.281492117367002</v>
      </c>
      <c r="I3594">
        <v>36.6219612329865</v>
      </c>
      <c r="J3594">
        <v>3.89447286368569</v>
      </c>
      <c r="K3594">
        <v>103.090262492126</v>
      </c>
      <c r="L3594">
        <v>72.762013700807302</v>
      </c>
      <c r="M3594">
        <v>46.403411210391802</v>
      </c>
      <c r="N3594">
        <v>0.64373561565017201</v>
      </c>
      <c r="O3594">
        <v>38.677007299270002</v>
      </c>
      <c r="P3594">
        <v>228.537170263788</v>
      </c>
      <c r="Q3594">
        <v>0.217333383963983</v>
      </c>
    </row>
    <row r="3595" spans="1:17" hidden="1" x14ac:dyDescent="0.3">
      <c r="A3595" t="s">
        <v>7416</v>
      </c>
      <c r="B3595" t="s">
        <v>7417</v>
      </c>
      <c r="C3595" t="str">
        <f>IFERROR(VLOOKUP(Table1[[#This Row],[Ticker]],[1]!Table2[[Symbol]:[Industry]],2,FALSE),"-")</f>
        <v>-</v>
      </c>
      <c r="D3595" t="s">
        <v>433</v>
      </c>
      <c r="E3595">
        <v>38.304000000000002</v>
      </c>
      <c r="F3595">
        <v>45.6</v>
      </c>
      <c r="G3595">
        <v>542.08492324191695</v>
      </c>
      <c r="H3595">
        <v>45.706195300987702</v>
      </c>
      <c r="I3595">
        <v>494.25297528963301</v>
      </c>
      <c r="J3595">
        <v>8.6497950342615102</v>
      </c>
      <c r="K3595">
        <v>34.224023569047198</v>
      </c>
      <c r="L3595">
        <v>21.778440246817102</v>
      </c>
      <c r="M3595">
        <v>100</v>
      </c>
      <c r="N3595">
        <v>1.9090909090909001</v>
      </c>
      <c r="O3595">
        <v>0</v>
      </c>
      <c r="P3595">
        <v>568.67000867687602</v>
      </c>
    </row>
    <row r="3596" spans="1:17" hidden="1" x14ac:dyDescent="0.3">
      <c r="A3596" t="s">
        <v>7418</v>
      </c>
      <c r="B3596" t="s">
        <v>7419</v>
      </c>
      <c r="C3596" t="str">
        <f>IFERROR(VLOOKUP(Table1[[#This Row],[Ticker]],[1]!Table2[[Symbol]:[Industry]],2,FALSE),"-")</f>
        <v>-</v>
      </c>
      <c r="D3596" t="s">
        <v>54</v>
      </c>
      <c r="E3596">
        <v>38.26</v>
      </c>
      <c r="F3596">
        <v>38.26</v>
      </c>
      <c r="G3596">
        <v>-17.302023452668301</v>
      </c>
      <c r="H3596">
        <v>-4.2990611250671096</v>
      </c>
      <c r="I3596">
        <v>-26.268682176770099</v>
      </c>
      <c r="J3596">
        <v>-1.2647496244769101</v>
      </c>
      <c r="K3596">
        <v>38.587595993425197</v>
      </c>
      <c r="L3596">
        <v>37.949294387850301</v>
      </c>
      <c r="M3596">
        <v>43.299130256952999</v>
      </c>
      <c r="N3596">
        <v>0.46782871327856401</v>
      </c>
      <c r="O3596">
        <v>60.742289597490803</v>
      </c>
      <c r="P3596">
        <v>27.278775781769699</v>
      </c>
      <c r="Q3596">
        <v>1.9390290691774E-2</v>
      </c>
    </row>
    <row r="3597" spans="1:17" hidden="1" x14ac:dyDescent="0.3">
      <c r="A3597" t="s">
        <v>7420</v>
      </c>
      <c r="B3597" t="s">
        <v>7421</v>
      </c>
      <c r="C3597" t="str">
        <f>IFERROR(VLOOKUP(Table1[[#This Row],[Ticker]],[1]!Table2[[Symbol]:[Industry]],2,FALSE),"-")</f>
        <v>-</v>
      </c>
      <c r="D3597" t="s">
        <v>5640</v>
      </c>
      <c r="E3597">
        <v>38.25</v>
      </c>
      <c r="F3597">
        <v>37.5</v>
      </c>
      <c r="G3597">
        <v>-22.040898091775301</v>
      </c>
      <c r="H3597">
        <v>10.226782427798099</v>
      </c>
      <c r="I3597">
        <v>-39.2568430809186</v>
      </c>
      <c r="J3597">
        <v>7.1573491583551601</v>
      </c>
      <c r="K3597">
        <v>37.486953623292003</v>
      </c>
      <c r="L3597">
        <v>38.161596512022399</v>
      </c>
      <c r="M3597">
        <v>55.236714314976702</v>
      </c>
      <c r="N3597">
        <v>1.1207153502235401</v>
      </c>
      <c r="O3597">
        <v>43.733333333333299</v>
      </c>
      <c r="P3597">
        <v>33.976420150053599</v>
      </c>
      <c r="Q3597">
        <v>1.9367313712020998E-2</v>
      </c>
    </row>
    <row r="3598" spans="1:17" hidden="1" x14ac:dyDescent="0.3">
      <c r="A3598" t="s">
        <v>7422</v>
      </c>
      <c r="B3598" t="s">
        <v>7423</v>
      </c>
      <c r="C3598" t="str">
        <f>IFERROR(VLOOKUP(Table1[[#This Row],[Ticker]],[1]!Table2[[Symbol]:[Industry]],2,FALSE),"-")</f>
        <v>-</v>
      </c>
      <c r="D3598" t="s">
        <v>51</v>
      </c>
      <c r="E3598">
        <v>38.249556750000004</v>
      </c>
      <c r="F3598">
        <v>42.93</v>
      </c>
      <c r="G3598">
        <v>-18.9371416034646</v>
      </c>
      <c r="H3598">
        <v>-6.1727677287352103</v>
      </c>
      <c r="I3598">
        <v>-24.644068792945198</v>
      </c>
      <c r="J3598">
        <v>7.9171912133377997</v>
      </c>
      <c r="K3598">
        <v>42.9239628145667</v>
      </c>
      <c r="L3598">
        <v>43.477775517761401</v>
      </c>
      <c r="M3598">
        <v>61.774528020283697</v>
      </c>
      <c r="N3598">
        <v>1.5411385792143399</v>
      </c>
      <c r="O3598">
        <v>38.597717214069398</v>
      </c>
      <c r="P3598">
        <v>19.216884198833601</v>
      </c>
      <c r="Q3598">
        <v>9.0081854300072997E-2</v>
      </c>
    </row>
    <row r="3599" spans="1:17" hidden="1" x14ac:dyDescent="0.3">
      <c r="A3599" t="s">
        <v>7424</v>
      </c>
      <c r="B3599" t="s">
        <v>7425</v>
      </c>
      <c r="C3599" t="str">
        <f>IFERROR(VLOOKUP(Table1[[#This Row],[Ticker]],[1]!Table2[[Symbol]:[Industry]],2,FALSE),"-")</f>
        <v>-</v>
      </c>
      <c r="D3599" t="s">
        <v>626</v>
      </c>
      <c r="E3599">
        <v>38.206204659000001</v>
      </c>
      <c r="F3599">
        <v>14.49</v>
      </c>
      <c r="G3599">
        <v>-28.414353727641998</v>
      </c>
      <c r="H3599">
        <v>2.4047118606270002</v>
      </c>
      <c r="I3599">
        <v>-31.608751731171498</v>
      </c>
      <c r="J3599">
        <v>-6.6620418048507402</v>
      </c>
      <c r="K3599">
        <v>14.446812731652299</v>
      </c>
      <c r="L3599">
        <v>15.913652305949199</v>
      </c>
      <c r="M3599">
        <v>51.024910826044099</v>
      </c>
      <c r="N3599">
        <v>1.2046961982289299</v>
      </c>
      <c r="O3599">
        <v>51.828847481021299</v>
      </c>
      <c r="P3599">
        <v>24.377682403433401</v>
      </c>
      <c r="Q3599">
        <v>-1.8014743409074E-2</v>
      </c>
    </row>
    <row r="3600" spans="1:17" hidden="1" x14ac:dyDescent="0.3">
      <c r="A3600" t="s">
        <v>7426</v>
      </c>
      <c r="B3600" t="s">
        <v>7427</v>
      </c>
      <c r="C3600" t="str">
        <f>IFERROR(VLOOKUP(Table1[[#This Row],[Ticker]],[1]!Table2[[Symbol]:[Industry]],2,FALSE),"-")</f>
        <v>-</v>
      </c>
      <c r="D3600" t="s">
        <v>2178</v>
      </c>
      <c r="E3600">
        <v>38.200000000000003</v>
      </c>
      <c r="F3600">
        <v>191</v>
      </c>
      <c r="G3600">
        <v>-7.2100854349590699</v>
      </c>
      <c r="H3600">
        <v>-3.0082078036415698</v>
      </c>
      <c r="I3600">
        <v>-27.836957580440401</v>
      </c>
      <c r="J3600">
        <v>0.47171615693268798</v>
      </c>
      <c r="K3600">
        <v>194.18716707783599</v>
      </c>
      <c r="L3600">
        <v>192.409368539681</v>
      </c>
      <c r="M3600">
        <v>46.270668432251803</v>
      </c>
      <c r="N3600">
        <v>0.35</v>
      </c>
      <c r="O3600">
        <v>26.701570680628201</v>
      </c>
      <c r="P3600">
        <v>27.206127206127199</v>
      </c>
      <c r="Q3600">
        <v>0.14832648066517201</v>
      </c>
    </row>
    <row r="3601" spans="1:17" hidden="1" x14ac:dyDescent="0.3">
      <c r="A3601" t="s">
        <v>7428</v>
      </c>
      <c r="B3601" t="s">
        <v>7429</v>
      </c>
      <c r="C3601" t="str">
        <f>IFERROR(VLOOKUP(Table1[[#This Row],[Ticker]],[1]!Table2[[Symbol]:[Industry]],2,FALSE),"-")</f>
        <v>-</v>
      </c>
      <c r="D3601" t="s">
        <v>4951</v>
      </c>
      <c r="E3601">
        <v>38.193901199999999</v>
      </c>
      <c r="F3601">
        <v>144.30000000000001</v>
      </c>
      <c r="G3601">
        <v>-7.0819798448969502</v>
      </c>
      <c r="H3601">
        <v>-8.5479805309143</v>
      </c>
      <c r="I3601">
        <v>6.3982908667645599</v>
      </c>
      <c r="J3601">
        <v>-2.9884914555240498</v>
      </c>
      <c r="K3601">
        <v>144.98228567836901</v>
      </c>
      <c r="M3601">
        <v>48.749615723032697</v>
      </c>
      <c r="N3601">
        <v>0.40123456790123402</v>
      </c>
      <c r="O3601">
        <v>17.9140679140679</v>
      </c>
      <c r="P3601">
        <v>29.766187050359701</v>
      </c>
    </row>
    <row r="3602" spans="1:17" hidden="1" x14ac:dyDescent="0.3">
      <c r="A3602" t="s">
        <v>7430</v>
      </c>
      <c r="B3602" t="s">
        <v>7431</v>
      </c>
      <c r="C3602" t="str">
        <f>IFERROR(VLOOKUP(Table1[[#This Row],[Ticker]],[1]!Table2[[Symbol]:[Industry]],2,FALSE),"-")</f>
        <v>-</v>
      </c>
      <c r="E3602">
        <v>38.178848674999998</v>
      </c>
      <c r="F3602">
        <v>13.05</v>
      </c>
      <c r="G3602">
        <v>25.1591006115525</v>
      </c>
      <c r="H3602">
        <v>8.4947683868346093</v>
      </c>
      <c r="I3602">
        <v>22.128345898464101</v>
      </c>
      <c r="J3602">
        <v>9.4112428878704506</v>
      </c>
      <c r="K3602">
        <v>11.335680094868501</v>
      </c>
      <c r="L3602">
        <v>10.403477984939901</v>
      </c>
      <c r="M3602">
        <v>64.685278890049105</v>
      </c>
      <c r="N3602">
        <v>0.99825404053267197</v>
      </c>
      <c r="O3602">
        <v>11.8773946360153</v>
      </c>
    </row>
    <row r="3603" spans="1:17" hidden="1" x14ac:dyDescent="0.3">
      <c r="A3603" t="s">
        <v>7432</v>
      </c>
      <c r="B3603" t="s">
        <v>7433</v>
      </c>
      <c r="C3603" t="str">
        <f>IFERROR(VLOOKUP(Table1[[#This Row],[Ticker]],[1]!Table2[[Symbol]:[Industry]],2,FALSE),"-")</f>
        <v>-</v>
      </c>
      <c r="D3603" t="s">
        <v>926</v>
      </c>
      <c r="E3603">
        <v>38.103587226000002</v>
      </c>
      <c r="F3603">
        <v>74.38</v>
      </c>
      <c r="G3603">
        <v>-27.013465622375399</v>
      </c>
      <c r="H3603">
        <v>1.1279052022702001</v>
      </c>
      <c r="I3603">
        <v>-21.141412151586302</v>
      </c>
      <c r="J3603">
        <v>-0.76365445425067002</v>
      </c>
      <c r="K3603">
        <v>73.900098298316095</v>
      </c>
      <c r="L3603">
        <v>74.839658033224296</v>
      </c>
      <c r="M3603">
        <v>45.611028392237998</v>
      </c>
      <c r="N3603">
        <v>0.38998205864324498</v>
      </c>
      <c r="O3603">
        <v>17.7063726808281</v>
      </c>
      <c r="P3603">
        <v>19.967741935483801</v>
      </c>
      <c r="Q3603">
        <v>-3.0551863605625999E-2</v>
      </c>
    </row>
    <row r="3604" spans="1:17" hidden="1" x14ac:dyDescent="0.3">
      <c r="A3604" t="s">
        <v>7434</v>
      </c>
      <c r="B3604" t="s">
        <v>7435</v>
      </c>
      <c r="C3604" t="str">
        <f>IFERROR(VLOOKUP(Table1[[#This Row],[Ticker]],[1]!Table2[[Symbol]:[Industry]],2,FALSE),"-")</f>
        <v>-</v>
      </c>
      <c r="D3604" t="s">
        <v>626</v>
      </c>
      <c r="E3604">
        <v>37.821570668</v>
      </c>
      <c r="F3604">
        <v>36.11</v>
      </c>
      <c r="G3604">
        <v>-22.190751812524798</v>
      </c>
      <c r="H3604">
        <v>-6.9582739412077004</v>
      </c>
      <c r="I3604">
        <v>-41.172543806962899</v>
      </c>
      <c r="J3604">
        <v>0.44403066413092201</v>
      </c>
      <c r="K3604">
        <v>36.960398340412702</v>
      </c>
      <c r="L3604">
        <v>37.115262510655398</v>
      </c>
      <c r="M3604">
        <v>52.256028679646597</v>
      </c>
      <c r="N3604">
        <v>0.21959896988552599</v>
      </c>
      <c r="O3604">
        <v>53.143173636111797</v>
      </c>
      <c r="P3604">
        <v>16.898672709614701</v>
      </c>
    </row>
    <row r="3605" spans="1:17" hidden="1" x14ac:dyDescent="0.3">
      <c r="A3605" t="s">
        <v>7436</v>
      </c>
      <c r="B3605" t="s">
        <v>7437</v>
      </c>
      <c r="C3605" t="str">
        <f>IFERROR(VLOOKUP(Table1[[#This Row],[Ticker]],[1]!Table2[[Symbol]:[Industry]],2,FALSE),"-")</f>
        <v>-</v>
      </c>
      <c r="D3605" t="s">
        <v>560</v>
      </c>
      <c r="E3605">
        <v>37.800067110000001</v>
      </c>
      <c r="F3605">
        <v>3.77</v>
      </c>
      <c r="G3605">
        <v>-49.488970915531603</v>
      </c>
      <c r="H3605">
        <v>-7.27326867685737</v>
      </c>
      <c r="I3605">
        <v>-44.434505069381302</v>
      </c>
      <c r="J3605">
        <v>-1.6008227031709401</v>
      </c>
      <c r="K3605">
        <v>3.9203052161740701</v>
      </c>
      <c r="L3605">
        <v>4.5409886955252903</v>
      </c>
      <c r="M3605">
        <v>36.576356117110301</v>
      </c>
      <c r="N3605">
        <v>0.85409853289157101</v>
      </c>
      <c r="O3605">
        <v>117.506631299734</v>
      </c>
      <c r="P3605">
        <v>4.43213296398892</v>
      </c>
      <c r="Q3605">
        <v>0.110621184357011</v>
      </c>
    </row>
    <row r="3606" spans="1:17" hidden="1" x14ac:dyDescent="0.3">
      <c r="A3606" t="s">
        <v>7438</v>
      </c>
      <c r="B3606" t="s">
        <v>7439</v>
      </c>
      <c r="C3606" t="str">
        <f>IFERROR(VLOOKUP(Table1[[#This Row],[Ticker]],[1]!Table2[[Symbol]:[Industry]],2,FALSE),"-")</f>
        <v>-</v>
      </c>
      <c r="E3606">
        <v>37.799999999999997</v>
      </c>
      <c r="F3606">
        <v>31.5</v>
      </c>
      <c r="G3606">
        <v>-8.0749274214150493</v>
      </c>
      <c r="H3606">
        <v>-8.0494012612226307</v>
      </c>
      <c r="I3606">
        <v>-19.992192790102099</v>
      </c>
      <c r="J3606">
        <v>3.58777339063698</v>
      </c>
      <c r="K3606">
        <v>32.182890639388802</v>
      </c>
      <c r="M3606">
        <v>50.5397046513677</v>
      </c>
      <c r="N3606">
        <v>1.1271253451680601</v>
      </c>
      <c r="O3606">
        <v>51.619047619047599</v>
      </c>
      <c r="P3606">
        <v>18.510158013544</v>
      </c>
    </row>
    <row r="3607" spans="1:17" hidden="1" x14ac:dyDescent="0.3">
      <c r="A3607" t="s">
        <v>7440</v>
      </c>
      <c r="B3607" t="s">
        <v>7441</v>
      </c>
      <c r="C3607" t="str">
        <f>IFERROR(VLOOKUP(Table1[[#This Row],[Ticker]],[1]!Table2[[Symbol]:[Industry]],2,FALSE),"-")</f>
        <v>-</v>
      </c>
      <c r="D3607" t="s">
        <v>7228</v>
      </c>
      <c r="E3607">
        <v>37.790866872000002</v>
      </c>
      <c r="F3607">
        <v>104.94</v>
      </c>
      <c r="G3607">
        <v>-30.309856077160902</v>
      </c>
      <c r="H3607">
        <v>-21.293223373638799</v>
      </c>
      <c r="I3607">
        <v>-24.919940773717698</v>
      </c>
      <c r="J3607">
        <v>-1.6340624914512401</v>
      </c>
      <c r="K3607">
        <v>123.917570520197</v>
      </c>
      <c r="L3607">
        <v>128.292160633783</v>
      </c>
      <c r="M3607">
        <v>37.9352258653104</v>
      </c>
      <c r="N3607">
        <v>3.3</v>
      </c>
      <c r="O3607">
        <v>51.515151515151501</v>
      </c>
      <c r="P3607">
        <v>10.463157894736799</v>
      </c>
    </row>
    <row r="3608" spans="1:17" hidden="1" x14ac:dyDescent="0.3">
      <c r="A3608" t="s">
        <v>7442</v>
      </c>
      <c r="B3608" t="s">
        <v>7443</v>
      </c>
      <c r="C3608" t="str">
        <f>IFERROR(VLOOKUP(Table1[[#This Row],[Ticker]],[1]!Table2[[Symbol]:[Industry]],2,FALSE),"-")</f>
        <v>-</v>
      </c>
      <c r="D3608" t="s">
        <v>188</v>
      </c>
      <c r="E3608">
        <v>37.656295399999998</v>
      </c>
      <c r="F3608">
        <v>59.77</v>
      </c>
      <c r="G3608">
        <v>38.343170635681098</v>
      </c>
      <c r="H3608">
        <v>-6.2999754396135703</v>
      </c>
      <c r="I3608">
        <v>-8.5203877766658707</v>
      </c>
      <c r="J3608">
        <v>-3.0290942158387901</v>
      </c>
      <c r="K3608">
        <v>60.087729235558498</v>
      </c>
      <c r="L3608">
        <v>55.671017859129499</v>
      </c>
      <c r="M3608">
        <v>42.7193881854202</v>
      </c>
      <c r="N3608">
        <v>0.87500379829101804</v>
      </c>
      <c r="O3608">
        <v>20.294462104734801</v>
      </c>
      <c r="P3608">
        <v>92.744276039987099</v>
      </c>
      <c r="Q3608">
        <v>3.2282796713065998E-2</v>
      </c>
    </row>
    <row r="3609" spans="1:17" hidden="1" x14ac:dyDescent="0.3">
      <c r="A3609" t="s">
        <v>7444</v>
      </c>
      <c r="B3609" t="s">
        <v>7445</v>
      </c>
      <c r="C3609" t="str">
        <f>IFERROR(VLOOKUP(Table1[[#This Row],[Ticker]],[1]!Table2[[Symbol]:[Industry]],2,FALSE),"-")</f>
        <v>-</v>
      </c>
      <c r="D3609" t="s">
        <v>1525</v>
      </c>
      <c r="E3609">
        <v>37.546199999999999</v>
      </c>
      <c r="F3609">
        <v>36.81</v>
      </c>
      <c r="G3609">
        <v>-18.637871358712701</v>
      </c>
      <c r="H3609">
        <v>9.0636823918530993</v>
      </c>
      <c r="I3609">
        <v>-20.964639504273698</v>
      </c>
      <c r="J3609">
        <v>16.8020483519031</v>
      </c>
      <c r="K3609">
        <v>34.131410001748598</v>
      </c>
      <c r="L3609">
        <v>36.246690188518997</v>
      </c>
      <c r="M3609">
        <v>63.9652101772298</v>
      </c>
      <c r="N3609">
        <v>4.9378541113372902</v>
      </c>
      <c r="O3609">
        <v>50.774246128769299</v>
      </c>
      <c r="P3609">
        <v>24.358108108108102</v>
      </c>
      <c r="Q3609">
        <v>7.6978606894609003E-2</v>
      </c>
    </row>
    <row r="3610" spans="1:17" hidden="1" x14ac:dyDescent="0.3">
      <c r="A3610" t="s">
        <v>7446</v>
      </c>
      <c r="B3610" t="s">
        <v>7447</v>
      </c>
      <c r="C3610" t="str">
        <f>IFERROR(VLOOKUP(Table1[[#This Row],[Ticker]],[1]!Table2[[Symbol]:[Industry]],2,FALSE),"-")</f>
        <v>-</v>
      </c>
      <c r="D3610" t="s">
        <v>95</v>
      </c>
      <c r="E3610">
        <v>37.531830599999999</v>
      </c>
      <c r="F3610">
        <v>8.14</v>
      </c>
      <c r="G3610">
        <v>-60.459983891498403</v>
      </c>
      <c r="H3610">
        <v>-7.84044964115105</v>
      </c>
      <c r="I3610">
        <v>-38.698964631889801</v>
      </c>
      <c r="J3610">
        <v>2.3099514510503401</v>
      </c>
      <c r="K3610">
        <v>8.6108533448584996</v>
      </c>
      <c r="L3610">
        <v>9.9981718052888695</v>
      </c>
      <c r="M3610">
        <v>41.780596345835797</v>
      </c>
      <c r="N3610">
        <v>0.62609138738931003</v>
      </c>
      <c r="O3610">
        <v>76.2899262899262</v>
      </c>
      <c r="P3610">
        <v>2.2613065326633199</v>
      </c>
      <c r="Q3610">
        <v>-1.157924916556E-3</v>
      </c>
    </row>
    <row r="3611" spans="1:17" hidden="1" x14ac:dyDescent="0.3">
      <c r="A3611" t="s">
        <v>7448</v>
      </c>
      <c r="B3611" t="s">
        <v>7449</v>
      </c>
      <c r="C3611" t="str">
        <f>IFERROR(VLOOKUP(Table1[[#This Row],[Ticker]],[1]!Table2[[Symbol]:[Industry]],2,FALSE),"-")</f>
        <v>-</v>
      </c>
      <c r="D3611" t="s">
        <v>6827</v>
      </c>
      <c r="E3611">
        <v>37.510992000000002</v>
      </c>
      <c r="F3611">
        <v>167.4</v>
      </c>
      <c r="G3611">
        <v>25.5967327468591</v>
      </c>
      <c r="H3611">
        <v>18.832242415112098</v>
      </c>
      <c r="I3611">
        <v>25.2422927147189</v>
      </c>
      <c r="J3611">
        <v>-1.2241734665223201</v>
      </c>
      <c r="K3611">
        <v>148.60477240783001</v>
      </c>
      <c r="L3611">
        <v>124.914002127031</v>
      </c>
      <c r="M3611">
        <v>47.205822589403198</v>
      </c>
      <c r="N3611">
        <v>0.31027326184711101</v>
      </c>
      <c r="O3611">
        <v>23.8649940262843</v>
      </c>
      <c r="P3611">
        <v>67.232767232767202</v>
      </c>
    </row>
    <row r="3612" spans="1:17" hidden="1" x14ac:dyDescent="0.3">
      <c r="A3612" t="s">
        <v>7450</v>
      </c>
      <c r="B3612" t="s">
        <v>7451</v>
      </c>
      <c r="C3612" t="str">
        <f>IFERROR(VLOOKUP(Table1[[#This Row],[Ticker]],[1]!Table2[[Symbol]:[Industry]],2,FALSE),"-")</f>
        <v>-</v>
      </c>
      <c r="D3612" t="s">
        <v>136</v>
      </c>
      <c r="E3612">
        <v>37.470999999999997</v>
      </c>
      <c r="F3612">
        <v>101</v>
      </c>
      <c r="G3612">
        <v>-38.758998478437299</v>
      </c>
      <c r="H3612">
        <v>13.6045795526802</v>
      </c>
      <c r="I3612">
        <v>-18.800426301262</v>
      </c>
      <c r="J3612">
        <v>-1.47003141588284</v>
      </c>
      <c r="K3612">
        <v>98.5770134831956</v>
      </c>
      <c r="L3612">
        <v>73.265549830943996</v>
      </c>
      <c r="M3612">
        <v>56.569365314567598</v>
      </c>
      <c r="N3612">
        <v>0.69634887286355096</v>
      </c>
      <c r="O3612">
        <v>32.524752475247503</v>
      </c>
      <c r="P3612">
        <v>30.406714009038001</v>
      </c>
      <c r="Q3612">
        <v>0.10230672982251</v>
      </c>
    </row>
    <row r="3613" spans="1:17" hidden="1" x14ac:dyDescent="0.3">
      <c r="A3613" t="s">
        <v>7452</v>
      </c>
      <c r="B3613" t="s">
        <v>7453</v>
      </c>
      <c r="C3613" t="str">
        <f>IFERROR(VLOOKUP(Table1[[#This Row],[Ticker]],[1]!Table2[[Symbol]:[Industry]],2,FALSE),"-")</f>
        <v>-</v>
      </c>
      <c r="D3613" t="s">
        <v>136</v>
      </c>
      <c r="E3613">
        <v>37.461392031000003</v>
      </c>
      <c r="F3613">
        <v>6.51</v>
      </c>
      <c r="G3613">
        <v>-0.17731844466782501</v>
      </c>
      <c r="H3613">
        <v>-2.4873744703082399</v>
      </c>
      <c r="I3613">
        <v>-37.407140304692902</v>
      </c>
      <c r="J3613">
        <v>3.1196912348143</v>
      </c>
      <c r="K3613">
        <v>6.6780926838596599</v>
      </c>
      <c r="L3613">
        <v>6.5328987198072399</v>
      </c>
      <c r="M3613">
        <v>43.422769755019999</v>
      </c>
      <c r="N3613">
        <v>0.80168785681152799</v>
      </c>
      <c r="O3613">
        <v>65.130568356374795</v>
      </c>
      <c r="P3613">
        <v>31.515151515151398</v>
      </c>
      <c r="Q3613">
        <v>-4.7591076578594002E-2</v>
      </c>
    </row>
    <row r="3614" spans="1:17" hidden="1" x14ac:dyDescent="0.3">
      <c r="A3614" t="s">
        <v>7454</v>
      </c>
      <c r="B3614" t="s">
        <v>7455</v>
      </c>
      <c r="C3614" t="str">
        <f>IFERROR(VLOOKUP(Table1[[#This Row],[Ticker]],[1]!Table2[[Symbol]:[Industry]],2,FALSE),"-")</f>
        <v>-</v>
      </c>
      <c r="D3614" t="s">
        <v>726</v>
      </c>
      <c r="E3614">
        <v>37.354653050000003</v>
      </c>
      <c r="F3614">
        <v>267.77</v>
      </c>
      <c r="G3614">
        <v>1.48550955260547</v>
      </c>
      <c r="H3614">
        <v>1.46211505145423</v>
      </c>
      <c r="I3614">
        <v>1.15590642029108</v>
      </c>
      <c r="J3614">
        <v>3.2067135015954502</v>
      </c>
      <c r="K3614">
        <v>258.90622440352502</v>
      </c>
      <c r="L3614">
        <v>239.410500982239</v>
      </c>
      <c r="M3614">
        <v>62.782489239617902</v>
      </c>
      <c r="N3614">
        <v>0.44133480916956802</v>
      </c>
      <c r="O3614">
        <v>2.7000784255144499</v>
      </c>
      <c r="P3614">
        <v>35.305709954522399</v>
      </c>
      <c r="Q3614">
        <v>1.5022786694405E-2</v>
      </c>
    </row>
    <row r="3615" spans="1:17" hidden="1" x14ac:dyDescent="0.3">
      <c r="A3615" t="s">
        <v>7456</v>
      </c>
      <c r="B3615" t="s">
        <v>7457</v>
      </c>
      <c r="C3615" t="str">
        <f>IFERROR(VLOOKUP(Table1[[#This Row],[Ticker]],[1]!Table2[[Symbol]:[Industry]],2,FALSE),"-")</f>
        <v>-</v>
      </c>
      <c r="D3615" t="s">
        <v>106</v>
      </c>
      <c r="E3615">
        <v>37.306605599999997</v>
      </c>
      <c r="F3615">
        <v>37.090000000000003</v>
      </c>
      <c r="G3615">
        <v>-45.514047183592901</v>
      </c>
      <c r="H3615">
        <v>0.373736640802871</v>
      </c>
      <c r="I3615">
        <v>-21.2978840302282</v>
      </c>
      <c r="J3615">
        <v>-1.9525262673097401</v>
      </c>
      <c r="K3615">
        <v>36.864205158662301</v>
      </c>
      <c r="L3615">
        <v>39.002666093102597</v>
      </c>
      <c r="M3615">
        <v>50.920038917454903</v>
      </c>
      <c r="N3615">
        <v>0.32550147712348998</v>
      </c>
      <c r="O3615">
        <v>51.873820436775397</v>
      </c>
      <c r="P3615">
        <v>36.260102865539999</v>
      </c>
      <c r="Q3615">
        <v>1.7455060410952E-2</v>
      </c>
    </row>
    <row r="3616" spans="1:17" hidden="1" x14ac:dyDescent="0.3">
      <c r="A3616" t="s">
        <v>7458</v>
      </c>
      <c r="B3616" t="s">
        <v>7459</v>
      </c>
      <c r="C3616" t="str">
        <f>IFERROR(VLOOKUP(Table1[[#This Row],[Ticker]],[1]!Table2[[Symbol]:[Industry]],2,FALSE),"-")</f>
        <v>-</v>
      </c>
      <c r="D3616" t="s">
        <v>626</v>
      </c>
      <c r="E3616">
        <v>37.294191249999997</v>
      </c>
      <c r="F3616">
        <v>36.35</v>
      </c>
      <c r="G3616">
        <v>18.120328577779699</v>
      </c>
      <c r="H3616">
        <v>1.3126255296917499</v>
      </c>
      <c r="I3616">
        <v>-13.5157736274071</v>
      </c>
      <c r="J3616">
        <v>-5.5551850329276196</v>
      </c>
      <c r="K3616">
        <v>37.114818219145597</v>
      </c>
      <c r="L3616">
        <v>34.687099089414303</v>
      </c>
      <c r="M3616">
        <v>33.853626699142602</v>
      </c>
      <c r="N3616">
        <v>1.5089938688920801</v>
      </c>
      <c r="O3616">
        <v>20.495185694635399</v>
      </c>
      <c r="P3616">
        <v>64.479638009049694</v>
      </c>
      <c r="Q3616">
        <v>2.3263239494244001E-2</v>
      </c>
    </row>
    <row r="3617" spans="1:17" hidden="1" x14ac:dyDescent="0.3">
      <c r="A3617" t="s">
        <v>7460</v>
      </c>
      <c r="B3617" t="s">
        <v>7461</v>
      </c>
      <c r="C3617" t="str">
        <f>IFERROR(VLOOKUP(Table1[[#This Row],[Ticker]],[1]!Table2[[Symbol]:[Industry]],2,FALSE),"-")</f>
        <v>-</v>
      </c>
      <c r="D3617" t="s">
        <v>3347</v>
      </c>
      <c r="E3617">
        <v>37.247510505999998</v>
      </c>
      <c r="F3617">
        <v>25.81</v>
      </c>
      <c r="G3617">
        <v>-30.0991041265478</v>
      </c>
      <c r="H3617">
        <v>-0.63552261845639102</v>
      </c>
      <c r="I3617">
        <v>-37.791129284137902</v>
      </c>
      <c r="J3617">
        <v>0.47171615693268798</v>
      </c>
      <c r="K3617">
        <v>26.928094493968601</v>
      </c>
      <c r="L3617">
        <v>27.486511059394299</v>
      </c>
      <c r="M3617">
        <v>32.274933324066701</v>
      </c>
      <c r="N3617">
        <v>1.68</v>
      </c>
      <c r="O3617">
        <v>39.480821387059201</v>
      </c>
      <c r="P3617">
        <v>41.0382513661202</v>
      </c>
      <c r="Q3617">
        <v>1.9451409252270999E-2</v>
      </c>
    </row>
    <row r="3618" spans="1:17" hidden="1" x14ac:dyDescent="0.3">
      <c r="A3618" t="s">
        <v>7462</v>
      </c>
      <c r="B3618" t="s">
        <v>7463</v>
      </c>
      <c r="C3618" t="str">
        <f>IFERROR(VLOOKUP(Table1[[#This Row],[Ticker]],[1]!Table2[[Symbol]:[Industry]],2,FALSE),"-")</f>
        <v>-</v>
      </c>
      <c r="D3618" t="s">
        <v>433</v>
      </c>
      <c r="E3618">
        <v>37.245526185999999</v>
      </c>
      <c r="F3618">
        <v>22.22</v>
      </c>
      <c r="G3618">
        <v>492.35641874331299</v>
      </c>
      <c r="H3618">
        <v>-2.9702541893600398</v>
      </c>
      <c r="I3618">
        <v>-21.8897079909494</v>
      </c>
      <c r="J3618">
        <v>-7.2612915760750303</v>
      </c>
      <c r="K3618">
        <v>23.596539514784201</v>
      </c>
      <c r="L3618">
        <v>19.9864383421132</v>
      </c>
      <c r="M3618">
        <v>21.540457008704301</v>
      </c>
      <c r="N3618">
        <v>0.24434764106800899</v>
      </c>
      <c r="O3618">
        <v>82.628262826282594</v>
      </c>
      <c r="P3618">
        <v>569.27710843373495</v>
      </c>
    </row>
    <row r="3619" spans="1:17" hidden="1" x14ac:dyDescent="0.3">
      <c r="A3619" t="s">
        <v>7464</v>
      </c>
      <c r="B3619" t="s">
        <v>7465</v>
      </c>
      <c r="C3619" t="str">
        <f>IFERROR(VLOOKUP(Table1[[#This Row],[Ticker]],[1]!Table2[[Symbol]:[Industry]],2,FALSE),"-")</f>
        <v>-</v>
      </c>
      <c r="D3619" t="s">
        <v>1525</v>
      </c>
      <c r="E3619">
        <v>37.239917456000001</v>
      </c>
      <c r="F3619">
        <v>91.16</v>
      </c>
      <c r="G3619">
        <v>88.414914565040903</v>
      </c>
      <c r="H3619">
        <v>38.191637875370702</v>
      </c>
      <c r="I3619">
        <v>40.105269310315798</v>
      </c>
      <c r="J3619">
        <v>7.3415872003090001</v>
      </c>
      <c r="K3619">
        <v>82.967560297427994</v>
      </c>
      <c r="L3619">
        <v>64.964128818778207</v>
      </c>
      <c r="M3619">
        <v>45.197720067077299</v>
      </c>
      <c r="N3619">
        <v>0.25989057239057201</v>
      </c>
      <c r="O3619">
        <v>27.906976744186</v>
      </c>
      <c r="P3619">
        <v>156.06741573033699</v>
      </c>
      <c r="Q3619">
        <v>0.141778133634237</v>
      </c>
    </row>
    <row r="3620" spans="1:17" hidden="1" x14ac:dyDescent="0.3">
      <c r="A3620" t="s">
        <v>7466</v>
      </c>
      <c r="B3620" t="s">
        <v>7467</v>
      </c>
      <c r="C3620" t="str">
        <f>IFERROR(VLOOKUP(Table1[[#This Row],[Ticker]],[1]!Table2[[Symbol]:[Industry]],2,FALSE),"-")</f>
        <v>-</v>
      </c>
      <c r="D3620" t="s">
        <v>1370</v>
      </c>
      <c r="E3620">
        <v>37.167600030000003</v>
      </c>
      <c r="F3620">
        <v>9.43</v>
      </c>
      <c r="G3620">
        <v>105.11024626037199</v>
      </c>
      <c r="H3620">
        <v>4.2264064484196702</v>
      </c>
      <c r="I3620">
        <v>-7.3873259340598896</v>
      </c>
      <c r="J3620">
        <v>-3.6552679700514199</v>
      </c>
      <c r="K3620">
        <v>8.9787115684732193</v>
      </c>
      <c r="L3620">
        <v>8.3046887301007004</v>
      </c>
      <c r="M3620">
        <v>58.995146805596697</v>
      </c>
      <c r="N3620">
        <v>0.77504079264804604</v>
      </c>
      <c r="O3620">
        <v>21.951219512195099</v>
      </c>
      <c r="P3620">
        <v>174.92711370262299</v>
      </c>
      <c r="Q3620">
        <v>7.3835070893356003E-2</v>
      </c>
    </row>
    <row r="3621" spans="1:17" hidden="1" x14ac:dyDescent="0.3">
      <c r="A3621" t="s">
        <v>7468</v>
      </c>
      <c r="B3621" t="s">
        <v>7469</v>
      </c>
      <c r="C3621" t="str">
        <f>IFERROR(VLOOKUP(Table1[[#This Row],[Ticker]],[1]!Table2[[Symbol]:[Industry]],2,FALSE),"-")</f>
        <v>-</v>
      </c>
      <c r="E3621">
        <v>36.948</v>
      </c>
      <c r="F3621">
        <v>61.58</v>
      </c>
      <c r="G3621">
        <v>443.07263889436501</v>
      </c>
      <c r="H3621">
        <v>-11.419643029906</v>
      </c>
      <c r="I3621">
        <v>73.331758089296997</v>
      </c>
      <c r="J3621">
        <v>6.09778819809907</v>
      </c>
      <c r="K3621">
        <v>59.245000260785297</v>
      </c>
      <c r="L3621">
        <v>42.516505495522701</v>
      </c>
      <c r="M3621">
        <v>53.555206763288702</v>
      </c>
      <c r="N3621">
        <v>1.0141570042586501</v>
      </c>
      <c r="O3621">
        <v>19.275738876258501</v>
      </c>
      <c r="P3621">
        <v>480.94339622641502</v>
      </c>
      <c r="Q3621">
        <v>0.103404953358587</v>
      </c>
    </row>
    <row r="3622" spans="1:17" hidden="1" x14ac:dyDescent="0.3">
      <c r="A3622" t="s">
        <v>7470</v>
      </c>
      <c r="B3622" t="s">
        <v>7471</v>
      </c>
      <c r="C3622" t="str">
        <f>IFERROR(VLOOKUP(Table1[[#This Row],[Ticker]],[1]!Table2[[Symbol]:[Industry]],2,FALSE),"-")</f>
        <v>-</v>
      </c>
      <c r="D3622" t="s">
        <v>1525</v>
      </c>
      <c r="E3622">
        <v>36.858741725999998</v>
      </c>
      <c r="F3622">
        <v>0.87</v>
      </c>
      <c r="G3622">
        <v>-21.765808326525299</v>
      </c>
      <c r="H3622">
        <v>1.0009976227150099</v>
      </c>
      <c r="I3622">
        <v>-34.726436344919101</v>
      </c>
      <c r="J3622">
        <v>-0.63939495417842296</v>
      </c>
      <c r="K3622">
        <v>0.88593961706949398</v>
      </c>
      <c r="L3622">
        <v>0.93128166539061696</v>
      </c>
      <c r="M3622">
        <v>41.620826255016702</v>
      </c>
      <c r="N3622">
        <v>0.92123555525815204</v>
      </c>
      <c r="O3622">
        <v>55.172413793103402</v>
      </c>
      <c r="P3622">
        <v>10.126582278480999</v>
      </c>
      <c r="Q3622">
        <v>-1.9933607199232001E-2</v>
      </c>
    </row>
    <row r="3623" spans="1:17" hidden="1" x14ac:dyDescent="0.3">
      <c r="A3623" t="s">
        <v>7472</v>
      </c>
      <c r="B3623" t="s">
        <v>7473</v>
      </c>
      <c r="C3623" t="str">
        <f>IFERROR(VLOOKUP(Table1[[#This Row],[Ticker]],[1]!Table2[[Symbol]:[Industry]],2,FALSE),"-")</f>
        <v>-</v>
      </c>
      <c r="D3623" t="s">
        <v>726</v>
      </c>
      <c r="E3623">
        <v>36.765885388999997</v>
      </c>
      <c r="F3623">
        <v>262.98</v>
      </c>
      <c r="G3623">
        <v>41.517701576035499</v>
      </c>
      <c r="H3623">
        <v>2.2645635141878699</v>
      </c>
      <c r="I3623">
        <v>20.543607292253501</v>
      </c>
      <c r="J3623">
        <v>3.8769809258338102</v>
      </c>
      <c r="K3623">
        <v>254.06724758093401</v>
      </c>
      <c r="L3623">
        <v>217.847461053052</v>
      </c>
      <c r="M3623">
        <v>30.790198502182001</v>
      </c>
      <c r="N3623">
        <v>1.27506529662915</v>
      </c>
      <c r="O3623">
        <v>5.3312038938322104</v>
      </c>
      <c r="P3623">
        <v>70.988296488946602</v>
      </c>
    </row>
    <row r="3624" spans="1:17" hidden="1" x14ac:dyDescent="0.3">
      <c r="A3624" t="s">
        <v>7474</v>
      </c>
      <c r="B3624" t="s">
        <v>7475</v>
      </c>
      <c r="C3624" t="str">
        <f>IFERROR(VLOOKUP(Table1[[#This Row],[Ticker]],[1]!Table2[[Symbol]:[Industry]],2,FALSE),"-")</f>
        <v>-</v>
      </c>
      <c r="D3624" t="s">
        <v>504</v>
      </c>
      <c r="E3624">
        <v>36.673000000000002</v>
      </c>
      <c r="F3624">
        <v>52.39</v>
      </c>
      <c r="G3624">
        <v>-85.0222135587195</v>
      </c>
      <c r="H3624">
        <v>54.920561584501897</v>
      </c>
      <c r="I3624">
        <v>-18.520954820787999</v>
      </c>
      <c r="J3624">
        <v>34.926727129866102</v>
      </c>
      <c r="K3624">
        <v>39.848944508255201</v>
      </c>
      <c r="L3624">
        <v>45.677401950452101</v>
      </c>
      <c r="M3624">
        <v>75.440173819144903</v>
      </c>
      <c r="N3624">
        <v>2.96237101601174</v>
      </c>
      <c r="O3624">
        <v>140.599351021187</v>
      </c>
      <c r="P3624">
        <v>56.341390629662698</v>
      </c>
      <c r="Q3624">
        <v>1.3562311123692E-2</v>
      </c>
    </row>
    <row r="3625" spans="1:17" hidden="1" x14ac:dyDescent="0.3">
      <c r="A3625" t="s">
        <v>7476</v>
      </c>
      <c r="B3625" t="s">
        <v>7477</v>
      </c>
      <c r="C3625" t="str">
        <f>IFERROR(VLOOKUP(Table1[[#This Row],[Ticker]],[1]!Table2[[Symbol]:[Industry]],2,FALSE),"-")</f>
        <v>-</v>
      </c>
      <c r="D3625" t="s">
        <v>297</v>
      </c>
      <c r="E3625">
        <v>36.656832100000003</v>
      </c>
      <c r="F3625">
        <v>19.329999999999998</v>
      </c>
      <c r="G3625">
        <v>-31.363410558111799</v>
      </c>
      <c r="H3625">
        <v>-28.163050145983899</v>
      </c>
      <c r="I3625">
        <v>-19.497066539278102</v>
      </c>
      <c r="J3625">
        <v>-8.8973987206567493</v>
      </c>
      <c r="K3625">
        <v>24.018149522484599</v>
      </c>
      <c r="L3625">
        <v>23.255703965149301</v>
      </c>
      <c r="M3625">
        <v>29.927375811823399</v>
      </c>
      <c r="N3625">
        <v>0.52081514547540997</v>
      </c>
      <c r="O3625">
        <v>102.172788411795</v>
      </c>
    </row>
    <row r="3626" spans="1:17" hidden="1" x14ac:dyDescent="0.3">
      <c r="A3626" t="s">
        <v>7478</v>
      </c>
      <c r="B3626" t="s">
        <v>7479</v>
      </c>
      <c r="C3626" t="str">
        <f>IFERROR(VLOOKUP(Table1[[#This Row],[Ticker]],[1]!Table2[[Symbol]:[Industry]],2,FALSE),"-")</f>
        <v>-</v>
      </c>
      <c r="D3626" t="s">
        <v>433</v>
      </c>
      <c r="E3626">
        <v>36.643231999999998</v>
      </c>
      <c r="F3626">
        <v>0.92</v>
      </c>
      <c r="G3626">
        <v>-27.660354252163302</v>
      </c>
      <c r="H3626">
        <v>-14.137859907201401</v>
      </c>
      <c r="I3626">
        <v>-24.643276261758999</v>
      </c>
      <c r="J3626">
        <v>1.5828272680438</v>
      </c>
      <c r="K3626">
        <v>0.94208630956308403</v>
      </c>
      <c r="L3626">
        <v>0.93864959580143004</v>
      </c>
      <c r="M3626">
        <v>51.922609128220898</v>
      </c>
      <c r="N3626">
        <v>0.51449302861771096</v>
      </c>
      <c r="O3626">
        <v>33.695652173912997</v>
      </c>
      <c r="P3626">
        <v>24.324324324324301</v>
      </c>
      <c r="Q3626">
        <v>0.101814977219747</v>
      </c>
    </row>
    <row r="3627" spans="1:17" hidden="1" x14ac:dyDescent="0.3">
      <c r="A3627" t="s">
        <v>7480</v>
      </c>
      <c r="B3627" t="s">
        <v>7481</v>
      </c>
      <c r="C3627" t="str">
        <f>IFERROR(VLOOKUP(Table1[[#This Row],[Ticker]],[1]!Table2[[Symbol]:[Industry]],2,FALSE),"-")</f>
        <v>-</v>
      </c>
      <c r="D3627" t="s">
        <v>396</v>
      </c>
      <c r="E3627">
        <v>36.612782427999903</v>
      </c>
      <c r="F3627">
        <v>90.89</v>
      </c>
      <c r="G3627">
        <v>-25.708281883349699</v>
      </c>
      <c r="H3627">
        <v>-3.6395483833517202</v>
      </c>
      <c r="I3627">
        <v>-15.5938180491209</v>
      </c>
      <c r="J3627">
        <v>0.40578209099862</v>
      </c>
      <c r="K3627">
        <v>90.028458596328406</v>
      </c>
      <c r="L3627">
        <v>91.448832766456107</v>
      </c>
      <c r="M3627">
        <v>56.7917723279961</v>
      </c>
      <c r="N3627">
        <v>0.89247980479072098</v>
      </c>
      <c r="O3627">
        <v>26.526570579821701</v>
      </c>
      <c r="P3627">
        <v>16.525641025641001</v>
      </c>
      <c r="Q3627">
        <v>-3.0161101546228E-2</v>
      </c>
    </row>
    <row r="3628" spans="1:17" hidden="1" x14ac:dyDescent="0.3">
      <c r="A3628" t="s">
        <v>7482</v>
      </c>
      <c r="B3628" t="s">
        <v>7483</v>
      </c>
      <c r="C3628" t="str">
        <f>IFERROR(VLOOKUP(Table1[[#This Row],[Ticker]],[1]!Table2[[Symbol]:[Industry]],2,FALSE),"-")</f>
        <v>-</v>
      </c>
      <c r="D3628" t="s">
        <v>51</v>
      </c>
      <c r="E3628">
        <v>36.575499999999998</v>
      </c>
      <c r="F3628">
        <v>86.06</v>
      </c>
      <c r="G3628">
        <v>130.00406185186199</v>
      </c>
      <c r="H3628">
        <v>40.317503578472198</v>
      </c>
      <c r="I3628">
        <v>61.0704534410416</v>
      </c>
      <c r="J3628">
        <v>21.998773236250599</v>
      </c>
      <c r="K3628">
        <v>60.044783102895799</v>
      </c>
      <c r="L3628">
        <v>51.599045418648203</v>
      </c>
      <c r="M3628">
        <v>93.981766172459501</v>
      </c>
      <c r="N3628">
        <v>1.0895559055233499</v>
      </c>
      <c r="O3628">
        <v>0</v>
      </c>
      <c r="P3628">
        <v>196.758620689655</v>
      </c>
      <c r="Q3628">
        <v>0.145018182837691</v>
      </c>
    </row>
    <row r="3629" spans="1:17" hidden="1" x14ac:dyDescent="0.3">
      <c r="A3629" t="s">
        <v>7484</v>
      </c>
      <c r="B3629" t="s">
        <v>7485</v>
      </c>
      <c r="C3629" t="str">
        <f>IFERROR(VLOOKUP(Table1[[#This Row],[Ticker]],[1]!Table2[[Symbol]:[Industry]],2,FALSE),"-")</f>
        <v>-</v>
      </c>
      <c r="D3629" t="s">
        <v>433</v>
      </c>
      <c r="E3629">
        <v>36.468289499999997</v>
      </c>
      <c r="F3629">
        <v>69.989999999999995</v>
      </c>
      <c r="G3629">
        <v>-43.579867218640203</v>
      </c>
      <c r="H3629">
        <v>13.4284917105463</v>
      </c>
      <c r="I3629">
        <v>2.1240295309006498</v>
      </c>
      <c r="J3629">
        <v>0.115793605679841</v>
      </c>
      <c r="K3629">
        <v>65.366650500440102</v>
      </c>
      <c r="L3629">
        <v>64.852097848206597</v>
      </c>
      <c r="M3629">
        <v>59.543361986828103</v>
      </c>
      <c r="N3629">
        <v>1.2628336328252301</v>
      </c>
      <c r="O3629">
        <v>34.876410915845099</v>
      </c>
      <c r="P3629">
        <v>33.568702290076303</v>
      </c>
    </row>
    <row r="3630" spans="1:17" hidden="1" x14ac:dyDescent="0.3">
      <c r="A3630" t="s">
        <v>7486</v>
      </c>
      <c r="B3630" t="s">
        <v>7487</v>
      </c>
      <c r="C3630" t="str">
        <f>IFERROR(VLOOKUP(Table1[[#This Row],[Ticker]],[1]!Table2[[Symbol]:[Industry]],2,FALSE),"-")</f>
        <v>-</v>
      </c>
      <c r="D3630" t="s">
        <v>782</v>
      </c>
      <c r="E3630">
        <v>36.385514999999998</v>
      </c>
      <c r="F3630">
        <v>40.549999999999997</v>
      </c>
      <c r="G3630">
        <v>111.944326329746</v>
      </c>
      <c r="H3630">
        <v>18.541369856469299</v>
      </c>
      <c r="I3630">
        <v>99.198850198168302</v>
      </c>
      <c r="J3630">
        <v>-0.76285174430187896</v>
      </c>
      <c r="K3630">
        <v>34.213135184848902</v>
      </c>
      <c r="L3630">
        <v>26.732307643329399</v>
      </c>
      <c r="M3630">
        <v>61.641396103301503</v>
      </c>
      <c r="N3630">
        <v>1.4656908822344501</v>
      </c>
      <c r="O3630">
        <v>3.5758323057953199</v>
      </c>
      <c r="P3630">
        <v>165.90163934426201</v>
      </c>
    </row>
    <row r="3631" spans="1:17" hidden="1" x14ac:dyDescent="0.3">
      <c r="A3631" t="s">
        <v>7488</v>
      </c>
      <c r="B3631" t="s">
        <v>7489</v>
      </c>
      <c r="C3631" t="str">
        <f>IFERROR(VLOOKUP(Table1[[#This Row],[Ticker]],[1]!Table2[[Symbol]:[Industry]],2,FALSE),"-")</f>
        <v>-</v>
      </c>
      <c r="D3631" t="s">
        <v>7490</v>
      </c>
      <c r="E3631">
        <v>36.378748000000002</v>
      </c>
      <c r="F3631">
        <v>31</v>
      </c>
      <c r="G3631">
        <v>39.190315634559603</v>
      </c>
      <c r="H3631">
        <v>-36.381556509635203</v>
      </c>
      <c r="I3631">
        <v>125.35672373824001</v>
      </c>
      <c r="J3631">
        <v>-4.0098304160022797</v>
      </c>
      <c r="K3631">
        <v>39.939115461530598</v>
      </c>
      <c r="L3631">
        <v>28.588286454237299</v>
      </c>
      <c r="M3631">
        <v>7.52469961251263</v>
      </c>
      <c r="N3631">
        <v>0.344913232003416</v>
      </c>
      <c r="O3631">
        <v>77.419354838709594</v>
      </c>
      <c r="P3631">
        <v>150.60630557801099</v>
      </c>
    </row>
    <row r="3632" spans="1:17" hidden="1" x14ac:dyDescent="0.3">
      <c r="A3632" t="s">
        <v>7491</v>
      </c>
      <c r="B3632" t="s">
        <v>7492</v>
      </c>
      <c r="C3632" t="str">
        <f>IFERROR(VLOOKUP(Table1[[#This Row],[Ticker]],[1]!Table2[[Symbol]:[Industry]],2,FALSE),"-")</f>
        <v>-</v>
      </c>
      <c r="E3632">
        <v>36.294347999999999</v>
      </c>
      <c r="F3632">
        <v>5.68</v>
      </c>
      <c r="G3632">
        <v>-42.590959150083798</v>
      </c>
      <c r="H3632">
        <v>-7.1799311046124501</v>
      </c>
      <c r="I3632">
        <v>-51.897918171573401</v>
      </c>
      <c r="J3632">
        <v>-1.1977329248703199</v>
      </c>
      <c r="K3632">
        <v>6.4295872266120702</v>
      </c>
      <c r="L3632">
        <v>5.4943207612206999</v>
      </c>
      <c r="M3632">
        <v>41.704802685135199</v>
      </c>
      <c r="N3632">
        <v>2.3536608567380801</v>
      </c>
      <c r="O3632">
        <v>71.478873239436595</v>
      </c>
      <c r="P3632">
        <v>4.0293040293040097</v>
      </c>
    </row>
    <row r="3633" spans="1:17" hidden="1" x14ac:dyDescent="0.3">
      <c r="A3633" t="s">
        <v>7493</v>
      </c>
      <c r="B3633" t="s">
        <v>7494</v>
      </c>
      <c r="C3633" t="str">
        <f>IFERROR(VLOOKUP(Table1[[#This Row],[Ticker]],[1]!Table2[[Symbol]:[Industry]],2,FALSE),"-")</f>
        <v>-</v>
      </c>
      <c r="D3633" t="s">
        <v>7495</v>
      </c>
      <c r="E3633">
        <v>36.159622200000001</v>
      </c>
      <c r="F3633">
        <v>26.01</v>
      </c>
      <c r="G3633">
        <v>53.414914565040903</v>
      </c>
      <c r="H3633">
        <v>1.85224817120118</v>
      </c>
      <c r="I3633">
        <v>-12.2908612349254</v>
      </c>
      <c r="J3633">
        <v>8.9030887059522907</v>
      </c>
      <c r="K3633">
        <v>26.234462861414801</v>
      </c>
      <c r="L3633">
        <v>23.606626422239401</v>
      </c>
      <c r="M3633">
        <v>44.361649420592698</v>
      </c>
      <c r="N3633">
        <v>1.2458529218296801</v>
      </c>
      <c r="O3633">
        <v>11.495578623606299</v>
      </c>
      <c r="P3633">
        <v>122.30769230769199</v>
      </c>
      <c r="Q3633">
        <v>-1.9819872319665002E-2</v>
      </c>
    </row>
    <row r="3634" spans="1:17" hidden="1" x14ac:dyDescent="0.3">
      <c r="A3634" t="s">
        <v>7496</v>
      </c>
      <c r="B3634" t="s">
        <v>7497</v>
      </c>
      <c r="C3634" t="str">
        <f>IFERROR(VLOOKUP(Table1[[#This Row],[Ticker]],[1]!Table2[[Symbol]:[Industry]],2,FALSE),"-")</f>
        <v>-</v>
      </c>
      <c r="D3634" t="s">
        <v>4603</v>
      </c>
      <c r="E3634">
        <v>36.153358019999999</v>
      </c>
      <c r="F3634">
        <v>53.1</v>
      </c>
      <c r="G3634">
        <v>-36.432284076724699</v>
      </c>
      <c r="H3634">
        <v>14.1792921963584</v>
      </c>
      <c r="I3634">
        <v>-37.7856657871273</v>
      </c>
      <c r="J3634">
        <v>4.1754198606363904</v>
      </c>
      <c r="K3634">
        <v>51.077008146890201</v>
      </c>
      <c r="M3634">
        <v>51.217826618132101</v>
      </c>
      <c r="N3634">
        <v>2.31325301204819</v>
      </c>
      <c r="O3634">
        <v>69.114877589453798</v>
      </c>
      <c r="P3634">
        <v>22.068965517241299</v>
      </c>
    </row>
    <row r="3635" spans="1:17" hidden="1" x14ac:dyDescent="0.3">
      <c r="A3635" t="s">
        <v>7498</v>
      </c>
      <c r="B3635" t="s">
        <v>7499</v>
      </c>
      <c r="C3635" t="str">
        <f>IFERROR(VLOOKUP(Table1[[#This Row],[Ticker]],[1]!Table2[[Symbol]:[Industry]],2,FALSE),"-")</f>
        <v>-</v>
      </c>
      <c r="D3635" t="s">
        <v>1180</v>
      </c>
      <c r="E3635">
        <v>36.108159999999998</v>
      </c>
      <c r="F3635">
        <v>14.72</v>
      </c>
      <c r="G3635">
        <v>24.411983422856402</v>
      </c>
      <c r="H3635">
        <v>16.383593271627198</v>
      </c>
      <c r="I3635">
        <v>41.084581171681101</v>
      </c>
      <c r="J3635">
        <v>3.91031264816076</v>
      </c>
      <c r="K3635">
        <v>11.9466470834191</v>
      </c>
      <c r="L3635">
        <v>9.9285571684819693</v>
      </c>
      <c r="M3635">
        <v>74.855988024361693</v>
      </c>
      <c r="N3635">
        <v>0.92726897951198495</v>
      </c>
      <c r="O3635">
        <v>1.69836956521738</v>
      </c>
      <c r="P3635">
        <v>138.72859004361601</v>
      </c>
      <c r="Q3635">
        <v>5.7816157721726998E-2</v>
      </c>
    </row>
    <row r="3636" spans="1:17" hidden="1" x14ac:dyDescent="0.3">
      <c r="A3636" t="s">
        <v>7500</v>
      </c>
      <c r="B3636" t="s">
        <v>7501</v>
      </c>
      <c r="C3636" t="str">
        <f>IFERROR(VLOOKUP(Table1[[#This Row],[Ticker]],[1]!Table2[[Symbol]:[Industry]],2,FALSE),"-")</f>
        <v>-</v>
      </c>
      <c r="D3636" t="s">
        <v>396</v>
      </c>
      <c r="E3636">
        <v>36.045249499999997</v>
      </c>
      <c r="F3636">
        <v>105.95</v>
      </c>
      <c r="G3636">
        <v>0.30114210995110802</v>
      </c>
      <c r="H3636">
        <v>6.5484660142954896</v>
      </c>
      <c r="I3636">
        <v>-10.8364749549577</v>
      </c>
      <c r="J3636">
        <v>2.35850860976287</v>
      </c>
      <c r="K3636">
        <v>100.808095127416</v>
      </c>
      <c r="L3636">
        <v>95.709226124098095</v>
      </c>
      <c r="M3636">
        <v>50.935383536764</v>
      </c>
      <c r="N3636">
        <v>0.36364076589736399</v>
      </c>
      <c r="O3636">
        <v>13.072203869749799</v>
      </c>
      <c r="P3636">
        <v>33.589711259614099</v>
      </c>
      <c r="Q3636">
        <v>1.6187753898499999E-2</v>
      </c>
    </row>
    <row r="3637" spans="1:17" hidden="1" x14ac:dyDescent="0.3">
      <c r="A3637" t="s">
        <v>7502</v>
      </c>
      <c r="B3637" t="s">
        <v>7503</v>
      </c>
      <c r="C3637" t="str">
        <f>IFERROR(VLOOKUP(Table1[[#This Row],[Ticker]],[1]!Table2[[Symbol]:[Industry]],2,FALSE),"-")</f>
        <v>-</v>
      </c>
      <c r="D3637" t="s">
        <v>782</v>
      </c>
      <c r="E3637">
        <v>36.018749999999997</v>
      </c>
      <c r="F3637">
        <v>85</v>
      </c>
      <c r="G3637">
        <v>-29.442228292101898</v>
      </c>
      <c r="H3637">
        <v>-2.4873744703082399</v>
      </c>
      <c r="I3637">
        <v>7.8916265578412297</v>
      </c>
      <c r="J3637">
        <v>0.47171615693268798</v>
      </c>
      <c r="K3637">
        <v>73.395031061163095</v>
      </c>
      <c r="M3637">
        <v>86.249356129260605</v>
      </c>
      <c r="N3637">
        <v>1</v>
      </c>
      <c r="O3637">
        <v>8.3529411764705799</v>
      </c>
      <c r="P3637">
        <v>39.802631578947299</v>
      </c>
    </row>
    <row r="3638" spans="1:17" hidden="1" x14ac:dyDescent="0.3">
      <c r="A3638" t="s">
        <v>7504</v>
      </c>
      <c r="B3638" t="s">
        <v>7505</v>
      </c>
      <c r="C3638" t="str">
        <f>IFERROR(VLOOKUP(Table1[[#This Row],[Ticker]],[1]!Table2[[Symbol]:[Industry]],2,FALSE),"-")</f>
        <v>-</v>
      </c>
      <c r="D3638" t="s">
        <v>21</v>
      </c>
      <c r="E3638">
        <v>35.889702749999998</v>
      </c>
      <c r="F3638">
        <v>141.9</v>
      </c>
      <c r="G3638">
        <v>30.1931711112789</v>
      </c>
      <c r="H3638">
        <v>-11.420301299576501</v>
      </c>
      <c r="I3638">
        <v>4.7034044547846303</v>
      </c>
      <c r="J3638">
        <v>-7.3084629106807597</v>
      </c>
      <c r="K3638">
        <v>157.76878986707499</v>
      </c>
      <c r="L3638">
        <v>135.05081224905501</v>
      </c>
      <c r="M3638">
        <v>30.6466865546811</v>
      </c>
      <c r="N3638">
        <v>0.70917042022439902</v>
      </c>
      <c r="O3638">
        <v>71.916842847075301</v>
      </c>
      <c r="P3638">
        <v>102.10796182879901</v>
      </c>
      <c r="Q3638">
        <v>0.13159580763798301</v>
      </c>
    </row>
    <row r="3639" spans="1:17" hidden="1" x14ac:dyDescent="0.3">
      <c r="A3639" t="s">
        <v>7506</v>
      </c>
      <c r="B3639" t="s">
        <v>7507</v>
      </c>
      <c r="C3639" t="str">
        <f>IFERROR(VLOOKUP(Table1[[#This Row],[Ticker]],[1]!Table2[[Symbol]:[Industry]],2,FALSE),"-")</f>
        <v>-</v>
      </c>
      <c r="D3639" t="s">
        <v>95</v>
      </c>
      <c r="E3639">
        <v>35.820999999999998</v>
      </c>
      <c r="F3639">
        <v>1.1299999999999999</v>
      </c>
      <c r="G3639">
        <v>6.3560910356291398</v>
      </c>
      <c r="H3639">
        <v>9.3938136485036203</v>
      </c>
      <c r="I3639">
        <v>12.4507408322579</v>
      </c>
      <c r="J3639">
        <v>0.47171615693268798</v>
      </c>
      <c r="K3639">
        <v>0.973035051187776</v>
      </c>
      <c r="L3639">
        <v>0.98010339793095602</v>
      </c>
      <c r="M3639">
        <v>31.6884525986823</v>
      </c>
      <c r="N3639">
        <v>0.26753429871166201</v>
      </c>
      <c r="O3639">
        <v>17.699115044247801</v>
      </c>
      <c r="P3639">
        <v>61.428571428571402</v>
      </c>
      <c r="Q3639">
        <v>4.2588408735970001E-3</v>
      </c>
    </row>
    <row r="3640" spans="1:17" hidden="1" x14ac:dyDescent="0.3">
      <c r="A3640" t="s">
        <v>7508</v>
      </c>
      <c r="B3640" t="s">
        <v>7509</v>
      </c>
      <c r="C3640" t="str">
        <f>IFERROR(VLOOKUP(Table1[[#This Row],[Ticker]],[1]!Table2[[Symbol]:[Industry]],2,FALSE),"-")</f>
        <v>-</v>
      </c>
      <c r="D3640" t="s">
        <v>294</v>
      </c>
      <c r="E3640">
        <v>35.734271200000002</v>
      </c>
      <c r="F3640">
        <v>35.799999999999997</v>
      </c>
      <c r="G3640">
        <v>20.497905526421299</v>
      </c>
      <c r="H3640">
        <v>-29.931057134363002</v>
      </c>
      <c r="I3640">
        <v>-24.1828077685037</v>
      </c>
      <c r="J3640">
        <v>5.4008946271876503</v>
      </c>
      <c r="K3640">
        <v>37.0505357903331</v>
      </c>
      <c r="L3640">
        <v>35.6996306650734</v>
      </c>
      <c r="M3640">
        <v>46.891934848188797</v>
      </c>
      <c r="N3640">
        <v>1.1137206772535</v>
      </c>
      <c r="O3640">
        <v>80.167597765363098</v>
      </c>
      <c r="P3640">
        <v>59.040426477121201</v>
      </c>
      <c r="Q3640">
        <v>-3.3156560001903999E-2</v>
      </c>
    </row>
    <row r="3641" spans="1:17" hidden="1" x14ac:dyDescent="0.3">
      <c r="A3641" t="s">
        <v>7510</v>
      </c>
      <c r="B3641" t="s">
        <v>7511</v>
      </c>
      <c r="C3641" t="str">
        <f>IFERROR(VLOOKUP(Table1[[#This Row],[Ticker]],[1]!Table2[[Symbol]:[Industry]],2,FALSE),"-")</f>
        <v>-</v>
      </c>
      <c r="D3641" t="s">
        <v>7060</v>
      </c>
      <c r="E3641">
        <v>35.689799999999998</v>
      </c>
      <c r="F3641">
        <v>34.99</v>
      </c>
      <c r="G3641">
        <v>-45.869975861717997</v>
      </c>
      <c r="H3641">
        <v>-2.51721630856547</v>
      </c>
      <c r="I3641">
        <v>-42.417946036428802</v>
      </c>
      <c r="J3641">
        <v>-1.5750674687983099</v>
      </c>
      <c r="K3641">
        <v>35.717252919211603</v>
      </c>
      <c r="L3641">
        <v>40.645660914721198</v>
      </c>
      <c r="M3641">
        <v>58.060674918737902</v>
      </c>
      <c r="N3641">
        <v>0.58475378787878696</v>
      </c>
      <c r="O3641">
        <v>65.475850242926498</v>
      </c>
      <c r="P3641">
        <v>18.010118043844798</v>
      </c>
    </row>
    <row r="3642" spans="1:17" hidden="1" x14ac:dyDescent="0.3">
      <c r="A3642" t="s">
        <v>7512</v>
      </c>
      <c r="B3642" t="s">
        <v>7513</v>
      </c>
      <c r="C3642" t="str">
        <f>IFERROR(VLOOKUP(Table1[[#This Row],[Ticker]],[1]!Table2[[Symbol]:[Industry]],2,FALSE),"-")</f>
        <v>-</v>
      </c>
      <c r="D3642" t="s">
        <v>51</v>
      </c>
      <c r="E3642">
        <v>35.610917399999998</v>
      </c>
      <c r="F3642">
        <v>54.3</v>
      </c>
      <c r="G3642">
        <v>37.0512782014045</v>
      </c>
      <c r="H3642">
        <v>10.305848813792499</v>
      </c>
      <c r="I3642">
        <v>-6.3831166100900196</v>
      </c>
      <c r="J3642">
        <v>11.1966628520286</v>
      </c>
      <c r="K3642">
        <v>45.448275234600601</v>
      </c>
      <c r="L3642">
        <v>44.0999938500673</v>
      </c>
      <c r="M3642">
        <v>85.732806574242602</v>
      </c>
      <c r="N3642">
        <v>3.2082851243730199</v>
      </c>
      <c r="O3642">
        <v>33.4438305709023</v>
      </c>
      <c r="P3642">
        <v>72.380952380952294</v>
      </c>
      <c r="Q3642">
        <v>4.7728169862261999E-2</v>
      </c>
    </row>
    <row r="3643" spans="1:17" hidden="1" x14ac:dyDescent="0.3">
      <c r="A3643" t="s">
        <v>7514</v>
      </c>
      <c r="B3643" t="s">
        <v>7515</v>
      </c>
      <c r="C3643" t="str">
        <f>IFERROR(VLOOKUP(Table1[[#This Row],[Ticker]],[1]!Table2[[Symbol]:[Industry]],2,FALSE),"-")</f>
        <v>-</v>
      </c>
      <c r="D3643" t="s">
        <v>584</v>
      </c>
      <c r="E3643">
        <v>35.513702875</v>
      </c>
      <c r="F3643">
        <v>14.35</v>
      </c>
      <c r="G3643">
        <v>-76.234208241976603</v>
      </c>
      <c r="H3643">
        <v>-5.6015613215193101</v>
      </c>
      <c r="I3643">
        <v>-39.703280196443302</v>
      </c>
      <c r="J3643">
        <v>-2.9765597051362702</v>
      </c>
      <c r="K3643">
        <v>14.859762151354699</v>
      </c>
      <c r="L3643">
        <v>17.1247225731036</v>
      </c>
      <c r="M3643">
        <v>49.507234724470202</v>
      </c>
      <c r="N3643">
        <v>0.63164893617021201</v>
      </c>
      <c r="O3643">
        <v>109.05923344947701</v>
      </c>
      <c r="P3643">
        <v>8.3018867924528195</v>
      </c>
    </row>
    <row r="3644" spans="1:17" hidden="1" x14ac:dyDescent="0.3">
      <c r="A3644" t="s">
        <v>7516</v>
      </c>
      <c r="B3644" t="s">
        <v>7517</v>
      </c>
      <c r="C3644" t="str">
        <f>IFERROR(VLOOKUP(Table1[[#This Row],[Ticker]],[1]!Table2[[Symbol]:[Industry]],2,FALSE),"-")</f>
        <v>-</v>
      </c>
      <c r="D3644" t="s">
        <v>46</v>
      </c>
      <c r="E3644">
        <v>35.47992</v>
      </c>
      <c r="F3644">
        <v>6.86</v>
      </c>
      <c r="G3644">
        <v>-29.224881063684499</v>
      </c>
      <c r="H3644">
        <v>-2.2008415190188502</v>
      </c>
      <c r="I3644">
        <v>10.054969836846</v>
      </c>
      <c r="J3644">
        <v>1.7741763595375999</v>
      </c>
      <c r="K3644">
        <v>6.7507926496599797</v>
      </c>
      <c r="L3644">
        <v>6.4716925833053303</v>
      </c>
      <c r="M3644">
        <v>42.432465402642499</v>
      </c>
      <c r="N3644">
        <v>1.38440348401905</v>
      </c>
      <c r="O3644">
        <v>46.938775510204003</v>
      </c>
      <c r="P3644">
        <v>56.621004566209997</v>
      </c>
      <c r="Q3644">
        <v>9.2719259229609996E-3</v>
      </c>
    </row>
    <row r="3645" spans="1:17" hidden="1" x14ac:dyDescent="0.3">
      <c r="A3645" t="s">
        <v>7518</v>
      </c>
      <c r="B3645" t="s">
        <v>7519</v>
      </c>
      <c r="C3645" t="str">
        <f>IFERROR(VLOOKUP(Table1[[#This Row],[Ticker]],[1]!Table2[[Symbol]:[Industry]],2,FALSE),"-")</f>
        <v>-</v>
      </c>
      <c r="D3645" t="s">
        <v>196</v>
      </c>
      <c r="E3645">
        <v>35.467128000000002</v>
      </c>
      <c r="F3645">
        <v>56.19</v>
      </c>
      <c r="G3645">
        <v>-31.023860945163101</v>
      </c>
      <c r="H3645">
        <v>7.41262552969176</v>
      </c>
      <c r="I3645">
        <v>-11.1265933076895</v>
      </c>
      <c r="J3645">
        <v>7.2744372453680599</v>
      </c>
      <c r="K3645">
        <v>56.864865502542301</v>
      </c>
      <c r="L3645">
        <v>61.013749971146702</v>
      </c>
      <c r="M3645">
        <v>60.190728264660002</v>
      </c>
      <c r="N3645">
        <v>1.3090909090909</v>
      </c>
      <c r="O3645">
        <v>80.886278697277106</v>
      </c>
      <c r="P3645">
        <v>51.864864864864799</v>
      </c>
      <c r="Q3645">
        <v>-4.9742743759208001E-2</v>
      </c>
    </row>
    <row r="3646" spans="1:17" hidden="1" x14ac:dyDescent="0.3">
      <c r="A3646" t="s">
        <v>7520</v>
      </c>
      <c r="B3646" t="s">
        <v>7521</v>
      </c>
      <c r="C3646" t="str">
        <f>IFERROR(VLOOKUP(Table1[[#This Row],[Ticker]],[1]!Table2[[Symbol]:[Industry]],2,FALSE),"-")</f>
        <v>-</v>
      </c>
      <c r="D3646" t="s">
        <v>68</v>
      </c>
      <c r="E3646">
        <v>35.467069000000002</v>
      </c>
      <c r="F3646">
        <v>0.62</v>
      </c>
      <c r="G3646">
        <v>-34.205349377062099</v>
      </c>
      <c r="H3646">
        <v>-34.709596692530397</v>
      </c>
      <c r="I3646">
        <v>-58.056615839482198</v>
      </c>
      <c r="J3646">
        <v>2.1383828235993501</v>
      </c>
      <c r="K3646">
        <v>0.87366786251616901</v>
      </c>
      <c r="L3646">
        <v>0.98305616299926601</v>
      </c>
      <c r="M3646">
        <v>37.614148416973798</v>
      </c>
      <c r="N3646">
        <v>0.50169567503832502</v>
      </c>
      <c r="O3646">
        <v>191.935483870967</v>
      </c>
      <c r="P3646">
        <v>8.7719298245614006</v>
      </c>
      <c r="Q3646">
        <v>8.7927541243671997E-2</v>
      </c>
    </row>
    <row r="3647" spans="1:17" hidden="1" x14ac:dyDescent="0.3">
      <c r="A3647" t="s">
        <v>7522</v>
      </c>
      <c r="B3647" t="s">
        <v>7523</v>
      </c>
      <c r="C3647" t="str">
        <f>IFERROR(VLOOKUP(Table1[[#This Row],[Ticker]],[1]!Table2[[Symbol]:[Industry]],2,FALSE),"-")</f>
        <v>-</v>
      </c>
      <c r="D3647" t="s">
        <v>1676</v>
      </c>
      <c r="E3647">
        <v>35.411366209999997</v>
      </c>
      <c r="F3647">
        <v>53.51</v>
      </c>
      <c r="G3647">
        <v>-81.881660205217997</v>
      </c>
      <c r="H3647">
        <v>-6.72571460153718</v>
      </c>
      <c r="I3647">
        <v>-68.401389493556493</v>
      </c>
      <c r="J3647">
        <v>-2.2309865457700102</v>
      </c>
      <c r="K3647">
        <v>60.379725512402302</v>
      </c>
      <c r="M3647">
        <v>41.391075151720898</v>
      </c>
      <c r="O3647">
        <v>123.696505326107</v>
      </c>
      <c r="P3647">
        <v>17.064099759352398</v>
      </c>
    </row>
    <row r="3648" spans="1:17" hidden="1" x14ac:dyDescent="0.3">
      <c r="A3648" t="s">
        <v>7524</v>
      </c>
      <c r="B3648" t="s">
        <v>7525</v>
      </c>
      <c r="C3648" t="str">
        <f>IFERROR(VLOOKUP(Table1[[#This Row],[Ticker]],[1]!Table2[[Symbol]:[Industry]],2,FALSE),"-")</f>
        <v>-</v>
      </c>
      <c r="D3648" t="s">
        <v>1525</v>
      </c>
      <c r="E3648">
        <v>35.397739999999999</v>
      </c>
      <c r="F3648">
        <v>59.92</v>
      </c>
      <c r="G3648">
        <v>-11.3543162041898</v>
      </c>
      <c r="H3648">
        <v>3.1850393227952001</v>
      </c>
      <c r="I3648">
        <v>-23.924877232599499</v>
      </c>
      <c r="J3648">
        <v>7.9980319464063703</v>
      </c>
      <c r="K3648">
        <v>57.866840403779698</v>
      </c>
      <c r="L3648">
        <v>55.793985643374199</v>
      </c>
      <c r="M3648">
        <v>56.254098009226198</v>
      </c>
      <c r="N3648">
        <v>2.1034870881872099</v>
      </c>
      <c r="O3648">
        <v>25.1668891855807</v>
      </c>
      <c r="P3648">
        <v>40.988235294117601</v>
      </c>
      <c r="Q3648">
        <v>3.0095234719291E-2</v>
      </c>
    </row>
    <row r="3649" spans="1:17" hidden="1" x14ac:dyDescent="0.3">
      <c r="A3649" t="s">
        <v>7526</v>
      </c>
      <c r="B3649" t="s">
        <v>7527</v>
      </c>
      <c r="C3649" t="str">
        <f>IFERROR(VLOOKUP(Table1[[#This Row],[Ticker]],[1]!Table2[[Symbol]:[Industry]],2,FALSE),"-")</f>
        <v>-</v>
      </c>
      <c r="D3649" t="s">
        <v>396</v>
      </c>
      <c r="E3649">
        <v>35.386291200000002</v>
      </c>
      <c r="F3649">
        <v>58.88</v>
      </c>
      <c r="G3649">
        <v>26.1516201422134</v>
      </c>
      <c r="H3649">
        <v>9.0895486066148408</v>
      </c>
      <c r="I3649">
        <v>-30.116794991091702</v>
      </c>
      <c r="J3649">
        <v>1.58708736641334</v>
      </c>
      <c r="K3649">
        <v>54.973152971717397</v>
      </c>
      <c r="L3649">
        <v>53.849985641269299</v>
      </c>
      <c r="M3649">
        <v>55.505924925021198</v>
      </c>
      <c r="N3649">
        <v>0.70336428728813405</v>
      </c>
      <c r="O3649">
        <v>60.326086956521699</v>
      </c>
      <c r="Q3649">
        <v>5.9926353528716003E-2</v>
      </c>
    </row>
    <row r="3650" spans="1:17" hidden="1" x14ac:dyDescent="0.3">
      <c r="A3650" t="s">
        <v>7528</v>
      </c>
      <c r="B3650" t="s">
        <v>7529</v>
      </c>
      <c r="C3650" t="str">
        <f>IFERROR(VLOOKUP(Table1[[#This Row],[Ticker]],[1]!Table2[[Symbol]:[Industry]],2,FALSE),"-")</f>
        <v>-</v>
      </c>
      <c r="D3650" t="s">
        <v>1332</v>
      </c>
      <c r="E3650">
        <v>35.335546641000001</v>
      </c>
      <c r="F3650">
        <v>999.99</v>
      </c>
      <c r="G3650">
        <v>-26.585085434959002</v>
      </c>
      <c r="H3650">
        <v>-2.4883744703082402</v>
      </c>
      <c r="I3650">
        <v>-13.104814723297499</v>
      </c>
      <c r="J3650">
        <v>0.47071615693268898</v>
      </c>
      <c r="K3650">
        <v>999.99349300125698</v>
      </c>
      <c r="L3650">
        <v>999.99294934537204</v>
      </c>
      <c r="M3650">
        <v>45.349584451913898</v>
      </c>
      <c r="N3650">
        <v>0.79330588219697795</v>
      </c>
      <c r="O3650">
        <v>4.5010450104500999</v>
      </c>
      <c r="P3650">
        <v>0.88171500630516098</v>
      </c>
      <c r="Q3650">
        <v>-0.10191173764686701</v>
      </c>
    </row>
    <row r="3651" spans="1:17" hidden="1" x14ac:dyDescent="0.3">
      <c r="A3651" t="s">
        <v>7530</v>
      </c>
      <c r="B3651" t="s">
        <v>7531</v>
      </c>
      <c r="C3651" t="str">
        <f>IFERROR(VLOOKUP(Table1[[#This Row],[Ticker]],[1]!Table2[[Symbol]:[Industry]],2,FALSE),"-")</f>
        <v>-</v>
      </c>
      <c r="D3651" t="s">
        <v>51</v>
      </c>
      <c r="E3651">
        <v>35.325622017000001</v>
      </c>
      <c r="F3651">
        <v>15.17</v>
      </c>
      <c r="G3651">
        <v>-85.1483195240057</v>
      </c>
      <c r="H3651">
        <v>-24.875434171800698</v>
      </c>
      <c r="I3651">
        <v>-70.396481389964194</v>
      </c>
      <c r="J3651">
        <v>-6.28261737564352</v>
      </c>
      <c r="K3651">
        <v>20.937875821227301</v>
      </c>
      <c r="L3651">
        <v>28.034609938801999</v>
      </c>
      <c r="M3651">
        <v>15.2335075233654</v>
      </c>
      <c r="N3651">
        <v>0.39734028854442</v>
      </c>
      <c r="O3651">
        <v>287.93671720500902</v>
      </c>
      <c r="P3651">
        <v>2.36167341430499</v>
      </c>
      <c r="Q3651">
        <v>-8.0565723764132999E-2</v>
      </c>
    </row>
    <row r="3652" spans="1:17" hidden="1" x14ac:dyDescent="0.3">
      <c r="A3652" t="s">
        <v>7532</v>
      </c>
      <c r="B3652" t="s">
        <v>7533</v>
      </c>
      <c r="C3652" t="str">
        <f>IFERROR(VLOOKUP(Table1[[#This Row],[Ticker]],[1]!Table2[[Symbol]:[Industry]],2,FALSE),"-")</f>
        <v>-</v>
      </c>
      <c r="D3652" t="s">
        <v>136</v>
      </c>
      <c r="E3652">
        <v>35.300699999999999</v>
      </c>
      <c r="F3652">
        <v>30.5</v>
      </c>
      <c r="G3652">
        <v>-34.855762126688397</v>
      </c>
      <c r="I3652">
        <v>-21.375491415026801</v>
      </c>
      <c r="M3652">
        <v>0</v>
      </c>
      <c r="N3652">
        <v>1</v>
      </c>
      <c r="O3652">
        <v>9.01639344262294</v>
      </c>
      <c r="P3652">
        <v>0</v>
      </c>
    </row>
    <row r="3653" spans="1:17" hidden="1" x14ac:dyDescent="0.3">
      <c r="A3653" t="s">
        <v>7534</v>
      </c>
      <c r="B3653" t="s">
        <v>7535</v>
      </c>
      <c r="C3653" t="str">
        <f>IFERROR(VLOOKUP(Table1[[#This Row],[Ticker]],[1]!Table2[[Symbol]:[Industry]],2,FALSE),"-")</f>
        <v>-</v>
      </c>
      <c r="D3653" t="s">
        <v>2954</v>
      </c>
      <c r="E3653">
        <v>35.254399999999997</v>
      </c>
      <c r="F3653">
        <v>73.599999999999994</v>
      </c>
      <c r="G3653">
        <v>-99.401336589160294</v>
      </c>
      <c r="H3653">
        <v>-10.831242991167899</v>
      </c>
      <c r="I3653">
        <v>-85.921065877498805</v>
      </c>
      <c r="J3653">
        <v>-2.2259083230028902</v>
      </c>
      <c r="K3653">
        <v>97.955094638375201</v>
      </c>
      <c r="M3653">
        <v>40.504869835272203</v>
      </c>
      <c r="N3653">
        <v>0.19876539681632399</v>
      </c>
      <c r="O3653">
        <v>306.58967391304299</v>
      </c>
      <c r="P3653">
        <v>20.438553428244099</v>
      </c>
    </row>
    <row r="3654" spans="1:17" hidden="1" x14ac:dyDescent="0.3">
      <c r="A3654" t="s">
        <v>7536</v>
      </c>
      <c r="B3654" t="s">
        <v>7537</v>
      </c>
      <c r="C3654" t="str">
        <f>IFERROR(VLOOKUP(Table1[[#This Row],[Ticker]],[1]!Table2[[Symbol]:[Industry]],2,FALSE),"-")</f>
        <v>-</v>
      </c>
      <c r="D3654" t="s">
        <v>257</v>
      </c>
      <c r="E3654">
        <v>34.878016799999997</v>
      </c>
      <c r="F3654">
        <v>87.9</v>
      </c>
      <c r="G3654">
        <v>-21.328229968547799</v>
      </c>
      <c r="H3654">
        <v>3.1264441601667601</v>
      </c>
      <c r="I3654">
        <v>-9.5712458187039093</v>
      </c>
      <c r="J3654">
        <v>-1.65497032831771</v>
      </c>
      <c r="K3654">
        <v>83.392747248392297</v>
      </c>
      <c r="L3654">
        <v>81.873097030062596</v>
      </c>
      <c r="M3654">
        <v>68.743662673854999</v>
      </c>
      <c r="N3654">
        <v>0.68588701574409905</v>
      </c>
      <c r="O3654">
        <v>23.037542662116</v>
      </c>
      <c r="P3654">
        <v>21.074380165289199</v>
      </c>
      <c r="Q3654">
        <v>-8.6106501078085998E-2</v>
      </c>
    </row>
    <row r="3655" spans="1:17" hidden="1" x14ac:dyDescent="0.3">
      <c r="A3655" t="s">
        <v>7538</v>
      </c>
      <c r="B3655" t="s">
        <v>7539</v>
      </c>
      <c r="C3655" t="str">
        <f>IFERROR(VLOOKUP(Table1[[#This Row],[Ticker]],[1]!Table2[[Symbol]:[Industry]],2,FALSE),"-")</f>
        <v>-</v>
      </c>
      <c r="E3655">
        <v>34.786116749999998</v>
      </c>
      <c r="F3655">
        <v>57.75</v>
      </c>
      <c r="G3655">
        <v>-66.547659507107895</v>
      </c>
      <c r="H3655">
        <v>5.1857024527686804</v>
      </c>
      <c r="I3655">
        <v>-25.418814115948599</v>
      </c>
      <c r="J3655">
        <v>-9.2218322301640807</v>
      </c>
      <c r="K3655">
        <v>59.586729540102397</v>
      </c>
      <c r="L3655">
        <v>64.754325795795097</v>
      </c>
      <c r="M3655">
        <v>40.856671140113299</v>
      </c>
      <c r="N3655">
        <v>0.530224544866709</v>
      </c>
      <c r="O3655">
        <v>76.536796536796501</v>
      </c>
      <c r="P3655">
        <v>36.621717530163203</v>
      </c>
      <c r="Q3655">
        <v>5.3365918078021997E-2</v>
      </c>
    </row>
    <row r="3656" spans="1:17" hidden="1" x14ac:dyDescent="0.3">
      <c r="A3656" t="s">
        <v>7540</v>
      </c>
      <c r="B3656" t="s">
        <v>7541</v>
      </c>
      <c r="C3656" t="str">
        <f>IFERROR(VLOOKUP(Table1[[#This Row],[Ticker]],[1]!Table2[[Symbol]:[Industry]],2,FALSE),"-")</f>
        <v>-</v>
      </c>
      <c r="D3656" t="s">
        <v>532</v>
      </c>
      <c r="E3656">
        <v>34.730033900000002</v>
      </c>
      <c r="F3656">
        <v>67.63</v>
      </c>
      <c r="G3656">
        <v>-46.568521308125099</v>
      </c>
      <c r="H3656">
        <v>-2.6114247106555801</v>
      </c>
      <c r="I3656">
        <v>-6.6511707755563396</v>
      </c>
      <c r="J3656">
        <v>-2.5398784824288501</v>
      </c>
      <c r="K3656">
        <v>66.899541091589398</v>
      </c>
      <c r="L3656">
        <v>68.174667699393595</v>
      </c>
      <c r="M3656">
        <v>49.873046620616201</v>
      </c>
      <c r="N3656">
        <v>1.33360441475457</v>
      </c>
      <c r="O3656">
        <v>35.812509241460802</v>
      </c>
      <c r="P3656">
        <v>23.9780018331805</v>
      </c>
      <c r="Q3656">
        <v>0.16044319725068501</v>
      </c>
    </row>
    <row r="3657" spans="1:17" hidden="1" x14ac:dyDescent="0.3">
      <c r="A3657" t="s">
        <v>7542</v>
      </c>
      <c r="B3657" t="s">
        <v>7543</v>
      </c>
      <c r="C3657" t="str">
        <f>IFERROR(VLOOKUP(Table1[[#This Row],[Ticker]],[1]!Table2[[Symbol]:[Industry]],2,FALSE),"-")</f>
        <v>-</v>
      </c>
      <c r="D3657" t="s">
        <v>433</v>
      </c>
      <c r="E3657">
        <v>34.723260000000003</v>
      </c>
      <c r="F3657">
        <v>0.95</v>
      </c>
      <c r="G3657">
        <v>17.354308504434801</v>
      </c>
      <c r="H3657">
        <v>-2.4873744703082399</v>
      </c>
      <c r="I3657">
        <v>-32.596340147026297</v>
      </c>
      <c r="J3657">
        <v>2.5993757314007699</v>
      </c>
      <c r="K3657">
        <v>0.973907382041175</v>
      </c>
      <c r="L3657">
        <v>0.96610345506496498</v>
      </c>
      <c r="M3657">
        <v>45.310103181359302</v>
      </c>
      <c r="N3657">
        <v>0.89330525493541102</v>
      </c>
      <c r="O3657">
        <v>38.947368421052602</v>
      </c>
      <c r="P3657">
        <v>61.016949152542303</v>
      </c>
      <c r="Q3657">
        <v>2.7286257932286E-2</v>
      </c>
    </row>
    <row r="3658" spans="1:17" hidden="1" x14ac:dyDescent="0.3">
      <c r="A3658" t="s">
        <v>7544</v>
      </c>
      <c r="B3658" t="s">
        <v>7545</v>
      </c>
      <c r="C3658" t="str">
        <f>IFERROR(VLOOKUP(Table1[[#This Row],[Ticker]],[1]!Table2[[Symbol]:[Industry]],2,FALSE),"-")</f>
        <v>-</v>
      </c>
      <c r="D3658" t="s">
        <v>7490</v>
      </c>
      <c r="E3658">
        <v>34.672787999999997</v>
      </c>
      <c r="F3658">
        <v>17.73</v>
      </c>
      <c r="G3658">
        <v>-76.515929141736393</v>
      </c>
      <c r="H3658">
        <v>-7.3795364902977303</v>
      </c>
      <c r="I3658">
        <v>-53.727721622158903</v>
      </c>
      <c r="J3658">
        <v>0.91616060137712296</v>
      </c>
      <c r="K3658">
        <v>18.645699266943002</v>
      </c>
      <c r="L3658">
        <v>21.533408036407199</v>
      </c>
      <c r="M3658">
        <v>33.564953688441904</v>
      </c>
      <c r="N3658">
        <v>0.43749540623827698</v>
      </c>
      <c r="O3658">
        <v>107.557811618725</v>
      </c>
      <c r="P3658">
        <v>17.964071856287401</v>
      </c>
      <c r="Q3658">
        <v>4.9412105491346003E-2</v>
      </c>
    </row>
    <row r="3659" spans="1:17" hidden="1" x14ac:dyDescent="0.3">
      <c r="A3659" t="s">
        <v>7546</v>
      </c>
      <c r="B3659" t="s">
        <v>7547</v>
      </c>
      <c r="C3659" t="str">
        <f>IFERROR(VLOOKUP(Table1[[#This Row],[Ticker]],[1]!Table2[[Symbol]:[Industry]],2,FALSE),"-")</f>
        <v>-</v>
      </c>
      <c r="D3659" t="s">
        <v>297</v>
      </c>
      <c r="E3659">
        <v>34.652482018000001</v>
      </c>
      <c r="F3659">
        <v>46.34</v>
      </c>
      <c r="G3659">
        <v>-7.4897371954319398</v>
      </c>
      <c r="H3659">
        <v>-5.9177279006616699</v>
      </c>
      <c r="I3659">
        <v>-14.613847666974401</v>
      </c>
      <c r="J3659">
        <v>3.6939383791549099</v>
      </c>
      <c r="K3659">
        <v>48.474733737340202</v>
      </c>
      <c r="L3659">
        <v>49.128757494252298</v>
      </c>
      <c r="M3659">
        <v>47.935319483356601</v>
      </c>
      <c r="N3659">
        <v>0.53935722519620299</v>
      </c>
      <c r="O3659">
        <v>44.5187742770824</v>
      </c>
      <c r="P3659">
        <v>29.9495232753785</v>
      </c>
      <c r="Q3659">
        <v>3.3920612614128001E-2</v>
      </c>
    </row>
    <row r="3660" spans="1:17" hidden="1" x14ac:dyDescent="0.3">
      <c r="A3660" t="s">
        <v>7548</v>
      </c>
      <c r="B3660" t="s">
        <v>7549</v>
      </c>
      <c r="C3660" t="str">
        <f>IFERROR(VLOOKUP(Table1[[#This Row],[Ticker]],[1]!Table2[[Symbol]:[Industry]],2,FALSE),"-")</f>
        <v>-</v>
      </c>
      <c r="E3660">
        <v>34.607999999999997</v>
      </c>
      <c r="F3660">
        <v>49.44</v>
      </c>
      <c r="G3660">
        <v>277.33648319249102</v>
      </c>
      <c r="H3660">
        <v>-8.6017015325369002</v>
      </c>
      <c r="I3660">
        <v>-35.136040082073698</v>
      </c>
      <c r="J3660">
        <v>2.5968637366257101</v>
      </c>
      <c r="K3660">
        <v>56.363992785763699</v>
      </c>
      <c r="L3660">
        <v>51.055269214808803</v>
      </c>
      <c r="M3660">
        <v>35.442593639724201</v>
      </c>
      <c r="N3660">
        <v>1.26007271836778</v>
      </c>
      <c r="O3660">
        <v>80.987055016181202</v>
      </c>
      <c r="P3660">
        <v>374.92795389048899</v>
      </c>
    </row>
    <row r="3661" spans="1:17" hidden="1" x14ac:dyDescent="0.3">
      <c r="A3661" t="s">
        <v>7550</v>
      </c>
      <c r="B3661" t="s">
        <v>7551</v>
      </c>
      <c r="C3661" t="str">
        <f>IFERROR(VLOOKUP(Table1[[#This Row],[Ticker]],[1]!Table2[[Symbol]:[Industry]],2,FALSE),"-")</f>
        <v>-</v>
      </c>
      <c r="D3661" t="s">
        <v>257</v>
      </c>
      <c r="E3661">
        <v>34.565212500000001</v>
      </c>
      <c r="F3661">
        <v>6.25</v>
      </c>
      <c r="G3661">
        <v>329.12920027932603</v>
      </c>
      <c r="H3661">
        <v>43.842900759049499</v>
      </c>
      <c r="I3661">
        <v>122.744241880476</v>
      </c>
      <c r="J3661">
        <v>8.42433883036753</v>
      </c>
      <c r="K3661">
        <v>4.7097074706835702</v>
      </c>
      <c r="L3661">
        <v>3.2080568161285901</v>
      </c>
      <c r="M3661">
        <v>83.926153773029</v>
      </c>
      <c r="N3661">
        <v>1.74887173714001</v>
      </c>
      <c r="O3661">
        <v>2.0799999999999899</v>
      </c>
      <c r="P3661">
        <v>495.23809523809501</v>
      </c>
      <c r="Q3661">
        <v>0.20190651816734501</v>
      </c>
    </row>
    <row r="3662" spans="1:17" hidden="1" x14ac:dyDescent="0.3">
      <c r="A3662" t="s">
        <v>7552</v>
      </c>
      <c r="B3662" t="s">
        <v>7553</v>
      </c>
      <c r="C3662" t="str">
        <f>IFERROR(VLOOKUP(Table1[[#This Row],[Ticker]],[1]!Table2[[Symbol]:[Industry]],2,FALSE),"-")</f>
        <v>-</v>
      </c>
      <c r="D3662" t="s">
        <v>54</v>
      </c>
      <c r="E3662">
        <v>34.541496500000001</v>
      </c>
      <c r="F3662">
        <v>46.55</v>
      </c>
      <c r="G3662">
        <v>67.292465585448994</v>
      </c>
      <c r="H3662">
        <v>-0.56839792446602799</v>
      </c>
      <c r="I3662">
        <v>50.573103701456198</v>
      </c>
      <c r="J3662">
        <v>-1.5774641709361601</v>
      </c>
      <c r="K3662">
        <v>49.5525113295663</v>
      </c>
      <c r="L3662">
        <v>42.585745083153803</v>
      </c>
      <c r="M3662">
        <v>43.649558240314001</v>
      </c>
      <c r="N3662">
        <v>0.57376889369812001</v>
      </c>
      <c r="O3662">
        <v>52.330827067669098</v>
      </c>
      <c r="P3662">
        <v>179.57957957957899</v>
      </c>
      <c r="Q3662">
        <v>0.101399225823757</v>
      </c>
    </row>
    <row r="3663" spans="1:17" hidden="1" x14ac:dyDescent="0.3">
      <c r="A3663" t="s">
        <v>7554</v>
      </c>
      <c r="B3663" t="s">
        <v>7555</v>
      </c>
      <c r="C3663" t="str">
        <f>IFERROR(VLOOKUP(Table1[[#This Row],[Ticker]],[1]!Table2[[Symbol]:[Industry]],2,FALSE),"-")</f>
        <v>-</v>
      </c>
      <c r="D3663" t="s">
        <v>2157</v>
      </c>
      <c r="E3663">
        <v>34.523338729999999</v>
      </c>
      <c r="F3663">
        <v>61.63</v>
      </c>
      <c r="G3663">
        <v>-27.309956568979601</v>
      </c>
      <c r="H3663">
        <v>0.43580703886918498</v>
      </c>
      <c r="I3663">
        <v>-3.3256911037749299</v>
      </c>
      <c r="J3663">
        <v>-1.8508644882285901</v>
      </c>
      <c r="K3663">
        <v>60.273216027658002</v>
      </c>
      <c r="L3663">
        <v>58.732495302841301</v>
      </c>
      <c r="M3663">
        <v>57.455349518755597</v>
      </c>
      <c r="N3663">
        <v>0.62000563759204996</v>
      </c>
      <c r="O3663">
        <v>27.859808534804401</v>
      </c>
      <c r="P3663">
        <v>44.163742690058399</v>
      </c>
      <c r="Q3663">
        <v>2.2485795399969999E-3</v>
      </c>
    </row>
    <row r="3664" spans="1:17" hidden="1" x14ac:dyDescent="0.3">
      <c r="A3664" t="s">
        <v>7556</v>
      </c>
      <c r="B3664" t="s">
        <v>7557</v>
      </c>
      <c r="C3664" t="str">
        <f>IFERROR(VLOOKUP(Table1[[#This Row],[Ticker]],[1]!Table2[[Symbol]:[Industry]],2,FALSE),"-")</f>
        <v>-</v>
      </c>
      <c r="E3664">
        <v>34.433065997</v>
      </c>
      <c r="F3664">
        <v>44.81</v>
      </c>
      <c r="G3664">
        <v>-53.041674963926702</v>
      </c>
      <c r="H3664">
        <v>-15.007059509678299</v>
      </c>
      <c r="I3664">
        <v>-0.96767758616041599</v>
      </c>
      <c r="J3664">
        <v>-0.72881741354307605</v>
      </c>
      <c r="K3664">
        <v>47.037399195052203</v>
      </c>
      <c r="L3664">
        <v>46.879187799430603</v>
      </c>
      <c r="M3664">
        <v>43.026669075597198</v>
      </c>
      <c r="N3664">
        <v>0.83291618205833395</v>
      </c>
      <c r="O3664">
        <v>66.034367328721203</v>
      </c>
      <c r="P3664">
        <v>60.5517735578645</v>
      </c>
      <c r="Q3664">
        <v>0.162522443307062</v>
      </c>
    </row>
    <row r="3665" spans="1:17" hidden="1" x14ac:dyDescent="0.3">
      <c r="A3665" t="s">
        <v>7558</v>
      </c>
      <c r="B3665" t="s">
        <v>7559</v>
      </c>
      <c r="C3665" t="str">
        <f>IFERROR(VLOOKUP(Table1[[#This Row],[Ticker]],[1]!Table2[[Symbol]:[Industry]],2,FALSE),"-")</f>
        <v>-</v>
      </c>
      <c r="D3665" t="s">
        <v>7560</v>
      </c>
      <c r="E3665">
        <v>34.357210000000002</v>
      </c>
      <c r="F3665">
        <v>27.91</v>
      </c>
      <c r="G3665">
        <v>228.956315838926</v>
      </c>
      <c r="H3665">
        <v>28.240255814844101</v>
      </c>
      <c r="I3665">
        <v>95.958855688687393</v>
      </c>
      <c r="J3665">
        <v>21.887241271087898</v>
      </c>
      <c r="K3665">
        <v>19.7368385820314</v>
      </c>
      <c r="L3665">
        <v>14.6721322540313</v>
      </c>
      <c r="M3665">
        <v>84.349167706796806</v>
      </c>
      <c r="N3665">
        <v>2.2841750841750801</v>
      </c>
      <c r="O3665">
        <v>0</v>
      </c>
      <c r="P3665">
        <v>343.01587301587301</v>
      </c>
    </row>
    <row r="3666" spans="1:17" hidden="1" x14ac:dyDescent="0.3">
      <c r="A3666" t="s">
        <v>7561</v>
      </c>
      <c r="B3666" t="s">
        <v>7562</v>
      </c>
      <c r="C3666" t="str">
        <f>IFERROR(VLOOKUP(Table1[[#This Row],[Ticker]],[1]!Table2[[Symbol]:[Industry]],2,FALSE),"-")</f>
        <v>-</v>
      </c>
      <c r="D3666" t="s">
        <v>584</v>
      </c>
      <c r="E3666">
        <v>34.271999999999998</v>
      </c>
      <c r="F3666">
        <v>112</v>
      </c>
      <c r="G3666">
        <v>48.414914565040903</v>
      </c>
      <c r="H3666">
        <v>-7.5318848560649201</v>
      </c>
      <c r="I3666">
        <v>-19.810354081898101</v>
      </c>
      <c r="J3666">
        <v>0.47171615693268798</v>
      </c>
      <c r="K3666">
        <v>118.851796905855</v>
      </c>
      <c r="L3666">
        <v>112.035096569218</v>
      </c>
      <c r="M3666">
        <v>6.0198736705232E-2</v>
      </c>
      <c r="N3666">
        <v>0</v>
      </c>
      <c r="O3666">
        <v>24.0178571428571</v>
      </c>
      <c r="P3666">
        <v>75</v>
      </c>
    </row>
    <row r="3667" spans="1:17" hidden="1" x14ac:dyDescent="0.3">
      <c r="A3667" t="s">
        <v>7563</v>
      </c>
      <c r="B3667" t="s">
        <v>7564</v>
      </c>
      <c r="C3667" t="str">
        <f>IFERROR(VLOOKUP(Table1[[#This Row],[Ticker]],[1]!Table2[[Symbol]:[Industry]],2,FALSE),"-")</f>
        <v>-</v>
      </c>
      <c r="E3667">
        <v>34.242054400000001</v>
      </c>
      <c r="F3667">
        <v>68.48</v>
      </c>
      <c r="G3667">
        <v>117.637453794712</v>
      </c>
      <c r="H3667">
        <v>74.787625529691695</v>
      </c>
      <c r="I3667">
        <v>60.570052129352703</v>
      </c>
      <c r="J3667">
        <v>5.1359227989990996</v>
      </c>
      <c r="K3667">
        <v>49.274249656459098</v>
      </c>
      <c r="L3667">
        <v>40.717409197405303</v>
      </c>
      <c r="M3667">
        <v>66.906805877841506</v>
      </c>
      <c r="N3667">
        <v>3.0242351499303899</v>
      </c>
      <c r="O3667">
        <v>18.5601635514018</v>
      </c>
      <c r="P3667">
        <v>153.62962962962899</v>
      </c>
      <c r="Q3667">
        <v>0.101564636875714</v>
      </c>
    </row>
    <row r="3668" spans="1:17" hidden="1" x14ac:dyDescent="0.3">
      <c r="A3668" t="s">
        <v>7565</v>
      </c>
      <c r="B3668" t="s">
        <v>7566</v>
      </c>
      <c r="C3668" t="str">
        <f>IFERROR(VLOOKUP(Table1[[#This Row],[Ticker]],[1]!Table2[[Symbol]:[Industry]],2,FALSE),"-")</f>
        <v>-</v>
      </c>
      <c r="D3668" t="s">
        <v>2157</v>
      </c>
      <c r="E3668">
        <v>34.151681250000003</v>
      </c>
      <c r="F3668">
        <v>182.5</v>
      </c>
      <c r="G3668">
        <v>-49.742980171801101</v>
      </c>
      <c r="H3668">
        <v>14.6905396401212</v>
      </c>
      <c r="I3668">
        <v>-19.9925698253383</v>
      </c>
      <c r="J3668">
        <v>8.5339509518407493</v>
      </c>
      <c r="K3668">
        <v>163.90935057828099</v>
      </c>
      <c r="M3668">
        <v>60.760486331147497</v>
      </c>
      <c r="N3668">
        <v>1.01559978483055</v>
      </c>
      <c r="O3668">
        <v>39.726027397260196</v>
      </c>
      <c r="P3668">
        <v>49.590163934426201</v>
      </c>
    </row>
    <row r="3669" spans="1:17" hidden="1" x14ac:dyDescent="0.3">
      <c r="A3669" t="s">
        <v>7567</v>
      </c>
      <c r="B3669" t="s">
        <v>7568</v>
      </c>
      <c r="C3669" t="str">
        <f>IFERROR(VLOOKUP(Table1[[#This Row],[Ticker]],[1]!Table2[[Symbol]:[Industry]],2,FALSE),"-")</f>
        <v>-</v>
      </c>
      <c r="D3669" t="s">
        <v>1701</v>
      </c>
      <c r="E3669">
        <v>34.084308943000003</v>
      </c>
      <c r="F3669">
        <v>40.869999999999997</v>
      </c>
      <c r="G3669">
        <v>-60.043242387091901</v>
      </c>
      <c r="H3669">
        <v>12.3563755296917</v>
      </c>
      <c r="I3669">
        <v>-34.689619021071898</v>
      </c>
      <c r="J3669">
        <v>-1.6448117859924001</v>
      </c>
      <c r="K3669">
        <v>39.5940164431345</v>
      </c>
      <c r="L3669">
        <v>44.517698581590899</v>
      </c>
      <c r="M3669">
        <v>48.987794641719198</v>
      </c>
      <c r="N3669">
        <v>0.82333960388212302</v>
      </c>
      <c r="O3669">
        <v>73.232199657450394</v>
      </c>
      <c r="P3669">
        <v>31.4147909967845</v>
      </c>
      <c r="Q3669">
        <v>-1.178305596196E-2</v>
      </c>
    </row>
    <row r="3670" spans="1:17" hidden="1" x14ac:dyDescent="0.3">
      <c r="A3670" t="s">
        <v>7569</v>
      </c>
      <c r="B3670" t="s">
        <v>7570</v>
      </c>
      <c r="C3670" t="str">
        <f>IFERROR(VLOOKUP(Table1[[#This Row],[Ticker]],[1]!Table2[[Symbol]:[Industry]],2,FALSE),"-")</f>
        <v>-</v>
      </c>
      <c r="D3670" t="s">
        <v>54</v>
      </c>
      <c r="E3670">
        <v>34.040607699999903</v>
      </c>
      <c r="F3670">
        <v>5.5</v>
      </c>
      <c r="G3670">
        <v>-5.5931859894901201</v>
      </c>
      <c r="H3670">
        <v>-1.87035303188851</v>
      </c>
      <c r="I3670">
        <v>-12.2495918825592</v>
      </c>
      <c r="J3670">
        <v>1.0670674632677399</v>
      </c>
      <c r="K3670">
        <v>3.84060084798248</v>
      </c>
      <c r="L3670">
        <v>2.670549716824</v>
      </c>
      <c r="M3670">
        <v>38.443217552922597</v>
      </c>
      <c r="N3670">
        <v>1</v>
      </c>
      <c r="Q3670">
        <v>2.0202940921462999E-2</v>
      </c>
    </row>
    <row r="3671" spans="1:17" hidden="1" x14ac:dyDescent="0.3">
      <c r="A3671" t="s">
        <v>7571</v>
      </c>
      <c r="B3671" t="s">
        <v>7572</v>
      </c>
      <c r="C3671" t="str">
        <f>IFERROR(VLOOKUP(Table1[[#This Row],[Ticker]],[1]!Table2[[Symbol]:[Industry]],2,FALSE),"-")</f>
        <v>-</v>
      </c>
      <c r="D3671" t="s">
        <v>391</v>
      </c>
      <c r="E3671">
        <v>33.97842</v>
      </c>
      <c r="F3671">
        <v>26.7</v>
      </c>
      <c r="G3671">
        <v>-40.4560531768945</v>
      </c>
      <c r="H3671">
        <v>-8.3177631628877506</v>
      </c>
      <c r="I3671">
        <v>-39.245893561471803</v>
      </c>
      <c r="J3671">
        <v>1.03775389278174</v>
      </c>
      <c r="K3671">
        <v>29.5801276556845</v>
      </c>
      <c r="M3671">
        <v>42.940119787714401</v>
      </c>
      <c r="N3671">
        <v>0.952380952380952</v>
      </c>
      <c r="O3671">
        <v>92.696629213483106</v>
      </c>
      <c r="P3671">
        <v>10.103092783505099</v>
      </c>
    </row>
    <row r="3672" spans="1:17" hidden="1" x14ac:dyDescent="0.3">
      <c r="A3672" t="s">
        <v>7573</v>
      </c>
      <c r="B3672" t="s">
        <v>7574</v>
      </c>
      <c r="C3672" t="str">
        <f>IFERROR(VLOOKUP(Table1[[#This Row],[Ticker]],[1]!Table2[[Symbol]:[Industry]],2,FALSE),"-")</f>
        <v>-</v>
      </c>
      <c r="D3672" t="s">
        <v>3555</v>
      </c>
      <c r="E3672">
        <v>33.964396780000001</v>
      </c>
      <c r="F3672">
        <v>70.97</v>
      </c>
      <c r="G3672">
        <v>81.782501176902301</v>
      </c>
      <c r="H3672">
        <v>6.43618247196944</v>
      </c>
      <c r="I3672">
        <v>15.464025856412499</v>
      </c>
      <c r="J3672">
        <v>11.2971129823295</v>
      </c>
      <c r="K3672">
        <v>65.986802181717394</v>
      </c>
      <c r="L3672">
        <v>57.0357115471123</v>
      </c>
      <c r="M3672">
        <v>64.3619201700334</v>
      </c>
      <c r="N3672">
        <v>0.74319350790748695</v>
      </c>
      <c r="O3672">
        <v>10.610116950824199</v>
      </c>
      <c r="P3672">
        <v>116.371951219512</v>
      </c>
      <c r="Q3672">
        <v>9.5143701897649993E-2</v>
      </c>
    </row>
    <row r="3673" spans="1:17" hidden="1" x14ac:dyDescent="0.3">
      <c r="A3673" t="s">
        <v>7575</v>
      </c>
      <c r="B3673" t="s">
        <v>7576</v>
      </c>
      <c r="C3673" t="str">
        <f>IFERROR(VLOOKUP(Table1[[#This Row],[Ticker]],[1]!Table2[[Symbol]:[Industry]],2,FALSE),"-")</f>
        <v>-</v>
      </c>
      <c r="D3673" t="s">
        <v>5623</v>
      </c>
      <c r="E3673">
        <v>33.922800000000002</v>
      </c>
      <c r="F3673">
        <v>62.82</v>
      </c>
      <c r="G3673">
        <v>-54.9953418452154</v>
      </c>
      <c r="H3673">
        <v>-10.0642466197859</v>
      </c>
      <c r="I3673">
        <v>-43.912172361803997</v>
      </c>
      <c r="J3673">
        <v>-3.08984356059878</v>
      </c>
      <c r="K3673">
        <v>67.176054896162697</v>
      </c>
      <c r="L3673">
        <v>76.931716299386494</v>
      </c>
      <c r="M3673">
        <v>23.974023806711902</v>
      </c>
      <c r="N3673">
        <v>0.98795526240321097</v>
      </c>
      <c r="O3673">
        <v>73.432028016555194</v>
      </c>
      <c r="P3673">
        <v>5.5798319327731098</v>
      </c>
    </row>
    <row r="3674" spans="1:17" hidden="1" x14ac:dyDescent="0.3">
      <c r="A3674" t="s">
        <v>7577</v>
      </c>
      <c r="B3674" t="s">
        <v>7578</v>
      </c>
      <c r="C3674" t="str">
        <f>IFERROR(VLOOKUP(Table1[[#This Row],[Ticker]],[1]!Table2[[Symbol]:[Industry]],2,FALSE),"-")</f>
        <v>-</v>
      </c>
      <c r="D3674" t="s">
        <v>626</v>
      </c>
      <c r="E3674">
        <v>33.604038719999998</v>
      </c>
      <c r="F3674">
        <v>85.2</v>
      </c>
      <c r="G3674">
        <v>2.28709501616874</v>
      </c>
      <c r="H3674">
        <v>-3.527932587844</v>
      </c>
      <c r="I3674">
        <v>-28.831817690656599</v>
      </c>
      <c r="J3674">
        <v>2.0249257188790502</v>
      </c>
      <c r="K3674">
        <v>81.670681609063095</v>
      </c>
      <c r="L3674">
        <v>78.283180376086307</v>
      </c>
      <c r="M3674">
        <v>62.733953056789296</v>
      </c>
      <c r="N3674">
        <v>0.24222822983011</v>
      </c>
      <c r="O3674">
        <v>37.312206572769902</v>
      </c>
      <c r="P3674">
        <v>39.1020408163265</v>
      </c>
      <c r="Q3674">
        <v>4.2596791832660002E-3</v>
      </c>
    </row>
    <row r="3675" spans="1:17" hidden="1" x14ac:dyDescent="0.3">
      <c r="A3675" t="s">
        <v>7579</v>
      </c>
      <c r="B3675" t="s">
        <v>7580</v>
      </c>
      <c r="C3675" t="str">
        <f>IFERROR(VLOOKUP(Table1[[#This Row],[Ticker]],[1]!Table2[[Symbol]:[Industry]],2,FALSE),"-")</f>
        <v>-</v>
      </c>
      <c r="D3675" t="s">
        <v>926</v>
      </c>
      <c r="E3675">
        <v>33.545679999999997</v>
      </c>
      <c r="F3675">
        <v>32.380000000000003</v>
      </c>
      <c r="G3675">
        <v>104.700628850755</v>
      </c>
      <c r="H3675">
        <v>5.0873763602565401</v>
      </c>
      <c r="I3675">
        <v>35.291152279452199</v>
      </c>
      <c r="J3675">
        <v>10.4955014100757</v>
      </c>
      <c r="K3675">
        <v>27.9253272631132</v>
      </c>
      <c r="L3675">
        <v>26.042374312297301</v>
      </c>
      <c r="M3675">
        <v>93.348096688305503</v>
      </c>
      <c r="N3675">
        <v>0.4</v>
      </c>
      <c r="O3675">
        <v>17.325509573810901</v>
      </c>
      <c r="P3675">
        <v>131.28571428571399</v>
      </c>
    </row>
    <row r="3676" spans="1:17" hidden="1" x14ac:dyDescent="0.3">
      <c r="A3676" t="s">
        <v>7581</v>
      </c>
      <c r="B3676" t="s">
        <v>7582</v>
      </c>
      <c r="C3676" t="str">
        <f>IFERROR(VLOOKUP(Table1[[#This Row],[Ticker]],[1]!Table2[[Symbol]:[Industry]],2,FALSE),"-")</f>
        <v>-</v>
      </c>
      <c r="D3676" t="s">
        <v>626</v>
      </c>
      <c r="E3676">
        <v>33.518016947</v>
      </c>
      <c r="F3676">
        <v>17.23</v>
      </c>
      <c r="G3676">
        <v>123.12505949257699</v>
      </c>
      <c r="H3676">
        <v>16.966789280566498</v>
      </c>
      <c r="I3676">
        <v>-3.0792719391340801</v>
      </c>
      <c r="J3676">
        <v>3.98899935887327</v>
      </c>
      <c r="K3676">
        <v>14.8908538733175</v>
      </c>
      <c r="L3676">
        <v>12.410894150802401</v>
      </c>
      <c r="M3676">
        <v>68.834345775349504</v>
      </c>
      <c r="N3676">
        <v>1.6009262520726999</v>
      </c>
      <c r="O3676">
        <v>30.9924550203134</v>
      </c>
      <c r="P3676">
        <v>187.166666666666</v>
      </c>
      <c r="Q3676">
        <v>0.142636399665273</v>
      </c>
    </row>
    <row r="3677" spans="1:17" hidden="1" x14ac:dyDescent="0.3">
      <c r="A3677" t="s">
        <v>7583</v>
      </c>
      <c r="B3677" t="s">
        <v>7584</v>
      </c>
      <c r="C3677" t="str">
        <f>IFERROR(VLOOKUP(Table1[[#This Row],[Ticker]],[1]!Table2[[Symbol]:[Industry]],2,FALSE),"-")</f>
        <v>-</v>
      </c>
      <c r="D3677" t="s">
        <v>133</v>
      </c>
      <c r="E3677">
        <v>33.452399999999997</v>
      </c>
      <c r="F3677">
        <v>61</v>
      </c>
      <c r="G3677">
        <v>-11.490745812317501</v>
      </c>
      <c r="H3677">
        <v>-5.6619776449114099</v>
      </c>
      <c r="I3677">
        <v>-7.8416568285607102</v>
      </c>
      <c r="J3677">
        <v>-2.7028870176704798</v>
      </c>
      <c r="K3677">
        <v>59.344164524860602</v>
      </c>
      <c r="L3677">
        <v>61.847791590455998</v>
      </c>
      <c r="M3677">
        <v>53.029493376213203</v>
      </c>
      <c r="N3677">
        <v>0.45918367346938699</v>
      </c>
      <c r="O3677">
        <v>96.639344262294998</v>
      </c>
      <c r="P3677">
        <v>31.1827956989247</v>
      </c>
    </row>
    <row r="3678" spans="1:17" hidden="1" x14ac:dyDescent="0.3">
      <c r="A3678" t="s">
        <v>7585</v>
      </c>
      <c r="B3678" t="s">
        <v>7586</v>
      </c>
      <c r="C3678" t="str">
        <f>IFERROR(VLOOKUP(Table1[[#This Row],[Ticker]],[1]!Table2[[Symbol]:[Industry]],2,FALSE),"-")</f>
        <v>-</v>
      </c>
      <c r="D3678" t="s">
        <v>535</v>
      </c>
      <c r="E3678">
        <v>33.434199999999997</v>
      </c>
      <c r="F3678">
        <v>4.45</v>
      </c>
      <c r="K3678">
        <v>4.2784012200506201</v>
      </c>
      <c r="L3678">
        <v>4.6367428745490402</v>
      </c>
      <c r="M3678">
        <v>37.211772227299498</v>
      </c>
      <c r="N3678">
        <v>1</v>
      </c>
      <c r="Q3678">
        <v>4.2811073451381999E-2</v>
      </c>
    </row>
    <row r="3679" spans="1:17" hidden="1" x14ac:dyDescent="0.3">
      <c r="A3679" t="s">
        <v>7587</v>
      </c>
      <c r="B3679" t="s">
        <v>7588</v>
      </c>
      <c r="C3679" t="str">
        <f>IFERROR(VLOOKUP(Table1[[#This Row],[Ticker]],[1]!Table2[[Symbol]:[Industry]],2,FALSE),"-")</f>
        <v>-</v>
      </c>
      <c r="D3679" t="s">
        <v>257</v>
      </c>
      <c r="E3679">
        <v>33.430545000000002</v>
      </c>
      <c r="F3679">
        <v>26.5</v>
      </c>
      <c r="G3679">
        <v>22.2913190594229</v>
      </c>
      <c r="H3679">
        <v>-12.758368113667199</v>
      </c>
      <c r="I3679">
        <v>27.852632085212999</v>
      </c>
      <c r="J3679">
        <v>-0.92534266659671904</v>
      </c>
      <c r="K3679">
        <v>24.827727647222801</v>
      </c>
      <c r="L3679">
        <v>21.010370203973501</v>
      </c>
      <c r="M3679">
        <v>49.354278861092503</v>
      </c>
      <c r="N3679">
        <v>0.74640186653173601</v>
      </c>
      <c r="O3679">
        <v>18.075471698113201</v>
      </c>
      <c r="P3679">
        <v>87.943262411347504</v>
      </c>
      <c r="Q3679">
        <v>9.3391871405435006E-2</v>
      </c>
    </row>
    <row r="3680" spans="1:17" hidden="1" x14ac:dyDescent="0.3">
      <c r="A3680" t="s">
        <v>7589</v>
      </c>
      <c r="B3680" t="s">
        <v>7590</v>
      </c>
      <c r="C3680" t="str">
        <f>IFERROR(VLOOKUP(Table1[[#This Row],[Ticker]],[1]!Table2[[Symbol]:[Industry]],2,FALSE),"-")</f>
        <v>-</v>
      </c>
      <c r="D3680" t="s">
        <v>46</v>
      </c>
      <c r="E3680">
        <v>33.418528999999999</v>
      </c>
      <c r="F3680">
        <v>965</v>
      </c>
      <c r="G3680">
        <v>74.456581231707503</v>
      </c>
      <c r="H3680">
        <v>16.084054101120302</v>
      </c>
      <c r="I3680">
        <v>-15.4623984529343</v>
      </c>
      <c r="J3680">
        <v>-7.9884808548974302</v>
      </c>
      <c r="K3680">
        <v>889.70022286168603</v>
      </c>
      <c r="L3680">
        <v>774.35864678579605</v>
      </c>
      <c r="M3680">
        <v>43.803476985615902</v>
      </c>
      <c r="N3680">
        <v>0.420979401284727</v>
      </c>
      <c r="O3680">
        <v>26.699481865284898</v>
      </c>
      <c r="P3680">
        <v>107.52688172043</v>
      </c>
      <c r="Q3680">
        <v>8.2279506413779999E-2</v>
      </c>
    </row>
    <row r="3681" spans="1:17" hidden="1" x14ac:dyDescent="0.3">
      <c r="A3681" t="s">
        <v>7591</v>
      </c>
      <c r="B3681" t="s">
        <v>7592</v>
      </c>
      <c r="C3681" t="str">
        <f>IFERROR(VLOOKUP(Table1[[#This Row],[Ticker]],[1]!Table2[[Symbol]:[Industry]],2,FALSE),"-")</f>
        <v>-</v>
      </c>
      <c r="E3681">
        <v>33.347308560000002</v>
      </c>
      <c r="F3681">
        <v>188.2</v>
      </c>
      <c r="G3681">
        <v>90.987168900301</v>
      </c>
      <c r="H3681">
        <v>-10.8843210351937</v>
      </c>
      <c r="I3681">
        <v>23.271996870905301</v>
      </c>
      <c r="J3681">
        <v>-12.036827930558699</v>
      </c>
      <c r="K3681">
        <v>188.99764513698301</v>
      </c>
      <c r="L3681">
        <v>144.572250998784</v>
      </c>
      <c r="M3681">
        <v>40.370624561405798</v>
      </c>
      <c r="N3681">
        <v>1.32543180959713</v>
      </c>
      <c r="O3681">
        <v>38.921360255047802</v>
      </c>
      <c r="P3681">
        <v>140.97311139564599</v>
      </c>
      <c r="Q3681">
        <v>0.10522523833453799</v>
      </c>
    </row>
    <row r="3682" spans="1:17" hidden="1" x14ac:dyDescent="0.3">
      <c r="A3682" t="s">
        <v>7593</v>
      </c>
      <c r="B3682" t="s">
        <v>7594</v>
      </c>
      <c r="C3682" t="str">
        <f>IFERROR(VLOOKUP(Table1[[#This Row],[Ticker]],[1]!Table2[[Symbol]:[Industry]],2,FALSE),"-")</f>
        <v>-</v>
      </c>
      <c r="D3682" t="s">
        <v>46</v>
      </c>
      <c r="E3682">
        <v>33.265684530000001</v>
      </c>
      <c r="F3682">
        <v>62.1</v>
      </c>
      <c r="G3682">
        <v>-56.176922169652897</v>
      </c>
      <c r="H3682">
        <v>-23.820707803641501</v>
      </c>
      <c r="I3682">
        <v>-42.6966514579914</v>
      </c>
      <c r="J3682">
        <v>-4.2971759927371496</v>
      </c>
      <c r="M3682">
        <v>6.7360066988463503</v>
      </c>
      <c r="O3682">
        <v>47.9066022544283</v>
      </c>
      <c r="P3682">
        <v>0.97560975609756095</v>
      </c>
    </row>
    <row r="3683" spans="1:17" hidden="1" x14ac:dyDescent="0.3">
      <c r="A3683" t="s">
        <v>7595</v>
      </c>
      <c r="B3683" t="s">
        <v>7596</v>
      </c>
      <c r="C3683" t="str">
        <f>IFERROR(VLOOKUP(Table1[[#This Row],[Ticker]],[1]!Table2[[Symbol]:[Industry]],2,FALSE),"-")</f>
        <v>-</v>
      </c>
      <c r="D3683" t="s">
        <v>433</v>
      </c>
      <c r="E3683">
        <v>33.254388398000003</v>
      </c>
      <c r="F3683">
        <v>13.09</v>
      </c>
      <c r="G3683">
        <v>-12.061900833034301</v>
      </c>
      <c r="H3683">
        <v>-6.7730887560225197</v>
      </c>
      <c r="I3683">
        <v>-37.352499908482699</v>
      </c>
      <c r="J3683">
        <v>-6.0833744985763696</v>
      </c>
      <c r="K3683">
        <v>13.897440577269601</v>
      </c>
      <c r="L3683">
        <v>14.608939868439</v>
      </c>
      <c r="M3683">
        <v>36.732037318943703</v>
      </c>
      <c r="N3683">
        <v>1.3086586010351</v>
      </c>
      <c r="O3683">
        <v>85.637891520244395</v>
      </c>
      <c r="P3683">
        <v>30.769230769230699</v>
      </c>
      <c r="Q3683">
        <v>5.9815258882163998E-2</v>
      </c>
    </row>
    <row r="3684" spans="1:17" hidden="1" x14ac:dyDescent="0.3">
      <c r="A3684" t="s">
        <v>7597</v>
      </c>
      <c r="B3684" t="s">
        <v>7598</v>
      </c>
      <c r="C3684" t="str">
        <f>IFERROR(VLOOKUP(Table1[[#This Row],[Ticker]],[1]!Table2[[Symbol]:[Industry]],2,FALSE),"-")</f>
        <v>-</v>
      </c>
      <c r="E3684">
        <v>33.149536750000003</v>
      </c>
      <c r="F3684">
        <v>68.05</v>
      </c>
      <c r="G3684">
        <v>-49.648963332076001</v>
      </c>
      <c r="H3684">
        <v>-5.0782705481782697</v>
      </c>
      <c r="I3684">
        <v>-21.145355263838098</v>
      </c>
      <c r="J3684">
        <v>-3.6832134205321001</v>
      </c>
      <c r="K3684">
        <v>67.814253789664093</v>
      </c>
      <c r="L3684">
        <v>68.869742716648801</v>
      </c>
      <c r="M3684">
        <v>41.377598593097197</v>
      </c>
      <c r="N3684">
        <v>0.48981250602708398</v>
      </c>
      <c r="O3684">
        <v>45.4518736223365</v>
      </c>
      <c r="P3684">
        <v>36.1</v>
      </c>
      <c r="Q3684">
        <v>0.131213851124929</v>
      </c>
    </row>
    <row r="3685" spans="1:17" hidden="1" x14ac:dyDescent="0.3">
      <c r="A3685" t="s">
        <v>7599</v>
      </c>
      <c r="B3685" t="s">
        <v>7600</v>
      </c>
      <c r="C3685" t="str">
        <f>IFERROR(VLOOKUP(Table1[[#This Row],[Ticker]],[1]!Table2[[Symbol]:[Industry]],2,FALSE),"-")</f>
        <v>-</v>
      </c>
      <c r="E3685">
        <v>33.131428444000001</v>
      </c>
      <c r="F3685">
        <v>8.92</v>
      </c>
      <c r="G3685">
        <v>-92.408840224231099</v>
      </c>
      <c r="H3685">
        <v>-14.962019500734099</v>
      </c>
      <c r="I3685">
        <v>-52.2589757055622</v>
      </c>
      <c r="J3685">
        <v>-8.1087923176435694</v>
      </c>
      <c r="K3685">
        <v>9.4798051254426206</v>
      </c>
      <c r="L3685">
        <v>11.993679104677</v>
      </c>
      <c r="M3685">
        <v>46.2576559391293</v>
      </c>
      <c r="N3685">
        <v>1.10803856151431</v>
      </c>
      <c r="O3685">
        <v>261.99551569506701</v>
      </c>
      <c r="P3685">
        <v>9.9876695437731193</v>
      </c>
      <c r="Q3685">
        <v>6.1224113822303999E-2</v>
      </c>
    </row>
    <row r="3686" spans="1:17" hidden="1" x14ac:dyDescent="0.3">
      <c r="A3686" t="s">
        <v>7601</v>
      </c>
      <c r="B3686" t="s">
        <v>7602</v>
      </c>
      <c r="C3686" t="str">
        <f>IFERROR(VLOOKUP(Table1[[#This Row],[Ticker]],[1]!Table2[[Symbol]:[Industry]],2,FALSE),"-")</f>
        <v>-</v>
      </c>
      <c r="D3686" t="s">
        <v>926</v>
      </c>
      <c r="E3686">
        <v>33.119215199999999</v>
      </c>
      <c r="F3686">
        <v>1.62</v>
      </c>
      <c r="G3686">
        <v>-4.7805741567635804</v>
      </c>
      <c r="H3686">
        <v>-3.69949568242945</v>
      </c>
      <c r="I3686">
        <v>-2.9007330906444801</v>
      </c>
      <c r="J3686">
        <v>-3.0785797010554798</v>
      </c>
      <c r="K3686">
        <v>1.57277505857747</v>
      </c>
      <c r="L3686">
        <v>1.58495703400676</v>
      </c>
      <c r="M3686">
        <v>42.335805862018901</v>
      </c>
      <c r="N3686">
        <v>0.98416339238146799</v>
      </c>
      <c r="O3686">
        <v>22.2222222222222</v>
      </c>
      <c r="P3686">
        <v>47.272727272727202</v>
      </c>
      <c r="Q3686">
        <v>-8.6937091418254994E-2</v>
      </c>
    </row>
    <row r="3687" spans="1:17" hidden="1" x14ac:dyDescent="0.3">
      <c r="A3687" t="s">
        <v>7603</v>
      </c>
      <c r="B3687" t="s">
        <v>7604</v>
      </c>
      <c r="C3687" t="str">
        <f>IFERROR(VLOOKUP(Table1[[#This Row],[Ticker]],[1]!Table2[[Symbol]:[Industry]],2,FALSE),"-")</f>
        <v>-</v>
      </c>
      <c r="D3687" t="s">
        <v>396</v>
      </c>
      <c r="E3687">
        <v>32.979757800000002</v>
      </c>
      <c r="F3687">
        <v>66</v>
      </c>
      <c r="G3687">
        <v>-44.851339304928104</v>
      </c>
      <c r="H3687">
        <v>4.0171848002084696</v>
      </c>
      <c r="I3687">
        <v>-31.3710685932666</v>
      </c>
      <c r="J3687">
        <v>2.3766165495457501</v>
      </c>
      <c r="K3687">
        <v>67.033282904473893</v>
      </c>
      <c r="M3687">
        <v>48.190708672685702</v>
      </c>
      <c r="N3687">
        <v>1.7568639414276901</v>
      </c>
      <c r="O3687">
        <v>34.848484848484802</v>
      </c>
      <c r="P3687">
        <v>32.370637785800199</v>
      </c>
    </row>
    <row r="3688" spans="1:17" hidden="1" x14ac:dyDescent="0.3">
      <c r="A3688" t="s">
        <v>7605</v>
      </c>
      <c r="B3688" t="s">
        <v>7606</v>
      </c>
      <c r="C3688" t="str">
        <f>IFERROR(VLOOKUP(Table1[[#This Row],[Ticker]],[1]!Table2[[Symbol]:[Industry]],2,FALSE),"-")</f>
        <v>-</v>
      </c>
      <c r="D3688" t="s">
        <v>433</v>
      </c>
      <c r="E3688">
        <v>32.886733999999997</v>
      </c>
      <c r="F3688">
        <v>54.7</v>
      </c>
      <c r="G3688">
        <v>184.74103864016899</v>
      </c>
      <c r="H3688">
        <v>18.010926775444801</v>
      </c>
      <c r="I3688">
        <v>34.334538376432903</v>
      </c>
      <c r="J3688">
        <v>-9.6482365377792494</v>
      </c>
      <c r="K3688">
        <v>47.908661177319701</v>
      </c>
      <c r="L3688">
        <v>36.286809981139797</v>
      </c>
      <c r="M3688">
        <v>51.573800092548801</v>
      </c>
      <c r="N3688">
        <v>0.436996953342635</v>
      </c>
      <c r="O3688">
        <v>24.314442413162599</v>
      </c>
      <c r="P3688">
        <v>287.94326241134701</v>
      </c>
      <c r="Q3688">
        <v>6.0076092869029998E-2</v>
      </c>
    </row>
    <row r="3689" spans="1:17" hidden="1" x14ac:dyDescent="0.3">
      <c r="A3689" t="s">
        <v>7607</v>
      </c>
      <c r="B3689" t="s">
        <v>7608</v>
      </c>
      <c r="C3689" t="str">
        <f>IFERROR(VLOOKUP(Table1[[#This Row],[Ticker]],[1]!Table2[[Symbol]:[Industry]],2,FALSE),"-")</f>
        <v>-</v>
      </c>
      <c r="D3689" t="s">
        <v>2954</v>
      </c>
      <c r="E3689">
        <v>32.848540440000001</v>
      </c>
      <c r="F3689">
        <v>25.98</v>
      </c>
      <c r="G3689">
        <v>-54.358229721864802</v>
      </c>
      <c r="H3689">
        <v>-2.6411023719223801</v>
      </c>
      <c r="I3689">
        <v>-67.365378103579204</v>
      </c>
      <c r="J3689">
        <v>-4.0135779607143602</v>
      </c>
      <c r="K3689">
        <v>27.3784655165523</v>
      </c>
      <c r="L3689">
        <v>35.206014835391102</v>
      </c>
      <c r="M3689">
        <v>48.9051889326321</v>
      </c>
      <c r="N3689">
        <v>1.2099567099567099</v>
      </c>
      <c r="O3689">
        <v>163.664357197844</v>
      </c>
      <c r="P3689">
        <v>10.5531914893617</v>
      </c>
      <c r="Q3689">
        <v>1.8709214905252E-2</v>
      </c>
    </row>
    <row r="3690" spans="1:17" hidden="1" x14ac:dyDescent="0.3">
      <c r="A3690" t="s">
        <v>7609</v>
      </c>
      <c r="B3690" t="s">
        <v>7610</v>
      </c>
      <c r="C3690" t="str">
        <f>IFERROR(VLOOKUP(Table1[[#This Row],[Ticker]],[1]!Table2[[Symbol]:[Industry]],2,FALSE),"-")</f>
        <v>-</v>
      </c>
      <c r="D3690" t="s">
        <v>626</v>
      </c>
      <c r="E3690">
        <v>32.8186775</v>
      </c>
      <c r="F3690">
        <v>166.55</v>
      </c>
      <c r="G3690">
        <v>-5.06009455571792</v>
      </c>
      <c r="H3690">
        <v>-4.5263549800533696</v>
      </c>
      <c r="I3690">
        <v>-8.2904660763497802</v>
      </c>
      <c r="J3690">
        <v>0.71719022873385796</v>
      </c>
      <c r="K3690">
        <v>166.54509721108801</v>
      </c>
      <c r="L3690">
        <v>163.32469303366699</v>
      </c>
      <c r="M3690">
        <v>54.601430885068602</v>
      </c>
      <c r="N3690">
        <v>1.3184937990711301</v>
      </c>
      <c r="O3690">
        <v>31.191834283998698</v>
      </c>
      <c r="P3690">
        <v>31.2450748620961</v>
      </c>
      <c r="Q3690">
        <v>-5.1592424794770003E-3</v>
      </c>
    </row>
    <row r="3691" spans="1:17" hidden="1" x14ac:dyDescent="0.3">
      <c r="A3691" t="s">
        <v>7611</v>
      </c>
      <c r="B3691" t="s">
        <v>7612</v>
      </c>
      <c r="C3691" t="str">
        <f>IFERROR(VLOOKUP(Table1[[#This Row],[Ticker]],[1]!Table2[[Symbol]:[Industry]],2,FALSE),"-")</f>
        <v>-</v>
      </c>
      <c r="D3691" t="s">
        <v>2469</v>
      </c>
      <c r="E3691">
        <v>32.796036000000001</v>
      </c>
      <c r="F3691">
        <v>46.15</v>
      </c>
      <c r="G3691">
        <v>67.730704038725094</v>
      </c>
      <c r="H3691">
        <v>10.6502914975464</v>
      </c>
      <c r="I3691">
        <v>-41.074223182794903</v>
      </c>
      <c r="J3691">
        <v>1.65921615693268</v>
      </c>
      <c r="K3691">
        <v>45.622525136486097</v>
      </c>
      <c r="L3691">
        <v>44.134632084581</v>
      </c>
      <c r="M3691">
        <v>48.225211803605497</v>
      </c>
      <c r="N3691">
        <v>0.90264810598536105</v>
      </c>
      <c r="O3691">
        <v>50.227518959913297</v>
      </c>
      <c r="P3691">
        <v>106.303084488153</v>
      </c>
      <c r="Q3691">
        <v>7.8923009650915005E-2</v>
      </c>
    </row>
    <row r="3692" spans="1:17" hidden="1" x14ac:dyDescent="0.3">
      <c r="A3692" t="s">
        <v>7613</v>
      </c>
      <c r="B3692" t="s">
        <v>7614</v>
      </c>
      <c r="C3692" t="str">
        <f>IFERROR(VLOOKUP(Table1[[#This Row],[Ticker]],[1]!Table2[[Symbol]:[Industry]],2,FALSE),"-")</f>
        <v>-</v>
      </c>
      <c r="D3692" t="s">
        <v>78</v>
      </c>
      <c r="E3692">
        <v>32.725434377999903</v>
      </c>
      <c r="F3692">
        <v>11.13</v>
      </c>
      <c r="G3692">
        <v>62.058982361650997</v>
      </c>
      <c r="H3692">
        <v>3.5510518791885501</v>
      </c>
      <c r="I3692">
        <v>-2.35854606658113</v>
      </c>
      <c r="J3692">
        <v>-0.72180472968283105</v>
      </c>
      <c r="K3692">
        <v>10.832437606083101</v>
      </c>
      <c r="L3692">
        <v>9.6740500135743197</v>
      </c>
      <c r="M3692">
        <v>45.836641708976202</v>
      </c>
      <c r="N3692">
        <v>1.1383685186139401</v>
      </c>
      <c r="O3692">
        <v>29.829290206648601</v>
      </c>
      <c r="P3692">
        <v>91.896551724137893</v>
      </c>
      <c r="Q3692">
        <v>1.96587007118E-4</v>
      </c>
    </row>
    <row r="3693" spans="1:17" hidden="1" x14ac:dyDescent="0.3">
      <c r="A3693" t="s">
        <v>7615</v>
      </c>
      <c r="B3693" t="s">
        <v>7616</v>
      </c>
      <c r="C3693" t="str">
        <f>IFERROR(VLOOKUP(Table1[[#This Row],[Ticker]],[1]!Table2[[Symbol]:[Industry]],2,FALSE),"-")</f>
        <v>-</v>
      </c>
      <c r="D3693" t="s">
        <v>5640</v>
      </c>
      <c r="E3693">
        <v>32.722999999999999</v>
      </c>
      <c r="F3693">
        <v>60.88</v>
      </c>
      <c r="G3693">
        <v>58.460507270208097</v>
      </c>
      <c r="H3693">
        <v>-10.6180735584541</v>
      </c>
      <c r="I3693">
        <v>-24.280770369635398</v>
      </c>
      <c r="J3693">
        <v>2.9293432755767599</v>
      </c>
      <c r="K3693">
        <v>62.746306413315303</v>
      </c>
      <c r="L3693">
        <v>63.276353715324497</v>
      </c>
      <c r="M3693">
        <v>56.963397615376998</v>
      </c>
      <c r="N3693">
        <v>0.83546484854251002</v>
      </c>
      <c r="O3693">
        <v>55.831143232588701</v>
      </c>
      <c r="P3693">
        <v>87.323076923076897</v>
      </c>
      <c r="Q3693">
        <v>9.0472102564647994E-2</v>
      </c>
    </row>
    <row r="3694" spans="1:17" hidden="1" x14ac:dyDescent="0.3">
      <c r="A3694" t="s">
        <v>7617</v>
      </c>
      <c r="B3694" t="s">
        <v>7618</v>
      </c>
      <c r="C3694" t="str">
        <f>IFERROR(VLOOKUP(Table1[[#This Row],[Ticker]],[1]!Table2[[Symbol]:[Industry]],2,FALSE),"-")</f>
        <v>-</v>
      </c>
      <c r="D3694" t="s">
        <v>1676</v>
      </c>
      <c r="E3694">
        <v>32.704000000000001</v>
      </c>
      <c r="F3694">
        <v>40.880000000000003</v>
      </c>
      <c r="G3694">
        <v>-26.1428249926986</v>
      </c>
      <c r="H3694">
        <v>-3.57245461827371</v>
      </c>
      <c r="I3694">
        <v>-33.198638022750202</v>
      </c>
      <c r="J3694">
        <v>-0.24610562524552701</v>
      </c>
      <c r="K3694">
        <v>41.071703494340298</v>
      </c>
      <c r="L3694">
        <v>43.377362040897097</v>
      </c>
      <c r="M3694">
        <v>54.232585392524399</v>
      </c>
      <c r="N3694">
        <v>0.92780999888958104</v>
      </c>
      <c r="O3694">
        <v>43.590998043052799</v>
      </c>
      <c r="P3694">
        <v>13.5555555555555</v>
      </c>
      <c r="Q3694">
        <v>2.7200134020814001E-2</v>
      </c>
    </row>
    <row r="3695" spans="1:17" hidden="1" x14ac:dyDescent="0.3">
      <c r="A3695" t="s">
        <v>7619</v>
      </c>
      <c r="B3695" t="s">
        <v>7620</v>
      </c>
      <c r="C3695" t="str">
        <f>IFERROR(VLOOKUP(Table1[[#This Row],[Ticker]],[1]!Table2[[Symbol]:[Industry]],2,FALSE),"-")</f>
        <v>-</v>
      </c>
      <c r="D3695" t="s">
        <v>532</v>
      </c>
      <c r="E3695">
        <v>32.694589999999998</v>
      </c>
      <c r="F3695">
        <v>58.54</v>
      </c>
      <c r="G3695">
        <v>17.958124441584101</v>
      </c>
      <c r="H3695">
        <v>3.4195581032909899</v>
      </c>
      <c r="I3695">
        <v>-1.70614678799783</v>
      </c>
      <c r="J3695">
        <v>14.2676345242796</v>
      </c>
      <c r="K3695">
        <v>53.736758005440301</v>
      </c>
      <c r="L3695">
        <v>54.340295286693198</v>
      </c>
      <c r="M3695">
        <v>79.201168511897194</v>
      </c>
      <c r="N3695">
        <v>4.2391234493921797</v>
      </c>
      <c r="O3695">
        <v>48.582166040314299</v>
      </c>
      <c r="P3695">
        <v>51.854734111543401</v>
      </c>
      <c r="Q3695">
        <v>4.6857574492255E-2</v>
      </c>
    </row>
    <row r="3696" spans="1:17" hidden="1" x14ac:dyDescent="0.3">
      <c r="A3696" t="s">
        <v>7621</v>
      </c>
      <c r="B3696" t="s">
        <v>7622</v>
      </c>
      <c r="C3696" t="str">
        <f>IFERROR(VLOOKUP(Table1[[#This Row],[Ticker]],[1]!Table2[[Symbol]:[Industry]],2,FALSE),"-")</f>
        <v>-</v>
      </c>
      <c r="D3696" t="s">
        <v>1564</v>
      </c>
      <c r="E3696">
        <v>32.676405971999998</v>
      </c>
      <c r="F3696">
        <v>6.51</v>
      </c>
      <c r="G3696">
        <v>13.414914565040901</v>
      </c>
      <c r="H3696">
        <v>-12.321169484158601</v>
      </c>
      <c r="I3696">
        <v>-20.764389191382602</v>
      </c>
      <c r="J3696">
        <v>1.2457099649822201</v>
      </c>
      <c r="K3696">
        <v>6.4890178981912996</v>
      </c>
      <c r="L3696">
        <v>5.9516974455327096</v>
      </c>
      <c r="M3696">
        <v>13.561228325218901</v>
      </c>
      <c r="N3696">
        <v>0.73771476433697802</v>
      </c>
      <c r="O3696">
        <v>29.646697388632798</v>
      </c>
      <c r="P3696">
        <v>47.954545454545404</v>
      </c>
      <c r="Q3696">
        <v>5.2050197705460002E-2</v>
      </c>
    </row>
    <row r="3697" spans="1:17" hidden="1" x14ac:dyDescent="0.3">
      <c r="A3697" t="s">
        <v>7623</v>
      </c>
      <c r="B3697" t="s">
        <v>7624</v>
      </c>
      <c r="C3697" t="str">
        <f>IFERROR(VLOOKUP(Table1[[#This Row],[Ticker]],[1]!Table2[[Symbol]:[Industry]],2,FALSE),"-")</f>
        <v>-</v>
      </c>
      <c r="D3697" t="s">
        <v>3815</v>
      </c>
      <c r="E3697">
        <v>32.672817999999999</v>
      </c>
      <c r="F3697">
        <v>63.65</v>
      </c>
      <c r="G3697">
        <v>40.256330030309599</v>
      </c>
      <c r="H3697">
        <v>10.100860823809301</v>
      </c>
      <c r="I3697">
        <v>6.9442233755330598</v>
      </c>
      <c r="J3697">
        <v>0.36733202332098602</v>
      </c>
      <c r="K3697">
        <v>64.706954771723403</v>
      </c>
      <c r="L3697">
        <v>59.757545301701498</v>
      </c>
      <c r="M3697">
        <v>45.783471458363003</v>
      </c>
      <c r="N3697">
        <v>1.4086008605840199</v>
      </c>
      <c r="O3697">
        <v>53.542812254516797</v>
      </c>
      <c r="P3697">
        <v>81.857142857142804</v>
      </c>
      <c r="Q3697">
        <v>7.1553087192768997E-2</v>
      </c>
    </row>
    <row r="3698" spans="1:17" hidden="1" x14ac:dyDescent="0.3">
      <c r="A3698" t="s">
        <v>7625</v>
      </c>
      <c r="B3698" t="s">
        <v>7626</v>
      </c>
      <c r="C3698" t="str">
        <f>IFERROR(VLOOKUP(Table1[[#This Row],[Ticker]],[1]!Table2[[Symbol]:[Industry]],2,FALSE),"-")</f>
        <v>-</v>
      </c>
      <c r="D3698" t="s">
        <v>396</v>
      </c>
      <c r="E3698">
        <v>32.615092621999999</v>
      </c>
      <c r="F3698">
        <v>26.23</v>
      </c>
      <c r="G3698">
        <v>-2.34867069266119</v>
      </c>
      <c r="H3698">
        <v>-8.65848246469813</v>
      </c>
      <c r="I3698">
        <v>-11.608737663860801</v>
      </c>
      <c r="J3698">
        <v>-7.1887393296097502</v>
      </c>
      <c r="K3698">
        <v>29.170400347709599</v>
      </c>
      <c r="L3698">
        <v>27.007520574780301</v>
      </c>
      <c r="M3698">
        <v>14.5005929783559</v>
      </c>
      <c r="N3698">
        <v>1.1364611119019099</v>
      </c>
      <c r="O3698">
        <v>61.8375905451772</v>
      </c>
      <c r="P3698">
        <v>51.301120252172502</v>
      </c>
      <c r="Q3698">
        <v>0.138266561431093</v>
      </c>
    </row>
    <row r="3699" spans="1:17" hidden="1" x14ac:dyDescent="0.3">
      <c r="A3699" t="s">
        <v>7627</v>
      </c>
      <c r="B3699" t="s">
        <v>7628</v>
      </c>
      <c r="C3699" t="str">
        <f>IFERROR(VLOOKUP(Table1[[#This Row],[Ticker]],[1]!Table2[[Symbol]:[Industry]],2,FALSE),"-")</f>
        <v>-</v>
      </c>
      <c r="D3699" t="s">
        <v>463</v>
      </c>
      <c r="E3699">
        <v>32.605225169999997</v>
      </c>
      <c r="F3699">
        <v>117.95</v>
      </c>
      <c r="G3699">
        <v>-42.335085434958998</v>
      </c>
      <c r="H3699">
        <v>2.9073623717970198</v>
      </c>
      <c r="I3699">
        <v>-36.464138959814697</v>
      </c>
      <c r="J3699">
        <v>7.0349090615890102</v>
      </c>
      <c r="K3699">
        <v>119.30564792488001</v>
      </c>
      <c r="L3699">
        <v>128.72364037051699</v>
      </c>
      <c r="M3699">
        <v>52.513745667006198</v>
      </c>
      <c r="N3699">
        <v>1.50661850948559</v>
      </c>
      <c r="O3699">
        <v>69.563374311148706</v>
      </c>
      <c r="P3699">
        <v>14.2372881355932</v>
      </c>
      <c r="Q3699">
        <v>6.2385020342057999E-2</v>
      </c>
    </row>
    <row r="3700" spans="1:17" hidden="1" x14ac:dyDescent="0.3">
      <c r="A3700" t="s">
        <v>7629</v>
      </c>
      <c r="B3700" t="s">
        <v>7630</v>
      </c>
      <c r="C3700" t="str">
        <f>IFERROR(VLOOKUP(Table1[[#This Row],[Ticker]],[1]!Table2[[Symbol]:[Industry]],2,FALSE),"-")</f>
        <v>-</v>
      </c>
      <c r="D3700" t="s">
        <v>4603</v>
      </c>
      <c r="E3700">
        <v>32.602499999999999</v>
      </c>
      <c r="F3700">
        <v>31.05</v>
      </c>
      <c r="G3700">
        <v>-48.960085434958998</v>
      </c>
      <c r="H3700">
        <v>-10.6234691448644</v>
      </c>
      <c r="I3700">
        <v>-53.393276261759098</v>
      </c>
      <c r="J3700">
        <v>-2.4970338430673</v>
      </c>
      <c r="K3700">
        <v>33.6224720941808</v>
      </c>
      <c r="L3700">
        <v>40.541404223503399</v>
      </c>
      <c r="M3700">
        <v>40.176350920916398</v>
      </c>
      <c r="N3700">
        <v>0.79673135852911103</v>
      </c>
      <c r="O3700">
        <v>98.711755233494301</v>
      </c>
      <c r="P3700">
        <v>15</v>
      </c>
      <c r="Q3700">
        <v>-0.18477008532389599</v>
      </c>
    </row>
    <row r="3701" spans="1:17" hidden="1" x14ac:dyDescent="0.3">
      <c r="A3701" t="s">
        <v>7631</v>
      </c>
      <c r="B3701" t="s">
        <v>7632</v>
      </c>
      <c r="C3701" t="str">
        <f>IFERROR(VLOOKUP(Table1[[#This Row],[Ticker]],[1]!Table2[[Symbol]:[Industry]],2,FALSE),"-")</f>
        <v>-</v>
      </c>
      <c r="D3701" t="s">
        <v>133</v>
      </c>
      <c r="E3701">
        <v>32.512313599999999</v>
      </c>
      <c r="F3701">
        <v>40.82</v>
      </c>
      <c r="G3701">
        <v>3.7469707591660799</v>
      </c>
      <c r="H3701">
        <v>-19.319057638625001</v>
      </c>
      <c r="I3701">
        <v>-30.204733488529001</v>
      </c>
      <c r="J3701">
        <v>-13.866444153081501</v>
      </c>
      <c r="K3701">
        <v>46.065064574824802</v>
      </c>
      <c r="L3701">
        <v>41.900233636309203</v>
      </c>
      <c r="M3701">
        <v>28.792723955734399</v>
      </c>
      <c r="N3701">
        <v>2.7791445448335801</v>
      </c>
      <c r="O3701">
        <v>50.416462518373301</v>
      </c>
      <c r="P3701">
        <v>54.797117937049599</v>
      </c>
      <c r="Q3701">
        <v>6.6432054774211005E-2</v>
      </c>
    </row>
    <row r="3702" spans="1:17" hidden="1" x14ac:dyDescent="0.3">
      <c r="A3702" t="s">
        <v>7633</v>
      </c>
      <c r="B3702" t="s">
        <v>7634</v>
      </c>
      <c r="C3702" t="str">
        <f>IFERROR(VLOOKUP(Table1[[#This Row],[Ticker]],[1]!Table2[[Symbol]:[Industry]],2,FALSE),"-")</f>
        <v>-</v>
      </c>
      <c r="D3702" t="s">
        <v>21</v>
      </c>
      <c r="E3702">
        <v>32.505000000000003</v>
      </c>
      <c r="F3702">
        <v>43.34</v>
      </c>
      <c r="G3702">
        <v>11.0022161523425</v>
      </c>
      <c r="H3702">
        <v>-9.7864816131653694</v>
      </c>
      <c r="I3702">
        <v>6.3220246263855602</v>
      </c>
      <c r="J3702">
        <v>4.2707663943733296</v>
      </c>
      <c r="K3702">
        <v>41.780192713606901</v>
      </c>
      <c r="L3702">
        <v>38.716620102682597</v>
      </c>
      <c r="M3702">
        <v>57.396036013781398</v>
      </c>
      <c r="N3702">
        <v>1.0816147481706899</v>
      </c>
      <c r="O3702">
        <v>21.596677434240799</v>
      </c>
      <c r="P3702">
        <v>63.485477178423203</v>
      </c>
      <c r="Q3702">
        <v>3.2077594735305998E-2</v>
      </c>
    </row>
    <row r="3703" spans="1:17" hidden="1" x14ac:dyDescent="0.3">
      <c r="A3703" t="s">
        <v>7635</v>
      </c>
      <c r="B3703" t="s">
        <v>7636</v>
      </c>
      <c r="C3703" t="str">
        <f>IFERROR(VLOOKUP(Table1[[#This Row],[Ticker]],[1]!Table2[[Symbol]:[Industry]],2,FALSE),"-")</f>
        <v>-</v>
      </c>
      <c r="D3703" t="s">
        <v>584</v>
      </c>
      <c r="E3703">
        <v>32.351999999999997</v>
      </c>
      <c r="F3703">
        <v>6.4</v>
      </c>
      <c r="G3703">
        <v>-22.5200447845525</v>
      </c>
      <c r="H3703">
        <v>14.943818190242199</v>
      </c>
      <c r="I3703">
        <v>-26.618328236810999</v>
      </c>
      <c r="J3703">
        <v>5.3897489438179402</v>
      </c>
      <c r="K3703">
        <v>5.7701403843052503</v>
      </c>
      <c r="L3703">
        <v>5.8684995925270096</v>
      </c>
      <c r="M3703">
        <v>65.768386103815104</v>
      </c>
      <c r="N3703">
        <v>1.85130970724191</v>
      </c>
      <c r="O3703">
        <v>37.5</v>
      </c>
      <c r="P3703">
        <v>33.3333333333333</v>
      </c>
      <c r="Q3703">
        <v>-2.9564360400426998E-2</v>
      </c>
    </row>
    <row r="3704" spans="1:17" hidden="1" x14ac:dyDescent="0.3">
      <c r="A3704" t="s">
        <v>7637</v>
      </c>
      <c r="B3704" t="s">
        <v>7638</v>
      </c>
      <c r="C3704" t="str">
        <f>IFERROR(VLOOKUP(Table1[[#This Row],[Ticker]],[1]!Table2[[Symbol]:[Industry]],2,FALSE),"-")</f>
        <v>-</v>
      </c>
      <c r="E3704">
        <v>32.305848400000002</v>
      </c>
      <c r="F3704">
        <v>12.53</v>
      </c>
      <c r="G3704">
        <v>7.5690901539060098</v>
      </c>
      <c r="H3704">
        <v>8.2364861195041001</v>
      </c>
      <c r="I3704">
        <v>-12.623659951845999</v>
      </c>
      <c r="J3704">
        <v>3.7217161569326902</v>
      </c>
      <c r="K3704">
        <v>11.561476552978901</v>
      </c>
      <c r="L3704">
        <v>10.9658345789243</v>
      </c>
      <c r="M3704">
        <v>63.833342892604001</v>
      </c>
      <c r="N3704">
        <v>1.38461268462551</v>
      </c>
      <c r="O3704">
        <v>18.515562649640799</v>
      </c>
      <c r="P3704">
        <v>53.553921568627402</v>
      </c>
      <c r="Q3704">
        <v>-1.6191234928505001E-2</v>
      </c>
    </row>
    <row r="3705" spans="1:17" hidden="1" x14ac:dyDescent="0.3">
      <c r="A3705" t="s">
        <v>7639</v>
      </c>
      <c r="B3705" t="s">
        <v>7640</v>
      </c>
      <c r="C3705" t="str">
        <f>IFERROR(VLOOKUP(Table1[[#This Row],[Ticker]],[1]!Table2[[Symbol]:[Industry]],2,FALSE),"-")</f>
        <v>-</v>
      </c>
      <c r="E3705">
        <v>32.275199999999998</v>
      </c>
      <c r="F3705">
        <v>16.809999999999999</v>
      </c>
      <c r="G3705">
        <v>104.570544418362</v>
      </c>
      <c r="H3705">
        <v>-9.9347570930821298</v>
      </c>
      <c r="I3705">
        <v>-47.114617305375397</v>
      </c>
      <c r="J3705">
        <v>-0.33800044225759801</v>
      </c>
      <c r="K3705">
        <v>25.3112271987765</v>
      </c>
      <c r="L3705">
        <v>26.553964805018499</v>
      </c>
      <c r="M3705">
        <v>22.395259444630501</v>
      </c>
      <c r="N3705">
        <v>0.57525522820577202</v>
      </c>
      <c r="O3705">
        <v>332.77810826888702</v>
      </c>
      <c r="P3705">
        <v>183.06671289188199</v>
      </c>
    </row>
    <row r="3706" spans="1:17" hidden="1" x14ac:dyDescent="0.3">
      <c r="A3706" t="s">
        <v>7641</v>
      </c>
      <c r="B3706" t="s">
        <v>7642</v>
      </c>
      <c r="C3706" t="str">
        <f>IFERROR(VLOOKUP(Table1[[#This Row],[Ticker]],[1]!Table2[[Symbol]:[Industry]],2,FALSE),"-")</f>
        <v>-</v>
      </c>
      <c r="D3706" t="s">
        <v>1701</v>
      </c>
      <c r="E3706">
        <v>32.212375000000002</v>
      </c>
      <c r="F3706">
        <v>32.5</v>
      </c>
      <c r="G3706">
        <v>47.677649149491302</v>
      </c>
      <c r="H3706">
        <v>-15.7222588392132</v>
      </c>
      <c r="I3706">
        <v>2.2252065683986801</v>
      </c>
      <c r="J3706">
        <v>-3.4171727319561902</v>
      </c>
      <c r="K3706">
        <v>32.0170240128556</v>
      </c>
      <c r="L3706">
        <v>28.171030713590898</v>
      </c>
      <c r="M3706">
        <v>49.339050538480599</v>
      </c>
      <c r="N3706">
        <v>0.15868556678243401</v>
      </c>
      <c r="O3706">
        <v>23.015384615384601</v>
      </c>
      <c r="P3706">
        <v>80.5555555555555</v>
      </c>
      <c r="Q3706">
        <v>0.12515918063127299</v>
      </c>
    </row>
    <row r="3707" spans="1:17" hidden="1" x14ac:dyDescent="0.3">
      <c r="A3707" t="s">
        <v>7643</v>
      </c>
      <c r="B3707" t="s">
        <v>7644</v>
      </c>
      <c r="C3707" t="str">
        <f>IFERROR(VLOOKUP(Table1[[#This Row],[Ticker]],[1]!Table2[[Symbol]:[Industry]],2,FALSE),"-")</f>
        <v>-</v>
      </c>
      <c r="D3707" t="s">
        <v>626</v>
      </c>
      <c r="E3707">
        <v>32.181117</v>
      </c>
      <c r="F3707">
        <v>15</v>
      </c>
      <c r="G3707">
        <v>-88.991100472553001</v>
      </c>
      <c r="H3707">
        <v>-8.9290922617192905</v>
      </c>
      <c r="I3707">
        <v>-62.769244253498897</v>
      </c>
      <c r="J3707">
        <v>-5.3924813739315001</v>
      </c>
      <c r="K3707">
        <v>17.274260835792699</v>
      </c>
      <c r="M3707">
        <v>24.0136120988379</v>
      </c>
      <c r="N3707">
        <v>0.70594479830148604</v>
      </c>
      <c r="O3707">
        <v>179.99999999999901</v>
      </c>
      <c r="P3707">
        <v>0</v>
      </c>
    </row>
    <row r="3708" spans="1:17" hidden="1" x14ac:dyDescent="0.3">
      <c r="A3708" t="s">
        <v>7645</v>
      </c>
      <c r="B3708" t="s">
        <v>7646</v>
      </c>
      <c r="C3708" t="str">
        <f>IFERROR(VLOOKUP(Table1[[#This Row],[Ticker]],[1]!Table2[[Symbol]:[Industry]],2,FALSE),"-")</f>
        <v>-</v>
      </c>
      <c r="D3708" t="s">
        <v>626</v>
      </c>
      <c r="E3708">
        <v>32.171999999999997</v>
      </c>
      <c r="F3708">
        <v>168</v>
      </c>
      <c r="G3708">
        <v>66.941006029157904</v>
      </c>
      <c r="H3708">
        <v>14.0056810852473</v>
      </c>
      <c r="I3708">
        <v>7.4982003520793201</v>
      </c>
      <c r="J3708">
        <v>10.6523401306601</v>
      </c>
      <c r="K3708">
        <v>150.07595686680699</v>
      </c>
      <c r="L3708">
        <v>134.066725355111</v>
      </c>
      <c r="M3708">
        <v>80.723232937864495</v>
      </c>
      <c r="N3708">
        <v>0.680672373929888</v>
      </c>
      <c r="O3708">
        <v>12.470238095238001</v>
      </c>
      <c r="P3708">
        <v>103.636363636363</v>
      </c>
      <c r="Q3708">
        <v>0.150645612517709</v>
      </c>
    </row>
    <row r="3709" spans="1:17" hidden="1" x14ac:dyDescent="0.3">
      <c r="A3709" t="s">
        <v>7647</v>
      </c>
      <c r="B3709" t="s">
        <v>7648</v>
      </c>
      <c r="C3709" t="str">
        <f>IFERROR(VLOOKUP(Table1[[#This Row],[Ticker]],[1]!Table2[[Symbol]:[Industry]],2,FALSE),"-")</f>
        <v>-</v>
      </c>
      <c r="D3709" t="s">
        <v>230</v>
      </c>
      <c r="E3709">
        <v>32.155999999999999</v>
      </c>
      <c r="F3709">
        <v>80.39</v>
      </c>
      <c r="G3709">
        <v>140.313984950167</v>
      </c>
      <c r="H3709">
        <v>19.5365299121618</v>
      </c>
      <c r="I3709">
        <v>130.50124588276299</v>
      </c>
      <c r="J3709">
        <v>22.011398696615199</v>
      </c>
      <c r="K3709">
        <v>63.174070782848702</v>
      </c>
      <c r="L3709">
        <v>50.236056810362498</v>
      </c>
      <c r="M3709">
        <v>91.392010481569699</v>
      </c>
      <c r="N3709">
        <v>0.49012084255441102</v>
      </c>
      <c r="O3709">
        <v>7.10287349172782</v>
      </c>
      <c r="P3709">
        <v>197.63050721954801</v>
      </c>
      <c r="Q3709">
        <v>3.9333616003182997E-2</v>
      </c>
    </row>
    <row r="3710" spans="1:17" hidden="1" x14ac:dyDescent="0.3">
      <c r="A3710" t="s">
        <v>7649</v>
      </c>
      <c r="B3710" t="s">
        <v>7650</v>
      </c>
      <c r="C3710" t="str">
        <f>IFERROR(VLOOKUP(Table1[[#This Row],[Ticker]],[1]!Table2[[Symbol]:[Industry]],2,FALSE),"-")</f>
        <v>-</v>
      </c>
      <c r="D3710" t="s">
        <v>286</v>
      </c>
      <c r="E3710">
        <v>32.062362499999999</v>
      </c>
      <c r="F3710">
        <v>106.75</v>
      </c>
      <c r="G3710">
        <v>491.538828867299</v>
      </c>
      <c r="H3710">
        <v>-6.96105868083455</v>
      </c>
      <c r="I3710">
        <v>12.6906130400774</v>
      </c>
      <c r="J3710">
        <v>-1.5525753410430101</v>
      </c>
      <c r="K3710">
        <v>107.703842129473</v>
      </c>
      <c r="L3710">
        <v>87.545098938081594</v>
      </c>
      <c r="M3710">
        <v>48.031123298738102</v>
      </c>
      <c r="N3710">
        <v>0.84189769914159795</v>
      </c>
      <c r="O3710">
        <v>18.032786885245802</v>
      </c>
      <c r="P3710">
        <v>623.23848238482299</v>
      </c>
    </row>
    <row r="3711" spans="1:17" hidden="1" x14ac:dyDescent="0.3">
      <c r="A3711" t="s">
        <v>7651</v>
      </c>
      <c r="B3711" t="s">
        <v>7652</v>
      </c>
      <c r="C3711" t="str">
        <f>IFERROR(VLOOKUP(Table1[[#This Row],[Ticker]],[1]!Table2[[Symbol]:[Industry]],2,FALSE),"-")</f>
        <v>-</v>
      </c>
      <c r="D3711" t="s">
        <v>133</v>
      </c>
      <c r="E3711">
        <v>32.007103856000001</v>
      </c>
      <c r="F3711">
        <v>3.64</v>
      </c>
      <c r="G3711">
        <v>-7.2408231398770901</v>
      </c>
      <c r="H3711">
        <v>-5.5429300258637904</v>
      </c>
      <c r="I3711">
        <v>-48.104814723297501</v>
      </c>
      <c r="J3711">
        <v>2.2209872939589199</v>
      </c>
      <c r="K3711">
        <v>3.6260957833602898</v>
      </c>
      <c r="L3711">
        <v>3.7970160188261</v>
      </c>
      <c r="M3711">
        <v>64.300132654723697</v>
      </c>
      <c r="N3711">
        <v>1.21102333769051</v>
      </c>
      <c r="O3711">
        <v>75.824175824175796</v>
      </c>
      <c r="P3711">
        <v>34.814814814814802</v>
      </c>
      <c r="Q3711">
        <v>9.7427848002298006E-2</v>
      </c>
    </row>
    <row r="3712" spans="1:17" hidden="1" x14ac:dyDescent="0.3">
      <c r="A3712" t="s">
        <v>7653</v>
      </c>
      <c r="B3712" t="s">
        <v>7654</v>
      </c>
      <c r="C3712" t="str">
        <f>IFERROR(VLOOKUP(Table1[[#This Row],[Ticker]],[1]!Table2[[Symbol]:[Industry]],2,FALSE),"-")</f>
        <v>-</v>
      </c>
      <c r="D3712" t="s">
        <v>68</v>
      </c>
      <c r="E3712">
        <v>31.990407900000001</v>
      </c>
      <c r="F3712">
        <v>51</v>
      </c>
      <c r="G3712">
        <v>-4.5755160569686302</v>
      </c>
      <c r="H3712">
        <v>9.3762618933281097</v>
      </c>
      <c r="I3712">
        <v>-52.491551115025601</v>
      </c>
      <c r="J3712">
        <v>-1.0882838430673101</v>
      </c>
      <c r="K3712">
        <v>48.507465122637498</v>
      </c>
      <c r="L3712">
        <v>53.171830277240197</v>
      </c>
      <c r="M3712">
        <v>59.078867605394201</v>
      </c>
      <c r="N3712">
        <v>0.36418266406635402</v>
      </c>
      <c r="O3712">
        <v>154.41176470588201</v>
      </c>
      <c r="P3712">
        <v>37.2074253430185</v>
      </c>
      <c r="Q3712">
        <v>7.4905196232418994E-2</v>
      </c>
    </row>
    <row r="3713" spans="1:17" hidden="1" x14ac:dyDescent="0.3">
      <c r="A3713" t="s">
        <v>7655</v>
      </c>
      <c r="B3713" t="s">
        <v>7656</v>
      </c>
      <c r="C3713" t="str">
        <f>IFERROR(VLOOKUP(Table1[[#This Row],[Ticker]],[1]!Table2[[Symbol]:[Industry]],2,FALSE),"-")</f>
        <v>-</v>
      </c>
      <c r="D3713" t="s">
        <v>626</v>
      </c>
      <c r="E3713">
        <v>31.9827189999999</v>
      </c>
      <c r="F3713">
        <v>7.6</v>
      </c>
      <c r="G3713">
        <v>-5.5931859894901201</v>
      </c>
      <c r="H3713">
        <v>-1.87035303188851</v>
      </c>
      <c r="I3713">
        <v>-12.2495918825592</v>
      </c>
      <c r="J3713">
        <v>1.0670674632677399</v>
      </c>
      <c r="K3713">
        <v>10.0372087729983</v>
      </c>
      <c r="L3713">
        <v>10.066633630706701</v>
      </c>
      <c r="M3713">
        <v>25.7607462659657</v>
      </c>
      <c r="N3713">
        <v>1</v>
      </c>
      <c r="Q3713">
        <v>-9.4079221239847993E-2</v>
      </c>
    </row>
    <row r="3714" spans="1:17" hidden="1" x14ac:dyDescent="0.3">
      <c r="A3714" t="s">
        <v>7657</v>
      </c>
      <c r="B3714" t="s">
        <v>7658</v>
      </c>
      <c r="C3714" t="str">
        <f>IFERROR(VLOOKUP(Table1[[#This Row],[Ticker]],[1]!Table2[[Symbol]:[Industry]],2,FALSE),"-")</f>
        <v>-</v>
      </c>
      <c r="D3714" t="s">
        <v>560</v>
      </c>
      <c r="E3714">
        <v>31.964212499999999</v>
      </c>
      <c r="F3714">
        <v>8.25</v>
      </c>
      <c r="G3714">
        <v>203.41491456503999</v>
      </c>
      <c r="H3714">
        <v>11.4562875015227</v>
      </c>
      <c r="I3714">
        <v>51.895185276702399</v>
      </c>
      <c r="J3714">
        <v>-7.4918788373790202</v>
      </c>
      <c r="K3714">
        <v>7.7240352943386998</v>
      </c>
      <c r="L3714">
        <v>5.8087735737436903</v>
      </c>
      <c r="M3714">
        <v>36.700915225826797</v>
      </c>
      <c r="N3714">
        <v>0.682425500965125</v>
      </c>
      <c r="O3714">
        <v>23.151515151515099</v>
      </c>
      <c r="P3714">
        <v>243.75</v>
      </c>
      <c r="Q3714">
        <v>0.120338750644106</v>
      </c>
    </row>
    <row r="3715" spans="1:17" hidden="1" x14ac:dyDescent="0.3">
      <c r="A3715" t="s">
        <v>7659</v>
      </c>
      <c r="B3715" t="s">
        <v>7660</v>
      </c>
      <c r="C3715" t="str">
        <f>IFERROR(VLOOKUP(Table1[[#This Row],[Ticker]],[1]!Table2[[Symbol]:[Industry]],2,FALSE),"-")</f>
        <v>-</v>
      </c>
      <c r="D3715" t="s">
        <v>726</v>
      </c>
      <c r="E3715">
        <v>31.948726656000002</v>
      </c>
      <c r="F3715">
        <v>325.07</v>
      </c>
      <c r="G3715">
        <v>12.864101644102201</v>
      </c>
      <c r="H3715">
        <v>3.30289274811794</v>
      </c>
      <c r="I3715">
        <v>3.1286032335801801</v>
      </c>
      <c r="J3715">
        <v>3.3543517094378199</v>
      </c>
      <c r="K3715">
        <v>311.48429109385899</v>
      </c>
      <c r="L3715">
        <v>284.06885840465901</v>
      </c>
      <c r="M3715">
        <v>50.554369654686603</v>
      </c>
      <c r="N3715">
        <v>0.36151651902630599</v>
      </c>
      <c r="O3715">
        <v>1.4489186944350401</v>
      </c>
      <c r="P3715">
        <v>42.869072210257897</v>
      </c>
    </row>
    <row r="3716" spans="1:17" hidden="1" x14ac:dyDescent="0.3">
      <c r="A3716" t="s">
        <v>7661</v>
      </c>
      <c r="B3716" t="s">
        <v>7662</v>
      </c>
      <c r="C3716" t="str">
        <f>IFERROR(VLOOKUP(Table1[[#This Row],[Ticker]],[1]!Table2[[Symbol]:[Industry]],2,FALSE),"-")</f>
        <v>-</v>
      </c>
      <c r="D3716" t="s">
        <v>5474</v>
      </c>
      <c r="E3716">
        <v>31.946957688999898</v>
      </c>
      <c r="F3716">
        <v>4.09</v>
      </c>
      <c r="G3716">
        <v>22.6849875577416</v>
      </c>
      <c r="H3716">
        <v>-24.668520496186201</v>
      </c>
      <c r="I3716">
        <v>-36.940941352720202</v>
      </c>
      <c r="J3716">
        <v>-15.1595463681174</v>
      </c>
      <c r="K3716">
        <v>5.0533469309435599</v>
      </c>
      <c r="L3716">
        <v>4.93069177172225</v>
      </c>
      <c r="M3716">
        <v>9.2484594762989207</v>
      </c>
      <c r="N3716">
        <v>1.0848597392038</v>
      </c>
      <c r="O3716">
        <v>79.4621026894865</v>
      </c>
      <c r="P3716">
        <v>123.49726775956201</v>
      </c>
      <c r="Q3716">
        <v>6.1331155937705002E-2</v>
      </c>
    </row>
    <row r="3717" spans="1:17" hidden="1" x14ac:dyDescent="0.3">
      <c r="A3717" t="s">
        <v>7663</v>
      </c>
      <c r="B3717" t="s">
        <v>7664</v>
      </c>
      <c r="C3717" t="str">
        <f>IFERROR(VLOOKUP(Table1[[#This Row],[Ticker]],[1]!Table2[[Symbol]:[Industry]],2,FALSE),"-")</f>
        <v>-</v>
      </c>
      <c r="D3717" t="s">
        <v>89</v>
      </c>
      <c r="E3717">
        <v>31.937586</v>
      </c>
      <c r="F3717">
        <v>49.1</v>
      </c>
      <c r="G3717">
        <v>1.88168588895511</v>
      </c>
      <c r="H3717">
        <v>17.965528444652001</v>
      </c>
      <c r="I3717">
        <v>15.361956600616599</v>
      </c>
      <c r="J3717">
        <v>-4.19939919101774</v>
      </c>
      <c r="M3717">
        <v>48.884416235158</v>
      </c>
      <c r="O3717">
        <v>15.478615071283</v>
      </c>
      <c r="P3717">
        <v>40.285714285714199</v>
      </c>
    </row>
    <row r="3718" spans="1:17" hidden="1" x14ac:dyDescent="0.3">
      <c r="A3718" t="s">
        <v>7665</v>
      </c>
      <c r="B3718" t="s">
        <v>7666</v>
      </c>
      <c r="C3718" t="str">
        <f>IFERROR(VLOOKUP(Table1[[#This Row],[Ticker]],[1]!Table2[[Symbol]:[Industry]],2,FALSE),"-")</f>
        <v>-</v>
      </c>
      <c r="D3718" t="s">
        <v>2178</v>
      </c>
      <c r="E3718">
        <v>31.926770250000001</v>
      </c>
      <c r="F3718">
        <v>101.35</v>
      </c>
      <c r="G3718">
        <v>48.1562938753857</v>
      </c>
      <c r="H3718">
        <v>-17.262308274368198</v>
      </c>
      <c r="I3718">
        <v>-33.986938064437197</v>
      </c>
      <c r="J3718">
        <v>-0.18672005705908101</v>
      </c>
      <c r="K3718">
        <v>111.50304192336699</v>
      </c>
      <c r="L3718">
        <v>113.10238279047</v>
      </c>
      <c r="M3718">
        <v>50.2687603773186</v>
      </c>
      <c r="N3718">
        <v>2.9972451790633601</v>
      </c>
      <c r="O3718">
        <v>96.842624568327594</v>
      </c>
      <c r="P3718">
        <v>124.722838137472</v>
      </c>
    </row>
    <row r="3719" spans="1:17" hidden="1" x14ac:dyDescent="0.3">
      <c r="A3719" t="s">
        <v>7667</v>
      </c>
      <c r="B3719" t="s">
        <v>7668</v>
      </c>
      <c r="C3719" t="str">
        <f>IFERROR(VLOOKUP(Table1[[#This Row],[Ticker]],[1]!Table2[[Symbol]:[Industry]],2,FALSE),"-")</f>
        <v>-</v>
      </c>
      <c r="D3719" t="s">
        <v>294</v>
      </c>
      <c r="E3719">
        <v>31.898007</v>
      </c>
      <c r="F3719">
        <v>30.99</v>
      </c>
      <c r="G3719">
        <v>-9.3319639820646394</v>
      </c>
      <c r="H3719">
        <v>-8.4285687716116708</v>
      </c>
      <c r="I3719">
        <v>-27.497079916667701</v>
      </c>
      <c r="J3719">
        <v>5.4514616496234798E-2</v>
      </c>
      <c r="K3719">
        <v>30.837052246262399</v>
      </c>
      <c r="L3719">
        <v>32.775607458336303</v>
      </c>
      <c r="M3719">
        <v>48.043313438259901</v>
      </c>
      <c r="N3719">
        <v>0.24191915074980799</v>
      </c>
      <c r="O3719">
        <v>59.728944820909902</v>
      </c>
      <c r="P3719">
        <v>23.96</v>
      </c>
      <c r="Q3719">
        <v>-5.468628506404E-3</v>
      </c>
    </row>
    <row r="3720" spans="1:17" hidden="1" x14ac:dyDescent="0.3">
      <c r="A3720" t="s">
        <v>7669</v>
      </c>
      <c r="B3720" t="s">
        <v>7670</v>
      </c>
      <c r="C3720" t="str">
        <f>IFERROR(VLOOKUP(Table1[[#This Row],[Ticker]],[1]!Table2[[Symbol]:[Industry]],2,FALSE),"-")</f>
        <v>-</v>
      </c>
      <c r="D3720" t="s">
        <v>201</v>
      </c>
      <c r="E3720">
        <v>31.837703823999998</v>
      </c>
      <c r="F3720">
        <v>17.98</v>
      </c>
      <c r="G3720">
        <v>-0.409646838467843</v>
      </c>
      <c r="H3720">
        <v>8.6095643052019692</v>
      </c>
      <c r="I3720">
        <v>-12.8818492829408</v>
      </c>
      <c r="J3720">
        <v>12.138382823599301</v>
      </c>
      <c r="K3720">
        <v>15.943710806632</v>
      </c>
      <c r="L3720">
        <v>16.028095141760701</v>
      </c>
      <c r="M3720">
        <v>78.873923985342699</v>
      </c>
      <c r="N3720">
        <v>2.1919661733615201</v>
      </c>
      <c r="O3720">
        <v>48.776418242491602</v>
      </c>
      <c r="P3720">
        <v>49.958298582151798</v>
      </c>
      <c r="Q3720">
        <v>3.6491499046667999E-2</v>
      </c>
    </row>
    <row r="3721" spans="1:17" hidden="1" x14ac:dyDescent="0.3">
      <c r="A3721" t="s">
        <v>7671</v>
      </c>
      <c r="B3721" t="s">
        <v>7672</v>
      </c>
      <c r="C3721" t="str">
        <f>IFERROR(VLOOKUP(Table1[[#This Row],[Ticker]],[1]!Table2[[Symbol]:[Industry]],2,FALSE),"-")</f>
        <v>-</v>
      </c>
      <c r="D3721" t="s">
        <v>1180</v>
      </c>
      <c r="E3721">
        <v>31.825522899999999</v>
      </c>
      <c r="F3721">
        <v>18.71</v>
      </c>
      <c r="G3721">
        <v>-69.888115737989295</v>
      </c>
      <c r="H3721">
        <v>302.65181182519501</v>
      </c>
      <c r="I3721">
        <v>-56.407845026327799</v>
      </c>
      <c r="J3721">
        <v>1.5941105984078401</v>
      </c>
      <c r="K3721">
        <v>20.0698461778275</v>
      </c>
      <c r="L3721">
        <v>25.016278680744598</v>
      </c>
      <c r="M3721">
        <v>40.431333328968002</v>
      </c>
      <c r="N3721">
        <v>1.7091446055806701</v>
      </c>
      <c r="O3721">
        <v>125.815072153928</v>
      </c>
      <c r="P3721">
        <v>21.257290991574799</v>
      </c>
      <c r="Q3721">
        <v>-6.7335727693879997E-3</v>
      </c>
    </row>
    <row r="3722" spans="1:17" hidden="1" x14ac:dyDescent="0.3">
      <c r="A3722" t="s">
        <v>7673</v>
      </c>
      <c r="B3722" t="s">
        <v>7674</v>
      </c>
      <c r="C3722" t="str">
        <f>IFERROR(VLOOKUP(Table1[[#This Row],[Ticker]],[1]!Table2[[Symbol]:[Industry]],2,FALSE),"-")</f>
        <v>-</v>
      </c>
      <c r="D3722" t="s">
        <v>391</v>
      </c>
      <c r="E3722">
        <v>31.803535</v>
      </c>
      <c r="F3722">
        <v>88.25</v>
      </c>
      <c r="G3722">
        <v>-60.231701976312401</v>
      </c>
      <c r="H3722">
        <v>9.7200891603052995</v>
      </c>
      <c r="I3722">
        <v>-6.3292551346708201</v>
      </c>
      <c r="J3722">
        <v>-2.1092832939184798</v>
      </c>
      <c r="K3722">
        <v>83.984728238246305</v>
      </c>
      <c r="M3722">
        <v>41.902732568672299</v>
      </c>
      <c r="N3722">
        <v>0.17142857142857101</v>
      </c>
      <c r="O3722">
        <v>58.6402266288951</v>
      </c>
      <c r="P3722">
        <v>63.123844731977798</v>
      </c>
    </row>
    <row r="3723" spans="1:17" hidden="1" x14ac:dyDescent="0.3">
      <c r="A3723" t="s">
        <v>7675</v>
      </c>
      <c r="B3723" t="s">
        <v>7676</v>
      </c>
      <c r="C3723" t="str">
        <f>IFERROR(VLOOKUP(Table1[[#This Row],[Ticker]],[1]!Table2[[Symbol]:[Industry]],2,FALSE),"-")</f>
        <v>-</v>
      </c>
      <c r="D3723" t="s">
        <v>54</v>
      </c>
      <c r="E3723">
        <v>31.79997968</v>
      </c>
      <c r="F3723">
        <v>46.58</v>
      </c>
      <c r="G3723">
        <v>67.417413523807994</v>
      </c>
      <c r="H3723">
        <v>-17.839110890611</v>
      </c>
      <c r="I3723">
        <v>19.0745269339101</v>
      </c>
      <c r="J3723">
        <v>-5.2788291533984602</v>
      </c>
      <c r="K3723">
        <v>48.482473289581002</v>
      </c>
      <c r="L3723">
        <v>38.524631579756303</v>
      </c>
      <c r="M3723">
        <v>18.210509041065901</v>
      </c>
      <c r="N3723">
        <v>0.40962140238251898</v>
      </c>
      <c r="O3723">
        <v>39.008158007728603</v>
      </c>
      <c r="P3723">
        <v>100.34408602150501</v>
      </c>
      <c r="Q3723">
        <v>4.6171874327029003E-2</v>
      </c>
    </row>
    <row r="3724" spans="1:17" hidden="1" x14ac:dyDescent="0.3">
      <c r="A3724" t="s">
        <v>7677</v>
      </c>
      <c r="B3724" t="s">
        <v>7678</v>
      </c>
      <c r="C3724" t="str">
        <f>IFERROR(VLOOKUP(Table1[[#This Row],[Ticker]],[1]!Table2[[Symbol]:[Industry]],2,FALSE),"-")</f>
        <v>-</v>
      </c>
      <c r="D3724" t="s">
        <v>726</v>
      </c>
      <c r="E3724">
        <v>31.730069843999999</v>
      </c>
      <c r="F3724">
        <v>234.81</v>
      </c>
      <c r="G3724">
        <v>12.8673435946168</v>
      </c>
      <c r="H3724">
        <v>2.27178458229531</v>
      </c>
      <c r="I3724">
        <v>5.7381855803768902</v>
      </c>
      <c r="J3724">
        <v>1.5674658466129501</v>
      </c>
      <c r="K3724">
        <v>223.71934467894201</v>
      </c>
      <c r="L3724">
        <v>202.04370140427099</v>
      </c>
      <c r="M3724">
        <v>48.807085432446698</v>
      </c>
      <c r="N3724">
        <v>0.29023769427566298</v>
      </c>
      <c r="O3724">
        <v>3.2324006643669398</v>
      </c>
      <c r="P3724">
        <v>51.382889562246099</v>
      </c>
      <c r="Q3724">
        <v>5.0860317588420001E-3</v>
      </c>
    </row>
    <row r="3725" spans="1:17" hidden="1" x14ac:dyDescent="0.3">
      <c r="A3725" t="s">
        <v>7679</v>
      </c>
      <c r="B3725" t="s">
        <v>7680</v>
      </c>
      <c r="C3725" t="str">
        <f>IFERROR(VLOOKUP(Table1[[#This Row],[Ticker]],[1]!Table2[[Symbol]:[Industry]],2,FALSE),"-")</f>
        <v>-</v>
      </c>
      <c r="D3725" t="s">
        <v>155</v>
      </c>
      <c r="E3725">
        <v>31.707940000000001</v>
      </c>
      <c r="F3725">
        <v>111.1</v>
      </c>
      <c r="G3725">
        <v>9.5668753493546497</v>
      </c>
      <c r="H3725">
        <v>-6.1300457625892504</v>
      </c>
      <c r="I3725">
        <v>-33.6909476754062</v>
      </c>
      <c r="J3725">
        <v>5.7298876396422997</v>
      </c>
      <c r="K3725">
        <v>115.96414393704001</v>
      </c>
      <c r="L3725">
        <v>111.345495831577</v>
      </c>
      <c r="M3725">
        <v>51.323246210134997</v>
      </c>
      <c r="N3725">
        <v>0.87022900763358702</v>
      </c>
      <c r="O3725">
        <v>50.045004500449998</v>
      </c>
      <c r="P3725">
        <v>36.319018404907901</v>
      </c>
    </row>
    <row r="3726" spans="1:17" hidden="1" x14ac:dyDescent="0.3">
      <c r="A3726" t="s">
        <v>7681</v>
      </c>
      <c r="B3726" t="s">
        <v>7682</v>
      </c>
      <c r="C3726" t="str">
        <f>IFERROR(VLOOKUP(Table1[[#This Row],[Ticker]],[1]!Table2[[Symbol]:[Industry]],2,FALSE),"-")</f>
        <v>-</v>
      </c>
      <c r="D3726" t="s">
        <v>626</v>
      </c>
      <c r="E3726">
        <v>31.69904</v>
      </c>
      <c r="F3726">
        <v>40</v>
      </c>
      <c r="G3726">
        <v>-34.820919341818403</v>
      </c>
      <c r="H3726">
        <v>-3.71390763676632</v>
      </c>
      <c r="I3726">
        <v>-24.901948130133199</v>
      </c>
      <c r="J3726">
        <v>-3.28438140404291</v>
      </c>
      <c r="K3726">
        <v>38.641190412282803</v>
      </c>
      <c r="L3726">
        <v>40.468486655710798</v>
      </c>
      <c r="M3726">
        <v>56.984843715113101</v>
      </c>
      <c r="N3726">
        <v>0.88845638318544096</v>
      </c>
      <c r="O3726">
        <v>27.499999999999901</v>
      </c>
      <c r="P3726">
        <v>25</v>
      </c>
      <c r="Q3726">
        <v>-4.2894766565820003E-2</v>
      </c>
    </row>
    <row r="3727" spans="1:17" hidden="1" x14ac:dyDescent="0.3">
      <c r="A3727" t="s">
        <v>7683</v>
      </c>
      <c r="B3727" t="s">
        <v>7684</v>
      </c>
      <c r="C3727" t="str">
        <f>IFERROR(VLOOKUP(Table1[[#This Row],[Ticker]],[1]!Table2[[Symbol]:[Industry]],2,FALSE),"-")</f>
        <v>-</v>
      </c>
      <c r="D3727" t="s">
        <v>46</v>
      </c>
      <c r="E3727">
        <v>31.634050800000001</v>
      </c>
      <c r="F3727">
        <v>1.32</v>
      </c>
      <c r="G3727">
        <v>49.414914565040903</v>
      </c>
      <c r="H3727">
        <v>-17.871989854923601</v>
      </c>
      <c r="I3727">
        <v>-25.104814723297501</v>
      </c>
      <c r="J3727">
        <v>-0.280163542315432</v>
      </c>
      <c r="K3727">
        <v>1.27586820964307</v>
      </c>
      <c r="L3727">
        <v>1.0632111416402701</v>
      </c>
      <c r="M3727">
        <v>14.060776827855401</v>
      </c>
      <c r="N3727">
        <v>1.7150366873985201</v>
      </c>
      <c r="O3727">
        <v>24.999999999999901</v>
      </c>
      <c r="P3727">
        <v>88.571428571428498</v>
      </c>
      <c r="Q3727">
        <v>6.6954331056233996E-2</v>
      </c>
    </row>
    <row r="3728" spans="1:17" hidden="1" x14ac:dyDescent="0.3">
      <c r="A3728" t="s">
        <v>7685</v>
      </c>
      <c r="B3728" t="s">
        <v>7686</v>
      </c>
      <c r="C3728" t="str">
        <f>IFERROR(VLOOKUP(Table1[[#This Row],[Ticker]],[1]!Table2[[Symbol]:[Industry]],2,FALSE),"-")</f>
        <v>-</v>
      </c>
      <c r="E3728">
        <v>31.58</v>
      </c>
      <c r="F3728">
        <v>78.95</v>
      </c>
      <c r="G3728">
        <v>16.9342746813834</v>
      </c>
      <c r="H3728">
        <v>-6.1459110556740901</v>
      </c>
      <c r="I3728">
        <v>-16.221761587943501</v>
      </c>
      <c r="J3728">
        <v>-0.468722714540665</v>
      </c>
      <c r="K3728">
        <v>81.214290485623394</v>
      </c>
      <c r="L3728">
        <v>78.750181661763193</v>
      </c>
      <c r="M3728">
        <v>51.1333327655095</v>
      </c>
      <c r="N3728">
        <v>0.429781332805032</v>
      </c>
      <c r="O3728">
        <v>45.6618112729575</v>
      </c>
      <c r="P3728">
        <v>50.095057034220503</v>
      </c>
      <c r="Q3728">
        <v>0.107341444044284</v>
      </c>
    </row>
    <row r="3729" spans="1:17" hidden="1" x14ac:dyDescent="0.3">
      <c r="A3729" t="s">
        <v>7687</v>
      </c>
      <c r="B3729" t="s">
        <v>7688</v>
      </c>
      <c r="C3729" t="str">
        <f>IFERROR(VLOOKUP(Table1[[#This Row],[Ticker]],[1]!Table2[[Symbol]:[Industry]],2,FALSE),"-")</f>
        <v>-</v>
      </c>
      <c r="D3729" t="s">
        <v>726</v>
      </c>
      <c r="E3729">
        <v>31.504857428999902</v>
      </c>
      <c r="F3729">
        <v>253.31</v>
      </c>
      <c r="G3729">
        <v>1.52395214153412</v>
      </c>
      <c r="H3729">
        <v>1.11725309210295</v>
      </c>
      <c r="I3729">
        <v>1.30284527399254</v>
      </c>
      <c r="J3729">
        <v>2.09219712523974</v>
      </c>
      <c r="K3729">
        <v>245.08834345997801</v>
      </c>
      <c r="L3729">
        <v>226.51707573040301</v>
      </c>
      <c r="M3729">
        <v>51.891311594454301</v>
      </c>
      <c r="N3729">
        <v>0.55867420358049902</v>
      </c>
      <c r="O3729">
        <v>9.3521771742134092</v>
      </c>
      <c r="P3729">
        <v>33.0060383302704</v>
      </c>
      <c r="Q3729">
        <v>1.5187022887975E-2</v>
      </c>
    </row>
    <row r="3730" spans="1:17" hidden="1" x14ac:dyDescent="0.3">
      <c r="A3730" t="s">
        <v>7689</v>
      </c>
      <c r="B3730" t="s">
        <v>7690</v>
      </c>
      <c r="C3730" t="str">
        <f>IFERROR(VLOOKUP(Table1[[#This Row],[Ticker]],[1]!Table2[[Symbol]:[Industry]],2,FALSE),"-")</f>
        <v>-</v>
      </c>
      <c r="D3730" t="s">
        <v>116</v>
      </c>
      <c r="E3730">
        <v>31.406287500000001</v>
      </c>
      <c r="F3730">
        <v>17.100000000000001</v>
      </c>
      <c r="G3730">
        <v>-28.8149310610311</v>
      </c>
      <c r="H3730">
        <v>-0.93938685420917101</v>
      </c>
      <c r="I3730">
        <v>-18.210253125073301</v>
      </c>
      <c r="J3730">
        <v>7.5213245120240604</v>
      </c>
      <c r="K3730">
        <v>17.822655768154899</v>
      </c>
      <c r="L3730">
        <v>18.2412319254016</v>
      </c>
      <c r="M3730">
        <v>57.471742001155498</v>
      </c>
      <c r="N3730">
        <v>0.28698190614375801</v>
      </c>
      <c r="O3730">
        <v>109.59064327485299</v>
      </c>
      <c r="P3730">
        <v>13.470471134704701</v>
      </c>
      <c r="Q3730">
        <v>8.8708843986369992E-3</v>
      </c>
    </row>
    <row r="3731" spans="1:17" hidden="1" x14ac:dyDescent="0.3">
      <c r="A3731" t="s">
        <v>7691</v>
      </c>
      <c r="B3731" t="s">
        <v>7692</v>
      </c>
      <c r="C3731" t="str">
        <f>IFERROR(VLOOKUP(Table1[[#This Row],[Ticker]],[1]!Table2[[Symbol]:[Industry]],2,FALSE),"-")</f>
        <v>-</v>
      </c>
      <c r="D3731" t="s">
        <v>396</v>
      </c>
      <c r="E3731">
        <v>31.4</v>
      </c>
      <c r="F3731">
        <v>15.7</v>
      </c>
      <c r="G3731">
        <v>5.7926548685822397</v>
      </c>
      <c r="H3731">
        <v>-8.2648790800193606</v>
      </c>
      <c r="I3731">
        <v>-27.685881099793701</v>
      </c>
      <c r="J3731">
        <v>-1.5730122775721</v>
      </c>
      <c r="K3731">
        <v>15.709318795482799</v>
      </c>
      <c r="L3731">
        <v>14.869183763789501</v>
      </c>
      <c r="M3731">
        <v>45.675975579087499</v>
      </c>
      <c r="N3731">
        <v>0.20121382938117499</v>
      </c>
      <c r="O3731">
        <v>33.757961783439498</v>
      </c>
      <c r="P3731">
        <v>46.728971962616797</v>
      </c>
      <c r="Q3731">
        <v>4.5323054358019999E-3</v>
      </c>
    </row>
    <row r="3732" spans="1:17" hidden="1" x14ac:dyDescent="0.3">
      <c r="A3732" t="s">
        <v>7693</v>
      </c>
      <c r="B3732" t="s">
        <v>7694</v>
      </c>
      <c r="C3732" t="str">
        <f>IFERROR(VLOOKUP(Table1[[#This Row],[Ticker]],[1]!Table2[[Symbol]:[Industry]],2,FALSE),"-")</f>
        <v>-</v>
      </c>
      <c r="D3732" t="s">
        <v>433</v>
      </c>
      <c r="E3732">
        <v>31.382885999999999</v>
      </c>
      <c r="F3732">
        <v>16.05</v>
      </c>
      <c r="G3732">
        <v>53.347649991049899</v>
      </c>
      <c r="H3732">
        <v>-11.629270151744</v>
      </c>
      <c r="I3732">
        <v>-19.845082009758901</v>
      </c>
      <c r="J3732">
        <v>-0.141780775582657</v>
      </c>
      <c r="K3732">
        <v>17.292074078864498</v>
      </c>
      <c r="L3732">
        <v>16.046396444492199</v>
      </c>
      <c r="M3732">
        <v>37.002522538408897</v>
      </c>
      <c r="N3732">
        <v>0.17130528486190799</v>
      </c>
      <c r="O3732">
        <v>42.305295950155703</v>
      </c>
      <c r="P3732">
        <v>91.527446300715894</v>
      </c>
      <c r="Q3732">
        <v>9.0511790583297003E-2</v>
      </c>
    </row>
    <row r="3733" spans="1:17" hidden="1" x14ac:dyDescent="0.3">
      <c r="A3733" t="s">
        <v>7695</v>
      </c>
      <c r="B3733" t="s">
        <v>7696</v>
      </c>
      <c r="C3733" t="str">
        <f>IFERROR(VLOOKUP(Table1[[#This Row],[Ticker]],[1]!Table2[[Symbol]:[Industry]],2,FALSE),"-")</f>
        <v>-</v>
      </c>
      <c r="D3733" t="s">
        <v>433</v>
      </c>
      <c r="E3733">
        <v>31.352399999999999</v>
      </c>
      <c r="F3733">
        <v>58.06</v>
      </c>
      <c r="G3733">
        <v>124.10576085174201</v>
      </c>
      <c r="H3733">
        <v>3.8840754549533298</v>
      </c>
      <c r="I3733">
        <v>32.117796582355197</v>
      </c>
      <c r="J3733">
        <v>-2.04540713073854</v>
      </c>
      <c r="K3733">
        <v>56.732586302176102</v>
      </c>
      <c r="L3733">
        <v>45.905745678540598</v>
      </c>
      <c r="M3733">
        <v>55.770622592112701</v>
      </c>
      <c r="N3733">
        <v>0.40920737674256502</v>
      </c>
      <c r="O3733">
        <v>46.434722700654397</v>
      </c>
      <c r="P3733">
        <v>182.66796494644601</v>
      </c>
      <c r="Q3733">
        <v>0.21373984379688599</v>
      </c>
    </row>
    <row r="3734" spans="1:17" hidden="1" x14ac:dyDescent="0.3">
      <c r="A3734" t="s">
        <v>7697</v>
      </c>
      <c r="B3734" t="s">
        <v>7698</v>
      </c>
      <c r="C3734" t="str">
        <f>IFERROR(VLOOKUP(Table1[[#This Row],[Ticker]],[1]!Table2[[Symbol]:[Industry]],2,FALSE),"-")</f>
        <v>-</v>
      </c>
      <c r="D3734" t="s">
        <v>1525</v>
      </c>
      <c r="E3734">
        <v>31.351595007999901</v>
      </c>
      <c r="F3734">
        <v>2.56</v>
      </c>
      <c r="G3734">
        <v>15.637136787263101</v>
      </c>
      <c r="H3734">
        <v>5.0756507397757904</v>
      </c>
      <c r="I3734">
        <v>-52.152433770916602</v>
      </c>
      <c r="J3734">
        <v>2.8717161569326901</v>
      </c>
      <c r="K3734">
        <v>3.2224554178814899</v>
      </c>
      <c r="L3734">
        <v>3.2079446974275898</v>
      </c>
      <c r="M3734">
        <v>71.464870370221107</v>
      </c>
      <c r="N3734">
        <v>0.99814817923215804</v>
      </c>
      <c r="O3734">
        <v>79.687499999999901</v>
      </c>
      <c r="P3734">
        <v>50.588235294117602</v>
      </c>
      <c r="Q3734">
        <v>-9.7085362537100003E-4</v>
      </c>
    </row>
    <row r="3735" spans="1:17" hidden="1" x14ac:dyDescent="0.3">
      <c r="A3735" t="s">
        <v>7699</v>
      </c>
      <c r="B3735" t="s">
        <v>7700</v>
      </c>
      <c r="C3735" t="str">
        <f>IFERROR(VLOOKUP(Table1[[#This Row],[Ticker]],[1]!Table2[[Symbol]:[Industry]],2,FALSE),"-")</f>
        <v>-</v>
      </c>
      <c r="D3735" t="s">
        <v>696</v>
      </c>
      <c r="E3735">
        <v>31.302340699999998</v>
      </c>
      <c r="F3735">
        <v>239.45</v>
      </c>
      <c r="G3735">
        <v>40.803939381538598</v>
      </c>
      <c r="H3735">
        <v>1.6535946926873499</v>
      </c>
      <c r="I3735">
        <v>13.588306969824099</v>
      </c>
      <c r="J3735">
        <v>2.5662961612514001</v>
      </c>
      <c r="K3735">
        <v>220.40613340138199</v>
      </c>
      <c r="L3735">
        <v>197.88489379190401</v>
      </c>
      <c r="M3735">
        <v>62.471220740672202</v>
      </c>
      <c r="N3735">
        <v>1.14931288485007</v>
      </c>
      <c r="O3735">
        <v>9.4382960952182202</v>
      </c>
      <c r="P3735">
        <v>68.567405843012907</v>
      </c>
      <c r="Q3735">
        <v>7.6040914188447994E-2</v>
      </c>
    </row>
    <row r="3736" spans="1:17" hidden="1" x14ac:dyDescent="0.3">
      <c r="A3736" t="s">
        <v>7701</v>
      </c>
      <c r="B3736" t="s">
        <v>7702</v>
      </c>
      <c r="C3736" t="str">
        <f>IFERROR(VLOOKUP(Table1[[#This Row],[Ticker]],[1]!Table2[[Symbol]:[Industry]],2,FALSE),"-")</f>
        <v>-</v>
      </c>
      <c r="E3736">
        <v>31.2722765</v>
      </c>
      <c r="F3736">
        <v>10.1</v>
      </c>
      <c r="G3736">
        <v>-21.595480445353999</v>
      </c>
      <c r="H3736">
        <v>-25.665669043951599</v>
      </c>
      <c r="I3736">
        <v>-4.5026641856631597</v>
      </c>
      <c r="J3736">
        <v>-3.2211895767893601</v>
      </c>
      <c r="K3736">
        <v>10.8308244619653</v>
      </c>
      <c r="L3736">
        <v>9.4118573718903509</v>
      </c>
      <c r="M3736">
        <v>36.0067875809642</v>
      </c>
      <c r="N3736">
        <v>0.79317854230187701</v>
      </c>
      <c r="O3736">
        <v>34.554455445544498</v>
      </c>
      <c r="P3736">
        <v>63.961038961038902</v>
      </c>
    </row>
    <row r="3737" spans="1:17" hidden="1" x14ac:dyDescent="0.3">
      <c r="A3737" t="s">
        <v>7703</v>
      </c>
      <c r="B3737" t="s">
        <v>7704</v>
      </c>
      <c r="C3737" t="str">
        <f>IFERROR(VLOOKUP(Table1[[#This Row],[Ticker]],[1]!Table2[[Symbol]:[Industry]],2,FALSE),"-")</f>
        <v>-</v>
      </c>
      <c r="D3737" t="s">
        <v>1332</v>
      </c>
      <c r="E3737">
        <v>31.257184429999999</v>
      </c>
      <c r="F3737">
        <v>57.34</v>
      </c>
      <c r="G3737">
        <v>-17.5529500480033</v>
      </c>
      <c r="H3737">
        <v>-1.08641685370955</v>
      </c>
      <c r="I3737">
        <v>-8.5079522643409593</v>
      </c>
      <c r="J3737">
        <v>1.2294254080339999</v>
      </c>
      <c r="K3737">
        <v>56.412830835478204</v>
      </c>
      <c r="L3737">
        <v>55.057337337529198</v>
      </c>
      <c r="M3737">
        <v>56.093149880285502</v>
      </c>
      <c r="N3737">
        <v>0.91730796137336801</v>
      </c>
      <c r="O3737">
        <v>1.5870247645622499</v>
      </c>
      <c r="P3737">
        <v>12.3212536728697</v>
      </c>
    </row>
    <row r="3738" spans="1:17" hidden="1" x14ac:dyDescent="0.3">
      <c r="A3738" t="s">
        <v>7705</v>
      </c>
      <c r="B3738" t="s">
        <v>7706</v>
      </c>
      <c r="C3738" t="str">
        <f>IFERROR(VLOOKUP(Table1[[#This Row],[Ticker]],[1]!Table2[[Symbol]:[Industry]],2,FALSE),"-")</f>
        <v>-</v>
      </c>
      <c r="D3738" t="s">
        <v>116</v>
      </c>
      <c r="E3738">
        <v>31.254031354999999</v>
      </c>
      <c r="F3738">
        <v>29.35</v>
      </c>
      <c r="G3738">
        <v>-40.891654778024701</v>
      </c>
      <c r="H3738">
        <v>2.5215700735200199</v>
      </c>
      <c r="I3738">
        <v>-15.140862787383</v>
      </c>
      <c r="J3738">
        <v>-1.6949505097339701</v>
      </c>
      <c r="K3738">
        <v>29.168803907447899</v>
      </c>
      <c r="L3738">
        <v>31.207569176664901</v>
      </c>
      <c r="M3738">
        <v>49.5749724048597</v>
      </c>
      <c r="N3738">
        <v>0.79094977034719005</v>
      </c>
      <c r="O3738">
        <v>66.950596252129401</v>
      </c>
      <c r="P3738">
        <v>21.2308963238331</v>
      </c>
    </row>
    <row r="3739" spans="1:17" hidden="1" x14ac:dyDescent="0.3">
      <c r="A3739" t="s">
        <v>7707</v>
      </c>
      <c r="B3739" t="s">
        <v>7708</v>
      </c>
      <c r="C3739" t="str">
        <f>IFERROR(VLOOKUP(Table1[[#This Row],[Ticker]],[1]!Table2[[Symbol]:[Industry]],2,FALSE),"-")</f>
        <v>-</v>
      </c>
      <c r="D3739" t="s">
        <v>7709</v>
      </c>
      <c r="E3739">
        <v>31.244194799999999</v>
      </c>
      <c r="F3739">
        <v>84</v>
      </c>
      <c r="G3739">
        <v>63.891105041231299</v>
      </c>
      <c r="H3739">
        <v>9.2009372180034408</v>
      </c>
      <c r="I3739">
        <v>77.371375752892902</v>
      </c>
      <c r="J3739">
        <v>4.0861739882579897</v>
      </c>
      <c r="K3739">
        <v>67.238425099369394</v>
      </c>
      <c r="M3739">
        <v>54.069139954578603</v>
      </c>
      <c r="N3739">
        <v>0.163234555499748</v>
      </c>
      <c r="O3739">
        <v>7.1428571428571397</v>
      </c>
      <c r="P3739">
        <v>160.869565217391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E3740">
        <v>31.03275</v>
      </c>
      <c r="F3740">
        <v>7.71</v>
      </c>
      <c r="G3740">
        <v>-1.0150528616691601</v>
      </c>
      <c r="H3740">
        <v>15.679828102039</v>
      </c>
      <c r="I3740">
        <v>-15.386183544590301</v>
      </c>
      <c r="J3740">
        <v>10.1732086942461</v>
      </c>
      <c r="K3740">
        <v>7.09052852875275</v>
      </c>
      <c r="L3740">
        <v>6.4480601396791304</v>
      </c>
      <c r="M3740">
        <v>64.711109412376103</v>
      </c>
      <c r="N3740">
        <v>1.0424850778643699</v>
      </c>
      <c r="O3740">
        <v>25.032425421530402</v>
      </c>
      <c r="P3740">
        <v>53.2803180914512</v>
      </c>
      <c r="Q3740">
        <v>8.0625250922805994E-2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D3741" t="s">
        <v>1760</v>
      </c>
      <c r="E3741">
        <v>31.018164254999999</v>
      </c>
      <c r="F3741">
        <v>20.73</v>
      </c>
      <c r="G3741">
        <v>36.130770138039303</v>
      </c>
      <c r="H3741">
        <v>-8.7602682432020202</v>
      </c>
      <c r="I3741">
        <v>-39.5158903356511</v>
      </c>
      <c r="J3741">
        <v>-3.87407823559067</v>
      </c>
      <c r="K3741">
        <v>20.809585207032001</v>
      </c>
      <c r="L3741">
        <v>19.839199758778999</v>
      </c>
      <c r="M3741">
        <v>49.941427546668898</v>
      </c>
      <c r="N3741">
        <v>0.84509621901393694</v>
      </c>
      <c r="O3741">
        <v>59.1895803183791</v>
      </c>
      <c r="P3741">
        <v>71.322314049586694</v>
      </c>
      <c r="Q3741">
        <v>3.2018325467489998E-2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54</v>
      </c>
      <c r="E3742">
        <v>30.953664</v>
      </c>
      <c r="F3742">
        <v>5.76</v>
      </c>
      <c r="G3742">
        <v>26.606403926742999</v>
      </c>
      <c r="H3742">
        <v>26.341454358520501</v>
      </c>
      <c r="I3742">
        <v>33.833960786906502</v>
      </c>
      <c r="J3742">
        <v>5.04210006918131</v>
      </c>
      <c r="K3742">
        <v>5.1372578845490802</v>
      </c>
      <c r="L3742">
        <v>4.7255012032915298</v>
      </c>
      <c r="M3742">
        <v>57.338656508149803</v>
      </c>
      <c r="N3742">
        <v>1.1216295643005401</v>
      </c>
      <c r="O3742">
        <v>18.9236111111111</v>
      </c>
      <c r="P3742">
        <v>59.556786703601098</v>
      </c>
      <c r="Q3742">
        <v>-3.5423074606206001E-2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4028</v>
      </c>
      <c r="E3743">
        <v>30.947184450000002</v>
      </c>
      <c r="F3743">
        <v>12.39</v>
      </c>
      <c r="G3743">
        <v>-5.9424369442092999</v>
      </c>
      <c r="H3743">
        <v>-15.6873744703082</v>
      </c>
      <c r="I3743">
        <v>-7.6580062126592496</v>
      </c>
      <c r="J3743">
        <v>3.8871252117380801</v>
      </c>
      <c r="K3743">
        <v>13.998534844664</v>
      </c>
      <c r="L3743">
        <v>12.9708429937616</v>
      </c>
      <c r="M3743">
        <v>31.7687005310862</v>
      </c>
      <c r="N3743">
        <v>1.0920000000000001</v>
      </c>
      <c r="O3743">
        <v>71.751412429378504</v>
      </c>
      <c r="P3743">
        <v>27.731958762886599</v>
      </c>
      <c r="Q3743">
        <v>-7.1174505952360002E-3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2469</v>
      </c>
      <c r="E3744">
        <v>30.935597931</v>
      </c>
      <c r="F3744">
        <v>14.49</v>
      </c>
      <c r="G3744">
        <v>71.777806788778904</v>
      </c>
      <c r="H3744">
        <v>23.4217164387826</v>
      </c>
      <c r="I3744">
        <v>47.005682514271498</v>
      </c>
      <c r="J3744">
        <v>11.2717161569326</v>
      </c>
      <c r="K3744">
        <v>10.9820786222196</v>
      </c>
      <c r="L3744">
        <v>9.3933885048045092</v>
      </c>
      <c r="M3744">
        <v>88.018481318292302</v>
      </c>
      <c r="N3744">
        <v>1.4914852891844399</v>
      </c>
      <c r="O3744">
        <v>0.34506556245685799</v>
      </c>
      <c r="P3744">
        <v>111.53284671532801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626</v>
      </c>
      <c r="E3745">
        <v>30.821661467999999</v>
      </c>
      <c r="F3745">
        <v>33.01</v>
      </c>
      <c r="G3745">
        <v>-18.177860476009901</v>
      </c>
      <c r="H3745">
        <v>-10.795237765668</v>
      </c>
      <c r="I3745">
        <v>-26.984282503104399</v>
      </c>
      <c r="J3745">
        <v>0.47171615693268798</v>
      </c>
      <c r="K3745">
        <v>33.4383489712298</v>
      </c>
      <c r="L3745">
        <v>31.658303842696601</v>
      </c>
      <c r="M3745">
        <v>50.826704418654998</v>
      </c>
      <c r="N3745">
        <v>0.24709602608971501</v>
      </c>
      <c r="O3745">
        <v>22.8112693123295</v>
      </c>
      <c r="P3745">
        <v>46.515756768752702</v>
      </c>
      <c r="Q3745">
        <v>3.4758361118319002E-2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121</v>
      </c>
      <c r="E3746">
        <v>30.79</v>
      </c>
      <c r="F3746">
        <v>323.25</v>
      </c>
      <c r="G3746">
        <v>-16.636105843122301</v>
      </c>
      <c r="H3746">
        <v>-2.4873744703082399</v>
      </c>
      <c r="I3746">
        <v>-3.1558351314608202</v>
      </c>
      <c r="J3746">
        <v>0.47171615693268798</v>
      </c>
      <c r="K3746">
        <v>322.02081002431402</v>
      </c>
      <c r="L3746">
        <v>310.84708633199801</v>
      </c>
      <c r="M3746">
        <v>0.32897047686164199</v>
      </c>
      <c r="N3746">
        <v>0</v>
      </c>
      <c r="O3746">
        <v>0.26295436968291003</v>
      </c>
      <c r="P3746">
        <v>9.9489795918367303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E3747">
        <v>30.69358686</v>
      </c>
      <c r="F3747">
        <v>39.24</v>
      </c>
      <c r="G3747">
        <v>74.6456837958101</v>
      </c>
      <c r="H3747">
        <v>84.506122278065902</v>
      </c>
      <c r="I3747">
        <v>109.84973073124701</v>
      </c>
      <c r="J3747">
        <v>30.263382823599301</v>
      </c>
      <c r="K3747">
        <v>25.765386053198299</v>
      </c>
      <c r="L3747">
        <v>21.047138730196099</v>
      </c>
      <c r="M3747">
        <v>86.075480811091197</v>
      </c>
      <c r="N3747">
        <v>2.4914963050886798</v>
      </c>
      <c r="O3747">
        <v>0</v>
      </c>
      <c r="P3747">
        <v>161.6</v>
      </c>
      <c r="Q3747">
        <v>1.1650773001072E-2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4194</v>
      </c>
      <c r="E3748">
        <v>30.687374999999999</v>
      </c>
      <c r="F3748">
        <v>182.5</v>
      </c>
      <c r="G3748">
        <v>-45.473974323847898</v>
      </c>
      <c r="H3748">
        <v>16.528134632861001</v>
      </c>
      <c r="I3748">
        <v>-19.730550205518</v>
      </c>
      <c r="J3748">
        <v>4.29524556869739</v>
      </c>
      <c r="K3748">
        <v>168.24129331027501</v>
      </c>
      <c r="L3748">
        <v>174.215410958289</v>
      </c>
      <c r="M3748">
        <v>55.811779158290101</v>
      </c>
      <c r="N3748">
        <v>0.77922077922077904</v>
      </c>
      <c r="O3748">
        <v>39.178082191780803</v>
      </c>
      <c r="P3748">
        <v>49.590163934426201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D3749" t="s">
        <v>433</v>
      </c>
      <c r="E3749">
        <v>30.6182425199998</v>
      </c>
      <c r="F3749">
        <v>244.45</v>
      </c>
      <c r="G3749">
        <v>-26.585085434959002</v>
      </c>
      <c r="H3749">
        <v>-2.4873744703082399</v>
      </c>
      <c r="I3749">
        <v>-13.104814723297499</v>
      </c>
      <c r="J3749">
        <v>0.47171615693268798</v>
      </c>
      <c r="K3749">
        <v>244.45</v>
      </c>
      <c r="L3749">
        <v>244.44999999999899</v>
      </c>
      <c r="M3749">
        <v>50</v>
      </c>
      <c r="O3749">
        <v>0</v>
      </c>
      <c r="P3749">
        <v>0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417</v>
      </c>
      <c r="E3750">
        <v>30.545059999999999</v>
      </c>
      <c r="F3750">
        <v>25.82</v>
      </c>
      <c r="G3750">
        <v>270.64568379580999</v>
      </c>
      <c r="H3750">
        <v>52.200125529691697</v>
      </c>
      <c r="I3750">
        <v>39.315492242463897</v>
      </c>
      <c r="J3750">
        <v>21.498611022458299</v>
      </c>
      <c r="K3750">
        <v>17.832285367150899</v>
      </c>
      <c r="L3750">
        <v>14.021158897883399</v>
      </c>
      <c r="M3750">
        <v>79.910071988929005</v>
      </c>
      <c r="N3750">
        <v>2.0483443776472599</v>
      </c>
      <c r="O3750">
        <v>0.61967467079782002</v>
      </c>
      <c r="P3750">
        <v>333.22147651006702</v>
      </c>
      <c r="Q3750">
        <v>0.168539106467165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95</v>
      </c>
      <c r="E3751">
        <v>30.483819755999999</v>
      </c>
      <c r="F3751">
        <v>85.41</v>
      </c>
      <c r="G3751">
        <v>321.76137125795401</v>
      </c>
      <c r="H3751">
        <v>-9.5461979997200004</v>
      </c>
      <c r="I3751">
        <v>257.437484625943</v>
      </c>
      <c r="J3751">
        <v>3.0439846527680499</v>
      </c>
      <c r="K3751">
        <v>80.622222245325503</v>
      </c>
      <c r="L3751">
        <v>52.546900769995602</v>
      </c>
      <c r="M3751">
        <v>48.605773937727598</v>
      </c>
      <c r="N3751">
        <v>0.57092697636537704</v>
      </c>
      <c r="O3751">
        <v>20.4776958201615</v>
      </c>
      <c r="P3751">
        <v>402.41176470588198</v>
      </c>
      <c r="Q3751">
        <v>0.185240881648183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D3752" t="s">
        <v>2469</v>
      </c>
      <c r="E3752">
        <v>30.463884279999998</v>
      </c>
      <c r="F3752">
        <v>38.6</v>
      </c>
      <c r="G3752">
        <v>3.7322677048113402</v>
      </c>
      <c r="H3752">
        <v>-3.5373744703082401</v>
      </c>
      <c r="I3752">
        <v>20.274590943599399</v>
      </c>
      <c r="J3752">
        <v>3.5714817208816201</v>
      </c>
      <c r="K3752">
        <v>37.974248127545501</v>
      </c>
      <c r="L3752">
        <v>33.276305933189001</v>
      </c>
      <c r="M3752">
        <v>50.081780203183598</v>
      </c>
      <c r="N3752">
        <v>0.77965925476000897</v>
      </c>
      <c r="O3752">
        <v>32.124352331606197</v>
      </c>
      <c r="P3752">
        <v>60.7663473552686</v>
      </c>
      <c r="Q3752">
        <v>7.5399559120792006E-2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1676</v>
      </c>
      <c r="E3753">
        <v>30.4426056</v>
      </c>
      <c r="F3753">
        <v>48.73</v>
      </c>
      <c r="G3753">
        <v>130.701081407701</v>
      </c>
      <c r="H3753">
        <v>46.386837478055597</v>
      </c>
      <c r="I3753">
        <v>99.133861234890503</v>
      </c>
      <c r="J3753">
        <v>21.422935669127799</v>
      </c>
      <c r="K3753">
        <v>35.633161916461397</v>
      </c>
      <c r="L3753">
        <v>27.759506240265299</v>
      </c>
      <c r="M3753">
        <v>84.423265116589207</v>
      </c>
      <c r="N3753">
        <v>1.34337095735825</v>
      </c>
      <c r="O3753">
        <v>6.4026267186538099</v>
      </c>
      <c r="P3753">
        <v>203.61370716510899</v>
      </c>
      <c r="Q3753">
        <v>7.3721166518430997E-2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D3754" t="s">
        <v>626</v>
      </c>
      <c r="E3754">
        <v>30.440855536000001</v>
      </c>
      <c r="F3754">
        <v>1.04</v>
      </c>
      <c r="G3754">
        <v>-4.2321442584884696</v>
      </c>
      <c r="H3754">
        <v>-8.7936807766145506</v>
      </c>
      <c r="I3754">
        <v>-51.928344135062197</v>
      </c>
      <c r="J3754">
        <v>-5.8345901493736196</v>
      </c>
      <c r="K3754">
        <v>1.11549028957032</v>
      </c>
      <c r="L3754">
        <v>1.12215422704413</v>
      </c>
      <c r="M3754">
        <v>22.0864741224837</v>
      </c>
      <c r="N3754">
        <v>0.57184459940168997</v>
      </c>
      <c r="O3754">
        <v>101.923076923076</v>
      </c>
      <c r="P3754">
        <v>30</v>
      </c>
      <c r="Q3754">
        <v>2.6389545955337001E-2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116</v>
      </c>
      <c r="E3755">
        <v>30.352499999999999</v>
      </c>
      <c r="F3755">
        <v>2.13</v>
      </c>
      <c r="G3755">
        <v>47.1591647950317</v>
      </c>
      <c r="H3755">
        <v>-35.820707803641497</v>
      </c>
      <c r="I3755">
        <v>3.9066191050635899</v>
      </c>
      <c r="J3755">
        <v>-7.9316451876051097</v>
      </c>
      <c r="K3755">
        <v>2.6555047630603199</v>
      </c>
      <c r="L3755">
        <v>2.3102901216678098</v>
      </c>
      <c r="M3755">
        <v>7.2832554857996596</v>
      </c>
      <c r="N3755">
        <v>0.78263923680472502</v>
      </c>
      <c r="O3755">
        <v>61.032863849765199</v>
      </c>
      <c r="P3755">
        <v>91.118675252989803</v>
      </c>
      <c r="Q3755">
        <v>5.4550954218744001E-2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307</v>
      </c>
      <c r="E3756">
        <v>30.34685</v>
      </c>
      <c r="F3756">
        <v>18.010000000000002</v>
      </c>
      <c r="G3756">
        <v>-60.396184295672001</v>
      </c>
      <c r="H3756">
        <v>-2.93405230392076</v>
      </c>
      <c r="I3756">
        <v>-22.237004430663799</v>
      </c>
      <c r="J3756">
        <v>1.7785343387508501</v>
      </c>
      <c r="K3756">
        <v>17.769006948993599</v>
      </c>
      <c r="L3756">
        <v>20.861110386417799</v>
      </c>
      <c r="M3756">
        <v>63.328543361954097</v>
      </c>
      <c r="N3756">
        <v>1.71530073430663</v>
      </c>
      <c r="O3756">
        <v>84.119933370349699</v>
      </c>
      <c r="P3756">
        <v>24.2068965517241</v>
      </c>
      <c r="Q3756">
        <v>-1.231653364979E-3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43</v>
      </c>
      <c r="E3757">
        <v>30.34</v>
      </c>
      <c r="F3757">
        <v>758.5</v>
      </c>
      <c r="G3757">
        <v>225.795866945993</v>
      </c>
      <c r="H3757">
        <v>8.0850067466964806</v>
      </c>
      <c r="I3757">
        <v>32.760569892086998</v>
      </c>
      <c r="J3757">
        <v>4.2396431451986496</v>
      </c>
      <c r="K3757">
        <v>650.14990907126105</v>
      </c>
      <c r="L3757">
        <v>517.59033264148297</v>
      </c>
      <c r="M3757">
        <v>53.185884281367102</v>
      </c>
      <c r="N3757">
        <v>0.64998186434530203</v>
      </c>
      <c r="O3757">
        <v>15.313117996044801</v>
      </c>
      <c r="P3757">
        <v>252.38095238095201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626</v>
      </c>
      <c r="E3758">
        <v>30.262694012000001</v>
      </c>
      <c r="F3758">
        <v>4.28</v>
      </c>
      <c r="G3758">
        <v>-76.526605902795296</v>
      </c>
      <c r="H3758">
        <v>12.2667238903474</v>
      </c>
      <c r="I3758">
        <v>-0.47323577592912203</v>
      </c>
      <c r="J3758">
        <v>4.9493280972312101</v>
      </c>
      <c r="K3758">
        <v>3.7627095020403498</v>
      </c>
      <c r="L3758">
        <v>4.07269095852073</v>
      </c>
      <c r="M3758">
        <v>83.449639706644405</v>
      </c>
      <c r="N3758">
        <v>1.29648876368834</v>
      </c>
      <c r="O3758">
        <v>110.28037383177499</v>
      </c>
      <c r="P3758">
        <v>45.084745762711798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201</v>
      </c>
      <c r="E3759">
        <v>30.248000000000001</v>
      </c>
      <c r="F3759">
        <v>0.45</v>
      </c>
      <c r="G3759">
        <v>-5.5931859894901201</v>
      </c>
      <c r="H3759">
        <v>-1.87035303188851</v>
      </c>
      <c r="I3759">
        <v>-12.2495918825592</v>
      </c>
      <c r="J3759">
        <v>1.0670674632677399</v>
      </c>
      <c r="K3759">
        <v>0.59267168328142406</v>
      </c>
      <c r="L3759">
        <v>0.50771284078795198</v>
      </c>
      <c r="M3759">
        <v>92.112121951265095</v>
      </c>
      <c r="N3759">
        <v>1</v>
      </c>
      <c r="Q3759">
        <v>4.6288916988924997E-2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E3760">
        <v>30.136288</v>
      </c>
      <c r="F3760">
        <v>22.12</v>
      </c>
      <c r="G3760">
        <v>-26.585085434959002</v>
      </c>
      <c r="H3760">
        <v>-2.4873744703082399</v>
      </c>
      <c r="I3760">
        <v>34.361851943369103</v>
      </c>
      <c r="K3760">
        <v>19.375004189490902</v>
      </c>
      <c r="M3760">
        <v>100</v>
      </c>
      <c r="N3760">
        <v>25.65</v>
      </c>
      <c r="O3760">
        <v>0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532</v>
      </c>
      <c r="E3761">
        <v>30.033339560000002</v>
      </c>
      <c r="F3761">
        <v>76.489999999999995</v>
      </c>
      <c r="G3761">
        <v>55.533962184088502</v>
      </c>
      <c r="H3761">
        <v>17.6581859372609</v>
      </c>
      <c r="I3761">
        <v>8.1731304170227101</v>
      </c>
      <c r="J3761">
        <v>15.110605045821501</v>
      </c>
      <c r="K3761">
        <v>68.113691816224801</v>
      </c>
      <c r="L3761">
        <v>57.2529697473813</v>
      </c>
      <c r="M3761">
        <v>60.155491735282901</v>
      </c>
      <c r="N3761">
        <v>2.5124538692936298</v>
      </c>
      <c r="O3761">
        <v>14.2110079748986</v>
      </c>
      <c r="P3761">
        <v>131.78787878787799</v>
      </c>
      <c r="Q3761">
        <v>0.11492731391101001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4951</v>
      </c>
      <c r="E3762">
        <v>29.977550999999998</v>
      </c>
      <c r="F3762">
        <v>53.81</v>
      </c>
      <c r="G3762">
        <v>-32.231236583477397</v>
      </c>
      <c r="H3762">
        <v>66.878124538283899</v>
      </c>
      <c r="I3762">
        <v>6.4729630544802204</v>
      </c>
      <c r="J3762">
        <v>21.974798186330499</v>
      </c>
      <c r="K3762">
        <v>34.277309469013503</v>
      </c>
      <c r="L3762">
        <v>39.679299457690199</v>
      </c>
      <c r="M3762">
        <v>96.557700984462997</v>
      </c>
      <c r="N3762">
        <v>2.3403779492340302</v>
      </c>
      <c r="O3762">
        <v>84.779780709905197</v>
      </c>
      <c r="P3762">
        <v>132.23996547259301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433</v>
      </c>
      <c r="E3763">
        <v>29.950940800000001</v>
      </c>
      <c r="F3763">
        <v>8.8000000000000007</v>
      </c>
      <c r="G3763">
        <v>-32.868365520155997</v>
      </c>
      <c r="H3763">
        <v>-5.8244156271491798</v>
      </c>
      <c r="I3763">
        <v>-26.830304919375902</v>
      </c>
      <c r="J3763">
        <v>-1.8878344048650699</v>
      </c>
      <c r="K3763">
        <v>8.8762108264196904</v>
      </c>
      <c r="L3763">
        <v>9.1885977217419104</v>
      </c>
      <c r="M3763">
        <v>47.607013139350201</v>
      </c>
      <c r="N3763">
        <v>0.82291947499206397</v>
      </c>
      <c r="O3763">
        <v>24.318181818181699</v>
      </c>
      <c r="P3763">
        <v>4.7619047619047601</v>
      </c>
      <c r="Q3763">
        <v>0.12790588211411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307</v>
      </c>
      <c r="E3764">
        <v>29.943609599999998</v>
      </c>
      <c r="F3764">
        <v>18.440000000000001</v>
      </c>
      <c r="G3764">
        <v>27.7245379960032</v>
      </c>
      <c r="H3764">
        <v>-2.32235796865807</v>
      </c>
      <c r="I3764">
        <v>-11.1136642808196</v>
      </c>
      <c r="J3764">
        <v>-2.6150321134238701</v>
      </c>
      <c r="K3764">
        <v>17.836025974662601</v>
      </c>
      <c r="L3764">
        <v>16.637412398323701</v>
      </c>
      <c r="M3764">
        <v>60.518831841679599</v>
      </c>
      <c r="N3764">
        <v>1.2676087616687</v>
      </c>
      <c r="O3764">
        <v>13.015184381778701</v>
      </c>
      <c r="P3764">
        <v>82.393669634025699</v>
      </c>
      <c r="Q3764">
        <v>8.6310623736040995E-2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E3765">
        <v>29.903533424999999</v>
      </c>
      <c r="F3765">
        <v>47.59</v>
      </c>
      <c r="G3765">
        <v>285.449546599673</v>
      </c>
      <c r="H3765">
        <v>2.08043737484606E-2</v>
      </c>
      <c r="I3765">
        <v>60.581316663563697</v>
      </c>
      <c r="J3765">
        <v>21.3564898194841</v>
      </c>
      <c r="K3765">
        <v>43.127586797221703</v>
      </c>
      <c r="L3765">
        <v>35.138426886302497</v>
      </c>
      <c r="M3765">
        <v>74.485460427862293</v>
      </c>
      <c r="N3765">
        <v>0.80789546623284603</v>
      </c>
      <c r="O3765">
        <v>18.869510401344801</v>
      </c>
      <c r="P3765">
        <v>323.02222222222201</v>
      </c>
      <c r="Q3765">
        <v>9.8392034827219005E-2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136</v>
      </c>
      <c r="E3766">
        <v>29.8839279</v>
      </c>
      <c r="F3766">
        <v>92.01</v>
      </c>
      <c r="G3766">
        <v>37.718485993612298</v>
      </c>
      <c r="H3766">
        <v>18.454700641085701</v>
      </c>
      <c r="I3766">
        <v>34.8688102364965</v>
      </c>
      <c r="J3766">
        <v>0.47171615693268798</v>
      </c>
      <c r="K3766">
        <v>80.227883519970803</v>
      </c>
      <c r="L3766">
        <v>67.7480148636633</v>
      </c>
      <c r="M3766">
        <v>57.609453489668503</v>
      </c>
      <c r="N3766">
        <v>2.5729322460901201</v>
      </c>
      <c r="O3766">
        <v>20.573850668405601</v>
      </c>
      <c r="P3766">
        <v>122.838459675466</v>
      </c>
      <c r="Q3766">
        <v>3.1905743303544003E-2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E3767">
        <v>29.866666200000001</v>
      </c>
      <c r="F3767">
        <v>62.23</v>
      </c>
      <c r="G3767">
        <v>341.30965140714602</v>
      </c>
      <c r="H3767">
        <v>32.282313494030497</v>
      </c>
      <c r="I3767">
        <v>60.576457953230403</v>
      </c>
      <c r="J3767">
        <v>-7.2463070988812497</v>
      </c>
      <c r="K3767">
        <v>56.244460878217403</v>
      </c>
      <c r="L3767">
        <v>41.521790943006401</v>
      </c>
      <c r="M3767">
        <v>44.540949182176398</v>
      </c>
      <c r="N3767">
        <v>1.6779009306563999</v>
      </c>
      <c r="O3767">
        <v>15.1052547003053</v>
      </c>
      <c r="P3767">
        <v>367.89473684210498</v>
      </c>
      <c r="Q3767">
        <v>0.13101694137652301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68</v>
      </c>
      <c r="E3768">
        <v>29.835000000000001</v>
      </c>
      <c r="F3768">
        <v>1.17</v>
      </c>
      <c r="G3768">
        <v>44.429407318664097</v>
      </c>
      <c r="H3768">
        <v>-37.880632897274502</v>
      </c>
      <c r="I3768">
        <v>-23.104814723297501</v>
      </c>
      <c r="J3768">
        <v>-1.23768555246902</v>
      </c>
      <c r="K3768">
        <v>1.25258066288751</v>
      </c>
      <c r="L3768">
        <v>1.15275641734415</v>
      </c>
      <c r="M3768">
        <v>34.922674683182102</v>
      </c>
      <c r="N3768">
        <v>0.97864099035563301</v>
      </c>
      <c r="O3768">
        <v>79.487179487179503</v>
      </c>
      <c r="P3768">
        <v>77.272727272727195</v>
      </c>
      <c r="Q3768">
        <v>5.8817463830366998E-2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136</v>
      </c>
      <c r="E3769">
        <v>29.788</v>
      </c>
      <c r="F3769">
        <v>27.08</v>
      </c>
      <c r="G3769">
        <v>-117.94712690226299</v>
      </c>
      <c r="H3769">
        <v>-6.0733013985896998</v>
      </c>
      <c r="I3769">
        <v>-35.019462935523599</v>
      </c>
      <c r="J3769">
        <v>-4.5915749823078098</v>
      </c>
      <c r="K3769">
        <v>30.838821769494601</v>
      </c>
      <c r="L3769">
        <v>80.4178426301835</v>
      </c>
      <c r="M3769">
        <v>24.138390306371299</v>
      </c>
      <c r="N3769">
        <v>1.0053027123129099</v>
      </c>
      <c r="O3769">
        <v>1243.4268833087101</v>
      </c>
      <c r="P3769">
        <v>11.8546055349029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1459</v>
      </c>
      <c r="E3770">
        <v>29.734972848000002</v>
      </c>
      <c r="F3770">
        <v>55.14</v>
      </c>
      <c r="G3770">
        <v>69.294133037509795</v>
      </c>
      <c r="H3770">
        <v>21.442929896696501</v>
      </c>
      <c r="I3770">
        <v>-4.3474182735934104</v>
      </c>
      <c r="J3770">
        <v>12.403987073267301</v>
      </c>
      <c r="K3770">
        <v>47.698873795451902</v>
      </c>
      <c r="L3770">
        <v>43.500445819877598</v>
      </c>
      <c r="M3770">
        <v>61.398520093089502</v>
      </c>
      <c r="N3770">
        <v>2.9260640050484801</v>
      </c>
      <c r="O3770">
        <v>14.9800507798331</v>
      </c>
      <c r="P3770">
        <v>101.608775137111</v>
      </c>
      <c r="Q3770">
        <v>1.8732669217705E-2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E3771">
        <v>29.64945732</v>
      </c>
      <c r="F3771">
        <v>400.2</v>
      </c>
      <c r="G3771">
        <v>955.328945384181</v>
      </c>
      <c r="H3771">
        <v>-0.88929216906972897</v>
      </c>
      <c r="I3771">
        <v>165.683064064581</v>
      </c>
      <c r="J3771">
        <v>8.6844821143794899</v>
      </c>
      <c r="K3771">
        <v>338.68626704299697</v>
      </c>
      <c r="L3771">
        <v>221.97346227129501</v>
      </c>
      <c r="M3771">
        <v>89.0235094279451</v>
      </c>
      <c r="N3771">
        <v>0.654852972675254</v>
      </c>
      <c r="O3771">
        <v>4.5477261369315203</v>
      </c>
      <c r="P3771">
        <v>981.91403081913995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372</v>
      </c>
      <c r="E3772">
        <v>29.600458445999902</v>
      </c>
      <c r="F3772">
        <v>51.51</v>
      </c>
      <c r="G3772">
        <v>15.629160837818301</v>
      </c>
      <c r="H3772">
        <v>13.265434518455701</v>
      </c>
      <c r="I3772">
        <v>52.256340974936798</v>
      </c>
      <c r="J3772">
        <v>-16.501204539392202</v>
      </c>
      <c r="K3772">
        <v>55.187642990162701</v>
      </c>
      <c r="L3772">
        <v>46.435838832685299</v>
      </c>
      <c r="M3772">
        <v>16.135087949419798</v>
      </c>
      <c r="N3772">
        <v>1.0636363636363599</v>
      </c>
      <c r="O3772">
        <v>43.758493496408398</v>
      </c>
      <c r="P3772">
        <v>86.630434782608603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726</v>
      </c>
      <c r="E3773">
        <v>29.575091889999999</v>
      </c>
      <c r="F3773">
        <v>41.55</v>
      </c>
      <c r="G3773">
        <v>8.4490387119372397</v>
      </c>
      <c r="H3773">
        <v>8.2918463089125307</v>
      </c>
      <c r="I3773">
        <v>-5.4344337955960897</v>
      </c>
      <c r="J3773">
        <v>2.18886378393006</v>
      </c>
      <c r="K3773">
        <v>39.115132770810199</v>
      </c>
      <c r="L3773">
        <v>36.392145744028397</v>
      </c>
      <c r="M3773">
        <v>56.725246441840902</v>
      </c>
      <c r="N3773">
        <v>0.50087442365894697</v>
      </c>
      <c r="O3773">
        <v>5.8965102286401896</v>
      </c>
      <c r="P3773">
        <v>56.027037176117098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433</v>
      </c>
      <c r="E3774">
        <v>29.526</v>
      </c>
      <c r="F3774">
        <v>0.37</v>
      </c>
      <c r="G3774">
        <v>-36.341182995934602</v>
      </c>
      <c r="H3774">
        <v>-12.4873744703082</v>
      </c>
      <c r="I3774">
        <v>-40.555795115454401</v>
      </c>
      <c r="J3774">
        <v>0.47171615693268798</v>
      </c>
      <c r="K3774">
        <v>0.36473173702807699</v>
      </c>
      <c r="L3774">
        <v>0.383878514313925</v>
      </c>
      <c r="M3774">
        <v>55.3077914822643</v>
      </c>
      <c r="N3774">
        <v>0.819916272250656</v>
      </c>
      <c r="O3774">
        <v>54.054054054053999</v>
      </c>
      <c r="P3774">
        <v>19.354838709677399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D3775" t="s">
        <v>5640</v>
      </c>
      <c r="E3775">
        <v>29.412129</v>
      </c>
      <c r="F3775">
        <v>34.03</v>
      </c>
      <c r="G3775">
        <v>64.435550370952797</v>
      </c>
      <c r="H3775">
        <v>-0.72618044045748598</v>
      </c>
      <c r="I3775">
        <v>-20.2028218213046</v>
      </c>
      <c r="J3775">
        <v>-2.0447265082088402</v>
      </c>
      <c r="K3775">
        <v>33.8516114047505</v>
      </c>
      <c r="L3775">
        <v>32.0997447138773</v>
      </c>
      <c r="M3775">
        <v>47.3791388420819</v>
      </c>
      <c r="N3775">
        <v>1.2184382516411301</v>
      </c>
      <c r="O3775">
        <v>26.1533940640611</v>
      </c>
      <c r="P3775">
        <v>93.242475865985199</v>
      </c>
      <c r="Q3775">
        <v>2.0760495134984999E-2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95</v>
      </c>
      <c r="E3776">
        <v>29.373080000000002</v>
      </c>
      <c r="F3776">
        <v>27.7</v>
      </c>
      <c r="G3776">
        <v>-96.639139489013104</v>
      </c>
      <c r="H3776">
        <v>-16.117004099937802</v>
      </c>
      <c r="I3776">
        <v>-79.9311620286867</v>
      </c>
      <c r="J3776">
        <v>-7.7172602210200703</v>
      </c>
      <c r="K3776">
        <v>38.262736228631297</v>
      </c>
      <c r="L3776">
        <v>60.604415824518803</v>
      </c>
      <c r="M3776">
        <v>16.199043197631202</v>
      </c>
      <c r="N3776">
        <v>0.50188063302817398</v>
      </c>
      <c r="O3776">
        <v>257.40072202165999</v>
      </c>
      <c r="P3776">
        <v>0</v>
      </c>
      <c r="Q3776">
        <v>6.7453951226929001E-2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384</v>
      </c>
      <c r="E3777">
        <v>29.366700000000002</v>
      </c>
      <c r="F3777">
        <v>40</v>
      </c>
      <c r="G3777">
        <v>-47.141192684214197</v>
      </c>
      <c r="H3777">
        <v>8.9161343016215699</v>
      </c>
      <c r="I3777">
        <v>7.3771129875458001</v>
      </c>
      <c r="J3777">
        <v>2.0717161569326898</v>
      </c>
      <c r="K3777">
        <v>35.1250109249914</v>
      </c>
      <c r="L3777">
        <v>38.014301675766397</v>
      </c>
      <c r="M3777">
        <v>65.434977740792405</v>
      </c>
      <c r="N3777">
        <v>1.7611118571236699</v>
      </c>
      <c r="O3777">
        <v>34.5</v>
      </c>
      <c r="P3777">
        <v>39.616055846422299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116</v>
      </c>
      <c r="E3778">
        <v>29.324999999999999</v>
      </c>
      <c r="F3778">
        <v>19.55</v>
      </c>
      <c r="G3778">
        <v>59.9607160917584</v>
      </c>
      <c r="H3778">
        <v>12.5066518140406</v>
      </c>
      <c r="I3778">
        <v>-11.122550769202601</v>
      </c>
      <c r="J3778">
        <v>4.5257702109867397</v>
      </c>
      <c r="K3778">
        <v>17.5503959161158</v>
      </c>
      <c r="L3778">
        <v>16.675759727716599</v>
      </c>
      <c r="M3778">
        <v>77.749145805967402</v>
      </c>
      <c r="N3778">
        <v>0.59726181435008596</v>
      </c>
      <c r="O3778">
        <v>46.496163682864399</v>
      </c>
      <c r="P3778">
        <v>101.754385964912</v>
      </c>
      <c r="Q3778">
        <v>8.4855218692639997E-2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1126</v>
      </c>
      <c r="E3779">
        <v>29.29</v>
      </c>
      <c r="F3779">
        <v>72.5</v>
      </c>
      <c r="G3779">
        <v>20.354517321425099</v>
      </c>
      <c r="H3779">
        <v>0.36976838683461399</v>
      </c>
      <c r="I3779">
        <v>1.8650552418150299</v>
      </c>
      <c r="J3779">
        <v>7.8062420961097896</v>
      </c>
      <c r="K3779">
        <v>66.800552884432193</v>
      </c>
      <c r="L3779">
        <v>61.212939479758802</v>
      </c>
      <c r="M3779">
        <v>66.343745742086995</v>
      </c>
      <c r="N3779">
        <v>0.51594188343619096</v>
      </c>
      <c r="O3779">
        <v>4.4000000000000004</v>
      </c>
      <c r="P3779">
        <v>55.379339905700803</v>
      </c>
      <c r="Q3779">
        <v>3.0777964360820999E-2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726</v>
      </c>
      <c r="E3780">
        <v>29.289530723999999</v>
      </c>
      <c r="F3780">
        <v>17.87</v>
      </c>
      <c r="G3780">
        <v>31.9212122411097</v>
      </c>
      <c r="H3780">
        <v>0.39724091430714997</v>
      </c>
      <c r="I3780">
        <v>11.2774501893494</v>
      </c>
      <c r="J3780">
        <v>4.17753143629416</v>
      </c>
      <c r="K3780">
        <v>17.230363365732099</v>
      </c>
      <c r="L3780">
        <v>15.168242562747</v>
      </c>
      <c r="M3780">
        <v>37.603805705755697</v>
      </c>
      <c r="N3780">
        <v>1.11016473590637</v>
      </c>
      <c r="O3780">
        <v>7.4426412982652401</v>
      </c>
      <c r="P3780">
        <v>60.154149489155699</v>
      </c>
      <c r="Q3780">
        <v>3.3034621500889999E-3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E3781">
        <v>29.26</v>
      </c>
      <c r="F3781">
        <v>52.25</v>
      </c>
      <c r="G3781">
        <v>110.91491456503999</v>
      </c>
      <c r="H3781">
        <v>48.189096117927001</v>
      </c>
      <c r="I3781">
        <v>105.514432138627</v>
      </c>
      <c r="J3781">
        <v>18.513190811310501</v>
      </c>
      <c r="K3781">
        <v>36.020069763364198</v>
      </c>
      <c r="L3781">
        <v>29.424509009230199</v>
      </c>
      <c r="M3781">
        <v>95.246826263868002</v>
      </c>
      <c r="N3781">
        <v>0.44196775678810102</v>
      </c>
      <c r="O3781">
        <v>0</v>
      </c>
      <c r="P3781">
        <v>158.407517309594</v>
      </c>
      <c r="Q3781">
        <v>0.13998539575968399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4297</v>
      </c>
      <c r="E3782">
        <v>29.154319999999998</v>
      </c>
      <c r="F3782">
        <v>97</v>
      </c>
      <c r="G3782">
        <v>327.10995666045699</v>
      </c>
      <c r="H3782">
        <v>18.229136433118502</v>
      </c>
      <c r="I3782">
        <v>29.963031884372</v>
      </c>
      <c r="J3782">
        <v>-2.6532838430673098</v>
      </c>
      <c r="K3782">
        <v>81.449962163847303</v>
      </c>
      <c r="L3782">
        <v>67.121308089175898</v>
      </c>
      <c r="M3782">
        <v>60.002506362576099</v>
      </c>
      <c r="N3782">
        <v>1.4092140174911301</v>
      </c>
      <c r="O3782">
        <v>23.154639175257699</v>
      </c>
      <c r="P3782">
        <v>399.74240082431697</v>
      </c>
      <c r="Q3782">
        <v>0.12431252026113999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D3783" t="s">
        <v>433</v>
      </c>
      <c r="E3783">
        <v>29.1</v>
      </c>
      <c r="F3783">
        <v>2.91</v>
      </c>
      <c r="G3783">
        <v>-15.046623896497501</v>
      </c>
      <c r="H3783">
        <v>-1.8047806136529501</v>
      </c>
      <c r="I3783">
        <v>-53.717059621256702</v>
      </c>
      <c r="J3783">
        <v>1.8462866036680801</v>
      </c>
      <c r="K3783">
        <v>2.9319425499002998</v>
      </c>
      <c r="L3783">
        <v>2.8265259370360298</v>
      </c>
      <c r="M3783">
        <v>41.785783106151001</v>
      </c>
      <c r="N3783">
        <v>0.96709999345411801</v>
      </c>
      <c r="O3783">
        <v>95.532646048109896</v>
      </c>
      <c r="P3783">
        <v>45.5</v>
      </c>
      <c r="Q3783">
        <v>5.8929803197914001E-2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D3784" t="s">
        <v>7228</v>
      </c>
      <c r="E3784">
        <v>28.921796199999999</v>
      </c>
      <c r="F3784">
        <v>506</v>
      </c>
      <c r="G3784">
        <v>24.9119205530648</v>
      </c>
      <c r="H3784">
        <v>-22.340148242790601</v>
      </c>
      <c r="I3784">
        <v>-42.827036945519701</v>
      </c>
      <c r="J3784">
        <v>-4.3841396989231702</v>
      </c>
      <c r="K3784">
        <v>623.97788714362798</v>
      </c>
      <c r="L3784">
        <v>712.21125913580897</v>
      </c>
      <c r="M3784">
        <v>19.0765586663201</v>
      </c>
      <c r="N3784">
        <v>0.31910216773594002</v>
      </c>
      <c r="O3784">
        <v>149.81225296442599</v>
      </c>
      <c r="P3784">
        <v>59.470532618972499</v>
      </c>
      <c r="Q3784">
        <v>7.1152708630551995E-2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532</v>
      </c>
      <c r="E3785">
        <v>28.916014000000001</v>
      </c>
      <c r="F3785">
        <v>94.76</v>
      </c>
      <c r="G3785">
        <v>40.245900480533898</v>
      </c>
      <c r="H3785">
        <v>-0.37530550479099301</v>
      </c>
      <c r="I3785">
        <v>-7.4048704957459597</v>
      </c>
      <c r="J3785">
        <v>0.47171615693268798</v>
      </c>
      <c r="K3785">
        <v>85.8929053403334</v>
      </c>
      <c r="L3785">
        <v>74.327860534761598</v>
      </c>
      <c r="M3785">
        <v>22.496353394328299</v>
      </c>
      <c r="N3785">
        <v>0.110191344832084</v>
      </c>
      <c r="O3785">
        <v>19.333051920641601</v>
      </c>
      <c r="Q3785">
        <v>0.12188660186032101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D3786" t="s">
        <v>626</v>
      </c>
      <c r="E3786">
        <v>28.77</v>
      </c>
      <c r="F3786">
        <v>68.5</v>
      </c>
      <c r="G3786">
        <v>104.833833483959</v>
      </c>
      <c r="H3786">
        <v>-10.897589739729201</v>
      </c>
      <c r="I3786">
        <v>-0.79132070788519804</v>
      </c>
      <c r="J3786">
        <v>-3.1444369315715899</v>
      </c>
      <c r="K3786">
        <v>72.005948127705096</v>
      </c>
      <c r="L3786">
        <v>62.527643358114702</v>
      </c>
      <c r="M3786">
        <v>14.449837080158</v>
      </c>
      <c r="N3786">
        <v>0.147530186608122</v>
      </c>
      <c r="O3786">
        <v>36.802919708029101</v>
      </c>
      <c r="P3786">
        <v>136.20689655172399</v>
      </c>
      <c r="Q3786">
        <v>0.11988312497812099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297</v>
      </c>
      <c r="E3787">
        <v>28.733371699999999</v>
      </c>
      <c r="F3787">
        <v>5.5</v>
      </c>
      <c r="G3787">
        <v>-2.7112115610852099</v>
      </c>
      <c r="H3787">
        <v>-9.2754539405069192</v>
      </c>
      <c r="I3787">
        <v>-19.8844757402467</v>
      </c>
      <c r="J3787">
        <v>1.18727966319387</v>
      </c>
      <c r="K3787">
        <v>5.6982435000516798</v>
      </c>
      <c r="L3787">
        <v>5.52743775600152</v>
      </c>
      <c r="M3787">
        <v>38.873438502073398</v>
      </c>
      <c r="N3787">
        <v>1.1204659003182</v>
      </c>
      <c r="O3787">
        <v>23.636363636363601</v>
      </c>
      <c r="P3787">
        <v>43.979057591622997</v>
      </c>
      <c r="Q3787">
        <v>6.0790863360481999E-2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D3788" t="s">
        <v>124</v>
      </c>
      <c r="E3788">
        <v>28.707899999999999</v>
      </c>
      <c r="F3788">
        <v>0.39</v>
      </c>
      <c r="G3788">
        <v>-29.085085434959002</v>
      </c>
      <c r="H3788">
        <v>-7.4873744703082403</v>
      </c>
      <c r="I3788">
        <v>-42.195723814206602</v>
      </c>
      <c r="J3788">
        <v>3.1744188596353902</v>
      </c>
      <c r="K3788">
        <v>0.41287381857316502</v>
      </c>
      <c r="L3788">
        <v>0.53456182384155704</v>
      </c>
      <c r="M3788">
        <v>62.361424168558401</v>
      </c>
      <c r="N3788">
        <v>1.0207557627050401</v>
      </c>
      <c r="O3788">
        <v>66.6666666666666</v>
      </c>
      <c r="P3788">
        <v>30</v>
      </c>
      <c r="Q3788">
        <v>-4.3658834367109999E-3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433</v>
      </c>
      <c r="E3789">
        <v>28.7</v>
      </c>
      <c r="F3789">
        <v>28.7</v>
      </c>
      <c r="G3789">
        <v>-1.2575745179285001</v>
      </c>
      <c r="H3789">
        <v>-13.2686244703082</v>
      </c>
      <c r="I3789">
        <v>-32.712657860552397</v>
      </c>
      <c r="J3789">
        <v>-5.5210398522869299</v>
      </c>
      <c r="K3789">
        <v>31.654317087452402</v>
      </c>
      <c r="L3789">
        <v>29.062615582512901</v>
      </c>
      <c r="M3789">
        <v>30.654059889386598</v>
      </c>
      <c r="N3789">
        <v>0.77258940910164098</v>
      </c>
      <c r="O3789">
        <v>44.634146341463399</v>
      </c>
      <c r="P3789">
        <v>55.978260869565197</v>
      </c>
      <c r="Q3789">
        <v>4.7623735726025997E-2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297</v>
      </c>
      <c r="E3790">
        <v>28.572600000000001</v>
      </c>
      <c r="F3790">
        <v>68.03</v>
      </c>
      <c r="G3790">
        <v>21.628422190313199</v>
      </c>
      <c r="H3790">
        <v>-27.617809252916899</v>
      </c>
      <c r="I3790">
        <v>61.420582916517702</v>
      </c>
      <c r="J3790">
        <v>-2.15763074722337</v>
      </c>
      <c r="K3790">
        <v>74.841628741632903</v>
      </c>
      <c r="L3790">
        <v>66.254580291764199</v>
      </c>
      <c r="M3790">
        <v>29.944439081316201</v>
      </c>
      <c r="N3790">
        <v>0.28896333999097901</v>
      </c>
      <c r="O3790">
        <v>39.644274584742</v>
      </c>
      <c r="P3790">
        <v>96.164936562860404</v>
      </c>
      <c r="Q3790">
        <v>5.2177940641469002E-2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2954</v>
      </c>
      <c r="E3791">
        <v>28.569452194</v>
      </c>
      <c r="F3791">
        <v>2.1800000000000002</v>
      </c>
      <c r="G3791">
        <v>-5.4739743238479504</v>
      </c>
      <c r="H3791">
        <v>24.1792921963584</v>
      </c>
      <c r="I3791">
        <v>14.380565393661501</v>
      </c>
      <c r="J3791">
        <v>9.3258828235993505</v>
      </c>
      <c r="K3791">
        <v>1.7770208890311101</v>
      </c>
      <c r="L3791">
        <v>1.93890870773829</v>
      </c>
      <c r="M3791">
        <v>66.551107165579694</v>
      </c>
      <c r="N3791">
        <v>3.1812512424519199</v>
      </c>
      <c r="O3791">
        <v>33.486238532110001</v>
      </c>
      <c r="P3791">
        <v>81.6666666666666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1525</v>
      </c>
      <c r="E3792">
        <v>28.536624</v>
      </c>
      <c r="F3792">
        <v>90.8</v>
      </c>
      <c r="G3792">
        <v>-76.349954038001897</v>
      </c>
      <c r="H3792">
        <v>-32.413845058543501</v>
      </c>
      <c r="I3792">
        <v>-62.8696833263404</v>
      </c>
      <c r="J3792">
        <v>-4.2282838430673104</v>
      </c>
      <c r="K3792">
        <v>141.293943678847</v>
      </c>
      <c r="M3792">
        <v>16.929291600731201</v>
      </c>
      <c r="N3792">
        <v>0.49933295216314</v>
      </c>
      <c r="O3792">
        <v>217.40088105726801</v>
      </c>
      <c r="P3792">
        <v>0</v>
      </c>
    </row>
    <row r="3793" spans="1:17" hidden="1" x14ac:dyDescent="0.3">
      <c r="A3793" t="s">
        <v>7816</v>
      </c>
      <c r="B3793" t="s">
        <v>7817</v>
      </c>
      <c r="C3793" t="str">
        <f>IFERROR(VLOOKUP(Table1[[#This Row],[Ticker]],[1]!Table2[[Symbol]:[Industry]],2,FALSE),"-")</f>
        <v>-</v>
      </c>
      <c r="D3793" t="s">
        <v>136</v>
      </c>
      <c r="E3793">
        <v>28.511147988000001</v>
      </c>
      <c r="F3793">
        <v>55.32</v>
      </c>
      <c r="G3793">
        <v>27.638499733705501</v>
      </c>
      <c r="H3793">
        <v>-11.989996431217101</v>
      </c>
      <c r="I3793">
        <v>-17.889668423813902</v>
      </c>
      <c r="J3793">
        <v>2.16814472836126</v>
      </c>
      <c r="K3793">
        <v>57.004584734899403</v>
      </c>
      <c r="L3793">
        <v>51.828302178916303</v>
      </c>
      <c r="M3793">
        <v>41.1119047803627</v>
      </c>
      <c r="N3793">
        <v>0.334095603293387</v>
      </c>
      <c r="O3793">
        <v>38.828633405639899</v>
      </c>
      <c r="P3793">
        <v>64.300564300564304</v>
      </c>
      <c r="Q3793">
        <v>4.0133854441513003E-2</v>
      </c>
    </row>
    <row r="3794" spans="1:17" hidden="1" x14ac:dyDescent="0.3">
      <c r="A3794" t="s">
        <v>7818</v>
      </c>
      <c r="B3794" t="s">
        <v>7819</v>
      </c>
      <c r="C3794" t="str">
        <f>IFERROR(VLOOKUP(Table1[[#This Row],[Ticker]],[1]!Table2[[Symbol]:[Industry]],2,FALSE),"-")</f>
        <v>-</v>
      </c>
      <c r="D3794" t="s">
        <v>926</v>
      </c>
      <c r="E3794">
        <v>28.479396827999999</v>
      </c>
      <c r="F3794">
        <v>21.02</v>
      </c>
      <c r="G3794">
        <v>-19.065903849281302</v>
      </c>
      <c r="H3794">
        <v>-10.583654557835599</v>
      </c>
      <c r="I3794">
        <v>-48.725029118397103</v>
      </c>
      <c r="J3794">
        <v>-2.0804880194014199</v>
      </c>
      <c r="K3794">
        <v>21.7974400266679</v>
      </c>
      <c r="L3794">
        <v>22.045187285382799</v>
      </c>
      <c r="M3794">
        <v>38.671160085051397</v>
      </c>
      <c r="N3794">
        <v>0.17703648061046301</v>
      </c>
      <c r="O3794">
        <v>66.270218839200695</v>
      </c>
      <c r="P3794">
        <v>18.089887640449401</v>
      </c>
      <c r="Q3794">
        <v>3.3807491293221997E-2</v>
      </c>
    </row>
    <row r="3795" spans="1:17" hidden="1" x14ac:dyDescent="0.3">
      <c r="A3795" t="s">
        <v>7820</v>
      </c>
      <c r="B3795" t="s">
        <v>7821</v>
      </c>
      <c r="C3795" t="str">
        <f>IFERROR(VLOOKUP(Table1[[#This Row],[Ticker]],[1]!Table2[[Symbol]:[Industry]],2,FALSE),"-")</f>
        <v>-</v>
      </c>
      <c r="D3795" t="s">
        <v>1332</v>
      </c>
      <c r="E3795">
        <v>28.388294607999999</v>
      </c>
      <c r="F3795">
        <v>234.95</v>
      </c>
      <c r="G3795">
        <v>-18.497492850885799</v>
      </c>
      <c r="H3795">
        <v>-2.2094422857612699</v>
      </c>
      <c r="I3795">
        <v>-9.08480321225138</v>
      </c>
      <c r="J3795">
        <v>0.80542027261678195</v>
      </c>
      <c r="K3795">
        <v>232.55461864626599</v>
      </c>
      <c r="L3795">
        <v>226.87244192856099</v>
      </c>
      <c r="M3795">
        <v>54.0220772595234</v>
      </c>
      <c r="N3795">
        <v>1.0268800579458099</v>
      </c>
      <c r="O3795">
        <v>13.6412002553734</v>
      </c>
      <c r="P3795">
        <v>9.89242282507014</v>
      </c>
      <c r="Q3795">
        <v>-6.2435120747125997E-2</v>
      </c>
    </row>
    <row r="3796" spans="1:17" hidden="1" x14ac:dyDescent="0.3">
      <c r="A3796" t="s">
        <v>7822</v>
      </c>
      <c r="B3796" t="s">
        <v>7823</v>
      </c>
      <c r="C3796" t="str">
        <f>IFERROR(VLOOKUP(Table1[[#This Row],[Ticker]],[1]!Table2[[Symbol]:[Industry]],2,FALSE),"-")</f>
        <v>-</v>
      </c>
      <c r="D3796" t="s">
        <v>307</v>
      </c>
      <c r="E3796">
        <v>28.269682319999902</v>
      </c>
      <c r="F3796">
        <v>39.159999999999997</v>
      </c>
      <c r="G3796">
        <v>-11.408614846723699</v>
      </c>
      <c r="H3796">
        <v>-2.4873744703082399</v>
      </c>
      <c r="I3796">
        <v>-3.1048147232975598</v>
      </c>
      <c r="J3796">
        <v>0.47171615693268798</v>
      </c>
      <c r="K3796">
        <v>39.015741851430903</v>
      </c>
      <c r="L3796">
        <v>36.623753294986102</v>
      </c>
      <c r="M3796">
        <v>99.990699005494903</v>
      </c>
      <c r="O3796">
        <v>0</v>
      </c>
      <c r="P3796">
        <v>21.2383900928792</v>
      </c>
    </row>
    <row r="3797" spans="1:17" hidden="1" x14ac:dyDescent="0.3">
      <c r="A3797" t="s">
        <v>7824</v>
      </c>
      <c r="B3797" t="s">
        <v>7825</v>
      </c>
      <c r="C3797" t="str">
        <f>IFERROR(VLOOKUP(Table1[[#This Row],[Ticker]],[1]!Table2[[Symbol]:[Industry]],2,FALSE),"-")</f>
        <v>-</v>
      </c>
      <c r="D3797" t="s">
        <v>696</v>
      </c>
      <c r="E3797">
        <v>28.2</v>
      </c>
      <c r="F3797">
        <v>4.7</v>
      </c>
      <c r="G3797">
        <v>-65.187306205697098</v>
      </c>
      <c r="H3797">
        <v>-17.789865573511001</v>
      </c>
      <c r="I3797">
        <v>-52.302744865600197</v>
      </c>
      <c r="J3797">
        <v>-7.1010993770479001</v>
      </c>
      <c r="K3797">
        <v>5.2152276307825698</v>
      </c>
      <c r="L3797">
        <v>6.4490004225847297</v>
      </c>
      <c r="M3797">
        <v>30.529164185330199</v>
      </c>
      <c r="N3797">
        <v>0.93801326194142598</v>
      </c>
      <c r="O3797">
        <v>153.82978723404199</v>
      </c>
      <c r="P3797">
        <v>7.3059360730593603</v>
      </c>
      <c r="Q3797">
        <v>4.4770756415585998E-2</v>
      </c>
    </row>
    <row r="3798" spans="1:17" hidden="1" x14ac:dyDescent="0.3">
      <c r="A3798" t="s">
        <v>7826</v>
      </c>
      <c r="B3798" t="s">
        <v>7827</v>
      </c>
      <c r="C3798" t="str">
        <f>IFERROR(VLOOKUP(Table1[[#This Row],[Ticker]],[1]!Table2[[Symbol]:[Industry]],2,FALSE),"-")</f>
        <v>-</v>
      </c>
      <c r="D3798" t="s">
        <v>7060</v>
      </c>
      <c r="E3798">
        <v>28.102775999999999</v>
      </c>
      <c r="F3798">
        <v>0.78</v>
      </c>
      <c r="G3798">
        <v>-0.77863382205584397</v>
      </c>
      <c r="H3798">
        <v>-12.7146471975809</v>
      </c>
      <c r="I3798">
        <v>3.3130957244636301</v>
      </c>
      <c r="J3798">
        <v>-4.3475609515010296</v>
      </c>
      <c r="K3798">
        <v>0.782936370111179</v>
      </c>
      <c r="L3798">
        <v>0.75366283737359596</v>
      </c>
      <c r="M3798">
        <v>35.364719500141597</v>
      </c>
      <c r="N3798">
        <v>0.79907945516734602</v>
      </c>
      <c r="O3798">
        <v>42.307692307692299</v>
      </c>
      <c r="P3798">
        <v>47.169811320754697</v>
      </c>
      <c r="Q3798">
        <v>6.6606639219901995E-2</v>
      </c>
    </row>
    <row r="3799" spans="1:17" hidden="1" x14ac:dyDescent="0.3">
      <c r="A3799" t="s">
        <v>7828</v>
      </c>
      <c r="B3799" t="s">
        <v>7829</v>
      </c>
      <c r="C3799" t="str">
        <f>IFERROR(VLOOKUP(Table1[[#This Row],[Ticker]],[1]!Table2[[Symbol]:[Industry]],2,FALSE),"-")</f>
        <v>-</v>
      </c>
      <c r="D3799" t="s">
        <v>21</v>
      </c>
      <c r="E3799">
        <v>28.063961643786399</v>
      </c>
      <c r="F3799">
        <v>67</v>
      </c>
      <c r="G3799">
        <v>-16.749019861188501</v>
      </c>
      <c r="H3799">
        <v>-12.1908785134349</v>
      </c>
      <c r="I3799">
        <v>-21.7743894234066</v>
      </c>
      <c r="J3799">
        <v>0.47171615693268798</v>
      </c>
      <c r="K3799">
        <v>71.128041632291797</v>
      </c>
      <c r="L3799">
        <v>69.314308446031106</v>
      </c>
      <c r="M3799">
        <v>1.4649220408959999E-3</v>
      </c>
      <c r="N3799">
        <v>0</v>
      </c>
      <c r="O3799">
        <v>14.179104477611901</v>
      </c>
      <c r="P3799">
        <v>21.818181818181799</v>
      </c>
    </row>
    <row r="3800" spans="1:17" hidden="1" x14ac:dyDescent="0.3">
      <c r="A3800" t="s">
        <v>7830</v>
      </c>
      <c r="B3800" t="s">
        <v>7831</v>
      </c>
      <c r="C3800" t="str">
        <f>IFERROR(VLOOKUP(Table1[[#This Row],[Ticker]],[1]!Table2[[Symbol]:[Industry]],2,FALSE),"-")</f>
        <v>-</v>
      </c>
      <c r="D3800" t="s">
        <v>532</v>
      </c>
      <c r="E3800">
        <v>28.055087199999999</v>
      </c>
      <c r="F3800">
        <v>93.38</v>
      </c>
      <c r="G3800">
        <v>102.624536558168</v>
      </c>
      <c r="H3800">
        <v>34.783912087824604</v>
      </c>
      <c r="I3800">
        <v>116.781940569661</v>
      </c>
      <c r="J3800">
        <v>-7.2742172280402002</v>
      </c>
      <c r="K3800">
        <v>78.233918106643998</v>
      </c>
      <c r="L3800">
        <v>54.163709307399799</v>
      </c>
      <c r="M3800">
        <v>33.199040971576203</v>
      </c>
      <c r="N3800">
        <v>0.38807538128369301</v>
      </c>
      <c r="O3800">
        <v>22.178196615977701</v>
      </c>
      <c r="P3800">
        <v>153.405698778833</v>
      </c>
    </row>
    <row r="3801" spans="1:17" hidden="1" x14ac:dyDescent="0.3">
      <c r="A3801" t="s">
        <v>7832</v>
      </c>
      <c r="B3801" t="s">
        <v>7833</v>
      </c>
      <c r="C3801" t="str">
        <f>IFERROR(VLOOKUP(Table1[[#This Row],[Ticker]],[1]!Table2[[Symbol]:[Industry]],2,FALSE),"-")</f>
        <v>-</v>
      </c>
      <c r="D3801" t="s">
        <v>532</v>
      </c>
      <c r="E3801">
        <v>28.035658601999899</v>
      </c>
      <c r="F3801">
        <v>26.46</v>
      </c>
      <c r="G3801">
        <v>161.02361021721401</v>
      </c>
      <c r="H3801">
        <v>-20.965635339873401</v>
      </c>
      <c r="I3801">
        <v>16.792092493197199</v>
      </c>
      <c r="J3801">
        <v>6.0229280412172903</v>
      </c>
      <c r="K3801">
        <v>30.175067226673399</v>
      </c>
      <c r="L3801">
        <v>25.791580331711199</v>
      </c>
      <c r="M3801">
        <v>43.414535900375398</v>
      </c>
      <c r="N3801">
        <v>0.83432122943513198</v>
      </c>
      <c r="O3801">
        <v>62.509448223733898</v>
      </c>
      <c r="P3801">
        <v>234.51327433628299</v>
      </c>
      <c r="Q3801">
        <v>0.21093877604876701</v>
      </c>
    </row>
    <row r="3802" spans="1:17" hidden="1" x14ac:dyDescent="0.3">
      <c r="A3802" t="s">
        <v>7834</v>
      </c>
      <c r="B3802" t="s">
        <v>7835</v>
      </c>
      <c r="C3802" t="str">
        <f>IFERROR(VLOOKUP(Table1[[#This Row],[Ticker]],[1]!Table2[[Symbol]:[Industry]],2,FALSE),"-")</f>
        <v>-</v>
      </c>
      <c r="D3802" t="s">
        <v>626</v>
      </c>
      <c r="E3802">
        <v>28.001819999999999</v>
      </c>
      <c r="F3802">
        <v>23.1</v>
      </c>
      <c r="G3802">
        <v>-12.7358986434361</v>
      </c>
      <c r="H3802">
        <v>-5.9384503939785498</v>
      </c>
      <c r="I3802">
        <v>-17.333670444690501</v>
      </c>
      <c r="J3802">
        <v>6.1606050458215798</v>
      </c>
      <c r="K3802">
        <v>22.352284605501801</v>
      </c>
      <c r="L3802">
        <v>23.807123894200799</v>
      </c>
      <c r="M3802">
        <v>51.705465082410598</v>
      </c>
      <c r="N3802">
        <v>1.14232350852923</v>
      </c>
      <c r="O3802">
        <v>84.675324675324603</v>
      </c>
      <c r="P3802">
        <v>39.915202907328798</v>
      </c>
      <c r="Q3802">
        <v>-6.4597436577308001E-2</v>
      </c>
    </row>
    <row r="3803" spans="1:17" hidden="1" x14ac:dyDescent="0.3">
      <c r="A3803" t="s">
        <v>7836</v>
      </c>
      <c r="B3803" t="s">
        <v>7837</v>
      </c>
      <c r="C3803" t="str">
        <f>IFERROR(VLOOKUP(Table1[[#This Row],[Ticker]],[1]!Table2[[Symbol]:[Industry]],2,FALSE),"-")</f>
        <v>-</v>
      </c>
      <c r="D3803" t="s">
        <v>4028</v>
      </c>
      <c r="E3803">
        <v>28</v>
      </c>
      <c r="F3803">
        <v>140</v>
      </c>
      <c r="G3803">
        <v>-50.394609244482801</v>
      </c>
      <c r="H3803">
        <v>5.2049332219994398</v>
      </c>
      <c r="I3803">
        <v>-33.173327426694598</v>
      </c>
      <c r="J3803">
        <v>-2.5417926757656102</v>
      </c>
      <c r="K3803">
        <v>137.25501907891899</v>
      </c>
      <c r="M3803">
        <v>54.608759398874398</v>
      </c>
      <c r="N3803">
        <v>0.39113827349121399</v>
      </c>
      <c r="O3803">
        <v>37</v>
      </c>
      <c r="P3803">
        <v>17.845117845117802</v>
      </c>
    </row>
    <row r="3804" spans="1:17" hidden="1" x14ac:dyDescent="0.3">
      <c r="A3804" t="s">
        <v>7838</v>
      </c>
      <c r="B3804" t="s">
        <v>7839</v>
      </c>
      <c r="C3804" t="str">
        <f>IFERROR(VLOOKUP(Table1[[#This Row],[Ticker]],[1]!Table2[[Symbol]:[Industry]],2,FALSE),"-")</f>
        <v>-</v>
      </c>
      <c r="D3804" t="s">
        <v>7840</v>
      </c>
      <c r="E3804">
        <v>27.9864</v>
      </c>
      <c r="F3804">
        <v>207</v>
      </c>
      <c r="G3804">
        <v>26.861912341171301</v>
      </c>
      <c r="H3804">
        <v>-0.91720764008253697</v>
      </c>
      <c r="I3804">
        <v>40.342183052832901</v>
      </c>
      <c r="J3804">
        <v>1.4473259130302401</v>
      </c>
      <c r="M3804">
        <v>54.479609321543897</v>
      </c>
      <c r="O3804">
        <v>13.2367149758454</v>
      </c>
      <c r="P3804">
        <v>69.9507389162561</v>
      </c>
    </row>
    <row r="3805" spans="1:17" hidden="1" x14ac:dyDescent="0.3">
      <c r="A3805" t="s">
        <v>7841</v>
      </c>
      <c r="B3805" t="s">
        <v>7842</v>
      </c>
      <c r="C3805" t="str">
        <f>IFERROR(VLOOKUP(Table1[[#This Row],[Ticker]],[1]!Table2[[Symbol]:[Industry]],2,FALSE),"-")</f>
        <v>-</v>
      </c>
      <c r="D3805" t="s">
        <v>1180</v>
      </c>
      <c r="E3805">
        <v>27.977823999999998</v>
      </c>
      <c r="F3805">
        <v>25.49</v>
      </c>
      <c r="G3805">
        <v>-87.327423337315395</v>
      </c>
      <c r="H3805">
        <v>-6.1111215790206597</v>
      </c>
      <c r="I3805">
        <v>-46.551289919120002</v>
      </c>
      <c r="J3805">
        <v>-1.06432165322879</v>
      </c>
      <c r="K3805">
        <v>26.820660821426799</v>
      </c>
      <c r="L3805">
        <v>32.0468100770712</v>
      </c>
      <c r="M3805">
        <v>40.645099007730003</v>
      </c>
      <c r="N3805">
        <v>0.47769347949907298</v>
      </c>
      <c r="O3805">
        <v>180.77677520596299</v>
      </c>
      <c r="P3805">
        <v>15.7584014532243</v>
      </c>
      <c r="Q3805">
        <v>5.5887626587968003E-2</v>
      </c>
    </row>
    <row r="3806" spans="1:17" hidden="1" x14ac:dyDescent="0.3">
      <c r="A3806" t="s">
        <v>7843</v>
      </c>
      <c r="B3806" t="s">
        <v>7844</v>
      </c>
      <c r="C3806" t="str">
        <f>IFERROR(VLOOKUP(Table1[[#This Row],[Ticker]],[1]!Table2[[Symbol]:[Industry]],2,FALSE),"-")</f>
        <v>-</v>
      </c>
      <c r="D3806" t="s">
        <v>294</v>
      </c>
      <c r="E3806">
        <v>27.963636480000002</v>
      </c>
      <c r="F3806">
        <v>37.44</v>
      </c>
      <c r="G3806">
        <v>26.6691102261133</v>
      </c>
      <c r="H3806">
        <v>2.42797233471634</v>
      </c>
      <c r="I3806">
        <v>-15.7062715391144</v>
      </c>
      <c r="J3806">
        <v>-1.0154633302467899</v>
      </c>
      <c r="K3806">
        <v>36.173700840497403</v>
      </c>
      <c r="L3806">
        <v>34.714766738506398</v>
      </c>
      <c r="M3806">
        <v>53.903319267382798</v>
      </c>
      <c r="N3806">
        <v>1.22609799639068</v>
      </c>
      <c r="O3806">
        <v>45.966880341880298</v>
      </c>
      <c r="P3806">
        <v>78.285714285714207</v>
      </c>
      <c r="Q3806">
        <v>7.4464050603531007E-2</v>
      </c>
    </row>
    <row r="3807" spans="1:17" hidden="1" x14ac:dyDescent="0.3">
      <c r="A3807" t="s">
        <v>7845</v>
      </c>
      <c r="B3807" t="s">
        <v>7846</v>
      </c>
      <c r="C3807" t="str">
        <f>IFERROR(VLOOKUP(Table1[[#This Row],[Ticker]],[1]!Table2[[Symbol]:[Industry]],2,FALSE),"-")</f>
        <v>-</v>
      </c>
      <c r="D3807" t="s">
        <v>932</v>
      </c>
      <c r="E3807">
        <v>27.960388863999999</v>
      </c>
      <c r="F3807">
        <v>3.26</v>
      </c>
      <c r="G3807">
        <v>-99.418418768292398</v>
      </c>
      <c r="H3807">
        <v>-12.6029814067244</v>
      </c>
      <c r="I3807">
        <v>-75.847671866154698</v>
      </c>
      <c r="J3807">
        <v>5.895444970492</v>
      </c>
      <c r="K3807">
        <v>4.6175932181612396</v>
      </c>
      <c r="L3807">
        <v>8.5680434962639005</v>
      </c>
      <c r="M3807">
        <v>60.455191112037397</v>
      </c>
      <c r="N3807">
        <v>0.93591926353482402</v>
      </c>
      <c r="O3807">
        <v>338.65030674846599</v>
      </c>
      <c r="P3807">
        <v>10.5084745762711</v>
      </c>
      <c r="Q3807">
        <v>-0.17017294636327299</v>
      </c>
    </row>
    <row r="3808" spans="1:17" hidden="1" x14ac:dyDescent="0.3">
      <c r="A3808" t="s">
        <v>7847</v>
      </c>
      <c r="B3808" t="s">
        <v>7848</v>
      </c>
      <c r="C3808" t="str">
        <f>IFERROR(VLOOKUP(Table1[[#This Row],[Ticker]],[1]!Table2[[Symbol]:[Industry]],2,FALSE),"-")</f>
        <v>-</v>
      </c>
      <c r="D3808" t="s">
        <v>932</v>
      </c>
      <c r="E3808">
        <v>27.88141405</v>
      </c>
      <c r="F3808">
        <v>24.5</v>
      </c>
      <c r="G3808">
        <v>378.56955374029798</v>
      </c>
      <c r="H3808">
        <v>-8.2566052395390095</v>
      </c>
      <c r="I3808">
        <v>-22.397669221631499</v>
      </c>
      <c r="J3808">
        <v>-6.8656514678781999</v>
      </c>
      <c r="K3808">
        <v>26.914940244991602</v>
      </c>
      <c r="L3808">
        <v>25.6748359894377</v>
      </c>
      <c r="M3808">
        <v>39.804225328938898</v>
      </c>
      <c r="N3808">
        <v>1.6592592592592501</v>
      </c>
      <c r="O3808">
        <v>64.938775510203996</v>
      </c>
      <c r="P3808">
        <v>429.15766738660898</v>
      </c>
      <c r="Q3808">
        <v>9.2076190355250997E-2</v>
      </c>
    </row>
    <row r="3809" spans="1:17" hidden="1" x14ac:dyDescent="0.3">
      <c r="A3809" t="s">
        <v>7849</v>
      </c>
      <c r="B3809" t="s">
        <v>7850</v>
      </c>
      <c r="C3809" t="str">
        <f>IFERROR(VLOOKUP(Table1[[#This Row],[Ticker]],[1]!Table2[[Symbol]:[Industry]],2,FALSE),"-")</f>
        <v>-</v>
      </c>
      <c r="D3809" t="s">
        <v>726</v>
      </c>
      <c r="E3809">
        <v>27.800666394</v>
      </c>
      <c r="F3809">
        <v>42.33</v>
      </c>
      <c r="G3809">
        <v>8.7410015215626498</v>
      </c>
      <c r="H3809">
        <v>7.7932377745897004</v>
      </c>
      <c r="I3809">
        <v>-5.3126069310897703</v>
      </c>
      <c r="J3809">
        <v>1.9267736551725301</v>
      </c>
      <c r="K3809">
        <v>39.812834097066599</v>
      </c>
      <c r="L3809">
        <v>37.013433048364298</v>
      </c>
      <c r="M3809">
        <v>53.1716620480071</v>
      </c>
      <c r="N3809">
        <v>1.2661646198307199</v>
      </c>
      <c r="O3809">
        <v>4.6775336640680401</v>
      </c>
      <c r="P3809">
        <v>36.5483870967741</v>
      </c>
    </row>
    <row r="3810" spans="1:17" hidden="1" x14ac:dyDescent="0.3">
      <c r="A3810" t="s">
        <v>7851</v>
      </c>
      <c r="B3810" t="s">
        <v>7852</v>
      </c>
      <c r="C3810" t="str">
        <f>IFERROR(VLOOKUP(Table1[[#This Row],[Ticker]],[1]!Table2[[Symbol]:[Industry]],2,FALSE),"-")</f>
        <v>-</v>
      </c>
      <c r="D3810" t="s">
        <v>95</v>
      </c>
      <c r="E3810">
        <v>27.7729</v>
      </c>
      <c r="F3810">
        <v>5.78</v>
      </c>
      <c r="G3810">
        <v>-29.442228292101898</v>
      </c>
      <c r="H3810">
        <v>-7.1002245526805696</v>
      </c>
      <c r="I3810">
        <v>-32.938379217056202</v>
      </c>
      <c r="J3810">
        <v>-2.8671820066733198</v>
      </c>
      <c r="K3810">
        <v>5.9647837399954797</v>
      </c>
      <c r="L3810">
        <v>6.5213681909533197</v>
      </c>
      <c r="M3810">
        <v>36.639768558635801</v>
      </c>
      <c r="N3810">
        <v>0.795720929741913</v>
      </c>
      <c r="O3810">
        <v>60.726643598615901</v>
      </c>
      <c r="P3810">
        <v>11.7988394584139</v>
      </c>
      <c r="Q3810">
        <v>0.130136684264268</v>
      </c>
    </row>
    <row r="3811" spans="1:17" hidden="1" x14ac:dyDescent="0.3">
      <c r="A3811" t="s">
        <v>7853</v>
      </c>
      <c r="B3811" t="s">
        <v>7854</v>
      </c>
      <c r="C3811" t="str">
        <f>IFERROR(VLOOKUP(Table1[[#This Row],[Ticker]],[1]!Table2[[Symbol]:[Industry]],2,FALSE),"-")</f>
        <v>-</v>
      </c>
      <c r="D3811" t="s">
        <v>417</v>
      </c>
      <c r="E3811">
        <v>27.56052</v>
      </c>
      <c r="F3811">
        <v>81.12</v>
      </c>
      <c r="G3811">
        <v>375.39511258484299</v>
      </c>
      <c r="H3811">
        <v>3.2143799156566701</v>
      </c>
      <c r="I3811">
        <v>227.73552141115599</v>
      </c>
      <c r="J3811">
        <v>-3.5239381163652301</v>
      </c>
      <c r="K3811">
        <v>68.716717940087307</v>
      </c>
      <c r="L3811">
        <v>42.282653043541998</v>
      </c>
      <c r="M3811">
        <v>44.910148381372402</v>
      </c>
      <c r="N3811">
        <v>1.04079319949942</v>
      </c>
      <c r="O3811">
        <v>17.5419132149901</v>
      </c>
      <c r="P3811">
        <v>431.58584534731301</v>
      </c>
      <c r="Q3811">
        <v>0.138044008128131</v>
      </c>
    </row>
    <row r="3812" spans="1:17" hidden="1" x14ac:dyDescent="0.3">
      <c r="A3812" t="s">
        <v>7855</v>
      </c>
      <c r="B3812" t="s">
        <v>7856</v>
      </c>
      <c r="C3812" t="str">
        <f>IFERROR(VLOOKUP(Table1[[#This Row],[Ticker]],[1]!Table2[[Symbol]:[Industry]],2,FALSE),"-")</f>
        <v>-</v>
      </c>
      <c r="D3812" t="s">
        <v>2178</v>
      </c>
      <c r="E3812">
        <v>27.553000000000001</v>
      </c>
      <c r="F3812">
        <v>59</v>
      </c>
      <c r="G3812">
        <v>20.914914565040899</v>
      </c>
      <c r="H3812">
        <v>-0.77539058309776598</v>
      </c>
      <c r="I3812">
        <v>3.4959757905364302</v>
      </c>
      <c r="J3812">
        <v>-8.0427765966904996</v>
      </c>
      <c r="K3812">
        <v>51.581796231943898</v>
      </c>
      <c r="L3812">
        <v>50.3388165227976</v>
      </c>
      <c r="M3812">
        <v>59.275494903265098</v>
      </c>
      <c r="N3812">
        <v>1.97449609214315</v>
      </c>
      <c r="O3812">
        <v>34.5762711864406</v>
      </c>
      <c r="P3812">
        <v>67.375886524822604</v>
      </c>
    </row>
    <row r="3813" spans="1:17" hidden="1" x14ac:dyDescent="0.3">
      <c r="A3813" t="s">
        <v>7857</v>
      </c>
      <c r="B3813" t="s">
        <v>7858</v>
      </c>
      <c r="C3813" t="str">
        <f>IFERROR(VLOOKUP(Table1[[#This Row],[Ticker]],[1]!Table2[[Symbol]:[Industry]],2,FALSE),"-")</f>
        <v>-</v>
      </c>
      <c r="D3813" t="s">
        <v>626</v>
      </c>
      <c r="E3813">
        <v>27.499137749999999</v>
      </c>
      <c r="F3813">
        <v>44.17</v>
      </c>
      <c r="G3813">
        <v>17.0571909878051</v>
      </c>
      <c r="H3813">
        <v>6.9781305920887498</v>
      </c>
      <c r="I3813">
        <v>-11.704447413839301</v>
      </c>
      <c r="J3813">
        <v>-5.2089492924485103</v>
      </c>
      <c r="K3813">
        <v>45.044301416562902</v>
      </c>
      <c r="L3813">
        <v>43.664494819535697</v>
      </c>
      <c r="M3813">
        <v>42.895689755358198</v>
      </c>
      <c r="N3813">
        <v>3.99781975378253</v>
      </c>
      <c r="O3813">
        <v>46.7059089880008</v>
      </c>
      <c r="P3813">
        <v>51.1894574704774</v>
      </c>
      <c r="Q3813">
        <v>5.8296366280415998E-2</v>
      </c>
    </row>
    <row r="3814" spans="1:17" hidden="1" x14ac:dyDescent="0.3">
      <c r="A3814" t="s">
        <v>7859</v>
      </c>
      <c r="B3814" t="s">
        <v>7860</v>
      </c>
      <c r="C3814" t="str">
        <f>IFERROR(VLOOKUP(Table1[[#This Row],[Ticker]],[1]!Table2[[Symbol]:[Industry]],2,FALSE),"-")</f>
        <v>-</v>
      </c>
      <c r="D3814" t="s">
        <v>133</v>
      </c>
      <c r="E3814">
        <v>27.478290000000001</v>
      </c>
      <c r="F3814">
        <v>9.0299999999999994</v>
      </c>
      <c r="G3814">
        <v>4.2844797824322098</v>
      </c>
      <c r="H3814">
        <v>8.0389413191654295</v>
      </c>
      <c r="I3814">
        <v>1.19898274505686</v>
      </c>
      <c r="J3814">
        <v>0.47171615693268798</v>
      </c>
      <c r="K3814">
        <v>8.0268948906449094</v>
      </c>
      <c r="L3814">
        <v>5.7907567175155101</v>
      </c>
      <c r="M3814">
        <v>58.283255962507198</v>
      </c>
      <c r="N3814">
        <v>1.9105750240969499</v>
      </c>
      <c r="O3814">
        <v>5.2048726467331203</v>
      </c>
      <c r="P3814">
        <v>30.869565217391202</v>
      </c>
      <c r="Q3814">
        <v>8.6696641864756993E-2</v>
      </c>
    </row>
    <row r="3815" spans="1:17" hidden="1" x14ac:dyDescent="0.3">
      <c r="A3815" t="s">
        <v>7861</v>
      </c>
      <c r="B3815" t="s">
        <v>7862</v>
      </c>
      <c r="C3815" t="str">
        <f>IFERROR(VLOOKUP(Table1[[#This Row],[Ticker]],[1]!Table2[[Symbol]:[Industry]],2,FALSE),"-")</f>
        <v>-</v>
      </c>
      <c r="D3815" t="s">
        <v>1169</v>
      </c>
      <c r="E3815">
        <v>27.470986439999901</v>
      </c>
      <c r="F3815">
        <v>6.69</v>
      </c>
      <c r="G3815">
        <v>-92.711667713439994</v>
      </c>
      <c r="H3815">
        <v>-45.4734286130481</v>
      </c>
      <c r="I3815">
        <v>-80.310697076238696</v>
      </c>
      <c r="J3815">
        <v>-13.1928801163592</v>
      </c>
      <c r="K3815">
        <v>11.2875065164343</v>
      </c>
      <c r="L3815">
        <v>16.809887934161601</v>
      </c>
      <c r="M3815">
        <v>8.4102940515077993</v>
      </c>
      <c r="N3815">
        <v>0.68601752766207902</v>
      </c>
      <c r="O3815">
        <v>279.67115097159899</v>
      </c>
      <c r="P3815">
        <v>1.36363636363636</v>
      </c>
      <c r="Q3815">
        <v>6.2729984678562001E-2</v>
      </c>
    </row>
    <row r="3816" spans="1:17" hidden="1" x14ac:dyDescent="0.3">
      <c r="A3816" t="s">
        <v>7863</v>
      </c>
      <c r="B3816" t="s">
        <v>7864</v>
      </c>
      <c r="C3816" t="str">
        <f>IFERROR(VLOOKUP(Table1[[#This Row],[Ticker]],[1]!Table2[[Symbol]:[Industry]],2,FALSE),"-")</f>
        <v>-</v>
      </c>
      <c r="D3816" t="s">
        <v>396</v>
      </c>
      <c r="E3816">
        <v>27.453992800000002</v>
      </c>
      <c r="F3816">
        <v>44.98</v>
      </c>
      <c r="G3816">
        <v>243.92562296701701</v>
      </c>
      <c r="H3816">
        <v>42.292664925620798</v>
      </c>
      <c r="I3816">
        <v>315.27613765765398</v>
      </c>
      <c r="J3816">
        <v>8.6660243021731294</v>
      </c>
      <c r="K3816">
        <v>30.215554374891799</v>
      </c>
      <c r="L3816">
        <v>18.416086903800899</v>
      </c>
      <c r="M3816">
        <v>99.281069955828499</v>
      </c>
      <c r="N3816">
        <v>0.50105269362646099</v>
      </c>
      <c r="O3816">
        <v>0</v>
      </c>
      <c r="P3816">
        <v>425.46728971962602</v>
      </c>
      <c r="Q3816">
        <v>0.133384978714231</v>
      </c>
    </row>
    <row r="3817" spans="1:17" hidden="1" x14ac:dyDescent="0.3">
      <c r="A3817" t="s">
        <v>7865</v>
      </c>
      <c r="B3817" t="s">
        <v>7866</v>
      </c>
      <c r="C3817" t="str">
        <f>IFERROR(VLOOKUP(Table1[[#This Row],[Ticker]],[1]!Table2[[Symbol]:[Industry]],2,FALSE),"-")</f>
        <v>-</v>
      </c>
      <c r="D3817" t="s">
        <v>433</v>
      </c>
      <c r="E3817">
        <v>27.37</v>
      </c>
      <c r="F3817">
        <v>391</v>
      </c>
      <c r="G3817">
        <v>5.9797560636</v>
      </c>
      <c r="H3817">
        <v>-12.2569597237644</v>
      </c>
      <c r="I3817">
        <v>-23.6516003558759</v>
      </c>
      <c r="J3817">
        <v>-5.82165546307208</v>
      </c>
      <c r="K3817">
        <v>399.56603016011701</v>
      </c>
      <c r="L3817">
        <v>375.44139674599802</v>
      </c>
      <c r="M3817">
        <v>37.392847314714501</v>
      </c>
      <c r="N3817">
        <v>2.2783633179430001</v>
      </c>
      <c r="O3817">
        <v>36.0613810741688</v>
      </c>
      <c r="P3817">
        <v>94.624191139870504</v>
      </c>
      <c r="Q3817">
        <v>0.11656782054056</v>
      </c>
    </row>
    <row r="3818" spans="1:17" hidden="1" x14ac:dyDescent="0.3">
      <c r="A3818" t="s">
        <v>7867</v>
      </c>
      <c r="B3818" t="s">
        <v>7868</v>
      </c>
      <c r="C3818" t="str">
        <f>IFERROR(VLOOKUP(Table1[[#This Row],[Ticker]],[1]!Table2[[Symbol]:[Industry]],2,FALSE),"-")</f>
        <v>-</v>
      </c>
      <c r="D3818" t="s">
        <v>136</v>
      </c>
      <c r="E3818">
        <v>27.30039</v>
      </c>
      <c r="F3818">
        <v>19.5</v>
      </c>
      <c r="G3818">
        <v>-35.845206421464397</v>
      </c>
      <c r="H3818">
        <v>9.2476058778107895</v>
      </c>
      <c r="I3818">
        <v>-34.665554868108501</v>
      </c>
      <c r="J3818">
        <v>-14.521876324912601</v>
      </c>
      <c r="K3818">
        <v>20.517962953961899</v>
      </c>
      <c r="L3818">
        <v>20.254512623456701</v>
      </c>
      <c r="M3818">
        <v>35.501500279533801</v>
      </c>
      <c r="N3818">
        <v>1.61165284397607</v>
      </c>
      <c r="O3818">
        <v>47.846153846153797</v>
      </c>
      <c r="P3818">
        <v>41.304347826086897</v>
      </c>
    </row>
    <row r="3819" spans="1:17" hidden="1" x14ac:dyDescent="0.3">
      <c r="A3819" t="s">
        <v>7869</v>
      </c>
      <c r="B3819" t="s">
        <v>7870</v>
      </c>
      <c r="C3819" t="str">
        <f>IFERROR(VLOOKUP(Table1[[#This Row],[Ticker]],[1]!Table2[[Symbol]:[Industry]],2,FALSE),"-")</f>
        <v>-</v>
      </c>
      <c r="D3819" t="s">
        <v>2469</v>
      </c>
      <c r="E3819">
        <v>27.282104</v>
      </c>
      <c r="F3819">
        <v>3.98</v>
      </c>
      <c r="G3819">
        <v>-58.782700426441103</v>
      </c>
      <c r="H3819">
        <v>-9.5628461684214496</v>
      </c>
      <c r="I3819">
        <v>-47.319690756355399</v>
      </c>
      <c r="J3819">
        <v>-2.0035313678197801</v>
      </c>
      <c r="K3819">
        <v>4.2220131975877804</v>
      </c>
      <c r="L3819">
        <v>4.74305085425818</v>
      </c>
      <c r="M3819">
        <v>47.6503852104114</v>
      </c>
      <c r="N3819">
        <v>0.73528663348798695</v>
      </c>
      <c r="O3819">
        <v>87.185929648241199</v>
      </c>
      <c r="P3819">
        <v>21.341463414634099</v>
      </c>
      <c r="Q3819">
        <v>-1.1001887615884999E-2</v>
      </c>
    </row>
    <row r="3820" spans="1:17" hidden="1" x14ac:dyDescent="0.3">
      <c r="A3820" t="s">
        <v>7871</v>
      </c>
      <c r="B3820" t="s">
        <v>7872</v>
      </c>
      <c r="C3820" t="str">
        <f>IFERROR(VLOOKUP(Table1[[#This Row],[Ticker]],[1]!Table2[[Symbol]:[Industry]],2,FALSE),"-")</f>
        <v>-</v>
      </c>
      <c r="D3820" t="s">
        <v>297</v>
      </c>
      <c r="E3820">
        <v>27.244278552999901</v>
      </c>
      <c r="F3820">
        <v>9.2899999999999991</v>
      </c>
      <c r="G3820">
        <v>19.484096954978</v>
      </c>
      <c r="H3820">
        <v>-5.3906002767598702</v>
      </c>
      <c r="I3820">
        <v>-26.1197959967058</v>
      </c>
      <c r="J3820">
        <v>-1.37610993002383</v>
      </c>
      <c r="K3820">
        <v>9.3879402266716596</v>
      </c>
      <c r="L3820">
        <v>9.4537125218005098</v>
      </c>
      <c r="M3820">
        <v>53.177046174676697</v>
      </c>
      <c r="N3820">
        <v>0.89509656414884398</v>
      </c>
      <c r="O3820">
        <v>48.008611410118398</v>
      </c>
      <c r="P3820">
        <v>49.117174959871498</v>
      </c>
      <c r="Q3820">
        <v>2.3521383040851999E-2</v>
      </c>
    </row>
    <row r="3821" spans="1:17" hidden="1" x14ac:dyDescent="0.3">
      <c r="A3821" t="s">
        <v>7873</v>
      </c>
      <c r="B3821" t="s">
        <v>7874</v>
      </c>
      <c r="C3821" t="str">
        <f>IFERROR(VLOOKUP(Table1[[#This Row],[Ticker]],[1]!Table2[[Symbol]:[Industry]],2,FALSE),"-")</f>
        <v>-</v>
      </c>
      <c r="D3821" t="s">
        <v>532</v>
      </c>
      <c r="E3821">
        <v>27.198108000000001</v>
      </c>
      <c r="F3821">
        <v>10.36</v>
      </c>
      <c r="G3821">
        <v>40.781635082003703</v>
      </c>
      <c r="H3821">
        <v>21.6046352149217</v>
      </c>
      <c r="I3821">
        <v>1.62386744724508</v>
      </c>
      <c r="J3821">
        <v>-7.8467096033535304</v>
      </c>
      <c r="K3821">
        <v>9.4294819494838205</v>
      </c>
      <c r="L3821">
        <v>8.3588738900471604</v>
      </c>
      <c r="M3821">
        <v>50.882713768298601</v>
      </c>
      <c r="N3821">
        <v>2.7780355078684398</v>
      </c>
      <c r="O3821">
        <v>29.2471042471042</v>
      </c>
      <c r="P3821">
        <v>114.93775933609901</v>
      </c>
      <c r="Q3821">
        <v>7.4162063766427005E-2</v>
      </c>
    </row>
    <row r="3822" spans="1:17" hidden="1" x14ac:dyDescent="0.3">
      <c r="A3822" t="s">
        <v>7875</v>
      </c>
      <c r="B3822" t="s">
        <v>7876</v>
      </c>
      <c r="C3822" t="str">
        <f>IFERROR(VLOOKUP(Table1[[#This Row],[Ticker]],[1]!Table2[[Symbol]:[Industry]],2,FALSE),"-")</f>
        <v>-</v>
      </c>
      <c r="D3822" t="s">
        <v>3058</v>
      </c>
      <c r="E3822">
        <v>27.182260836000001</v>
      </c>
      <c r="F3822">
        <v>21.54</v>
      </c>
      <c r="G3822">
        <v>-6.6738264222025503</v>
      </c>
      <c r="H3822">
        <v>-5.30940451127318</v>
      </c>
      <c r="I3822">
        <v>-54.715007187379904</v>
      </c>
      <c r="J3822">
        <v>-3.3571126718961302</v>
      </c>
      <c r="K3822">
        <v>21.864977654548799</v>
      </c>
      <c r="L3822">
        <v>22.409423932331599</v>
      </c>
      <c r="M3822">
        <v>54.721941682976102</v>
      </c>
      <c r="N3822">
        <v>1.95515709724477</v>
      </c>
      <c r="O3822">
        <v>78.737233054781797</v>
      </c>
      <c r="P3822">
        <v>37.110120942075099</v>
      </c>
      <c r="Q3822">
        <v>9.7470636459230001E-2</v>
      </c>
    </row>
    <row r="3823" spans="1:17" hidden="1" x14ac:dyDescent="0.3">
      <c r="A3823" t="s">
        <v>7877</v>
      </c>
      <c r="B3823" t="s">
        <v>7878</v>
      </c>
      <c r="C3823" t="str">
        <f>IFERROR(VLOOKUP(Table1[[#This Row],[Ticker]],[1]!Table2[[Symbol]:[Industry]],2,FALSE),"-")</f>
        <v>-</v>
      </c>
      <c r="D3823" t="s">
        <v>532</v>
      </c>
      <c r="E3823">
        <v>27.177752000000002</v>
      </c>
      <c r="F3823">
        <v>0.82</v>
      </c>
      <c r="G3823">
        <v>-71.918418768292398</v>
      </c>
      <c r="H3823">
        <v>-6.0167862350141199</v>
      </c>
      <c r="I3823">
        <v>-80.565132183615006</v>
      </c>
      <c r="J3823">
        <v>2.9717161569326702</v>
      </c>
      <c r="K3823">
        <v>0.81767343875636</v>
      </c>
      <c r="L3823">
        <v>1.1573874876922501</v>
      </c>
      <c r="M3823">
        <v>55.4291384377917</v>
      </c>
      <c r="N3823">
        <v>1.0035061604301101</v>
      </c>
      <c r="O3823">
        <v>260.97560975609701</v>
      </c>
      <c r="P3823">
        <v>26.1538461538461</v>
      </c>
      <c r="Q3823">
        <v>5.3466425879762997E-2</v>
      </c>
    </row>
    <row r="3824" spans="1:17" hidden="1" x14ac:dyDescent="0.3">
      <c r="A3824" t="s">
        <v>7879</v>
      </c>
      <c r="B3824" t="s">
        <v>7880</v>
      </c>
      <c r="C3824" t="str">
        <f>IFERROR(VLOOKUP(Table1[[#This Row],[Ticker]],[1]!Table2[[Symbol]:[Industry]],2,FALSE),"-")</f>
        <v>-</v>
      </c>
      <c r="E3824">
        <v>27.042750000000002</v>
      </c>
      <c r="F3824">
        <v>600.95000000000005</v>
      </c>
      <c r="G3824">
        <v>54.0159664057621</v>
      </c>
      <c r="H3824">
        <v>37.6922383125235</v>
      </c>
      <c r="I3824">
        <v>25.315086232593199</v>
      </c>
      <c r="J3824">
        <v>5.4686585872637803</v>
      </c>
      <c r="K3824">
        <v>516.48833085613603</v>
      </c>
      <c r="L3824">
        <v>459.45498500737398</v>
      </c>
      <c r="M3824">
        <v>88.825203090374103</v>
      </c>
      <c r="N3824">
        <v>1.6969696969696899</v>
      </c>
      <c r="O3824">
        <v>0</v>
      </c>
      <c r="P3824">
        <v>130.24904214559299</v>
      </c>
    </row>
    <row r="3825" spans="1:17" hidden="1" x14ac:dyDescent="0.3">
      <c r="A3825" t="s">
        <v>7881</v>
      </c>
      <c r="B3825" t="s">
        <v>7882</v>
      </c>
      <c r="C3825" t="str">
        <f>IFERROR(VLOOKUP(Table1[[#This Row],[Ticker]],[1]!Table2[[Symbol]:[Industry]],2,FALSE),"-")</f>
        <v>-</v>
      </c>
      <c r="D3825" t="s">
        <v>51</v>
      </c>
      <c r="E3825">
        <v>26.995099679999999</v>
      </c>
      <c r="F3825">
        <v>45.6</v>
      </c>
      <c r="G3825">
        <v>-26.585085434959002</v>
      </c>
      <c r="H3825">
        <v>-2.4873744703082399</v>
      </c>
      <c r="I3825">
        <v>-13.104814723297499</v>
      </c>
      <c r="J3825">
        <v>0.47171615693268798</v>
      </c>
      <c r="K3825">
        <v>45.600000067014797</v>
      </c>
      <c r="L3825">
        <v>45.601849455120302</v>
      </c>
      <c r="M3825">
        <v>0</v>
      </c>
      <c r="O3825">
        <v>5.26315789473683</v>
      </c>
      <c r="P3825">
        <v>0</v>
      </c>
    </row>
    <row r="3826" spans="1:17" hidden="1" x14ac:dyDescent="0.3">
      <c r="A3826" t="s">
        <v>7883</v>
      </c>
      <c r="B3826" t="s">
        <v>7884</v>
      </c>
      <c r="C3826" t="str">
        <f>IFERROR(VLOOKUP(Table1[[#This Row],[Ticker]],[1]!Table2[[Symbol]:[Industry]],2,FALSE),"-")</f>
        <v>-</v>
      </c>
      <c r="D3826" t="s">
        <v>146</v>
      </c>
      <c r="E3826">
        <v>26.994727999999999</v>
      </c>
      <c r="F3826">
        <v>20.5</v>
      </c>
      <c r="G3826">
        <v>-59.039780657364297</v>
      </c>
      <c r="H3826">
        <v>-1.50215279543139</v>
      </c>
      <c r="I3826">
        <v>-36.469300704605899</v>
      </c>
      <c r="J3826">
        <v>-3.0576956077731898</v>
      </c>
      <c r="K3826">
        <v>21.5826721517236</v>
      </c>
      <c r="M3826">
        <v>36.6036355791178</v>
      </c>
      <c r="N3826">
        <v>1.1776155717761501</v>
      </c>
      <c r="O3826">
        <v>72.682926829268297</v>
      </c>
      <c r="P3826">
        <v>12.6373626373626</v>
      </c>
    </row>
    <row r="3827" spans="1:17" hidden="1" x14ac:dyDescent="0.3">
      <c r="A3827" t="s">
        <v>7885</v>
      </c>
      <c r="B3827" t="s">
        <v>7886</v>
      </c>
      <c r="C3827" t="str">
        <f>IFERROR(VLOOKUP(Table1[[#This Row],[Ticker]],[1]!Table2[[Symbol]:[Industry]],2,FALSE),"-")</f>
        <v>-</v>
      </c>
      <c r="D3827" t="s">
        <v>726</v>
      </c>
      <c r="E3827">
        <v>26.973934176</v>
      </c>
      <c r="F3827">
        <v>140.55000000000001</v>
      </c>
      <c r="G3827">
        <v>19.577560155723098</v>
      </c>
      <c r="H3827">
        <v>8.0983533478161593</v>
      </c>
      <c r="I3827">
        <v>8.6889461085915194</v>
      </c>
      <c r="J3827">
        <v>3.6383705497451202</v>
      </c>
      <c r="K3827">
        <v>130.11543207345801</v>
      </c>
      <c r="L3827">
        <v>117.47372973355</v>
      </c>
      <c r="M3827">
        <v>49.068310851650402</v>
      </c>
      <c r="N3827">
        <v>1.3753117782022299</v>
      </c>
      <c r="O3827">
        <v>0.96051227321236599</v>
      </c>
      <c r="P3827">
        <v>64.002333722287005</v>
      </c>
    </row>
    <row r="3828" spans="1:17" hidden="1" x14ac:dyDescent="0.3">
      <c r="A3828" t="s">
        <v>7887</v>
      </c>
      <c r="B3828" t="s">
        <v>7888</v>
      </c>
      <c r="C3828" t="str">
        <f>IFERROR(VLOOKUP(Table1[[#This Row],[Ticker]],[1]!Table2[[Symbol]:[Industry]],2,FALSE),"-")</f>
        <v>-</v>
      </c>
      <c r="D3828" t="s">
        <v>726</v>
      </c>
      <c r="E3828">
        <v>26.947385721</v>
      </c>
      <c r="F3828">
        <v>40.71</v>
      </c>
      <c r="G3828">
        <v>11.292452112491</v>
      </c>
      <c r="H3828">
        <v>7.7467744378738104</v>
      </c>
      <c r="I3828">
        <v>-6.2263689370019399</v>
      </c>
      <c r="J3828">
        <v>1.3140747610241399</v>
      </c>
      <c r="K3828">
        <v>38.476037629474902</v>
      </c>
      <c r="L3828">
        <v>35.7470629569859</v>
      </c>
      <c r="N3828">
        <v>0.54201379352436696</v>
      </c>
      <c r="O3828">
        <v>9.1132399901744101</v>
      </c>
      <c r="P3828">
        <v>35.822240016014398</v>
      </c>
    </row>
    <row r="3829" spans="1:17" hidden="1" x14ac:dyDescent="0.3">
      <c r="A3829" t="s">
        <v>7889</v>
      </c>
      <c r="B3829" t="s">
        <v>7890</v>
      </c>
      <c r="C3829" t="str">
        <f>IFERROR(VLOOKUP(Table1[[#This Row],[Ticker]],[1]!Table2[[Symbol]:[Industry]],2,FALSE),"-")</f>
        <v>-</v>
      </c>
      <c r="D3829" t="s">
        <v>626</v>
      </c>
      <c r="E3829">
        <v>26.9187003709999</v>
      </c>
      <c r="F3829">
        <v>12.19</v>
      </c>
      <c r="G3829">
        <v>-26.255867327963099</v>
      </c>
      <c r="H3829">
        <v>7.3416853587515796</v>
      </c>
      <c r="I3829">
        <v>-45.942280288035803</v>
      </c>
      <c r="J3829">
        <v>3.2717161569326798</v>
      </c>
      <c r="K3829">
        <v>12.2680054461112</v>
      </c>
      <c r="L3829">
        <v>13.4014686286936</v>
      </c>
      <c r="M3829">
        <v>48.969851945099698</v>
      </c>
      <c r="N3829">
        <v>2.2437703459929299</v>
      </c>
      <c r="O3829">
        <v>84.577522559475</v>
      </c>
      <c r="P3829">
        <v>21.899999999999899</v>
      </c>
      <c r="Q3829">
        <v>-4.0929342211579997E-2</v>
      </c>
    </row>
    <row r="3830" spans="1:17" hidden="1" x14ac:dyDescent="0.3">
      <c r="A3830" t="s">
        <v>7891</v>
      </c>
      <c r="B3830" t="s">
        <v>7892</v>
      </c>
      <c r="C3830" t="str">
        <f>IFERROR(VLOOKUP(Table1[[#This Row],[Ticker]],[1]!Table2[[Symbol]:[Industry]],2,FALSE),"-")</f>
        <v>-</v>
      </c>
      <c r="D3830" t="s">
        <v>68</v>
      </c>
      <c r="E3830">
        <v>26.773</v>
      </c>
      <c r="F3830">
        <v>2.0499999999999998</v>
      </c>
      <c r="G3830">
        <v>-65.207839925976998</v>
      </c>
      <c r="H3830">
        <v>-31.156316449830399</v>
      </c>
      <c r="I3830">
        <v>-51.727569214315501</v>
      </c>
      <c r="J3830">
        <v>-6.6393949541784201</v>
      </c>
      <c r="M3830">
        <v>3.7403212665319199</v>
      </c>
      <c r="O3830">
        <v>75.121951219512198</v>
      </c>
      <c r="P3830">
        <v>0</v>
      </c>
    </row>
    <row r="3831" spans="1:17" hidden="1" x14ac:dyDescent="0.3">
      <c r="A3831" t="s">
        <v>7893</v>
      </c>
      <c r="B3831" t="s">
        <v>7894</v>
      </c>
      <c r="C3831" t="str">
        <f>IFERROR(VLOOKUP(Table1[[#This Row],[Ticker]],[1]!Table2[[Symbol]:[Industry]],2,FALSE),"-")</f>
        <v>-</v>
      </c>
      <c r="D3831" t="s">
        <v>926</v>
      </c>
      <c r="E3831">
        <v>26.763100000000001</v>
      </c>
      <c r="F3831">
        <v>0.52</v>
      </c>
      <c r="G3831">
        <v>-45.335085434958998</v>
      </c>
      <c r="H3831">
        <v>-0.56429754723131798</v>
      </c>
      <c r="I3831">
        <v>-6.1336462427991699E-2</v>
      </c>
      <c r="J3831">
        <v>2.39479308000961</v>
      </c>
      <c r="K3831">
        <v>0.53085959972883401</v>
      </c>
      <c r="L3831">
        <v>0.59630237561924704</v>
      </c>
      <c r="M3831">
        <v>43.647351425436803</v>
      </c>
      <c r="N3831">
        <v>1.12767637615688</v>
      </c>
      <c r="O3831">
        <v>50</v>
      </c>
      <c r="P3831">
        <v>20.930232558139501</v>
      </c>
      <c r="Q3831">
        <v>-0.10565081438896599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D3832" t="s">
        <v>21</v>
      </c>
      <c r="E3832">
        <v>26.740046795000001</v>
      </c>
      <c r="F3832">
        <v>362.8</v>
      </c>
      <c r="G3832">
        <v>9.0157368412509697</v>
      </c>
      <c r="H3832">
        <v>3.1539471283066698</v>
      </c>
      <c r="I3832">
        <v>-5.3371034504622497</v>
      </c>
      <c r="J3832">
        <v>1.49268745936095</v>
      </c>
      <c r="K3832">
        <v>354.53639733231302</v>
      </c>
      <c r="L3832">
        <v>322.48148413301698</v>
      </c>
      <c r="M3832">
        <v>74.284915173060398</v>
      </c>
      <c r="N3832">
        <v>1.0787001255917299</v>
      </c>
      <c r="O3832">
        <v>9.9779492833516894</v>
      </c>
      <c r="P3832">
        <v>72.720780766484097</v>
      </c>
      <c r="Q3832">
        <v>2.0518194718030999E-2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626</v>
      </c>
      <c r="E3833">
        <v>26.713232000000001</v>
      </c>
      <c r="F3833">
        <v>52.42</v>
      </c>
      <c r="G3833">
        <v>149.30965140714599</v>
      </c>
      <c r="H3833">
        <v>48.733572867143899</v>
      </c>
      <c r="I3833">
        <v>81.692658335044996</v>
      </c>
      <c r="J3833">
        <v>8.6594661043121892</v>
      </c>
      <c r="K3833">
        <v>37.551776351038797</v>
      </c>
      <c r="L3833">
        <v>25.5202370906512</v>
      </c>
      <c r="M3833">
        <v>97.369621755745996</v>
      </c>
      <c r="N3833">
        <v>1.6829803660909901</v>
      </c>
      <c r="O3833">
        <v>0</v>
      </c>
      <c r="P3833">
        <v>257.57162346521102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1370</v>
      </c>
      <c r="E3834">
        <v>26.643550000000001</v>
      </c>
      <c r="F3834">
        <v>22.87</v>
      </c>
      <c r="G3834">
        <v>159.28991456503999</v>
      </c>
      <c r="H3834">
        <v>11.1809672382344</v>
      </c>
      <c r="I3834">
        <v>38.051827708956203</v>
      </c>
      <c r="J3834">
        <v>-0.23065434350629299</v>
      </c>
      <c r="K3834">
        <v>20.421313789035899</v>
      </c>
      <c r="L3834">
        <v>16.583894655577598</v>
      </c>
      <c r="M3834">
        <v>48.431183193439303</v>
      </c>
      <c r="N3834">
        <v>1.0181054023291101</v>
      </c>
      <c r="O3834">
        <v>25.010931351114898</v>
      </c>
      <c r="P3834">
        <v>185.875</v>
      </c>
      <c r="Q3834">
        <v>0.12636111174369799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54</v>
      </c>
      <c r="E3835">
        <v>26.605440000000002</v>
      </c>
      <c r="F3835">
        <v>62</v>
      </c>
      <c r="G3835">
        <v>-48.890849845986601</v>
      </c>
      <c r="H3835">
        <v>-5.6123744703082403</v>
      </c>
      <c r="I3835">
        <v>-30.438148056630801</v>
      </c>
      <c r="J3835">
        <v>-1.1155854303688899</v>
      </c>
      <c r="K3835">
        <v>65.885228827814203</v>
      </c>
      <c r="M3835">
        <v>51.877137062582001</v>
      </c>
      <c r="N3835">
        <v>0.89113924050632898</v>
      </c>
      <c r="O3835">
        <v>35.4838709677419</v>
      </c>
      <c r="P3835">
        <v>8.0139372822299606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626</v>
      </c>
      <c r="E3836">
        <v>26.5903128</v>
      </c>
      <c r="F3836">
        <v>9.98</v>
      </c>
      <c r="G3836">
        <v>-31.627901800325301</v>
      </c>
      <c r="H3836">
        <v>-5.1766174981966797</v>
      </c>
      <c r="I3836">
        <v>-7.9414849024334799</v>
      </c>
      <c r="J3836">
        <v>2.6683688765979499</v>
      </c>
      <c r="K3836">
        <v>9.8187697196954797</v>
      </c>
      <c r="L3836">
        <v>9.4205556449585099</v>
      </c>
      <c r="M3836">
        <v>57.615065781207399</v>
      </c>
      <c r="N3836">
        <v>1.16867319847978</v>
      </c>
      <c r="O3836">
        <v>40.2805611222444</v>
      </c>
      <c r="P3836">
        <v>42.571428571428498</v>
      </c>
      <c r="Q3836">
        <v>2.7733897373698E-2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433</v>
      </c>
      <c r="E3837">
        <v>26.544308000000001</v>
      </c>
      <c r="F3837">
        <v>43.4</v>
      </c>
      <c r="G3837">
        <v>22.8125049264866</v>
      </c>
      <c r="H3837">
        <v>20.968699754104598</v>
      </c>
      <c r="I3837">
        <v>-3.2035739028366801</v>
      </c>
      <c r="J3837">
        <v>0.99107404172966396</v>
      </c>
      <c r="K3837">
        <v>38.497742731336402</v>
      </c>
      <c r="L3837">
        <v>35.911888819544998</v>
      </c>
      <c r="M3837">
        <v>57.941231720704401</v>
      </c>
      <c r="N3837">
        <v>0.59153388232189497</v>
      </c>
      <c r="O3837">
        <v>18.433179723502299</v>
      </c>
      <c r="P3837">
        <v>71.881188118811806</v>
      </c>
      <c r="Q3837">
        <v>2.3762472048349998E-3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626</v>
      </c>
      <c r="E3838">
        <v>26.4816</v>
      </c>
      <c r="F3838">
        <v>49.04</v>
      </c>
      <c r="G3838">
        <v>-16.234050331448699</v>
      </c>
      <c r="H3838">
        <v>16.845958863025</v>
      </c>
      <c r="I3838">
        <v>66.004023845000404</v>
      </c>
      <c r="J3838">
        <v>14.4575652135364</v>
      </c>
      <c r="K3838">
        <v>40.961338481015602</v>
      </c>
      <c r="L3838">
        <v>38.856830872156301</v>
      </c>
      <c r="M3838">
        <v>91.685526185459494</v>
      </c>
      <c r="N3838">
        <v>1.5735649513958201</v>
      </c>
      <c r="O3838">
        <v>0.81566068515497303</v>
      </c>
      <c r="P3838">
        <v>101.23102174805</v>
      </c>
      <c r="Q3838">
        <v>9.8395274862180006E-3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167</v>
      </c>
      <c r="E3839">
        <v>26.461514927</v>
      </c>
      <c r="F3839">
        <v>13.57</v>
      </c>
      <c r="G3839">
        <v>156.12324789837399</v>
      </c>
      <c r="H3839">
        <v>-0.85946749356406404</v>
      </c>
      <c r="I3839">
        <v>97.282782175927196</v>
      </c>
      <c r="J3839">
        <v>10.270711131806999</v>
      </c>
      <c r="K3839">
        <v>12.319552568142701</v>
      </c>
      <c r="L3839">
        <v>9.3898360720837992</v>
      </c>
      <c r="M3839">
        <v>66.746446002733506</v>
      </c>
      <c r="N3839">
        <v>1.3730257524342699</v>
      </c>
      <c r="O3839">
        <v>9.6536477523949795</v>
      </c>
      <c r="P3839">
        <v>211.95402298850499</v>
      </c>
      <c r="Q3839">
        <v>7.6088056770900997E-2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51</v>
      </c>
      <c r="E3840">
        <v>26.424399999999999</v>
      </c>
      <c r="F3840">
        <v>21.31</v>
      </c>
      <c r="G3840">
        <v>28.735614273495699</v>
      </c>
      <c r="H3840">
        <v>0.69334842125802199</v>
      </c>
      <c r="I3840">
        <v>-27.898897090350701</v>
      </c>
      <c r="J3840">
        <v>-0.81920131655740402</v>
      </c>
      <c r="K3840">
        <v>21.3717900558485</v>
      </c>
      <c r="L3840">
        <v>21.3100155787243</v>
      </c>
      <c r="M3840">
        <v>51.257700529274601</v>
      </c>
      <c r="N3840">
        <v>0.84417175223475405</v>
      </c>
      <c r="O3840">
        <v>51.384326607226598</v>
      </c>
      <c r="P3840">
        <v>75.970272502064404</v>
      </c>
      <c r="Q3840">
        <v>6.9024480098010002E-2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133</v>
      </c>
      <c r="E3841">
        <v>26.409966920999999</v>
      </c>
      <c r="F3841">
        <v>19.190000000000001</v>
      </c>
      <c r="G3841">
        <v>-2.2169713714464199</v>
      </c>
      <c r="H3841">
        <v>-5.9677666271709704</v>
      </c>
      <c r="I3841">
        <v>-39.8884850781239</v>
      </c>
      <c r="J3841">
        <v>4.04878085972069</v>
      </c>
      <c r="K3841">
        <v>20.097535913493299</v>
      </c>
      <c r="L3841">
        <v>20.9926119156586</v>
      </c>
      <c r="M3841">
        <v>42.246906253958798</v>
      </c>
      <c r="N3841">
        <v>0.626036444978055</v>
      </c>
      <c r="O3841">
        <v>94.736842105263094</v>
      </c>
      <c r="P3841">
        <v>37.071428571428498</v>
      </c>
      <c r="Q3841">
        <v>0.111172111821411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D3842" t="s">
        <v>2915</v>
      </c>
      <c r="E3842">
        <v>26.406946829999999</v>
      </c>
      <c r="F3842">
        <v>64.900000000000006</v>
      </c>
      <c r="G3842">
        <v>-18.418418768292302</v>
      </c>
      <c r="H3842">
        <v>-4.4326536099571303</v>
      </c>
      <c r="I3842">
        <v>-14.7863781227824</v>
      </c>
      <c r="J3842">
        <v>-2.6532838430673098</v>
      </c>
      <c r="K3842">
        <v>67.019680417610701</v>
      </c>
      <c r="L3842">
        <v>71.456381514454307</v>
      </c>
      <c r="M3842">
        <v>52.830448228331598</v>
      </c>
      <c r="N3842">
        <v>1.0354391371340499</v>
      </c>
      <c r="O3842">
        <v>82.604006163328194</v>
      </c>
      <c r="P3842">
        <v>10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5840</v>
      </c>
      <c r="E3843">
        <v>26.380554239999999</v>
      </c>
      <c r="F3843">
        <v>38.4</v>
      </c>
      <c r="G3843">
        <v>-45.315244165117797</v>
      </c>
      <c r="H3843">
        <v>-19.8728791390499</v>
      </c>
      <c r="I3843">
        <v>-31.8349734534562</v>
      </c>
      <c r="J3843">
        <v>-3.38339380425748</v>
      </c>
      <c r="M3843">
        <v>46.644238112457899</v>
      </c>
      <c r="O3843">
        <v>57.0052083333333</v>
      </c>
      <c r="P3843">
        <v>4.2062415196743403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532</v>
      </c>
      <c r="E3844">
        <v>26.306625</v>
      </c>
      <c r="F3844">
        <v>85.55</v>
      </c>
      <c r="G3844">
        <v>6.9824399358449796</v>
      </c>
      <c r="H3844">
        <v>38.736162785901101</v>
      </c>
      <c r="I3844">
        <v>5.0581687021167898</v>
      </c>
      <c r="J3844">
        <v>-4.7631831719263698</v>
      </c>
      <c r="K3844">
        <v>72.786894900933703</v>
      </c>
      <c r="L3844">
        <v>66.734556483972398</v>
      </c>
      <c r="M3844">
        <v>61.011944131715801</v>
      </c>
      <c r="N3844">
        <v>1.93121516876097</v>
      </c>
      <c r="O3844">
        <v>10.461718293395601</v>
      </c>
      <c r="P3844">
        <v>65.7945736434108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21</v>
      </c>
      <c r="E3845">
        <v>26.246165987999898</v>
      </c>
      <c r="F3845">
        <v>16.98</v>
      </c>
      <c r="G3845">
        <v>-11.2109357750951</v>
      </c>
      <c r="H3845">
        <v>-3.9850703228427902</v>
      </c>
      <c r="I3845">
        <v>-27.3472389657218</v>
      </c>
      <c r="J3845">
        <v>4.10807979329633</v>
      </c>
      <c r="K3845">
        <v>16.873927473716801</v>
      </c>
      <c r="L3845">
        <v>16.691580919215902</v>
      </c>
      <c r="M3845">
        <v>51.330930082360602</v>
      </c>
      <c r="N3845">
        <v>0.86413222433782</v>
      </c>
      <c r="O3845">
        <v>36.925795053003498</v>
      </c>
      <c r="P3845">
        <v>41.5</v>
      </c>
      <c r="Q3845">
        <v>9.8904882093370002E-3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E3846">
        <v>26.183692799999999</v>
      </c>
      <c r="F3846">
        <v>114.72</v>
      </c>
      <c r="G3846">
        <v>-31.578874254834801</v>
      </c>
      <c r="H3846">
        <v>23.2938755296917</v>
      </c>
      <c r="I3846">
        <v>-18.098603543173301</v>
      </c>
      <c r="J3846">
        <v>26.252966156932601</v>
      </c>
      <c r="O3846">
        <v>5.2562761506276203</v>
      </c>
      <c r="P3846">
        <v>4.2909090909090999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3347</v>
      </c>
      <c r="E3847">
        <v>26.169</v>
      </c>
      <c r="F3847">
        <v>67.099999999999994</v>
      </c>
      <c r="G3847">
        <v>11.197255427463899</v>
      </c>
      <c r="H3847">
        <v>-5.2408709738047401</v>
      </c>
      <c r="I3847">
        <v>-25.357985901537301</v>
      </c>
      <c r="J3847">
        <v>-1.7260860408695</v>
      </c>
      <c r="K3847">
        <v>68.327406180802498</v>
      </c>
      <c r="L3847">
        <v>63.6510010486925</v>
      </c>
      <c r="M3847">
        <v>44.171506709241598</v>
      </c>
      <c r="N3847">
        <v>1.74573257622967</v>
      </c>
      <c r="O3847">
        <v>37.1087928464977</v>
      </c>
      <c r="P3847">
        <v>52.499999999999901</v>
      </c>
      <c r="Q3847">
        <v>6.3763723992208005E-2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E3848">
        <v>26.129553119999901</v>
      </c>
      <c r="F3848">
        <v>2.42</v>
      </c>
      <c r="G3848">
        <v>-15.5759111230324</v>
      </c>
      <c r="H3848">
        <v>-0.777972760906531</v>
      </c>
      <c r="I3848">
        <v>-8.34290996139279</v>
      </c>
      <c r="J3848">
        <v>-8.3405443794657792</v>
      </c>
      <c r="K3848">
        <v>2.4186745490504702</v>
      </c>
      <c r="L3848">
        <v>2.3959109253272501</v>
      </c>
      <c r="M3848">
        <v>51.685892224732797</v>
      </c>
      <c r="N3848">
        <v>1.0203469413845601</v>
      </c>
      <c r="O3848">
        <v>27.6859504132231</v>
      </c>
      <c r="P3848">
        <v>23.469387755102002</v>
      </c>
      <c r="Q3848">
        <v>1.1561303755065E-2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626</v>
      </c>
      <c r="E3849">
        <v>26.1144</v>
      </c>
      <c r="F3849">
        <v>16.739999999999998</v>
      </c>
      <c r="G3849">
        <v>136.209263073675</v>
      </c>
      <c r="H3849">
        <v>38.903354006512899</v>
      </c>
      <c r="I3849">
        <v>23.214403517744699</v>
      </c>
      <c r="J3849">
        <v>-7.2039595187429901</v>
      </c>
      <c r="K3849">
        <v>14.506660622997201</v>
      </c>
      <c r="L3849">
        <v>12.3640683612629</v>
      </c>
      <c r="M3849">
        <v>48.364921812607001</v>
      </c>
      <c r="N3849">
        <v>0.72382431766003097</v>
      </c>
      <c r="O3849">
        <v>29.9880525686977</v>
      </c>
      <c r="P3849">
        <v>162.79434850863399</v>
      </c>
      <c r="Q3849">
        <v>0.229471891158741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21</v>
      </c>
      <c r="E3850">
        <v>26.106000000000002</v>
      </c>
      <c r="F3850">
        <v>87.02</v>
      </c>
      <c r="G3850">
        <v>69.114573268112593</v>
      </c>
      <c r="H3850">
        <v>20.1915766282034</v>
      </c>
      <c r="I3850">
        <v>10.327809390177601</v>
      </c>
      <c r="J3850">
        <v>5.3935248610180304</v>
      </c>
      <c r="K3850">
        <v>81.713636391923401</v>
      </c>
      <c r="L3850">
        <v>67.9304463083879</v>
      </c>
      <c r="M3850">
        <v>42.0769457190165</v>
      </c>
      <c r="N3850">
        <v>1.0417188877119501</v>
      </c>
      <c r="O3850">
        <v>35.348195817053501</v>
      </c>
      <c r="P3850">
        <v>137.75956284153</v>
      </c>
      <c r="Q3850">
        <v>0.123944146311461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3555</v>
      </c>
      <c r="E3851">
        <v>26.039200000000001</v>
      </c>
      <c r="F3851">
        <v>29.59</v>
      </c>
      <c r="G3851">
        <v>270.06370813072402</v>
      </c>
      <c r="H3851">
        <v>104.87502724520201</v>
      </c>
      <c r="I3851">
        <v>213.495626777806</v>
      </c>
      <c r="J3851">
        <v>8.5969491051250202</v>
      </c>
      <c r="K3851">
        <v>17.6008378604634</v>
      </c>
      <c r="L3851">
        <v>9.1306695248168701</v>
      </c>
      <c r="M3851">
        <v>100</v>
      </c>
      <c r="N3851">
        <v>2.0793917870751102</v>
      </c>
      <c r="O3851">
        <v>0</v>
      </c>
      <c r="P3851">
        <v>296.64879356568298</v>
      </c>
      <c r="Q3851">
        <v>0.17798920810694699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54</v>
      </c>
      <c r="E3852">
        <v>26.033549985000001</v>
      </c>
      <c r="F3852">
        <v>39.99</v>
      </c>
      <c r="G3852">
        <v>-12.098970347641499</v>
      </c>
      <c r="H3852">
        <v>-3.9373744703082298</v>
      </c>
      <c r="I3852">
        <v>-31.675370618227301</v>
      </c>
      <c r="J3852">
        <v>-2.0505390359456399</v>
      </c>
      <c r="K3852">
        <v>41.106710539492497</v>
      </c>
      <c r="L3852">
        <v>43.127353701925998</v>
      </c>
      <c r="M3852">
        <v>52.794035308633902</v>
      </c>
      <c r="N3852">
        <v>1.1120504983158499</v>
      </c>
      <c r="O3852">
        <v>75.043760940235003</v>
      </c>
      <c r="P3852">
        <v>27.763578274760299</v>
      </c>
      <c r="Q3852">
        <v>-1.0121008420482001E-2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136</v>
      </c>
      <c r="E3853">
        <v>26.009906285</v>
      </c>
      <c r="F3853">
        <v>83.05</v>
      </c>
      <c r="G3853">
        <v>49.219317613305002</v>
      </c>
      <c r="H3853">
        <v>26.760991542763598</v>
      </c>
      <c r="I3853">
        <v>-3.06108873946292</v>
      </c>
      <c r="J3853">
        <v>24.065466156932601</v>
      </c>
      <c r="K3853">
        <v>61.350580400731701</v>
      </c>
      <c r="L3853">
        <v>53.473933651010697</v>
      </c>
      <c r="M3853">
        <v>93.972739315615698</v>
      </c>
      <c r="N3853">
        <v>1.45965564298365</v>
      </c>
      <c r="O3853">
        <v>2.3479831426851301</v>
      </c>
      <c r="P3853">
        <v>173.19078947368399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2178</v>
      </c>
      <c r="E3854">
        <v>25.957847839999999</v>
      </c>
      <c r="F3854">
        <v>13.76</v>
      </c>
      <c r="G3854">
        <v>-28.299371149244699</v>
      </c>
      <c r="H3854">
        <v>-13.713180921921101</v>
      </c>
      <c r="I3854">
        <v>-21.978986908728</v>
      </c>
      <c r="J3854">
        <v>-5.2817085006015496</v>
      </c>
      <c r="K3854">
        <v>14.9242286724193</v>
      </c>
      <c r="L3854">
        <v>14.705037848248301</v>
      </c>
      <c r="M3854">
        <v>30.453720907127298</v>
      </c>
      <c r="N3854">
        <v>5.5662650602409602E-2</v>
      </c>
      <c r="O3854">
        <v>43.241279069767401</v>
      </c>
      <c r="P3854">
        <v>27.407407407407302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D3855" t="s">
        <v>532</v>
      </c>
      <c r="E3855">
        <v>25.94</v>
      </c>
      <c r="F3855">
        <v>51.88</v>
      </c>
      <c r="G3855">
        <v>75.912962964728607</v>
      </c>
      <c r="H3855">
        <v>-6.7720101818975103</v>
      </c>
      <c r="I3855">
        <v>2.6729134623752802</v>
      </c>
      <c r="J3855">
        <v>1.6488909374594301</v>
      </c>
      <c r="K3855">
        <v>51.058396521465902</v>
      </c>
      <c r="L3855">
        <v>46.361347154335299</v>
      </c>
      <c r="M3855">
        <v>60.331359556137599</v>
      </c>
      <c r="N3855">
        <v>0.52042085281428496</v>
      </c>
      <c r="O3855">
        <v>22.205088666152601</v>
      </c>
      <c r="P3855">
        <v>115.09121061359799</v>
      </c>
      <c r="Q3855">
        <v>8.1471356853936999E-2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532</v>
      </c>
      <c r="E3856">
        <v>25.889262299999999</v>
      </c>
      <c r="F3856">
        <v>15.41</v>
      </c>
      <c r="G3856">
        <v>20.0371790750314</v>
      </c>
      <c r="H3856">
        <v>-2.74627414668364</v>
      </c>
      <c r="I3856">
        <v>-3.1119524820412998</v>
      </c>
      <c r="J3856">
        <v>0.212816480557289</v>
      </c>
      <c r="K3856">
        <v>15.3412674335655</v>
      </c>
      <c r="L3856">
        <v>14.2226158977703</v>
      </c>
      <c r="M3856">
        <v>59.2426977826998</v>
      </c>
      <c r="N3856">
        <v>6.1025641025641004</v>
      </c>
      <c r="O3856">
        <v>5.2563270603504098</v>
      </c>
      <c r="P3856">
        <v>54.254254254254199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68</v>
      </c>
      <c r="E3857">
        <v>25.877800199999999</v>
      </c>
      <c r="F3857">
        <v>51.76</v>
      </c>
      <c r="G3857">
        <v>70.595866945993293</v>
      </c>
      <c r="H3857">
        <v>-4.82699711181768</v>
      </c>
      <c r="I3857">
        <v>11.648137795381601</v>
      </c>
      <c r="J3857">
        <v>2.46186394018391</v>
      </c>
      <c r="K3857">
        <v>50.674610917248899</v>
      </c>
      <c r="L3857">
        <v>43.966046271179501</v>
      </c>
      <c r="M3857">
        <v>43.960460660600397</v>
      </c>
      <c r="N3857">
        <v>0.55106798860184103</v>
      </c>
      <c r="O3857">
        <v>31.375579598145201</v>
      </c>
      <c r="P3857">
        <v>125.04347826086899</v>
      </c>
      <c r="Q3857">
        <v>7.4667291482619996E-2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21</v>
      </c>
      <c r="E3858">
        <v>25.854870600000002</v>
      </c>
      <c r="F3858">
        <v>2.34</v>
      </c>
      <c r="G3858">
        <v>96.272057422183707</v>
      </c>
      <c r="H3858">
        <v>-9.5186244703082394</v>
      </c>
      <c r="I3858">
        <v>42.895185276702399</v>
      </c>
      <c r="J3858">
        <v>3.9499770264978999</v>
      </c>
      <c r="K3858">
        <v>2.44162500412844</v>
      </c>
      <c r="L3858">
        <v>2.0706879891391599</v>
      </c>
      <c r="M3858">
        <v>44.780000245003897</v>
      </c>
      <c r="N3858">
        <v>0.61110296163975197</v>
      </c>
      <c r="O3858">
        <v>56.837606837606799</v>
      </c>
      <c r="P3858">
        <v>127.184466019417</v>
      </c>
      <c r="Q3858">
        <v>6.0727184806535002E-2</v>
      </c>
    </row>
    <row r="3859" spans="1:17" hidden="1" x14ac:dyDescent="0.3">
      <c r="A3859" t="s">
        <v>7949</v>
      </c>
      <c r="B3859" t="s">
        <v>7950</v>
      </c>
      <c r="C3859" t="str">
        <f>IFERROR(VLOOKUP(Table1[[#This Row],[Ticker]],[1]!Table2[[Symbol]:[Industry]],2,FALSE),"-")</f>
        <v>-</v>
      </c>
      <c r="E3859">
        <v>25.846600500000001</v>
      </c>
      <c r="F3859">
        <v>23.95</v>
      </c>
      <c r="G3859">
        <v>27.4342071695425</v>
      </c>
      <c r="H3859">
        <v>2.1711510837397001</v>
      </c>
      <c r="I3859">
        <v>-10.0940620351255</v>
      </c>
      <c r="J3859">
        <v>-3.1116171764006402</v>
      </c>
      <c r="K3859">
        <v>22.833533731422499</v>
      </c>
      <c r="L3859">
        <v>21.7928061910868</v>
      </c>
      <c r="M3859">
        <v>57.171006144557801</v>
      </c>
      <c r="N3859">
        <v>2.5652886890571298</v>
      </c>
      <c r="O3859">
        <v>29.352818371607501</v>
      </c>
      <c r="P3859">
        <v>67.952314165497896</v>
      </c>
      <c r="Q3859">
        <v>1.5509684740809999E-3</v>
      </c>
    </row>
    <row r="3860" spans="1:17" hidden="1" x14ac:dyDescent="0.3">
      <c r="A3860" t="s">
        <v>7951</v>
      </c>
      <c r="B3860" t="s">
        <v>7952</v>
      </c>
      <c r="C3860" t="str">
        <f>IFERROR(VLOOKUP(Table1[[#This Row],[Ticker]],[1]!Table2[[Symbol]:[Industry]],2,FALSE),"-")</f>
        <v>-</v>
      </c>
      <c r="D3860" t="s">
        <v>136</v>
      </c>
      <c r="E3860">
        <v>25.84557075</v>
      </c>
      <c r="F3860">
        <v>19.989999999999998</v>
      </c>
      <c r="G3860">
        <v>9.2165449998235101</v>
      </c>
      <c r="H3860">
        <v>4.6957963865414296</v>
      </c>
      <c r="I3860">
        <v>-17.778157594065298</v>
      </c>
      <c r="J3860">
        <v>11.4706534576765</v>
      </c>
      <c r="K3860">
        <v>19.516531916710399</v>
      </c>
      <c r="L3860">
        <v>18.8931509628285</v>
      </c>
      <c r="M3860">
        <v>52.2121573685884</v>
      </c>
      <c r="N3860">
        <v>0.85381939676531504</v>
      </c>
      <c r="O3860">
        <v>57.328664332166099</v>
      </c>
      <c r="P3860">
        <v>53.769230769230703</v>
      </c>
      <c r="Q3860">
        <v>3.1653965962313999E-2</v>
      </c>
    </row>
    <row r="3861" spans="1:17" hidden="1" x14ac:dyDescent="0.3">
      <c r="A3861" t="s">
        <v>7953</v>
      </c>
      <c r="B3861" t="s">
        <v>7954</v>
      </c>
      <c r="C3861" t="str">
        <f>IFERROR(VLOOKUP(Table1[[#This Row],[Ticker]],[1]!Table2[[Symbol]:[Industry]],2,FALSE),"-")</f>
        <v>-</v>
      </c>
      <c r="D3861" t="s">
        <v>297</v>
      </c>
      <c r="E3861">
        <v>25.785924999999999</v>
      </c>
      <c r="F3861">
        <v>27.5</v>
      </c>
      <c r="G3861">
        <v>-18.317368899525999</v>
      </c>
      <c r="H3861">
        <v>-7.28881851362953</v>
      </c>
      <c r="I3861">
        <v>-14.183951413945</v>
      </c>
      <c r="J3861">
        <v>-0.76423889924707999</v>
      </c>
      <c r="K3861">
        <v>26.512001468461499</v>
      </c>
      <c r="L3861">
        <v>26.136788655946098</v>
      </c>
      <c r="M3861">
        <v>58.888237987041201</v>
      </c>
      <c r="N3861">
        <v>1.96229508196721</v>
      </c>
      <c r="O3861">
        <v>10.1818181818181</v>
      </c>
      <c r="P3861">
        <v>27.0207852193995</v>
      </c>
    </row>
    <row r="3862" spans="1:17" hidden="1" x14ac:dyDescent="0.3">
      <c r="A3862" t="s">
        <v>7955</v>
      </c>
      <c r="B3862" t="s">
        <v>7956</v>
      </c>
      <c r="C3862" t="str">
        <f>IFERROR(VLOOKUP(Table1[[#This Row],[Ticker]],[1]!Table2[[Symbol]:[Industry]],2,FALSE),"-")</f>
        <v>-</v>
      </c>
      <c r="D3862" t="s">
        <v>95</v>
      </c>
      <c r="E3862">
        <v>25.732615297999999</v>
      </c>
      <c r="F3862">
        <v>17.11</v>
      </c>
      <c r="G3862">
        <v>16.236283513287901</v>
      </c>
      <c r="H3862">
        <v>1.2335557622499</v>
      </c>
      <c r="I3862">
        <v>-30.924219142125601</v>
      </c>
      <c r="J3862">
        <v>-2.7820799385120001</v>
      </c>
      <c r="K3862">
        <v>17.3403660949207</v>
      </c>
      <c r="L3862">
        <v>16.7462729388286</v>
      </c>
      <c r="M3862">
        <v>43.560270840267798</v>
      </c>
      <c r="N3862">
        <v>1.7402556918471599</v>
      </c>
      <c r="O3862">
        <v>47.5745178258328</v>
      </c>
      <c r="P3862">
        <v>55.545454545454497</v>
      </c>
      <c r="Q3862">
        <v>1.7184813079106999E-2</v>
      </c>
    </row>
    <row r="3863" spans="1:17" hidden="1" x14ac:dyDescent="0.3">
      <c r="A3863" t="s">
        <v>7957</v>
      </c>
      <c r="B3863" t="s">
        <v>7958</v>
      </c>
      <c r="C3863" t="str">
        <f>IFERROR(VLOOKUP(Table1[[#This Row],[Ticker]],[1]!Table2[[Symbol]:[Industry]],2,FALSE),"-")</f>
        <v>-</v>
      </c>
      <c r="D3863" t="s">
        <v>2862</v>
      </c>
      <c r="E3863">
        <v>25.704000000000001</v>
      </c>
      <c r="F3863">
        <v>63</v>
      </c>
      <c r="G3863">
        <v>-48.807307657181298</v>
      </c>
      <c r="H3863">
        <v>0.84595886302509005</v>
      </c>
      <c r="I3863">
        <v>-28.541056334035801</v>
      </c>
      <c r="J3863">
        <v>-12.2043401810954</v>
      </c>
      <c r="K3863">
        <v>62.928388936678701</v>
      </c>
      <c r="L3863">
        <v>69.594199418099393</v>
      </c>
      <c r="M3863">
        <v>44.787959760016001</v>
      </c>
      <c r="N3863">
        <v>1.8285714285714201</v>
      </c>
      <c r="O3863">
        <v>53.904761904761898</v>
      </c>
      <c r="P3863">
        <v>24.137931034482701</v>
      </c>
    </row>
    <row r="3864" spans="1:17" hidden="1" x14ac:dyDescent="0.3">
      <c r="A3864" t="s">
        <v>7959</v>
      </c>
      <c r="B3864" t="s">
        <v>7960</v>
      </c>
      <c r="C3864" t="str">
        <f>IFERROR(VLOOKUP(Table1[[#This Row],[Ticker]],[1]!Table2[[Symbol]:[Industry]],2,FALSE),"-")</f>
        <v>-</v>
      </c>
      <c r="D3864" t="s">
        <v>3167</v>
      </c>
      <c r="E3864">
        <v>25.682418047999999</v>
      </c>
      <c r="F3864">
        <v>48.16</v>
      </c>
      <c r="G3864">
        <v>-79.206826704019505</v>
      </c>
      <c r="H3864">
        <v>23.4033618717345</v>
      </c>
      <c r="I3864">
        <v>-23.254068454640802</v>
      </c>
      <c r="J3864">
        <v>-1.5615555621061299</v>
      </c>
      <c r="K3864">
        <v>46.832993044622498</v>
      </c>
      <c r="M3864">
        <v>48.399664684996402</v>
      </c>
      <c r="N3864">
        <v>2.9709864603481599</v>
      </c>
      <c r="O3864">
        <v>122.176079734219</v>
      </c>
      <c r="P3864">
        <v>50.499999999999901</v>
      </c>
    </row>
    <row r="3865" spans="1:17" hidden="1" x14ac:dyDescent="0.3">
      <c r="A3865" t="s">
        <v>7961</v>
      </c>
      <c r="B3865" t="s">
        <v>7962</v>
      </c>
      <c r="C3865" t="str">
        <f>IFERROR(VLOOKUP(Table1[[#This Row],[Ticker]],[1]!Table2[[Symbol]:[Industry]],2,FALSE),"-")</f>
        <v>-</v>
      </c>
      <c r="D3865" t="s">
        <v>124</v>
      </c>
      <c r="E3865">
        <v>25.585000000000001</v>
      </c>
      <c r="F3865">
        <v>7.31</v>
      </c>
      <c r="G3865">
        <v>-17.8053235301971</v>
      </c>
      <c r="H3865">
        <v>-3.9698542546748201</v>
      </c>
      <c r="I3865">
        <v>-43.219537476643602</v>
      </c>
      <c r="J3865">
        <v>1.4385669856619601</v>
      </c>
      <c r="K3865">
        <v>7.5564258539396096</v>
      </c>
      <c r="L3865">
        <v>8.4956844652845493</v>
      </c>
      <c r="M3865">
        <v>49.255722719497697</v>
      </c>
      <c r="N3865">
        <v>0.84724030608100698</v>
      </c>
      <c r="O3865">
        <v>70.177838577291297</v>
      </c>
      <c r="P3865">
        <v>12.4615384615384</v>
      </c>
      <c r="Q3865">
        <v>9.0422890546390002E-3</v>
      </c>
    </row>
    <row r="3866" spans="1:17" hidden="1" x14ac:dyDescent="0.3">
      <c r="A3866" t="s">
        <v>7963</v>
      </c>
      <c r="B3866" t="s">
        <v>7964</v>
      </c>
      <c r="C3866" t="str">
        <f>IFERROR(VLOOKUP(Table1[[#This Row],[Ticker]],[1]!Table2[[Symbol]:[Industry]],2,FALSE),"-")</f>
        <v>-</v>
      </c>
      <c r="D3866" t="s">
        <v>304</v>
      </c>
      <c r="E3866">
        <v>25.550519999999999</v>
      </c>
      <c r="F3866">
        <v>29.8</v>
      </c>
      <c r="G3866">
        <v>-70.622644120404999</v>
      </c>
      <c r="H3866">
        <v>-8.3325561448737897</v>
      </c>
      <c r="I3866">
        <v>-36.694558313041099</v>
      </c>
      <c r="J3866">
        <v>5.9584418206495</v>
      </c>
      <c r="K3866">
        <v>31.1587636595223</v>
      </c>
      <c r="M3866">
        <v>32.564778813873097</v>
      </c>
      <c r="N3866">
        <v>0.65789473684210498</v>
      </c>
      <c r="O3866">
        <v>96.476510067114006</v>
      </c>
      <c r="P3866">
        <v>21.632653061224399</v>
      </c>
    </row>
    <row r="3867" spans="1:17" hidden="1" x14ac:dyDescent="0.3">
      <c r="A3867" t="s">
        <v>7965</v>
      </c>
      <c r="B3867" t="s">
        <v>7966</v>
      </c>
      <c r="C3867" t="str">
        <f>IFERROR(VLOOKUP(Table1[[#This Row],[Ticker]],[1]!Table2[[Symbol]:[Industry]],2,FALSE),"-")</f>
        <v>-</v>
      </c>
      <c r="D3867" t="s">
        <v>7306</v>
      </c>
      <c r="E3867">
        <v>25.481960000000001</v>
      </c>
      <c r="F3867">
        <v>650.04999999999995</v>
      </c>
      <c r="G3867">
        <v>20.8185426829547</v>
      </c>
      <c r="H3867">
        <v>-8.2263247465513292</v>
      </c>
      <c r="I3867">
        <v>-4.95241475657265</v>
      </c>
      <c r="J3867">
        <v>2.7727205041070202</v>
      </c>
      <c r="K3867">
        <v>641.33859018332203</v>
      </c>
      <c r="L3867">
        <v>595.74137176596105</v>
      </c>
      <c r="M3867">
        <v>48.604827214694602</v>
      </c>
      <c r="N3867">
        <v>0.79548340914863602</v>
      </c>
      <c r="O3867">
        <v>46.457964771940603</v>
      </c>
      <c r="P3867">
        <v>62.512499999999903</v>
      </c>
      <c r="Q3867">
        <v>-2.2925249633427E-2</v>
      </c>
    </row>
    <row r="3868" spans="1:17" hidden="1" x14ac:dyDescent="0.3">
      <c r="A3868" t="s">
        <v>7967</v>
      </c>
      <c r="B3868" t="s">
        <v>7968</v>
      </c>
      <c r="C3868" t="str">
        <f>IFERROR(VLOOKUP(Table1[[#This Row],[Ticker]],[1]!Table2[[Symbol]:[Industry]],2,FALSE),"-")</f>
        <v>-</v>
      </c>
      <c r="E3868">
        <v>25.467703233000002</v>
      </c>
      <c r="F3868">
        <v>12.39</v>
      </c>
      <c r="G3868">
        <v>39.278368380301899</v>
      </c>
      <c r="H3868">
        <v>-15.6949216401195</v>
      </c>
      <c r="I3868">
        <v>24.561851943369099</v>
      </c>
      <c r="J3868">
        <v>-4.0011272935465296</v>
      </c>
      <c r="K3868">
        <v>11.2212753327386</v>
      </c>
      <c r="L3868">
        <v>9.1942680694376708</v>
      </c>
      <c r="M3868">
        <v>55.459095437868498</v>
      </c>
      <c r="N3868">
        <v>0.92633043817745897</v>
      </c>
      <c r="O3868">
        <v>14.527845036319601</v>
      </c>
      <c r="P3868">
        <v>109.29054054053999</v>
      </c>
      <c r="Q3868">
        <v>0.11274931186274501</v>
      </c>
    </row>
    <row r="3869" spans="1:17" hidden="1" x14ac:dyDescent="0.3">
      <c r="A3869" t="s">
        <v>7969</v>
      </c>
      <c r="B3869" t="s">
        <v>7970</v>
      </c>
      <c r="C3869" t="str">
        <f>IFERROR(VLOOKUP(Table1[[#This Row],[Ticker]],[1]!Table2[[Symbol]:[Industry]],2,FALSE),"-")</f>
        <v>-</v>
      </c>
      <c r="D3869" t="s">
        <v>68</v>
      </c>
      <c r="E3869">
        <v>25.460819999999998</v>
      </c>
      <c r="F3869">
        <v>25.41</v>
      </c>
      <c r="G3869">
        <v>21.5781798711633</v>
      </c>
      <c r="H3869">
        <v>-7.0142761400670501</v>
      </c>
      <c r="I3869">
        <v>0.63735179415991805</v>
      </c>
      <c r="J3869">
        <v>-3.16124264456543</v>
      </c>
      <c r="K3869">
        <v>24.402379824995599</v>
      </c>
      <c r="L3869">
        <v>22.759857933007801</v>
      </c>
      <c r="M3869">
        <v>52.037277638406103</v>
      </c>
      <c r="N3869">
        <v>1.49334797646271</v>
      </c>
      <c r="O3869">
        <v>12.9476584022038</v>
      </c>
      <c r="P3869">
        <v>58.911819887429601</v>
      </c>
      <c r="Q3869">
        <v>7.8025352403805995E-2</v>
      </c>
    </row>
    <row r="3870" spans="1:17" hidden="1" x14ac:dyDescent="0.3">
      <c r="A3870" t="s">
        <v>7971</v>
      </c>
      <c r="B3870" t="s">
        <v>7972</v>
      </c>
      <c r="C3870" t="str">
        <f>IFERROR(VLOOKUP(Table1[[#This Row],[Ticker]],[1]!Table2[[Symbol]:[Industry]],2,FALSE),"-")</f>
        <v>-</v>
      </c>
      <c r="D3870" t="s">
        <v>626</v>
      </c>
      <c r="E3870">
        <v>25.380230399999999</v>
      </c>
      <c r="F3870">
        <v>33.130000000000003</v>
      </c>
      <c r="G3870">
        <v>22.380741903170399</v>
      </c>
      <c r="H3870">
        <v>8.9552484805114307</v>
      </c>
      <c r="I3870">
        <v>-34.653476811860102</v>
      </c>
      <c r="J3870">
        <v>11.5501475294817</v>
      </c>
      <c r="K3870">
        <v>30.143796074838601</v>
      </c>
      <c r="L3870">
        <v>28.834855038964299</v>
      </c>
      <c r="M3870">
        <v>57.094723307982797</v>
      </c>
      <c r="N3870">
        <v>2.2032202906811</v>
      </c>
      <c r="O3870">
        <v>38.394204648354901</v>
      </c>
      <c r="P3870">
        <v>57.761904761904702</v>
      </c>
      <c r="Q3870">
        <v>4.0256558669929998E-2</v>
      </c>
    </row>
    <row r="3871" spans="1:17" hidden="1" x14ac:dyDescent="0.3">
      <c r="A3871" t="s">
        <v>7973</v>
      </c>
      <c r="B3871" t="s">
        <v>7974</v>
      </c>
      <c r="C3871" t="str">
        <f>IFERROR(VLOOKUP(Table1[[#This Row],[Ticker]],[1]!Table2[[Symbol]:[Industry]],2,FALSE),"-")</f>
        <v>-</v>
      </c>
      <c r="D3871" t="s">
        <v>433</v>
      </c>
      <c r="E3871">
        <v>25.320543300000001</v>
      </c>
      <c r="F3871">
        <v>42.93</v>
      </c>
      <c r="G3871">
        <v>-6.2992910948077601</v>
      </c>
      <c r="H3871">
        <v>-0.38713580682374898</v>
      </c>
      <c r="I3871">
        <v>15.8528302151223</v>
      </c>
      <c r="J3871">
        <v>0.77652272199717298</v>
      </c>
      <c r="K3871">
        <v>41.572921217845398</v>
      </c>
      <c r="L3871">
        <v>38.076797674209203</v>
      </c>
      <c r="M3871">
        <v>55.429664945685197</v>
      </c>
      <c r="N3871">
        <v>1.4069066592050601</v>
      </c>
      <c r="O3871">
        <v>11.7866293966923</v>
      </c>
      <c r="P3871">
        <v>48.804159445407201</v>
      </c>
      <c r="Q3871">
        <v>5.4504351282763999E-2</v>
      </c>
    </row>
    <row r="3872" spans="1:17" hidden="1" x14ac:dyDescent="0.3">
      <c r="A3872" t="s">
        <v>7975</v>
      </c>
      <c r="B3872" t="s">
        <v>7976</v>
      </c>
      <c r="C3872" t="str">
        <f>IFERROR(VLOOKUP(Table1[[#This Row],[Ticker]],[1]!Table2[[Symbol]:[Industry]],2,FALSE),"-")</f>
        <v>-</v>
      </c>
      <c r="D3872" t="s">
        <v>433</v>
      </c>
      <c r="E3872">
        <v>25.259450999999999</v>
      </c>
      <c r="F3872">
        <v>49.91</v>
      </c>
      <c r="G3872">
        <v>132.55302463773</v>
      </c>
      <c r="H3872">
        <v>-9.1247048700148703</v>
      </c>
      <c r="I3872">
        <v>-18.380958204033899</v>
      </c>
      <c r="J3872">
        <v>6.5550494902660201</v>
      </c>
      <c r="K3872">
        <v>51.1052054574849</v>
      </c>
      <c r="L3872">
        <v>50.942080479473397</v>
      </c>
      <c r="M3872">
        <v>49.794439013433802</v>
      </c>
      <c r="N3872">
        <v>0.55936559755399295</v>
      </c>
      <c r="O3872">
        <v>119.73552394309699</v>
      </c>
      <c r="P3872">
        <v>159.13811007268899</v>
      </c>
    </row>
    <row r="3873" spans="1:17" hidden="1" x14ac:dyDescent="0.3">
      <c r="A3873" t="s">
        <v>7977</v>
      </c>
      <c r="B3873" t="s">
        <v>7978</v>
      </c>
      <c r="C3873" t="str">
        <f>IFERROR(VLOOKUP(Table1[[#This Row],[Ticker]],[1]!Table2[[Symbol]:[Industry]],2,FALSE),"-")</f>
        <v>-</v>
      </c>
      <c r="D3873" t="s">
        <v>626</v>
      </c>
      <c r="E3873">
        <v>25.211783</v>
      </c>
      <c r="F3873">
        <v>1.93</v>
      </c>
      <c r="G3873">
        <v>-7.9515450622882797</v>
      </c>
      <c r="H3873">
        <v>-5.0126269955607698</v>
      </c>
      <c r="I3873">
        <v>-2.1852744934124999</v>
      </c>
      <c r="J3873">
        <v>2.5881182733347998</v>
      </c>
      <c r="K3873">
        <v>1.89130769538597</v>
      </c>
      <c r="L3873">
        <v>1.8503975718408501</v>
      </c>
      <c r="M3873">
        <v>51.825173028715497</v>
      </c>
      <c r="N3873">
        <v>0.88088071206084695</v>
      </c>
      <c r="O3873">
        <v>39.896373056994797</v>
      </c>
      <c r="P3873">
        <v>44.0298507462686</v>
      </c>
      <c r="Q3873">
        <v>1.4653758814044E-2</v>
      </c>
    </row>
    <row r="3874" spans="1:17" hidden="1" x14ac:dyDescent="0.3">
      <c r="A3874" t="s">
        <v>7979</v>
      </c>
      <c r="B3874" t="s">
        <v>7980</v>
      </c>
      <c r="C3874" t="str">
        <f>IFERROR(VLOOKUP(Table1[[#This Row],[Ticker]],[1]!Table2[[Symbol]:[Industry]],2,FALSE),"-")</f>
        <v>-</v>
      </c>
      <c r="D3874" t="s">
        <v>775</v>
      </c>
      <c r="E3874">
        <v>25.209931999999998</v>
      </c>
      <c r="F3874">
        <v>10.119999999999999</v>
      </c>
      <c r="G3874">
        <v>125.15620809737899</v>
      </c>
      <c r="H3874">
        <v>35.6507636678298</v>
      </c>
      <c r="I3874">
        <v>48.556527129737503</v>
      </c>
      <c r="J3874">
        <v>42.010177695394198</v>
      </c>
      <c r="K3874">
        <v>6.9931598642237196</v>
      </c>
      <c r="L3874">
        <v>6.1224785760829796</v>
      </c>
      <c r="M3874">
        <v>74.915789189074204</v>
      </c>
      <c r="N3874">
        <v>3.0438516143805798</v>
      </c>
      <c r="O3874">
        <v>11.5612648221343</v>
      </c>
      <c r="P3874">
        <v>173.513513513513</v>
      </c>
      <c r="Q3874">
        <v>-1.8232358626328E-2</v>
      </c>
    </row>
    <row r="3875" spans="1:17" hidden="1" x14ac:dyDescent="0.3">
      <c r="A3875" t="s">
        <v>7981</v>
      </c>
      <c r="B3875" t="s">
        <v>7982</v>
      </c>
      <c r="C3875" t="str">
        <f>IFERROR(VLOOKUP(Table1[[#This Row],[Ticker]],[1]!Table2[[Symbol]:[Industry]],2,FALSE),"-")</f>
        <v>-</v>
      </c>
      <c r="D3875" t="s">
        <v>5885</v>
      </c>
      <c r="E3875">
        <v>25.2</v>
      </c>
      <c r="F3875">
        <v>42</v>
      </c>
      <c r="G3875">
        <v>-24.963986959275498</v>
      </c>
      <c r="H3875">
        <v>-10.944218411023099</v>
      </c>
      <c r="I3875">
        <v>-32.737420923067901</v>
      </c>
      <c r="J3875">
        <v>-5.73641247191948</v>
      </c>
      <c r="K3875">
        <v>42.962486749425899</v>
      </c>
      <c r="L3875">
        <v>44.138386461994997</v>
      </c>
      <c r="M3875">
        <v>42.319246566568403</v>
      </c>
      <c r="N3875">
        <v>0.48926321550365298</v>
      </c>
      <c r="O3875">
        <v>53.309523809523803</v>
      </c>
      <c r="P3875">
        <v>24.777183600712998</v>
      </c>
      <c r="Q3875">
        <v>4.8540221109212002E-2</v>
      </c>
    </row>
    <row r="3876" spans="1:17" hidden="1" x14ac:dyDescent="0.3">
      <c r="A3876" t="s">
        <v>7983</v>
      </c>
      <c r="B3876" t="s">
        <v>7984</v>
      </c>
      <c r="C3876" t="str">
        <f>IFERROR(VLOOKUP(Table1[[#This Row],[Ticker]],[1]!Table2[[Symbol]:[Industry]],2,FALSE),"-")</f>
        <v>-</v>
      </c>
      <c r="D3876" t="s">
        <v>433</v>
      </c>
      <c r="E3876">
        <v>25.163477100000001</v>
      </c>
      <c r="F3876">
        <v>34.909999999999997</v>
      </c>
      <c r="G3876">
        <v>29.263128850755201</v>
      </c>
      <c r="H3876">
        <v>-6.4819025140838704</v>
      </c>
      <c r="I3876">
        <v>-26.090856597674399</v>
      </c>
      <c r="J3876">
        <v>-0.65536189322228</v>
      </c>
      <c r="K3876">
        <v>35.162420878686802</v>
      </c>
      <c r="L3876">
        <v>34.493845421662002</v>
      </c>
      <c r="M3876">
        <v>47.850755945735202</v>
      </c>
      <c r="N3876">
        <v>0.966046519714577</v>
      </c>
      <c r="O3876">
        <v>37.439129189344001</v>
      </c>
      <c r="P3876">
        <v>66.158971918134199</v>
      </c>
      <c r="Q3876">
        <v>4.8924913515730001E-2</v>
      </c>
    </row>
    <row r="3877" spans="1:17" hidden="1" x14ac:dyDescent="0.3">
      <c r="A3877" t="s">
        <v>7985</v>
      </c>
      <c r="B3877" t="s">
        <v>7986</v>
      </c>
      <c r="C3877" t="str">
        <f>IFERROR(VLOOKUP(Table1[[#This Row],[Ticker]],[1]!Table2[[Symbol]:[Industry]],2,FALSE),"-")</f>
        <v>-</v>
      </c>
      <c r="D3877" t="s">
        <v>532</v>
      </c>
      <c r="E3877">
        <v>25.153285</v>
      </c>
      <c r="F3877">
        <v>111.5</v>
      </c>
      <c r="G3877">
        <v>82.490481787992294</v>
      </c>
      <c r="H3877">
        <v>19.752208863025</v>
      </c>
      <c r="I3877">
        <v>-3.2525979745290798</v>
      </c>
      <c r="J3877">
        <v>-8.1697785881042808</v>
      </c>
      <c r="K3877">
        <v>101.651529613714</v>
      </c>
      <c r="L3877">
        <v>88.431033328276897</v>
      </c>
      <c r="M3877">
        <v>47.521723128829002</v>
      </c>
      <c r="N3877">
        <v>2.8616561262351601</v>
      </c>
      <c r="O3877">
        <v>27.004484304932699</v>
      </c>
      <c r="P3877">
        <v>119.488188976377</v>
      </c>
      <c r="Q3877">
        <v>6.0785592414318003E-2</v>
      </c>
    </row>
    <row r="3878" spans="1:17" hidden="1" x14ac:dyDescent="0.3">
      <c r="A3878" t="s">
        <v>7987</v>
      </c>
      <c r="B3878" t="s">
        <v>7988</v>
      </c>
      <c r="C3878" t="str">
        <f>IFERROR(VLOOKUP(Table1[[#This Row],[Ticker]],[1]!Table2[[Symbol]:[Industry]],2,FALSE),"-")</f>
        <v>-</v>
      </c>
      <c r="D3878" t="s">
        <v>133</v>
      </c>
      <c r="E3878">
        <v>25.116739200000001</v>
      </c>
      <c r="F3878">
        <v>45.78</v>
      </c>
      <c r="G3878">
        <v>146.07721355253301</v>
      </c>
      <c r="H3878">
        <v>27.661879261035001</v>
      </c>
      <c r="I3878">
        <v>33.531956577150801</v>
      </c>
      <c r="J3878">
        <v>21.95402320625</v>
      </c>
      <c r="K3878">
        <v>34.299454203745903</v>
      </c>
      <c r="L3878">
        <v>30.093700095014</v>
      </c>
      <c r="M3878">
        <v>94.812083647294102</v>
      </c>
      <c r="N3878">
        <v>1.09658923747626</v>
      </c>
      <c r="O3878">
        <v>16.5137614678899</v>
      </c>
      <c r="P3878">
        <v>200</v>
      </c>
      <c r="Q3878">
        <v>4.0802369449075997E-2</v>
      </c>
    </row>
    <row r="3879" spans="1:17" hidden="1" x14ac:dyDescent="0.3">
      <c r="A3879" t="s">
        <v>7989</v>
      </c>
      <c r="B3879" t="s">
        <v>7990</v>
      </c>
      <c r="C3879" t="str">
        <f>IFERROR(VLOOKUP(Table1[[#This Row],[Ticker]],[1]!Table2[[Symbol]:[Industry]],2,FALSE),"-")</f>
        <v>-</v>
      </c>
      <c r="D3879" t="s">
        <v>626</v>
      </c>
      <c r="E3879">
        <v>25.116</v>
      </c>
      <c r="F3879">
        <v>41.86</v>
      </c>
      <c r="G3879">
        <v>318.73406350121098</v>
      </c>
      <c r="H3879">
        <v>57.575028025791497</v>
      </c>
      <c r="I3879">
        <v>305.49518527670199</v>
      </c>
      <c r="J3879">
        <v>8.64251215060691</v>
      </c>
      <c r="K3879">
        <v>26.808192023714099</v>
      </c>
      <c r="L3879">
        <v>15.834280037346799</v>
      </c>
      <c r="M3879">
        <v>99.998925315969501</v>
      </c>
      <c r="N3879">
        <v>0.43072469240693501</v>
      </c>
      <c r="O3879">
        <v>0</v>
      </c>
      <c r="P3879">
        <v>365.11111111111097</v>
      </c>
    </row>
    <row r="3880" spans="1:17" hidden="1" x14ac:dyDescent="0.3">
      <c r="A3880" t="s">
        <v>7991</v>
      </c>
      <c r="B3880" t="s">
        <v>7992</v>
      </c>
      <c r="C3880" t="str">
        <f>IFERROR(VLOOKUP(Table1[[#This Row],[Ticker]],[1]!Table2[[Symbol]:[Industry]],2,FALSE),"-")</f>
        <v>-</v>
      </c>
      <c r="D3880" t="s">
        <v>7237</v>
      </c>
      <c r="E3880">
        <v>25.109220271999899</v>
      </c>
      <c r="F3880">
        <v>24.28</v>
      </c>
      <c r="G3880">
        <v>0.66858332814366495</v>
      </c>
      <c r="H3880">
        <v>4.8488700711764698</v>
      </c>
      <c r="I3880">
        <v>-12.190434008418</v>
      </c>
      <c r="J3880">
        <v>5.0674608377837398</v>
      </c>
      <c r="K3880">
        <v>22.628528398452399</v>
      </c>
      <c r="L3880">
        <v>22.029600554915699</v>
      </c>
      <c r="M3880">
        <v>53.861970918308003</v>
      </c>
      <c r="N3880">
        <v>1.0035957844047501</v>
      </c>
      <c r="O3880">
        <v>19.4398682042833</v>
      </c>
      <c r="P3880">
        <v>32.822757111597298</v>
      </c>
      <c r="Q3880">
        <v>5.8590699844068998E-2</v>
      </c>
    </row>
    <row r="3881" spans="1:17" hidden="1" x14ac:dyDescent="0.3">
      <c r="A3881" t="s">
        <v>7993</v>
      </c>
      <c r="B3881" t="s">
        <v>7994</v>
      </c>
      <c r="C3881" t="str">
        <f>IFERROR(VLOOKUP(Table1[[#This Row],[Ticker]],[1]!Table2[[Symbol]:[Industry]],2,FALSE),"-")</f>
        <v>-</v>
      </c>
      <c r="D3881" t="s">
        <v>532</v>
      </c>
      <c r="E3881">
        <v>25.048649999999999</v>
      </c>
      <c r="F3881">
        <v>80.75</v>
      </c>
      <c r="G3881">
        <v>67.993227818052901</v>
      </c>
      <c r="H3881">
        <v>-9.2364910780820999</v>
      </c>
      <c r="I3881">
        <v>29.916793494909999</v>
      </c>
      <c r="J3881">
        <v>4.5195542434092202</v>
      </c>
      <c r="K3881">
        <v>75.084116911044504</v>
      </c>
      <c r="L3881">
        <v>59.102735733367098</v>
      </c>
      <c r="M3881">
        <v>69.518330558561601</v>
      </c>
      <c r="N3881">
        <v>0.42060229906401803</v>
      </c>
      <c r="O3881">
        <v>11.455108359133099</v>
      </c>
      <c r="P3881">
        <v>165.887388870595</v>
      </c>
    </row>
    <row r="3882" spans="1:17" hidden="1" x14ac:dyDescent="0.3">
      <c r="A3882" t="s">
        <v>7995</v>
      </c>
      <c r="B3882" t="s">
        <v>7996</v>
      </c>
      <c r="C3882" t="str">
        <f>IFERROR(VLOOKUP(Table1[[#This Row],[Ticker]],[1]!Table2[[Symbol]:[Industry]],2,FALSE),"-")</f>
        <v>-</v>
      </c>
      <c r="D3882" t="s">
        <v>7413</v>
      </c>
      <c r="E3882">
        <v>25.001919999999998</v>
      </c>
      <c r="F3882">
        <v>158</v>
      </c>
      <c r="G3882">
        <v>-52.179622755420503</v>
      </c>
      <c r="H3882">
        <v>-13.6302316131653</v>
      </c>
      <c r="I3882">
        <v>-24.8366582987165</v>
      </c>
      <c r="J3882">
        <v>4.0003446522722399</v>
      </c>
      <c r="K3882">
        <v>161.447230669281</v>
      </c>
      <c r="L3882">
        <v>179.06408613927101</v>
      </c>
      <c r="M3882">
        <v>58.4710960269582</v>
      </c>
      <c r="N3882">
        <v>0.72727272727272696</v>
      </c>
      <c r="O3882">
        <v>41.329113924050603</v>
      </c>
      <c r="P3882">
        <v>7.22768917543263</v>
      </c>
      <c r="Q3882">
        <v>7.2599792588738998E-2</v>
      </c>
    </row>
    <row r="3883" spans="1:17" hidden="1" x14ac:dyDescent="0.3">
      <c r="A3883" t="s">
        <v>7997</v>
      </c>
      <c r="B3883" t="s">
        <v>7998</v>
      </c>
      <c r="C3883" t="str">
        <f>IFERROR(VLOOKUP(Table1[[#This Row],[Ticker]],[1]!Table2[[Symbol]:[Industry]],2,FALSE),"-")</f>
        <v>-</v>
      </c>
      <c r="D3883" t="s">
        <v>417</v>
      </c>
      <c r="E3883">
        <v>24.990030000000001</v>
      </c>
      <c r="F3883">
        <v>36.270000000000003</v>
      </c>
      <c r="G3883">
        <v>24.476972041092498</v>
      </c>
      <c r="H3883">
        <v>25.359036214165801</v>
      </c>
      <c r="I3883">
        <v>-10.993328236810999</v>
      </c>
      <c r="J3883">
        <v>20.127966156932601</v>
      </c>
      <c r="K3883">
        <v>29.849647395057399</v>
      </c>
      <c r="L3883">
        <v>28.651826458603502</v>
      </c>
      <c r="M3883">
        <v>67.466813315643506</v>
      </c>
      <c r="N3883">
        <v>3.71195927692512</v>
      </c>
      <c r="O3883">
        <v>14.2817755720981</v>
      </c>
      <c r="P3883">
        <v>68.619246861924694</v>
      </c>
      <c r="Q3883">
        <v>3.3002155479906002E-2</v>
      </c>
    </row>
    <row r="3884" spans="1:17" hidden="1" x14ac:dyDescent="0.3">
      <c r="A3884" t="s">
        <v>7999</v>
      </c>
      <c r="B3884" t="s">
        <v>8000</v>
      </c>
      <c r="C3884" t="str">
        <f>IFERROR(VLOOKUP(Table1[[#This Row],[Ticker]],[1]!Table2[[Symbol]:[Industry]],2,FALSE),"-")</f>
        <v>-</v>
      </c>
      <c r="D3884" t="s">
        <v>307</v>
      </c>
      <c r="E3884">
        <v>24.944218500000002</v>
      </c>
      <c r="F3884">
        <v>22.65</v>
      </c>
      <c r="G3884">
        <v>91.623007050590004</v>
      </c>
      <c r="H3884">
        <v>-3.7157639152581901</v>
      </c>
      <c r="I3884">
        <v>12.310467668729</v>
      </c>
      <c r="J3884">
        <v>-4.0997124144958699</v>
      </c>
      <c r="K3884">
        <v>22.3018258042726</v>
      </c>
      <c r="L3884">
        <v>20.443491913869199</v>
      </c>
      <c r="M3884">
        <v>62.3428239273873</v>
      </c>
      <c r="N3884">
        <v>0.817645266421133</v>
      </c>
      <c r="O3884">
        <v>43.178807947019799</v>
      </c>
      <c r="P3884">
        <v>140.95744680851001</v>
      </c>
      <c r="Q3884">
        <v>3.3743889183996997E-2</v>
      </c>
    </row>
    <row r="3885" spans="1:17" hidden="1" x14ac:dyDescent="0.3">
      <c r="A3885" t="s">
        <v>8001</v>
      </c>
      <c r="B3885" t="s">
        <v>8002</v>
      </c>
      <c r="C3885" t="str">
        <f>IFERROR(VLOOKUP(Table1[[#This Row],[Ticker]],[1]!Table2[[Symbol]:[Industry]],2,FALSE),"-")</f>
        <v>-</v>
      </c>
      <c r="D3885" t="s">
        <v>181</v>
      </c>
      <c r="E3885">
        <v>24.911004999999999</v>
      </c>
      <c r="F3885">
        <v>51.31</v>
      </c>
      <c r="G3885">
        <v>16.738936911409599</v>
      </c>
      <c r="H3885">
        <v>27.002916791827602</v>
      </c>
      <c r="I3885">
        <v>-1.29396268581661</v>
      </c>
      <c r="J3885">
        <v>7.1717161569326899</v>
      </c>
      <c r="K3885">
        <v>45.331394383470503</v>
      </c>
      <c r="L3885">
        <v>42.127667478118497</v>
      </c>
      <c r="M3885">
        <v>50.310408984588598</v>
      </c>
      <c r="N3885">
        <v>3.6621156931426699</v>
      </c>
      <c r="O3885">
        <v>24.537127265640201</v>
      </c>
      <c r="P3885">
        <v>51.3569321533923</v>
      </c>
      <c r="Q3885">
        <v>3.9958988810520998E-2</v>
      </c>
    </row>
    <row r="3886" spans="1:17" hidden="1" x14ac:dyDescent="0.3">
      <c r="A3886" t="s">
        <v>8003</v>
      </c>
      <c r="B3886" t="s">
        <v>8004</v>
      </c>
      <c r="C3886" t="str">
        <f>IFERROR(VLOOKUP(Table1[[#This Row],[Ticker]],[1]!Table2[[Symbol]:[Industry]],2,FALSE),"-")</f>
        <v>-</v>
      </c>
      <c r="D3886" t="s">
        <v>54</v>
      </c>
      <c r="E3886">
        <v>24.9002281</v>
      </c>
      <c r="F3886">
        <v>83.27</v>
      </c>
      <c r="G3886">
        <v>-15.5584187682924</v>
      </c>
      <c r="H3886">
        <v>35.179292196358404</v>
      </c>
      <c r="I3886">
        <v>-21.154726384074898</v>
      </c>
      <c r="J3886">
        <v>14.3313652797397</v>
      </c>
      <c r="K3886">
        <v>71.391603614123198</v>
      </c>
      <c r="L3886">
        <v>69.412591767117803</v>
      </c>
      <c r="M3886">
        <v>60.438617196126899</v>
      </c>
      <c r="N3886">
        <v>3.6127991891987401</v>
      </c>
      <c r="O3886">
        <v>25.795604659541201</v>
      </c>
      <c r="P3886">
        <v>48.696428571428498</v>
      </c>
      <c r="Q3886">
        <v>6.1246707814906001E-2</v>
      </c>
    </row>
    <row r="3887" spans="1:17" hidden="1" x14ac:dyDescent="0.3">
      <c r="A3887" t="s">
        <v>8005</v>
      </c>
      <c r="B3887" t="s">
        <v>8006</v>
      </c>
      <c r="C3887" t="str">
        <f>IFERROR(VLOOKUP(Table1[[#This Row],[Ticker]],[1]!Table2[[Symbol]:[Industry]],2,FALSE),"-")</f>
        <v>-</v>
      </c>
      <c r="D3887" t="s">
        <v>46</v>
      </c>
      <c r="E3887">
        <v>24.895350000000001</v>
      </c>
      <c r="F3887">
        <v>34.15</v>
      </c>
      <c r="G3887">
        <v>-76.658184850163707</v>
      </c>
      <c r="H3887">
        <v>-8.6412206241543998</v>
      </c>
      <c r="I3887">
        <v>-45.946505972068401</v>
      </c>
      <c r="J3887">
        <v>-1.14118706887377</v>
      </c>
      <c r="K3887">
        <v>35.852973333427599</v>
      </c>
      <c r="M3887">
        <v>45.300897255106499</v>
      </c>
      <c r="N3887">
        <v>0.57861771058315303</v>
      </c>
      <c r="O3887">
        <v>119.32650073206401</v>
      </c>
      <c r="P3887">
        <v>8.4126984126984006</v>
      </c>
    </row>
    <row r="3888" spans="1:17" hidden="1" x14ac:dyDescent="0.3">
      <c r="A3888" t="s">
        <v>8007</v>
      </c>
      <c r="B3888" t="s">
        <v>8008</v>
      </c>
      <c r="C3888" t="str">
        <f>IFERROR(VLOOKUP(Table1[[#This Row],[Ticker]],[1]!Table2[[Symbol]:[Industry]],2,FALSE),"-")</f>
        <v>-</v>
      </c>
      <c r="D3888" t="s">
        <v>7228</v>
      </c>
      <c r="E3888">
        <v>24.886752994999998</v>
      </c>
      <c r="F3888">
        <v>12.35</v>
      </c>
      <c r="G3888">
        <v>16.354729379855701</v>
      </c>
      <c r="H3888">
        <v>5.7626255296917499</v>
      </c>
      <c r="I3888">
        <v>10.518808900326</v>
      </c>
      <c r="J3888">
        <v>0.394793080009613</v>
      </c>
      <c r="K3888">
        <v>12.6672801755513</v>
      </c>
      <c r="L3888">
        <v>10.7530430469398</v>
      </c>
      <c r="M3888">
        <v>27.791104435728599</v>
      </c>
      <c r="N3888">
        <v>0.65769365717862904</v>
      </c>
      <c r="O3888">
        <v>24.939271255060699</v>
      </c>
      <c r="P3888">
        <v>60.598179453836103</v>
      </c>
      <c r="Q3888">
        <v>4.7931240372938E-2</v>
      </c>
    </row>
    <row r="3889" spans="1:17" hidden="1" x14ac:dyDescent="0.3">
      <c r="A3889" t="s">
        <v>8009</v>
      </c>
      <c r="B3889" t="s">
        <v>8010</v>
      </c>
      <c r="C3889" t="str">
        <f>IFERROR(VLOOKUP(Table1[[#This Row],[Ticker]],[1]!Table2[[Symbol]:[Industry]],2,FALSE),"-")</f>
        <v>-</v>
      </c>
      <c r="D3889" t="s">
        <v>726</v>
      </c>
      <c r="E3889">
        <v>24.859794348000001</v>
      </c>
      <c r="F3889">
        <v>775.14</v>
      </c>
      <c r="G3889">
        <v>38.672349806486302</v>
      </c>
      <c r="H3889">
        <v>0.40736237179702001</v>
      </c>
      <c r="I3889">
        <v>19.106207125957901</v>
      </c>
      <c r="J3889">
        <v>2.56315457569035</v>
      </c>
      <c r="K3889">
        <v>750.08133137431105</v>
      </c>
      <c r="L3889">
        <v>646.94325243860601</v>
      </c>
      <c r="M3889">
        <v>42.579740679890797</v>
      </c>
      <c r="N3889">
        <v>1.20956672319559</v>
      </c>
      <c r="O3889">
        <v>2.36860438114405</v>
      </c>
      <c r="P3889">
        <v>73.934702120498102</v>
      </c>
      <c r="Q3889">
        <v>-2.2826330923839998E-3</v>
      </c>
    </row>
    <row r="3890" spans="1:17" hidden="1" x14ac:dyDescent="0.3">
      <c r="A3890" t="s">
        <v>8011</v>
      </c>
      <c r="B3890" t="s">
        <v>8012</v>
      </c>
      <c r="C3890" t="str">
        <f>IFERROR(VLOOKUP(Table1[[#This Row],[Ticker]],[1]!Table2[[Symbol]:[Industry]],2,FALSE),"-")</f>
        <v>-</v>
      </c>
      <c r="D3890" t="s">
        <v>1525</v>
      </c>
      <c r="E3890">
        <v>24.846450575999999</v>
      </c>
      <c r="F3890">
        <v>3.44</v>
      </c>
      <c r="G3890">
        <v>-38.379957229830801</v>
      </c>
      <c r="H3890">
        <v>2.4833857636098799</v>
      </c>
      <c r="I3890">
        <v>-29.2023756989073</v>
      </c>
      <c r="J3890">
        <v>5.4424763908508096</v>
      </c>
      <c r="K3890">
        <v>3.3113500901716799</v>
      </c>
      <c r="L3890">
        <v>3.7022710224422801</v>
      </c>
      <c r="M3890">
        <v>57.276980555258099</v>
      </c>
      <c r="N3890">
        <v>1.2646651993770801</v>
      </c>
      <c r="O3890">
        <v>71.511627906976699</v>
      </c>
      <c r="P3890">
        <v>22.857142857142801</v>
      </c>
      <c r="Q3890">
        <v>-8.4877817272519002E-2</v>
      </c>
    </row>
    <row r="3891" spans="1:17" hidden="1" x14ac:dyDescent="0.3">
      <c r="A3891" t="s">
        <v>8013</v>
      </c>
      <c r="B3891" t="s">
        <v>8014</v>
      </c>
      <c r="C3891" t="str">
        <f>IFERROR(VLOOKUP(Table1[[#This Row],[Ticker]],[1]!Table2[[Symbol]:[Industry]],2,FALSE),"-")</f>
        <v>-</v>
      </c>
      <c r="D3891" t="s">
        <v>297</v>
      </c>
      <c r="E3891">
        <v>24.812069999999999</v>
      </c>
      <c r="F3891">
        <v>60.37</v>
      </c>
      <c r="G3891">
        <v>-20.918418768292401</v>
      </c>
      <c r="H3891">
        <v>4.3842970637924203</v>
      </c>
      <c r="I3891">
        <v>-20.013064530545002</v>
      </c>
      <c r="J3891">
        <v>0.29520781290187997</v>
      </c>
      <c r="K3891">
        <v>61.869001335165599</v>
      </c>
      <c r="L3891">
        <v>61.299659086495403</v>
      </c>
      <c r="M3891">
        <v>37.267925791178001</v>
      </c>
      <c r="N3891">
        <v>1.0135193471481401</v>
      </c>
      <c r="O3891">
        <v>20.7553420573132</v>
      </c>
      <c r="P3891">
        <v>24.090441932168499</v>
      </c>
      <c r="Q3891">
        <v>2.5590613302113999E-2</v>
      </c>
    </row>
    <row r="3892" spans="1:17" hidden="1" x14ac:dyDescent="0.3">
      <c r="A3892" t="s">
        <v>8015</v>
      </c>
      <c r="B3892" t="s">
        <v>8016</v>
      </c>
      <c r="C3892" t="str">
        <f>IFERROR(VLOOKUP(Table1[[#This Row],[Ticker]],[1]!Table2[[Symbol]:[Industry]],2,FALSE),"-")</f>
        <v>-</v>
      </c>
      <c r="D3892" t="s">
        <v>532</v>
      </c>
      <c r="E3892">
        <v>24.803000000000001</v>
      </c>
      <c r="F3892">
        <v>14.59</v>
      </c>
      <c r="G3892">
        <v>-21.469811659742899</v>
      </c>
      <c r="H3892">
        <v>0.37975839682462498</v>
      </c>
      <c r="I3892">
        <v>-15.578076755383099</v>
      </c>
      <c r="J3892">
        <v>9.4346791198956499</v>
      </c>
      <c r="K3892">
        <v>13.830148046911701</v>
      </c>
      <c r="L3892">
        <v>13.7622147443125</v>
      </c>
      <c r="M3892">
        <v>73.713473118743707</v>
      </c>
      <c r="N3892">
        <v>0.521036830393108</v>
      </c>
      <c r="O3892">
        <v>23.3721727210418</v>
      </c>
      <c r="P3892">
        <v>34.718374884579802</v>
      </c>
      <c r="Q3892">
        <v>3.0606585115935999E-2</v>
      </c>
    </row>
    <row r="3893" spans="1:17" hidden="1" x14ac:dyDescent="0.3">
      <c r="A3893" t="s">
        <v>8017</v>
      </c>
      <c r="B3893" t="s">
        <v>8018</v>
      </c>
      <c r="C3893" t="str">
        <f>IFERROR(VLOOKUP(Table1[[#This Row],[Ticker]],[1]!Table2[[Symbol]:[Industry]],2,FALSE),"-")</f>
        <v>-</v>
      </c>
      <c r="D3893" t="s">
        <v>626</v>
      </c>
      <c r="E3893">
        <v>24.786159999999999</v>
      </c>
      <c r="F3893">
        <v>49</v>
      </c>
      <c r="G3893">
        <v>193.67635247353701</v>
      </c>
      <c r="H3893">
        <v>-7.3722593551931297</v>
      </c>
      <c r="I3893">
        <v>69.731006172224795</v>
      </c>
      <c r="J3893">
        <v>-1.1435250938438699</v>
      </c>
      <c r="K3893">
        <v>44.416846874336798</v>
      </c>
      <c r="L3893">
        <v>33.037175379548501</v>
      </c>
      <c r="M3893">
        <v>51.1299048092541</v>
      </c>
      <c r="N3893">
        <v>0.47370311304972401</v>
      </c>
      <c r="O3893">
        <v>7.9591836734693899</v>
      </c>
      <c r="P3893">
        <v>304.95867768595002</v>
      </c>
      <c r="Q3893">
        <v>0.112078038906146</v>
      </c>
    </row>
    <row r="3894" spans="1:17" hidden="1" x14ac:dyDescent="0.3">
      <c r="A3894" t="s">
        <v>8019</v>
      </c>
      <c r="B3894" t="s">
        <v>8020</v>
      </c>
      <c r="C3894" t="str">
        <f>IFERROR(VLOOKUP(Table1[[#This Row],[Ticker]],[1]!Table2[[Symbol]:[Industry]],2,FALSE),"-")</f>
        <v>-</v>
      </c>
      <c r="E3894">
        <v>24.7138788</v>
      </c>
      <c r="F3894">
        <v>75.260000000000005</v>
      </c>
      <c r="G3894">
        <v>192.04319568273701</v>
      </c>
      <c r="H3894">
        <v>225.46818108524701</v>
      </c>
      <c r="I3894">
        <v>205.52346639439901</v>
      </c>
      <c r="J3894">
        <v>21.976738386473201</v>
      </c>
      <c r="M3894">
        <v>100</v>
      </c>
      <c r="O3894">
        <v>0</v>
      </c>
      <c r="P3894">
        <v>234.488888888888</v>
      </c>
    </row>
    <row r="3895" spans="1:17" hidden="1" x14ac:dyDescent="0.3">
      <c r="A3895" t="s">
        <v>8021</v>
      </c>
      <c r="B3895" t="s">
        <v>8022</v>
      </c>
      <c r="C3895" t="str">
        <f>IFERROR(VLOOKUP(Table1[[#This Row],[Ticker]],[1]!Table2[[Symbol]:[Industry]],2,FALSE),"-")</f>
        <v>-</v>
      </c>
      <c r="D3895" t="s">
        <v>726</v>
      </c>
      <c r="E3895">
        <v>24.652576575000001</v>
      </c>
      <c r="F3895">
        <v>14.13</v>
      </c>
      <c r="G3895">
        <v>19.6727108228371</v>
      </c>
      <c r="H3895">
        <v>7.4970249056667901</v>
      </c>
      <c r="I3895">
        <v>8.6006116332915994</v>
      </c>
      <c r="J3895">
        <v>3.5418915955291701</v>
      </c>
      <c r="K3895">
        <v>13.1109672319756</v>
      </c>
      <c r="L3895">
        <v>11.8226696928752</v>
      </c>
      <c r="M3895">
        <v>43.246163025678499</v>
      </c>
      <c r="N3895">
        <v>0.59778614158704702</v>
      </c>
      <c r="O3895">
        <v>2.4062278839348901</v>
      </c>
      <c r="P3895">
        <v>70.858524788391705</v>
      </c>
    </row>
    <row r="3896" spans="1:17" hidden="1" x14ac:dyDescent="0.3">
      <c r="A3896" t="s">
        <v>8023</v>
      </c>
      <c r="B3896" t="s">
        <v>8024</v>
      </c>
      <c r="C3896" t="str">
        <f>IFERROR(VLOOKUP(Table1[[#This Row],[Ticker]],[1]!Table2[[Symbol]:[Industry]],2,FALSE),"-")</f>
        <v>-</v>
      </c>
      <c r="D3896" t="s">
        <v>51</v>
      </c>
      <c r="E3896">
        <v>24.622499999999999</v>
      </c>
      <c r="F3896">
        <v>2.4500000000000002</v>
      </c>
      <c r="G3896">
        <v>-73.091635653299605</v>
      </c>
      <c r="H3896">
        <v>4.0628438703030998</v>
      </c>
      <c r="I3896">
        <v>-22.6989106642569</v>
      </c>
      <c r="J3896">
        <v>1.2981624379244201</v>
      </c>
      <c r="K3896">
        <v>2.3461983728045102</v>
      </c>
      <c r="L3896">
        <v>2.84427796560206</v>
      </c>
      <c r="M3896">
        <v>65.8860982426108</v>
      </c>
      <c r="N3896">
        <v>0.69449725851802602</v>
      </c>
      <c r="O3896">
        <v>86.938775510203996</v>
      </c>
      <c r="P3896">
        <v>28.947368421052602</v>
      </c>
      <c r="Q3896">
        <v>5.0435260456295997E-2</v>
      </c>
    </row>
    <row r="3897" spans="1:17" hidden="1" x14ac:dyDescent="0.3">
      <c r="A3897" t="s">
        <v>8025</v>
      </c>
      <c r="B3897" t="s">
        <v>8026</v>
      </c>
      <c r="C3897" t="str">
        <f>IFERROR(VLOOKUP(Table1[[#This Row],[Ticker]],[1]!Table2[[Symbol]:[Industry]],2,FALSE),"-")</f>
        <v>-</v>
      </c>
      <c r="D3897" t="s">
        <v>116</v>
      </c>
      <c r="E3897">
        <v>24.614999999999998</v>
      </c>
      <c r="F3897">
        <v>22.5</v>
      </c>
      <c r="G3897">
        <v>-34.8606663562799</v>
      </c>
      <c r="H3897">
        <v>-8.2100144034744904</v>
      </c>
      <c r="I3897">
        <v>-15.7022173207001</v>
      </c>
      <c r="J3897">
        <v>-9.2482838430673109</v>
      </c>
      <c r="K3897">
        <v>23.865705453226699</v>
      </c>
      <c r="L3897">
        <v>21.165084124387199</v>
      </c>
      <c r="M3897">
        <v>27.102499843394501</v>
      </c>
      <c r="N3897">
        <v>0.36896209136191199</v>
      </c>
      <c r="O3897">
        <v>31.5555555555555</v>
      </c>
      <c r="P3897">
        <v>61.637931034482698</v>
      </c>
      <c r="Q3897">
        <v>6.5733402756491005E-2</v>
      </c>
    </row>
    <row r="3898" spans="1:17" hidden="1" x14ac:dyDescent="0.3">
      <c r="A3898" t="s">
        <v>8027</v>
      </c>
      <c r="B3898" t="s">
        <v>8028</v>
      </c>
      <c r="C3898" t="str">
        <f>IFERROR(VLOOKUP(Table1[[#This Row],[Ticker]],[1]!Table2[[Symbol]:[Industry]],2,FALSE),"-")</f>
        <v>-</v>
      </c>
      <c r="D3898" t="s">
        <v>551</v>
      </c>
      <c r="E3898">
        <v>24.5732</v>
      </c>
      <c r="F3898">
        <v>53.42</v>
      </c>
      <c r="G3898">
        <v>-36.042712553603103</v>
      </c>
      <c r="H3898">
        <v>-6.2328290157627899</v>
      </c>
      <c r="I3898">
        <v>-23.187292420654899</v>
      </c>
      <c r="J3898">
        <v>-2.6040802546381601</v>
      </c>
      <c r="K3898">
        <v>55.117761328280999</v>
      </c>
      <c r="L3898">
        <v>56.373334577993099</v>
      </c>
      <c r="M3898">
        <v>43.632837524119303</v>
      </c>
      <c r="N3898">
        <v>0.55314891747328798</v>
      </c>
      <c r="O3898">
        <v>37.120928491201703</v>
      </c>
      <c r="P3898">
        <v>20.914440923494698</v>
      </c>
      <c r="Q3898">
        <v>-1.464871083201E-2</v>
      </c>
    </row>
    <row r="3899" spans="1:17" hidden="1" x14ac:dyDescent="0.3">
      <c r="A3899" t="s">
        <v>8029</v>
      </c>
      <c r="B3899" t="s">
        <v>8030</v>
      </c>
      <c r="C3899" t="str">
        <f>IFERROR(VLOOKUP(Table1[[#This Row],[Ticker]],[1]!Table2[[Symbol]:[Industry]],2,FALSE),"-")</f>
        <v>-</v>
      </c>
      <c r="D3899" t="s">
        <v>46</v>
      </c>
      <c r="E3899">
        <v>24.570751999999999</v>
      </c>
      <c r="F3899">
        <v>27.62</v>
      </c>
      <c r="G3899">
        <v>99.253017590388396</v>
      </c>
      <c r="H3899">
        <v>-4.0203512974027102</v>
      </c>
      <c r="I3899">
        <v>140.289680689546</v>
      </c>
      <c r="J3899">
        <v>-0.53186807245798295</v>
      </c>
      <c r="K3899">
        <v>25.731938075195298</v>
      </c>
      <c r="L3899">
        <v>18.913929374365399</v>
      </c>
      <c r="M3899">
        <v>34.995261369720602</v>
      </c>
      <c r="N3899">
        <v>5.3448275862068899E-2</v>
      </c>
      <c r="O3899">
        <v>2.6068066618392298</v>
      </c>
      <c r="P3899">
        <v>239.729397293972</v>
      </c>
    </row>
    <row r="3900" spans="1:17" hidden="1" x14ac:dyDescent="0.3">
      <c r="A3900" t="s">
        <v>8031</v>
      </c>
      <c r="B3900" t="s">
        <v>8032</v>
      </c>
      <c r="C3900" t="str">
        <f>IFERROR(VLOOKUP(Table1[[#This Row],[Ticker]],[1]!Table2[[Symbol]:[Industry]],2,FALSE),"-")</f>
        <v>-</v>
      </c>
      <c r="D3900" t="s">
        <v>8033</v>
      </c>
      <c r="E3900">
        <v>24.508408429999999</v>
      </c>
      <c r="F3900">
        <v>16.55</v>
      </c>
      <c r="G3900">
        <v>-26.038305362054999</v>
      </c>
      <c r="H3900">
        <v>1.9490763690202999</v>
      </c>
      <c r="I3900">
        <v>-15.7518735468269</v>
      </c>
      <c r="J3900">
        <v>-2.6428555894521701</v>
      </c>
      <c r="K3900">
        <v>16.654094397209299</v>
      </c>
      <c r="L3900">
        <v>16.962614240629101</v>
      </c>
      <c r="M3900">
        <v>44.820738449944798</v>
      </c>
      <c r="N3900">
        <v>1.9435575005485899</v>
      </c>
      <c r="O3900">
        <v>31.057401812688799</v>
      </c>
      <c r="P3900">
        <v>27.307692307692299</v>
      </c>
      <c r="Q3900">
        <v>-6.0163213477202E-2</v>
      </c>
    </row>
    <row r="3901" spans="1:17" hidden="1" x14ac:dyDescent="0.3">
      <c r="A3901" t="s">
        <v>8034</v>
      </c>
      <c r="B3901" t="s">
        <v>8035</v>
      </c>
      <c r="C3901" t="str">
        <f>IFERROR(VLOOKUP(Table1[[#This Row],[Ticker]],[1]!Table2[[Symbol]:[Industry]],2,FALSE),"-")</f>
        <v>-</v>
      </c>
      <c r="E3901">
        <v>24.505500000000001</v>
      </c>
      <c r="F3901">
        <v>79.05</v>
      </c>
      <c r="G3901">
        <v>217.110566738953</v>
      </c>
      <c r="H3901">
        <v>-18.088504532043</v>
      </c>
      <c r="I3901">
        <v>93.832358051571504</v>
      </c>
      <c r="J3901">
        <v>-3.5044743192577901</v>
      </c>
      <c r="K3901">
        <v>84.576244998197893</v>
      </c>
      <c r="L3901">
        <v>60.686422016860199</v>
      </c>
      <c r="M3901">
        <v>30.0283285729639</v>
      </c>
      <c r="N3901">
        <v>0.60938846662324797</v>
      </c>
      <c r="O3901">
        <v>28.6148007590132</v>
      </c>
      <c r="P3901">
        <v>251.333333333333</v>
      </c>
      <c r="Q3901">
        <v>0.117060082409877</v>
      </c>
    </row>
    <row r="3902" spans="1:17" hidden="1" x14ac:dyDescent="0.3">
      <c r="A3902" t="s">
        <v>8036</v>
      </c>
      <c r="B3902" t="s">
        <v>8037</v>
      </c>
      <c r="C3902" t="str">
        <f>IFERROR(VLOOKUP(Table1[[#This Row],[Ticker]],[1]!Table2[[Symbol]:[Industry]],2,FALSE),"-")</f>
        <v>-</v>
      </c>
      <c r="D3902" t="s">
        <v>21</v>
      </c>
      <c r="E3902">
        <v>24.481060800000002</v>
      </c>
      <c r="F3902">
        <v>8.16</v>
      </c>
      <c r="G3902">
        <v>199.81491456504</v>
      </c>
      <c r="H3902">
        <v>-15.7303358884521</v>
      </c>
      <c r="I3902">
        <v>46.895185276702399</v>
      </c>
      <c r="J3902">
        <v>-7.0838393986228603</v>
      </c>
      <c r="K3902">
        <v>7.9532899395776502</v>
      </c>
      <c r="L3902">
        <v>5.71101643685149</v>
      </c>
      <c r="M3902">
        <v>17.609301488459401</v>
      </c>
      <c r="N3902">
        <v>0.144886266452047</v>
      </c>
      <c r="O3902">
        <v>42.524509803921497</v>
      </c>
      <c r="P3902">
        <v>253.246753246753</v>
      </c>
      <c r="Q3902">
        <v>0.150736613303142</v>
      </c>
    </row>
    <row r="3903" spans="1:17" hidden="1" x14ac:dyDescent="0.3">
      <c r="A3903" t="s">
        <v>8038</v>
      </c>
      <c r="B3903" t="s">
        <v>8039</v>
      </c>
      <c r="C3903" t="str">
        <f>IFERROR(VLOOKUP(Table1[[#This Row],[Ticker]],[1]!Table2[[Symbol]:[Industry]],2,FALSE),"-")</f>
        <v>-</v>
      </c>
      <c r="D3903" t="s">
        <v>133</v>
      </c>
      <c r="E3903">
        <v>24.423317879999999</v>
      </c>
      <c r="F3903">
        <v>16.399999999999999</v>
      </c>
      <c r="G3903">
        <v>-5.5931859894901201</v>
      </c>
      <c r="H3903">
        <v>-1.87035303188851</v>
      </c>
      <c r="I3903">
        <v>-12.2495918825592</v>
      </c>
      <c r="J3903">
        <v>1.0670674632677399</v>
      </c>
      <c r="K3903">
        <v>20.078539679257499</v>
      </c>
      <c r="L3903">
        <v>20.567302919445201</v>
      </c>
      <c r="M3903">
        <v>33.686981725690302</v>
      </c>
      <c r="N3903">
        <v>1</v>
      </c>
      <c r="Q3903">
        <v>-3.2586267451102997E-2</v>
      </c>
    </row>
    <row r="3904" spans="1:17" hidden="1" x14ac:dyDescent="0.3">
      <c r="A3904" t="s">
        <v>8040</v>
      </c>
      <c r="B3904" t="s">
        <v>8041</v>
      </c>
      <c r="C3904" t="str">
        <f>IFERROR(VLOOKUP(Table1[[#This Row],[Ticker]],[1]!Table2[[Symbol]:[Industry]],2,FALSE),"-")</f>
        <v>-</v>
      </c>
      <c r="D3904" t="s">
        <v>46</v>
      </c>
      <c r="E3904">
        <v>24.323308271999998</v>
      </c>
      <c r="F3904">
        <v>1.44</v>
      </c>
      <c r="G3904">
        <v>-46.138158060657403</v>
      </c>
      <c r="H3904">
        <v>2.5126255296917601</v>
      </c>
      <c r="I3904">
        <v>-62.040984936063502</v>
      </c>
      <c r="J3904">
        <v>6.9934552873674702</v>
      </c>
      <c r="K3904">
        <v>1.5168220916152</v>
      </c>
      <c r="L3904">
        <v>1.87190636933553</v>
      </c>
      <c r="M3904">
        <v>51.725316561165798</v>
      </c>
      <c r="N3904">
        <v>0.70255346036080102</v>
      </c>
      <c r="O3904">
        <v>150</v>
      </c>
      <c r="P3904">
        <v>11.6279069767441</v>
      </c>
      <c r="Q3904">
        <v>2.6993482777678001E-2</v>
      </c>
    </row>
    <row r="3905" spans="1:17" hidden="1" x14ac:dyDescent="0.3">
      <c r="A3905" t="s">
        <v>8042</v>
      </c>
      <c r="B3905" t="s">
        <v>8043</v>
      </c>
      <c r="C3905" t="str">
        <f>IFERROR(VLOOKUP(Table1[[#This Row],[Ticker]],[1]!Table2[[Symbol]:[Industry]],2,FALSE),"-")</f>
        <v>-</v>
      </c>
      <c r="D3905" t="s">
        <v>775</v>
      </c>
      <c r="E3905">
        <v>24.31</v>
      </c>
      <c r="F3905">
        <v>22.1</v>
      </c>
      <c r="G3905">
        <v>-34.9598781381099</v>
      </c>
      <c r="H3905">
        <v>-2.4873744703082399</v>
      </c>
      <c r="I3905">
        <v>13.1808995624167</v>
      </c>
      <c r="J3905">
        <v>0.47171615693268798</v>
      </c>
      <c r="K3905">
        <v>21.5141655895969</v>
      </c>
      <c r="L3905">
        <v>21.239194702175499</v>
      </c>
      <c r="M3905">
        <v>99.991342128637498</v>
      </c>
      <c r="N3905">
        <v>0</v>
      </c>
      <c r="O3905">
        <v>22.171945701357402</v>
      </c>
      <c r="P3905">
        <v>35.582822085889497</v>
      </c>
    </row>
    <row r="3906" spans="1:17" hidden="1" x14ac:dyDescent="0.3">
      <c r="A3906" t="s">
        <v>8044</v>
      </c>
      <c r="B3906" t="s">
        <v>8045</v>
      </c>
      <c r="C3906" t="str">
        <f>IFERROR(VLOOKUP(Table1[[#This Row],[Ticker]],[1]!Table2[[Symbol]:[Industry]],2,FALSE),"-")</f>
        <v>-</v>
      </c>
      <c r="D3906" t="s">
        <v>626</v>
      </c>
      <c r="E3906">
        <v>24.195265019999901</v>
      </c>
      <c r="F3906">
        <v>27.9</v>
      </c>
      <c r="G3906">
        <v>0.57991000715577101</v>
      </c>
      <c r="H3906">
        <v>-8.5947570206438098</v>
      </c>
      <c r="I3906">
        <v>-31.692500746057998</v>
      </c>
      <c r="J3906">
        <v>1.8852717930327201</v>
      </c>
      <c r="K3906">
        <v>29.201845580976201</v>
      </c>
      <c r="L3906">
        <v>29.379884498743099</v>
      </c>
      <c r="M3906">
        <v>51.233035300615597</v>
      </c>
      <c r="N3906">
        <v>0.67084187520618299</v>
      </c>
      <c r="O3906">
        <v>48.924731182795597</v>
      </c>
      <c r="P3906">
        <v>94.425087108013898</v>
      </c>
      <c r="Q3906">
        <v>8.6592809815549995E-2</v>
      </c>
    </row>
    <row r="3907" spans="1:17" hidden="1" x14ac:dyDescent="0.3">
      <c r="A3907" t="s">
        <v>8046</v>
      </c>
      <c r="B3907" t="s">
        <v>8047</v>
      </c>
      <c r="C3907" t="str">
        <f>IFERROR(VLOOKUP(Table1[[#This Row],[Ticker]],[1]!Table2[[Symbol]:[Industry]],2,FALSE),"-")</f>
        <v>-</v>
      </c>
      <c r="D3907" t="s">
        <v>1459</v>
      </c>
      <c r="E3907">
        <v>24.1814976</v>
      </c>
      <c r="F3907">
        <v>1.56</v>
      </c>
      <c r="G3907">
        <v>113.41491456503999</v>
      </c>
      <c r="H3907">
        <v>-2.4873744703082399</v>
      </c>
      <c r="I3907">
        <v>-9.1048147232975492</v>
      </c>
      <c r="J3907">
        <v>-16.1949505097339</v>
      </c>
      <c r="K3907">
        <v>1.5330182612175201</v>
      </c>
      <c r="L3907">
        <v>1.3873608057809499</v>
      </c>
      <c r="M3907">
        <v>48.549664142091103</v>
      </c>
      <c r="N3907">
        <v>2.32137974326425</v>
      </c>
      <c r="O3907">
        <v>25</v>
      </c>
      <c r="P3907">
        <v>160</v>
      </c>
      <c r="Q3907">
        <v>7.4853464240447004E-2</v>
      </c>
    </row>
    <row r="3908" spans="1:17" hidden="1" x14ac:dyDescent="0.3">
      <c r="A3908" t="s">
        <v>8048</v>
      </c>
      <c r="B3908" t="s">
        <v>8049</v>
      </c>
      <c r="C3908" t="str">
        <f>IFERROR(VLOOKUP(Table1[[#This Row],[Ticker]],[1]!Table2[[Symbol]:[Industry]],2,FALSE),"-")</f>
        <v>-</v>
      </c>
      <c r="D3908" t="s">
        <v>51</v>
      </c>
      <c r="E3908">
        <v>24.052600000000002</v>
      </c>
      <c r="F3908">
        <v>2.08</v>
      </c>
      <c r="G3908">
        <v>11.1632589359018</v>
      </c>
      <c r="H3908">
        <v>-1.0022259554567601</v>
      </c>
      <c r="I3908">
        <v>-26.797760781388799</v>
      </c>
      <c r="J3908">
        <v>1.4569378318095301</v>
      </c>
      <c r="K3908">
        <v>2.0588764814085199</v>
      </c>
      <c r="L3908">
        <v>2.1040411725518</v>
      </c>
      <c r="M3908">
        <v>59.701259526534102</v>
      </c>
      <c r="N3908">
        <v>0.93580051552981403</v>
      </c>
      <c r="O3908">
        <v>53.846153846153797</v>
      </c>
      <c r="P3908">
        <v>43.448275862068897</v>
      </c>
      <c r="Q3908">
        <v>3.4082072614824002E-2</v>
      </c>
    </row>
    <row r="3909" spans="1:17" hidden="1" x14ac:dyDescent="0.3">
      <c r="A3909" t="s">
        <v>8050</v>
      </c>
      <c r="B3909" t="s">
        <v>8051</v>
      </c>
      <c r="C3909" t="str">
        <f>IFERROR(VLOOKUP(Table1[[#This Row],[Ticker]],[1]!Table2[[Symbol]:[Industry]],2,FALSE),"-")</f>
        <v>-</v>
      </c>
      <c r="D3909" t="s">
        <v>775</v>
      </c>
      <c r="E3909">
        <v>24.0374002</v>
      </c>
      <c r="F3909">
        <v>23.54</v>
      </c>
      <c r="G3909">
        <v>2.4012159349039299</v>
      </c>
      <c r="H3909">
        <v>22.593706610772799</v>
      </c>
      <c r="I3909">
        <v>-5.6162302484116999</v>
      </c>
      <c r="J3909">
        <v>3.0881241391943202</v>
      </c>
      <c r="K3909">
        <v>19.292755038965101</v>
      </c>
      <c r="L3909">
        <v>18.2751586401133</v>
      </c>
      <c r="M3909">
        <v>75.376756848297703</v>
      </c>
      <c r="N3909">
        <v>3.0186840379616502</v>
      </c>
      <c r="O3909">
        <v>3.5259133389974502</v>
      </c>
      <c r="P3909">
        <v>77.660377358490507</v>
      </c>
      <c r="Q3909">
        <v>2.3709257661563999E-2</v>
      </c>
    </row>
    <row r="3910" spans="1:17" hidden="1" x14ac:dyDescent="0.3">
      <c r="A3910" t="s">
        <v>8052</v>
      </c>
      <c r="B3910" t="s">
        <v>8053</v>
      </c>
      <c r="C3910" t="str">
        <f>IFERROR(VLOOKUP(Table1[[#This Row],[Ticker]],[1]!Table2[[Symbol]:[Industry]],2,FALSE),"-")</f>
        <v>-</v>
      </c>
      <c r="D3910" t="s">
        <v>384</v>
      </c>
      <c r="E3910">
        <v>24.035807999999999</v>
      </c>
      <c r="F3910">
        <v>45.94</v>
      </c>
      <c r="G3910">
        <v>7.7337551447510702</v>
      </c>
      <c r="H3910">
        <v>7.1357411075812198</v>
      </c>
      <c r="I3910">
        <v>-5.6428264192039901</v>
      </c>
      <c r="J3910">
        <v>6.0111452812674697</v>
      </c>
      <c r="K3910">
        <v>39.891160400996903</v>
      </c>
      <c r="L3910">
        <v>38.809072711599001</v>
      </c>
      <c r="M3910">
        <v>68.530586277634896</v>
      </c>
      <c r="N3910">
        <v>2.6747531311843198</v>
      </c>
      <c r="O3910">
        <v>8.8376142794950105</v>
      </c>
      <c r="P3910">
        <v>47.954911433172299</v>
      </c>
      <c r="Q3910">
        <v>-2.9530599753372001E-2</v>
      </c>
    </row>
    <row r="3911" spans="1:17" hidden="1" x14ac:dyDescent="0.3">
      <c r="A3911" t="s">
        <v>8054</v>
      </c>
      <c r="B3911" t="s">
        <v>8055</v>
      </c>
      <c r="C3911" t="str">
        <f>IFERROR(VLOOKUP(Table1[[#This Row],[Ticker]],[1]!Table2[[Symbol]:[Industry]],2,FALSE),"-")</f>
        <v>-</v>
      </c>
      <c r="D3911" t="s">
        <v>1180</v>
      </c>
      <c r="E3911">
        <v>23.912438699999999</v>
      </c>
      <c r="F3911">
        <v>65.5</v>
      </c>
      <c r="G3911">
        <v>19.6855711081405</v>
      </c>
      <c r="H3911">
        <v>-16.177926963578301</v>
      </c>
      <c r="I3911">
        <v>-48.266168910587197</v>
      </c>
      <c r="J3911">
        <v>-0.36775365160929502</v>
      </c>
      <c r="K3911">
        <v>70.361612440754499</v>
      </c>
      <c r="L3911">
        <v>73.496887791071003</v>
      </c>
      <c r="M3911">
        <v>35.695820274898701</v>
      </c>
      <c r="N3911">
        <v>1.0236769188396799</v>
      </c>
      <c r="O3911">
        <v>81.496183206106807</v>
      </c>
      <c r="P3911">
        <v>51.270207852193998</v>
      </c>
      <c r="Q3911">
        <v>0.11018883629838901</v>
      </c>
    </row>
    <row r="3912" spans="1:17" hidden="1" x14ac:dyDescent="0.3">
      <c r="A3912" t="s">
        <v>8056</v>
      </c>
      <c r="B3912" t="s">
        <v>8057</v>
      </c>
      <c r="C3912" t="str">
        <f>IFERROR(VLOOKUP(Table1[[#This Row],[Ticker]],[1]!Table2[[Symbol]:[Industry]],2,FALSE),"-")</f>
        <v>-</v>
      </c>
      <c r="D3912" t="s">
        <v>136</v>
      </c>
      <c r="E3912">
        <v>23.836787999999999</v>
      </c>
      <c r="F3912">
        <v>91.8</v>
      </c>
      <c r="G3912">
        <v>-55.2564141062877</v>
      </c>
      <c r="H3912">
        <v>-7.4563185696871201</v>
      </c>
      <c r="I3912">
        <v>-44.801243294726099</v>
      </c>
      <c r="J3912">
        <v>0.47171615693268798</v>
      </c>
      <c r="K3912">
        <v>100.122053242626</v>
      </c>
      <c r="L3912">
        <v>115.29477825761001</v>
      </c>
      <c r="M3912">
        <v>2.8531620086240999</v>
      </c>
      <c r="N3912">
        <v>0</v>
      </c>
      <c r="O3912">
        <v>46.405228758169898</v>
      </c>
      <c r="P3912">
        <v>0</v>
      </c>
    </row>
    <row r="3913" spans="1:17" hidden="1" x14ac:dyDescent="0.3">
      <c r="A3913" t="s">
        <v>8058</v>
      </c>
      <c r="B3913" t="s">
        <v>8059</v>
      </c>
      <c r="C3913" t="str">
        <f>IFERROR(VLOOKUP(Table1[[#This Row],[Ticker]],[1]!Table2[[Symbol]:[Industry]],2,FALSE),"-")</f>
        <v>-</v>
      </c>
      <c r="D3913" t="s">
        <v>2469</v>
      </c>
      <c r="E3913">
        <v>23.817440399999999</v>
      </c>
      <c r="F3913">
        <v>16.899999999999999</v>
      </c>
      <c r="G3913">
        <v>64.159835558268895</v>
      </c>
      <c r="H3913">
        <v>-0.19325682324941601</v>
      </c>
      <c r="I3913">
        <v>-18.1609944985784</v>
      </c>
      <c r="J3913">
        <v>15.8665403108809</v>
      </c>
      <c r="K3913">
        <v>16.133001266726499</v>
      </c>
      <c r="L3913">
        <v>15.5224265263478</v>
      </c>
      <c r="M3913">
        <v>68.729061371714593</v>
      </c>
      <c r="N3913">
        <v>2.4011302877425398</v>
      </c>
      <c r="O3913">
        <v>39.881656804733701</v>
      </c>
      <c r="P3913">
        <v>107.872078720787</v>
      </c>
      <c r="Q3913">
        <v>5.6009171981197002E-2</v>
      </c>
    </row>
    <row r="3914" spans="1:17" hidden="1" x14ac:dyDescent="0.3">
      <c r="A3914" t="s">
        <v>8060</v>
      </c>
      <c r="B3914" t="s">
        <v>8061</v>
      </c>
      <c r="C3914" t="str">
        <f>IFERROR(VLOOKUP(Table1[[#This Row],[Ticker]],[1]!Table2[[Symbol]:[Industry]],2,FALSE),"-")</f>
        <v>-</v>
      </c>
      <c r="D3914" t="s">
        <v>926</v>
      </c>
      <c r="E3914">
        <v>23.816252200000001</v>
      </c>
      <c r="F3914">
        <v>25.42</v>
      </c>
      <c r="G3914">
        <v>245.05234146562501</v>
      </c>
      <c r="H3914">
        <v>28.5396525567187</v>
      </c>
      <c r="I3914">
        <v>49.948424532635698</v>
      </c>
      <c r="J3914">
        <v>21.853789266597101</v>
      </c>
      <c r="K3914">
        <v>18.538511121144602</v>
      </c>
      <c r="L3914">
        <v>14.0687468179497</v>
      </c>
      <c r="M3914">
        <v>95.298676196905305</v>
      </c>
      <c r="N3914">
        <v>1.9642159196394799</v>
      </c>
      <c r="O3914">
        <v>0.118017309205331</v>
      </c>
      <c r="P3914">
        <v>356.37342908438001</v>
      </c>
      <c r="Q3914">
        <v>0.189351250874991</v>
      </c>
    </row>
    <row r="3915" spans="1:17" hidden="1" x14ac:dyDescent="0.3">
      <c r="A3915" t="s">
        <v>8062</v>
      </c>
      <c r="B3915" t="s">
        <v>8063</v>
      </c>
      <c r="C3915" t="str">
        <f>IFERROR(VLOOKUP(Table1[[#This Row],[Ticker]],[1]!Table2[[Symbol]:[Industry]],2,FALSE),"-")</f>
        <v>-</v>
      </c>
      <c r="D3915" t="s">
        <v>124</v>
      </c>
      <c r="E3915">
        <v>23.804760000000002</v>
      </c>
      <c r="F3915">
        <v>68</v>
      </c>
      <c r="G3915">
        <v>95.274620927194206</v>
      </c>
      <c r="H3915">
        <v>26.913196414563298</v>
      </c>
      <c r="I3915">
        <v>32.661530399960697</v>
      </c>
      <c r="J3915">
        <v>-2.57962808782615E-2</v>
      </c>
      <c r="K3915">
        <v>60.976975820367301</v>
      </c>
      <c r="L3915">
        <v>46.954283061639899</v>
      </c>
      <c r="M3915">
        <v>47.551994803617703</v>
      </c>
      <c r="N3915">
        <v>0.362064666410161</v>
      </c>
      <c r="O3915">
        <v>35.794117647058798</v>
      </c>
      <c r="P3915">
        <v>161.53846153846101</v>
      </c>
      <c r="Q3915">
        <v>8.9443781233699005E-2</v>
      </c>
    </row>
    <row r="3916" spans="1:17" hidden="1" x14ac:dyDescent="0.3">
      <c r="A3916" t="s">
        <v>8064</v>
      </c>
      <c r="B3916" t="s">
        <v>8065</v>
      </c>
      <c r="C3916" t="str">
        <f>IFERROR(VLOOKUP(Table1[[#This Row],[Ticker]],[1]!Table2[[Symbol]:[Industry]],2,FALSE),"-")</f>
        <v>-</v>
      </c>
      <c r="D3916" t="s">
        <v>433</v>
      </c>
      <c r="E3916">
        <v>23.802510000000002</v>
      </c>
      <c r="F3916">
        <v>47.51</v>
      </c>
      <c r="G3916">
        <v>235.53381700406501</v>
      </c>
      <c r="H3916">
        <v>-2.4873744703082399</v>
      </c>
      <c r="I3916">
        <v>-13.104814723297499</v>
      </c>
      <c r="J3916">
        <v>0.47171615693268798</v>
      </c>
      <c r="K3916">
        <v>47.482745819825702</v>
      </c>
      <c r="L3916">
        <v>43.729180289492902</v>
      </c>
      <c r="M3916">
        <v>100</v>
      </c>
      <c r="O3916">
        <v>0</v>
      </c>
      <c r="P3916">
        <v>262.118902439024</v>
      </c>
    </row>
    <row r="3917" spans="1:17" hidden="1" x14ac:dyDescent="0.3">
      <c r="A3917" t="s">
        <v>8066</v>
      </c>
      <c r="B3917" t="s">
        <v>8067</v>
      </c>
      <c r="C3917" t="str">
        <f>IFERROR(VLOOKUP(Table1[[#This Row],[Ticker]],[1]!Table2[[Symbol]:[Industry]],2,FALSE),"-")</f>
        <v>-</v>
      </c>
      <c r="D3917" t="s">
        <v>54</v>
      </c>
      <c r="E3917">
        <v>23.779499999999999</v>
      </c>
      <c r="F3917">
        <v>9.5500000000000007</v>
      </c>
      <c r="G3917">
        <v>-60.723016469441802</v>
      </c>
      <c r="H3917">
        <v>-19.443896209438599</v>
      </c>
      <c r="I3917">
        <v>-39.924738094944999</v>
      </c>
      <c r="J3917">
        <v>1.8517586197777001</v>
      </c>
      <c r="K3917">
        <v>10.064586408895099</v>
      </c>
      <c r="L3917">
        <v>11.470047155706199</v>
      </c>
      <c r="M3917">
        <v>44.471949158019399</v>
      </c>
      <c r="N3917">
        <v>0.65021770682147995</v>
      </c>
      <c r="O3917">
        <v>103.560209424083</v>
      </c>
      <c r="P3917">
        <v>12.3529411764705</v>
      </c>
      <c r="Q3917">
        <v>-4.6775252341555003E-2</v>
      </c>
    </row>
    <row r="3918" spans="1:17" hidden="1" x14ac:dyDescent="0.3">
      <c r="A3918" t="s">
        <v>8068</v>
      </c>
      <c r="B3918" t="s">
        <v>8069</v>
      </c>
      <c r="C3918" t="str">
        <f>IFERROR(VLOOKUP(Table1[[#This Row],[Ticker]],[1]!Table2[[Symbol]:[Industry]],2,FALSE),"-")</f>
        <v>-</v>
      </c>
      <c r="D3918" t="s">
        <v>54</v>
      </c>
      <c r="E3918">
        <v>23.715</v>
      </c>
      <c r="F3918">
        <v>17</v>
      </c>
      <c r="G3918">
        <v>-54.5511871298743</v>
      </c>
      <c r="H3918">
        <v>-15.307887290821</v>
      </c>
      <c r="I3918">
        <v>-56.057834857525698</v>
      </c>
      <c r="J3918">
        <v>0.47171615693268798</v>
      </c>
      <c r="K3918">
        <v>19.303983883132901</v>
      </c>
      <c r="L3918">
        <v>21.700306329115801</v>
      </c>
      <c r="M3918">
        <v>16.0036341308546</v>
      </c>
      <c r="N3918">
        <v>0.61737804878048697</v>
      </c>
      <c r="O3918">
        <v>79.117647058823493</v>
      </c>
      <c r="P3918">
        <v>7.9365079365079296</v>
      </c>
    </row>
    <row r="3919" spans="1:17" hidden="1" x14ac:dyDescent="0.3">
      <c r="A3919" t="s">
        <v>8070</v>
      </c>
      <c r="B3919" t="s">
        <v>8071</v>
      </c>
      <c r="C3919" t="str">
        <f>IFERROR(VLOOKUP(Table1[[#This Row],[Ticker]],[1]!Table2[[Symbol]:[Industry]],2,FALSE),"-")</f>
        <v>-</v>
      </c>
      <c r="D3919" t="s">
        <v>8072</v>
      </c>
      <c r="E3919">
        <v>23.6586</v>
      </c>
      <c r="F3919">
        <v>39.299999999999997</v>
      </c>
      <c r="G3919">
        <v>-39.561170465959897</v>
      </c>
      <c r="H3919">
        <v>-15.9044266844523</v>
      </c>
      <c r="I3919">
        <v>-26.0808997542984</v>
      </c>
      <c r="J3919">
        <v>-3.6746253064819498</v>
      </c>
      <c r="M3919">
        <v>48.7461809398376</v>
      </c>
      <c r="O3919">
        <v>32.977099236641202</v>
      </c>
      <c r="P3919">
        <v>12.607449856733499</v>
      </c>
    </row>
    <row r="3920" spans="1:17" hidden="1" x14ac:dyDescent="0.3">
      <c r="A3920" t="s">
        <v>8073</v>
      </c>
      <c r="B3920" t="s">
        <v>8074</v>
      </c>
      <c r="C3920" t="str">
        <f>IFERROR(VLOOKUP(Table1[[#This Row],[Ticker]],[1]!Table2[[Symbol]:[Industry]],2,FALSE),"-")</f>
        <v>-</v>
      </c>
      <c r="D3920" t="s">
        <v>532</v>
      </c>
      <c r="E3920">
        <v>23.43655416</v>
      </c>
      <c r="F3920">
        <v>39.4</v>
      </c>
      <c r="G3920">
        <v>149.90614263521601</v>
      </c>
      <c r="H3920">
        <v>-12.9760514667325</v>
      </c>
      <c r="I3920">
        <v>16.245152446761502</v>
      </c>
      <c r="J3920">
        <v>-17.897849060458601</v>
      </c>
      <c r="K3920">
        <v>46.0594838701345</v>
      </c>
      <c r="L3920">
        <v>43.577452321212903</v>
      </c>
      <c r="M3920">
        <v>35.217406871651903</v>
      </c>
      <c r="N3920">
        <v>1.46027868401299</v>
      </c>
      <c r="O3920">
        <v>126.624365482233</v>
      </c>
      <c r="P3920">
        <v>205.900621118012</v>
      </c>
      <c r="Q3920">
        <v>0.12720442957542399</v>
      </c>
    </row>
    <row r="3921" spans="1:17" hidden="1" x14ac:dyDescent="0.3">
      <c r="A3921" t="s">
        <v>8075</v>
      </c>
      <c r="B3921" t="s">
        <v>8076</v>
      </c>
      <c r="C3921" t="str">
        <f>IFERROR(VLOOKUP(Table1[[#This Row],[Ticker]],[1]!Table2[[Symbol]:[Industry]],2,FALSE),"-")</f>
        <v>-</v>
      </c>
      <c r="D3921" t="s">
        <v>95</v>
      </c>
      <c r="E3921">
        <v>23.41372878</v>
      </c>
      <c r="F3921">
        <v>4.68</v>
      </c>
      <c r="G3921">
        <v>38.203646959407102</v>
      </c>
      <c r="H3921">
        <v>9.2199426028624991</v>
      </c>
      <c r="I3921">
        <v>11.6951852767024</v>
      </c>
      <c r="J3921">
        <v>9.2603147317545407</v>
      </c>
      <c r="K3921">
        <v>4.3455714605462097</v>
      </c>
      <c r="L3921">
        <v>4.0528552207897599</v>
      </c>
      <c r="M3921">
        <v>68.125590953168896</v>
      </c>
      <c r="N3921">
        <v>0.79295015690799797</v>
      </c>
      <c r="O3921">
        <v>38.461538461538403</v>
      </c>
      <c r="P3921">
        <v>82.812499999999901</v>
      </c>
      <c r="Q3921">
        <v>-2.4042812938587999E-2</v>
      </c>
    </row>
    <row r="3922" spans="1:17" hidden="1" x14ac:dyDescent="0.3">
      <c r="A3922" t="s">
        <v>8077</v>
      </c>
      <c r="B3922" t="s">
        <v>8078</v>
      </c>
      <c r="C3922" t="str">
        <f>IFERROR(VLOOKUP(Table1[[#This Row],[Ticker]],[1]!Table2[[Symbol]:[Industry]],2,FALSE),"-")</f>
        <v>-</v>
      </c>
      <c r="D3922" t="s">
        <v>532</v>
      </c>
      <c r="E3922">
        <v>23.386294851999999</v>
      </c>
      <c r="F3922">
        <v>16.57</v>
      </c>
      <c r="G3922">
        <v>109.11903974285001</v>
      </c>
      <c r="H3922">
        <v>38.8169733557787</v>
      </c>
      <c r="I3922">
        <v>54.777657414493703</v>
      </c>
      <c r="J3922">
        <v>8.6607973819659794</v>
      </c>
      <c r="K3922">
        <v>11.5597767763911</v>
      </c>
      <c r="L3922">
        <v>9.4379845304316703</v>
      </c>
      <c r="M3922">
        <v>96.495533554695001</v>
      </c>
      <c r="N3922">
        <v>1.26102482970222</v>
      </c>
      <c r="O3922">
        <v>0</v>
      </c>
      <c r="P3922">
        <v>285.34883720930202</v>
      </c>
      <c r="Q3922">
        <v>1.1439767101974E-2</v>
      </c>
    </row>
    <row r="3923" spans="1:17" hidden="1" x14ac:dyDescent="0.3">
      <c r="A3923" t="s">
        <v>8079</v>
      </c>
      <c r="B3923" t="s">
        <v>8080</v>
      </c>
      <c r="C3923" t="str">
        <f>IFERROR(VLOOKUP(Table1[[#This Row],[Ticker]],[1]!Table2[[Symbol]:[Industry]],2,FALSE),"-")</f>
        <v>-</v>
      </c>
      <c r="D3923" t="s">
        <v>433</v>
      </c>
      <c r="E3923">
        <v>23.34236241</v>
      </c>
      <c r="F3923">
        <v>21.1</v>
      </c>
      <c r="G3923">
        <v>317.62544088083001</v>
      </c>
      <c r="H3923">
        <v>-25.594517327451001</v>
      </c>
      <c r="I3923">
        <v>78.539145313033004</v>
      </c>
      <c r="J3923">
        <v>-0.58526913718495999</v>
      </c>
      <c r="K3923">
        <v>22.9944513247335</v>
      </c>
      <c r="L3923">
        <v>17.681468023597098</v>
      </c>
      <c r="M3923">
        <v>42.6534110467977</v>
      </c>
      <c r="N3923">
        <v>0.79063273318594296</v>
      </c>
      <c r="O3923">
        <v>41.943127962085299</v>
      </c>
      <c r="P3923">
        <v>385.057471264367</v>
      </c>
      <c r="Q3923">
        <v>0.13950555922660701</v>
      </c>
    </row>
    <row r="3924" spans="1:17" hidden="1" x14ac:dyDescent="0.3">
      <c r="A3924" t="s">
        <v>8081</v>
      </c>
      <c r="B3924" t="s">
        <v>8082</v>
      </c>
      <c r="C3924" t="str">
        <f>IFERROR(VLOOKUP(Table1[[#This Row],[Ticker]],[1]!Table2[[Symbol]:[Industry]],2,FALSE),"-")</f>
        <v>-</v>
      </c>
      <c r="D3924" t="s">
        <v>68</v>
      </c>
      <c r="E3924">
        <v>23.3351486</v>
      </c>
      <c r="F3924">
        <v>11.39</v>
      </c>
      <c r="G3924">
        <v>-71.799130649004198</v>
      </c>
      <c r="H3924">
        <v>-9.5508665338002903</v>
      </c>
      <c r="I3924">
        <v>-26.554662747613602</v>
      </c>
      <c r="J3924">
        <v>-5.1688962524145996</v>
      </c>
      <c r="K3924">
        <v>12.5743830368238</v>
      </c>
      <c r="L3924">
        <v>15.6496660997683</v>
      </c>
      <c r="M3924">
        <v>19.639683404480198</v>
      </c>
      <c r="N3924">
        <v>1.2328913014723699</v>
      </c>
      <c r="O3924">
        <v>90.956979806848096</v>
      </c>
      <c r="P3924">
        <v>6.25</v>
      </c>
      <c r="Q3924">
        <v>5.5955085238339003E-2</v>
      </c>
    </row>
    <row r="3925" spans="1:17" hidden="1" x14ac:dyDescent="0.3">
      <c r="A3925" t="s">
        <v>8083</v>
      </c>
      <c r="B3925" t="s">
        <v>8084</v>
      </c>
      <c r="C3925" t="str">
        <f>IFERROR(VLOOKUP(Table1[[#This Row],[Ticker]],[1]!Table2[[Symbol]:[Industry]],2,FALSE),"-")</f>
        <v>-</v>
      </c>
      <c r="D3925" t="s">
        <v>726</v>
      </c>
      <c r="E3925">
        <v>23.31605892</v>
      </c>
      <c r="F3925">
        <v>82.34</v>
      </c>
      <c r="G3925">
        <v>-13.6756706069475</v>
      </c>
      <c r="H3925">
        <v>-7.1401522480860304</v>
      </c>
      <c r="I3925">
        <v>3.4085572874566501</v>
      </c>
      <c r="J3925">
        <v>3.07478005031914</v>
      </c>
      <c r="K3925">
        <v>85.084772322532402</v>
      </c>
      <c r="L3925">
        <v>78.665399796213606</v>
      </c>
      <c r="M3925">
        <v>58.062255720738897</v>
      </c>
      <c r="N3925">
        <v>1.718088061018</v>
      </c>
      <c r="O3925">
        <v>13.0070439640514</v>
      </c>
      <c r="P3925">
        <v>24.644262791401701</v>
      </c>
    </row>
    <row r="3926" spans="1:17" hidden="1" x14ac:dyDescent="0.3">
      <c r="A3926" t="s">
        <v>8085</v>
      </c>
      <c r="B3926" t="s">
        <v>8086</v>
      </c>
      <c r="C3926" t="str">
        <f>IFERROR(VLOOKUP(Table1[[#This Row],[Ticker]],[1]!Table2[[Symbol]:[Industry]],2,FALSE),"-")</f>
        <v>-</v>
      </c>
      <c r="D3926" t="s">
        <v>626</v>
      </c>
      <c r="E3926">
        <v>23.3035</v>
      </c>
      <c r="F3926">
        <v>24.53</v>
      </c>
      <c r="G3926">
        <v>14.3919260592938</v>
      </c>
      <c r="H3926">
        <v>16.7321377248137</v>
      </c>
      <c r="I3926">
        <v>1.62858097361545</v>
      </c>
      <c r="J3926">
        <v>7.7588100989871203</v>
      </c>
      <c r="K3926">
        <v>22.436658316366</v>
      </c>
      <c r="L3926">
        <v>21.6167223720674</v>
      </c>
      <c r="M3926">
        <v>71.440785223944403</v>
      </c>
      <c r="N3926">
        <v>0.78648999385287799</v>
      </c>
      <c r="O3926">
        <v>35.507541785568698</v>
      </c>
      <c r="P3926">
        <v>51.326341764342899</v>
      </c>
      <c r="Q3926">
        <v>6.3418852091796998E-2</v>
      </c>
    </row>
    <row r="3927" spans="1:17" hidden="1" x14ac:dyDescent="0.3">
      <c r="A3927" t="s">
        <v>8087</v>
      </c>
      <c r="B3927" t="s">
        <v>8088</v>
      </c>
      <c r="C3927" t="str">
        <f>IFERROR(VLOOKUP(Table1[[#This Row],[Ticker]],[1]!Table2[[Symbol]:[Industry]],2,FALSE),"-")</f>
        <v>-</v>
      </c>
      <c r="D3927" t="s">
        <v>396</v>
      </c>
      <c r="E3927">
        <v>23.296464671999999</v>
      </c>
      <c r="F3927">
        <v>15.08</v>
      </c>
      <c r="G3927">
        <v>40.598950041759302</v>
      </c>
      <c r="H3927">
        <v>4.2279539968450397</v>
      </c>
      <c r="I3927">
        <v>2.8951852767024402</v>
      </c>
      <c r="J3927">
        <v>0.74606457942925297</v>
      </c>
      <c r="K3927">
        <v>13.687416552712</v>
      </c>
      <c r="L3927">
        <v>12.6204608262588</v>
      </c>
      <c r="M3927">
        <v>70.666212386550896</v>
      </c>
      <c r="N3927">
        <v>2.7517879795685198</v>
      </c>
      <c r="O3927">
        <v>11.140583554376599</v>
      </c>
      <c r="P3927">
        <v>76.374269005847907</v>
      </c>
      <c r="Q3927">
        <v>3.9339118598269003E-2</v>
      </c>
    </row>
    <row r="3928" spans="1:17" hidden="1" x14ac:dyDescent="0.3">
      <c r="A3928" t="s">
        <v>8089</v>
      </c>
      <c r="B3928" t="s">
        <v>8090</v>
      </c>
      <c r="C3928" t="str">
        <f>IFERROR(VLOOKUP(Table1[[#This Row],[Ticker]],[1]!Table2[[Symbol]:[Industry]],2,FALSE),"-")</f>
        <v>-</v>
      </c>
      <c r="D3928" t="s">
        <v>46</v>
      </c>
      <c r="E3928">
        <v>23.179820800000002</v>
      </c>
      <c r="F3928">
        <v>13.76</v>
      </c>
      <c r="G3928">
        <v>286.628127778254</v>
      </c>
      <c r="H3928">
        <v>9.7428413570298797</v>
      </c>
      <c r="I3928">
        <v>194.03804241955899</v>
      </c>
      <c r="J3928">
        <v>8.4717161569326809</v>
      </c>
      <c r="K3928">
        <v>10.9855700123529</v>
      </c>
      <c r="L3928">
        <v>7.1345207062561196</v>
      </c>
      <c r="M3928">
        <v>69.525233136181598</v>
      </c>
      <c r="N3928">
        <v>1.17508515625108</v>
      </c>
      <c r="O3928">
        <v>2.2529069767441801</v>
      </c>
      <c r="P3928">
        <v>330</v>
      </c>
      <c r="Q3928">
        <v>9.1359832014167003E-2</v>
      </c>
    </row>
    <row r="3929" spans="1:17" hidden="1" x14ac:dyDescent="0.3">
      <c r="A3929" t="s">
        <v>8091</v>
      </c>
      <c r="B3929" t="s">
        <v>8092</v>
      </c>
      <c r="C3929" t="str">
        <f>IFERROR(VLOOKUP(Table1[[#This Row],[Ticker]],[1]!Table2[[Symbol]:[Industry]],2,FALSE),"-")</f>
        <v>-</v>
      </c>
      <c r="D3929" t="s">
        <v>532</v>
      </c>
      <c r="E3929">
        <v>23.14</v>
      </c>
      <c r="F3929">
        <v>46.28</v>
      </c>
      <c r="G3929">
        <v>104.81491456504</v>
      </c>
      <c r="H3929">
        <v>2.4624583056114799</v>
      </c>
      <c r="I3929">
        <v>72.015185276702397</v>
      </c>
      <c r="J3929">
        <v>15.276594205713099</v>
      </c>
      <c r="K3929">
        <v>43.266724053209202</v>
      </c>
      <c r="L3929">
        <v>35.900584637920197</v>
      </c>
      <c r="M3929">
        <v>65.464228201700493</v>
      </c>
      <c r="N3929">
        <v>0.488865274517988</v>
      </c>
      <c r="O3929">
        <v>42.6534140017285</v>
      </c>
      <c r="P3929">
        <v>148.81720430107501</v>
      </c>
      <c r="Q3929">
        <v>0.108975224834283</v>
      </c>
    </row>
    <row r="3930" spans="1:17" hidden="1" x14ac:dyDescent="0.3">
      <c r="A3930" t="s">
        <v>8093</v>
      </c>
      <c r="B3930" t="s">
        <v>8094</v>
      </c>
      <c r="C3930" t="str">
        <f>IFERROR(VLOOKUP(Table1[[#This Row],[Ticker]],[1]!Table2[[Symbol]:[Industry]],2,FALSE),"-")</f>
        <v>-</v>
      </c>
      <c r="D3930" t="s">
        <v>532</v>
      </c>
      <c r="E3930">
        <v>23.126159999999999</v>
      </c>
      <c r="F3930">
        <v>17.309999999999999</v>
      </c>
      <c r="G3930">
        <v>12.451059143354099</v>
      </c>
      <c r="H3930">
        <v>-3.05555628849006</v>
      </c>
      <c r="I3930">
        <v>-10.980920917987801</v>
      </c>
      <c r="J3930">
        <v>4.8247274866882002</v>
      </c>
      <c r="K3930">
        <v>17.394271281896</v>
      </c>
      <c r="L3930">
        <v>17.484200713782201</v>
      </c>
      <c r="M3930">
        <v>55.243113720336403</v>
      </c>
      <c r="N3930">
        <v>0.95351278238952997</v>
      </c>
      <c r="O3930">
        <v>92.085499711149595</v>
      </c>
      <c r="P3930">
        <v>58.807339449541203</v>
      </c>
      <c r="Q3930">
        <v>2.7871747643298E-2</v>
      </c>
    </row>
    <row r="3931" spans="1:17" hidden="1" x14ac:dyDescent="0.3">
      <c r="A3931" t="s">
        <v>8095</v>
      </c>
      <c r="B3931" t="s">
        <v>8096</v>
      </c>
      <c r="C3931" t="str">
        <f>IFERROR(VLOOKUP(Table1[[#This Row],[Ticker]],[1]!Table2[[Symbol]:[Industry]],2,FALSE),"-")</f>
        <v>-</v>
      </c>
      <c r="D3931" t="s">
        <v>775</v>
      </c>
      <c r="E3931">
        <v>23.091247410000001</v>
      </c>
      <c r="F3931">
        <v>2.6</v>
      </c>
      <c r="K3931">
        <v>2.9214051989229399</v>
      </c>
      <c r="L3931">
        <v>4.2861502767889696</v>
      </c>
      <c r="M3931">
        <v>64.437260219561196</v>
      </c>
      <c r="N3931">
        <v>1</v>
      </c>
      <c r="Q3931">
        <v>-8.2544193203107005E-2</v>
      </c>
    </row>
    <row r="3932" spans="1:17" hidden="1" x14ac:dyDescent="0.3">
      <c r="A3932" t="s">
        <v>8097</v>
      </c>
      <c r="B3932" t="s">
        <v>8098</v>
      </c>
      <c r="C3932" t="str">
        <f>IFERROR(VLOOKUP(Table1[[#This Row],[Ticker]],[1]!Table2[[Symbol]:[Industry]],2,FALSE),"-")</f>
        <v>-</v>
      </c>
      <c r="D3932" t="s">
        <v>420</v>
      </c>
      <c r="E3932">
        <v>23.019094800000001</v>
      </c>
      <c r="F3932">
        <v>22.1</v>
      </c>
      <c r="G3932">
        <v>4.2615693903813598</v>
      </c>
      <c r="H3932">
        <v>13.2626255296917</v>
      </c>
      <c r="I3932">
        <v>-2.6048147232975398</v>
      </c>
      <c r="J3932">
        <v>1.2553469797450501</v>
      </c>
      <c r="K3932">
        <v>21.545899298232399</v>
      </c>
      <c r="L3932">
        <v>21.7660137806471</v>
      </c>
      <c r="M3932">
        <v>56.842484480178797</v>
      </c>
      <c r="N3932">
        <v>1.6161616161616099</v>
      </c>
      <c r="O3932">
        <v>26.1538461538461</v>
      </c>
      <c r="P3932">
        <v>41.214057507987199</v>
      </c>
      <c r="Q3932">
        <v>0.124108247772606</v>
      </c>
    </row>
    <row r="3933" spans="1:17" hidden="1" x14ac:dyDescent="0.3">
      <c r="A3933" t="s">
        <v>8099</v>
      </c>
      <c r="B3933" t="s">
        <v>8100</v>
      </c>
      <c r="C3933" t="str">
        <f>IFERROR(VLOOKUP(Table1[[#This Row],[Ticker]],[1]!Table2[[Symbol]:[Industry]],2,FALSE),"-")</f>
        <v>-</v>
      </c>
      <c r="D3933" t="s">
        <v>68</v>
      </c>
      <c r="E3933">
        <v>23.01</v>
      </c>
      <c r="F3933">
        <v>23.01</v>
      </c>
      <c r="G3933">
        <v>-39.754896755713702</v>
      </c>
      <c r="H3933">
        <v>-18.076454930078299</v>
      </c>
      <c r="I3933">
        <v>-14.349449916430601</v>
      </c>
      <c r="J3933">
        <v>2.6900719638052402</v>
      </c>
      <c r="K3933">
        <v>26.086267732892399</v>
      </c>
      <c r="L3933">
        <v>25.952480106732501</v>
      </c>
      <c r="M3933">
        <v>40.503611438368701</v>
      </c>
      <c r="N3933">
        <v>1.38558325902011</v>
      </c>
      <c r="O3933">
        <v>99.000434593654902</v>
      </c>
      <c r="P3933">
        <v>9.5714285714285801</v>
      </c>
    </row>
    <row r="3934" spans="1:17" hidden="1" x14ac:dyDescent="0.3">
      <c r="A3934" t="s">
        <v>8101</v>
      </c>
      <c r="B3934" t="s">
        <v>8102</v>
      </c>
      <c r="C3934" t="str">
        <f>IFERROR(VLOOKUP(Table1[[#This Row],[Ticker]],[1]!Table2[[Symbol]:[Industry]],2,FALSE),"-")</f>
        <v>-</v>
      </c>
      <c r="D3934" t="s">
        <v>51</v>
      </c>
      <c r="E3934">
        <v>23.003050000000002</v>
      </c>
      <c r="F3934">
        <v>938.9</v>
      </c>
      <c r="G3934">
        <v>-16.695104161550798</v>
      </c>
      <c r="H3934">
        <v>-2.4873744703082399</v>
      </c>
      <c r="I3934">
        <v>-13.104814723297499</v>
      </c>
      <c r="J3934">
        <v>0.47171615693268798</v>
      </c>
      <c r="K3934">
        <v>938.878966906188</v>
      </c>
      <c r="L3934">
        <v>902.02702082489202</v>
      </c>
      <c r="M3934">
        <v>100</v>
      </c>
      <c r="O3934">
        <v>0</v>
      </c>
      <c r="P3934">
        <v>9.88998127340823</v>
      </c>
    </row>
    <row r="3935" spans="1:17" hidden="1" x14ac:dyDescent="0.3">
      <c r="A3935" t="s">
        <v>8103</v>
      </c>
      <c r="B3935" t="s">
        <v>8104</v>
      </c>
      <c r="C3935" t="str">
        <f>IFERROR(VLOOKUP(Table1[[#This Row],[Ticker]],[1]!Table2[[Symbol]:[Industry]],2,FALSE),"-")</f>
        <v>-</v>
      </c>
      <c r="D3935" t="s">
        <v>349</v>
      </c>
      <c r="E3935">
        <v>22.996396799999999</v>
      </c>
      <c r="F3935">
        <v>37.700000000000003</v>
      </c>
      <c r="G3935">
        <v>-35.4121712874379</v>
      </c>
      <c r="H3935">
        <v>-5.2728897906425001</v>
      </c>
      <c r="I3935">
        <v>-10.825921614236201</v>
      </c>
      <c r="J3935">
        <v>7.1698818045146897</v>
      </c>
      <c r="K3935">
        <v>37.616541532558699</v>
      </c>
      <c r="L3935">
        <v>38.1902994522423</v>
      </c>
      <c r="M3935">
        <v>55.821459212223402</v>
      </c>
      <c r="N3935">
        <v>1.3388836116437599</v>
      </c>
      <c r="O3935">
        <v>52.679045092838102</v>
      </c>
      <c r="P3935">
        <v>16.286243059839599</v>
      </c>
      <c r="Q3935">
        <v>8.6825827501769995E-2</v>
      </c>
    </row>
    <row r="3936" spans="1:17" hidden="1" x14ac:dyDescent="0.3">
      <c r="A3936" t="s">
        <v>8105</v>
      </c>
      <c r="B3936" t="s">
        <v>8106</v>
      </c>
      <c r="C3936" t="str">
        <f>IFERROR(VLOOKUP(Table1[[#This Row],[Ticker]],[1]!Table2[[Symbol]:[Industry]],2,FALSE),"-")</f>
        <v>-</v>
      </c>
      <c r="D3936" t="s">
        <v>532</v>
      </c>
      <c r="E3936">
        <v>22.965935949999999</v>
      </c>
      <c r="F3936">
        <v>0.79</v>
      </c>
      <c r="G3936">
        <v>145.82870766848899</v>
      </c>
      <c r="H3936">
        <v>-23.4873744703082</v>
      </c>
      <c r="I3936">
        <v>-29.062261531808101</v>
      </c>
      <c r="J3936">
        <v>1.7537674389839699</v>
      </c>
      <c r="K3936">
        <v>0.78624085750086703</v>
      </c>
      <c r="L3936">
        <v>0.75690872949358701</v>
      </c>
      <c r="M3936">
        <v>58.032078294067297</v>
      </c>
      <c r="N3936">
        <v>1.2247908405596</v>
      </c>
      <c r="O3936">
        <v>44.303797468354396</v>
      </c>
      <c r="P3936">
        <v>182.142857142857</v>
      </c>
    </row>
    <row r="3937" spans="1:17" hidden="1" x14ac:dyDescent="0.3">
      <c r="A3937" t="s">
        <v>8107</v>
      </c>
      <c r="B3937" t="s">
        <v>8108</v>
      </c>
      <c r="C3937" t="str">
        <f>IFERROR(VLOOKUP(Table1[[#This Row],[Ticker]],[1]!Table2[[Symbol]:[Industry]],2,FALSE),"-")</f>
        <v>-</v>
      </c>
      <c r="D3937" t="s">
        <v>626</v>
      </c>
      <c r="E3937">
        <v>22.835568719999898</v>
      </c>
      <c r="F3937">
        <v>3.07</v>
      </c>
      <c r="G3937">
        <v>7.4760499362199502</v>
      </c>
      <c r="H3937">
        <v>-7.1748744703082501</v>
      </c>
      <c r="I3937">
        <v>-41.039087023767003</v>
      </c>
      <c r="J3937">
        <v>-1.14118706887377</v>
      </c>
      <c r="K3937">
        <v>3.1094475043280099</v>
      </c>
      <c r="L3937">
        <v>3.11824711815337</v>
      </c>
      <c r="M3937">
        <v>49.2824501758735</v>
      </c>
      <c r="N3937">
        <v>1.57064652445537</v>
      </c>
      <c r="O3937">
        <v>47.557003257329001</v>
      </c>
      <c r="P3937">
        <v>37.053571428571402</v>
      </c>
      <c r="Q3937">
        <v>2.4887368159390001E-2</v>
      </c>
    </row>
    <row r="3938" spans="1:17" hidden="1" x14ac:dyDescent="0.3">
      <c r="A3938" t="s">
        <v>8109</v>
      </c>
      <c r="B3938" t="s">
        <v>8110</v>
      </c>
      <c r="C3938" t="str">
        <f>IFERROR(VLOOKUP(Table1[[#This Row],[Ticker]],[1]!Table2[[Symbol]:[Industry]],2,FALSE),"-")</f>
        <v>-</v>
      </c>
      <c r="D3938" t="s">
        <v>396</v>
      </c>
      <c r="E3938">
        <v>22.797000000000001</v>
      </c>
      <c r="F3938">
        <v>75.989999999999995</v>
      </c>
      <c r="G3938">
        <v>36.483584092937903</v>
      </c>
      <c r="H3938">
        <v>-9.7803287348323504</v>
      </c>
      <c r="I3938">
        <v>32.330591975266998</v>
      </c>
      <c r="J3938">
        <v>-2.1256864404699001</v>
      </c>
      <c r="K3938">
        <v>76.974868211912394</v>
      </c>
      <c r="L3938">
        <v>66.960612783099407</v>
      </c>
      <c r="M3938">
        <v>51.7454050552669</v>
      </c>
      <c r="N3938">
        <v>1.8565468549422299</v>
      </c>
      <c r="O3938">
        <v>30.201342281879199</v>
      </c>
      <c r="P3938">
        <v>111.083333333333</v>
      </c>
      <c r="Q3938">
        <v>3.6854760074701003E-2</v>
      </c>
    </row>
    <row r="3939" spans="1:17" hidden="1" x14ac:dyDescent="0.3">
      <c r="A3939" t="s">
        <v>8111</v>
      </c>
      <c r="B3939" t="s">
        <v>8112</v>
      </c>
      <c r="C3939" t="str">
        <f>IFERROR(VLOOKUP(Table1[[#This Row],[Ticker]],[1]!Table2[[Symbol]:[Industry]],2,FALSE),"-")</f>
        <v>-</v>
      </c>
      <c r="D3939" t="s">
        <v>286</v>
      </c>
      <c r="E3939">
        <v>22.778846719999901</v>
      </c>
      <c r="F3939">
        <v>31.28</v>
      </c>
      <c r="G3939">
        <v>15.5967327468591</v>
      </c>
      <c r="H3939">
        <v>-6.94165175644393</v>
      </c>
      <c r="I3939">
        <v>-25.1902559824318</v>
      </c>
      <c r="J3939">
        <v>-14.269005085499501</v>
      </c>
      <c r="K3939">
        <v>32.307235340443199</v>
      </c>
      <c r="L3939">
        <v>29.4827700219926</v>
      </c>
      <c r="M3939">
        <v>40.399838614496304</v>
      </c>
      <c r="N3939">
        <v>1.05298525211177</v>
      </c>
      <c r="O3939">
        <v>23.721227621483301</v>
      </c>
      <c r="P3939">
        <v>61.403508771929801</v>
      </c>
      <c r="Q3939">
        <v>6.7446839216363005E-2</v>
      </c>
    </row>
    <row r="3940" spans="1:17" hidden="1" x14ac:dyDescent="0.3">
      <c r="A3940" t="s">
        <v>8113</v>
      </c>
      <c r="B3940" t="s">
        <v>8114</v>
      </c>
      <c r="C3940" t="str">
        <f>IFERROR(VLOOKUP(Table1[[#This Row],[Ticker]],[1]!Table2[[Symbol]:[Industry]],2,FALSE),"-")</f>
        <v>-</v>
      </c>
      <c r="D3940" t="s">
        <v>4033</v>
      </c>
      <c r="E3940">
        <v>22.770879999999998</v>
      </c>
      <c r="F3940">
        <v>88</v>
      </c>
      <c r="G3940">
        <v>-64.830699470046795</v>
      </c>
      <c r="H3940">
        <v>2.9845356420513101</v>
      </c>
      <c r="I3940">
        <v>-51.350428758385199</v>
      </c>
      <c r="J3940">
        <v>3.3429490336450201</v>
      </c>
      <c r="K3940">
        <v>96.896300503096796</v>
      </c>
      <c r="M3940">
        <v>31.634943194377399</v>
      </c>
      <c r="O3940">
        <v>78.181818181818201</v>
      </c>
      <c r="P3940">
        <v>13.4020618556701</v>
      </c>
    </row>
    <row r="3941" spans="1:17" hidden="1" x14ac:dyDescent="0.3">
      <c r="A3941" t="s">
        <v>8115</v>
      </c>
      <c r="B3941" t="s">
        <v>8116</v>
      </c>
      <c r="C3941" t="str">
        <f>IFERROR(VLOOKUP(Table1[[#This Row],[Ticker]],[1]!Table2[[Symbol]:[Industry]],2,FALSE),"-")</f>
        <v>-</v>
      </c>
      <c r="D3941" t="s">
        <v>201</v>
      </c>
      <c r="E3941">
        <v>22.7550627</v>
      </c>
      <c r="F3941">
        <v>13.77</v>
      </c>
      <c r="G3941">
        <v>28.4824821326084</v>
      </c>
      <c r="H3941">
        <v>-4.0588030417368097</v>
      </c>
      <c r="I3941">
        <v>18.7917370008403</v>
      </c>
      <c r="J3941">
        <v>-1.0997124144958801</v>
      </c>
      <c r="K3941">
        <v>12.9823124888389</v>
      </c>
      <c r="L3941">
        <v>11.119122956451999</v>
      </c>
      <c r="M3941">
        <v>48.626600390738801</v>
      </c>
      <c r="N3941">
        <v>0.52212316135949799</v>
      </c>
      <c r="O3941">
        <v>30.718954248366</v>
      </c>
      <c r="P3941">
        <v>89.931034482758605</v>
      </c>
      <c r="Q3941">
        <v>4.0333070213137999E-2</v>
      </c>
    </row>
    <row r="3942" spans="1:17" hidden="1" x14ac:dyDescent="0.3">
      <c r="A3942" t="s">
        <v>8117</v>
      </c>
      <c r="B3942" t="s">
        <v>8118</v>
      </c>
      <c r="C3942" t="str">
        <f>IFERROR(VLOOKUP(Table1[[#This Row],[Ticker]],[1]!Table2[[Symbol]:[Industry]],2,FALSE),"-")</f>
        <v>-</v>
      </c>
      <c r="D3942" t="s">
        <v>4028</v>
      </c>
      <c r="E3942">
        <v>22.707999999999998</v>
      </c>
      <c r="F3942">
        <v>70</v>
      </c>
      <c r="G3942">
        <v>-36.841495691369303</v>
      </c>
      <c r="H3942">
        <v>5.2049332219994398</v>
      </c>
      <c r="I3942">
        <v>-14.513265427522899</v>
      </c>
      <c r="J3942">
        <v>8.1474583504413705</v>
      </c>
      <c r="K3942">
        <v>67.613750671799195</v>
      </c>
      <c r="L3942">
        <v>68.844783275545396</v>
      </c>
      <c r="M3942">
        <v>63.326318866382799</v>
      </c>
      <c r="N3942">
        <v>0.248803827751196</v>
      </c>
      <c r="O3942">
        <v>25.714285714285701</v>
      </c>
      <c r="P3942">
        <v>25</v>
      </c>
    </row>
    <row r="3943" spans="1:17" hidden="1" x14ac:dyDescent="0.3">
      <c r="A3943" t="s">
        <v>8119</v>
      </c>
      <c r="B3943" t="s">
        <v>8120</v>
      </c>
      <c r="C3943" t="str">
        <f>IFERROR(VLOOKUP(Table1[[#This Row],[Ticker]],[1]!Table2[[Symbol]:[Industry]],2,FALSE),"-")</f>
        <v>-</v>
      </c>
      <c r="D3943" t="s">
        <v>51</v>
      </c>
      <c r="E3943">
        <v>22.682835000000001</v>
      </c>
      <c r="F3943">
        <v>24.5</v>
      </c>
      <c r="G3943">
        <v>36.748247898374203</v>
      </c>
      <c r="H3943">
        <v>-4.8789431772397496</v>
      </c>
      <c r="I3943">
        <v>8.3025192707559601</v>
      </c>
      <c r="J3943">
        <v>-2.3139116186022299</v>
      </c>
      <c r="K3943">
        <v>23.067525860337401</v>
      </c>
      <c r="L3943">
        <v>20.402829151052401</v>
      </c>
      <c r="M3943">
        <v>53.172724032979502</v>
      </c>
      <c r="N3943">
        <v>0.43767933930661201</v>
      </c>
      <c r="O3943">
        <v>23.183673469387699</v>
      </c>
      <c r="P3943">
        <v>75</v>
      </c>
      <c r="Q3943">
        <v>0.13141105688201701</v>
      </c>
    </row>
    <row r="3944" spans="1:17" hidden="1" x14ac:dyDescent="0.3">
      <c r="A3944" t="s">
        <v>8121</v>
      </c>
      <c r="B3944" t="s">
        <v>8122</v>
      </c>
      <c r="C3944" t="str">
        <f>IFERROR(VLOOKUP(Table1[[#This Row],[Ticker]],[1]!Table2[[Symbol]:[Industry]],2,FALSE),"-")</f>
        <v>-</v>
      </c>
      <c r="D3944" t="s">
        <v>54</v>
      </c>
      <c r="E3944">
        <v>22.682293999999999</v>
      </c>
      <c r="F3944">
        <v>45.4</v>
      </c>
      <c r="G3944">
        <v>50.827966538467997</v>
      </c>
      <c r="H3944">
        <v>15.1792921963584</v>
      </c>
      <c r="I3944">
        <v>35.455394700786201</v>
      </c>
      <c r="J3944">
        <v>-1.47272828751174</v>
      </c>
      <c r="K3944">
        <v>42.678027797698803</v>
      </c>
      <c r="L3944">
        <v>35.742510750282499</v>
      </c>
      <c r="M3944">
        <v>52.4190823660389</v>
      </c>
      <c r="N3944">
        <v>1.17361572770712</v>
      </c>
      <c r="O3944">
        <v>18.942731277532999</v>
      </c>
      <c r="P3944">
        <v>115.165876777251</v>
      </c>
      <c r="Q3944">
        <v>1.1471632266669999E-2</v>
      </c>
    </row>
    <row r="3945" spans="1:17" hidden="1" x14ac:dyDescent="0.3">
      <c r="A3945" t="s">
        <v>8123</v>
      </c>
      <c r="B3945" t="s">
        <v>8124</v>
      </c>
      <c r="C3945" t="str">
        <f>IFERROR(VLOOKUP(Table1[[#This Row],[Ticker]],[1]!Table2[[Symbol]:[Industry]],2,FALSE),"-")</f>
        <v>-</v>
      </c>
      <c r="D3945" t="s">
        <v>6827</v>
      </c>
      <c r="E3945">
        <v>22.671900000000001</v>
      </c>
      <c r="F3945">
        <v>93.3</v>
      </c>
      <c r="G3945">
        <v>-20.982368966368199</v>
      </c>
      <c r="H3945">
        <v>43.762625529691697</v>
      </c>
      <c r="I3945">
        <v>-1.3682877771897699</v>
      </c>
      <c r="J3945">
        <v>0.57866802859043598</v>
      </c>
      <c r="K3945">
        <v>77.270443094644193</v>
      </c>
      <c r="L3945">
        <v>82.343718411311002</v>
      </c>
      <c r="M3945">
        <v>72.451625975377198</v>
      </c>
      <c r="N3945">
        <v>2.1630094043887098</v>
      </c>
      <c r="O3945">
        <v>23.2583065380493</v>
      </c>
      <c r="P3945">
        <v>86.6</v>
      </c>
      <c r="Q3945">
        <v>3.5554677900502998E-2</v>
      </c>
    </row>
    <row r="3946" spans="1:17" hidden="1" x14ac:dyDescent="0.3">
      <c r="A3946" t="s">
        <v>8125</v>
      </c>
      <c r="B3946" t="s">
        <v>8126</v>
      </c>
      <c r="C3946" t="str">
        <f>IFERROR(VLOOKUP(Table1[[#This Row],[Ticker]],[1]!Table2[[Symbol]:[Industry]],2,FALSE),"-")</f>
        <v>-</v>
      </c>
      <c r="D3946" t="s">
        <v>297</v>
      </c>
      <c r="E3946">
        <v>22.639319833999998</v>
      </c>
      <c r="F3946">
        <v>26.47</v>
      </c>
      <c r="G3946">
        <v>-58.7306891263202</v>
      </c>
      <c r="H3946">
        <v>-3.8207078036415698</v>
      </c>
      <c r="I3946">
        <v>-26.4883225767006</v>
      </c>
      <c r="J3946">
        <v>-1.0439954881689699</v>
      </c>
      <c r="K3946">
        <v>27.164156944458199</v>
      </c>
      <c r="L3946">
        <v>30.185441722136002</v>
      </c>
      <c r="M3946">
        <v>32.390592427507201</v>
      </c>
      <c r="N3946">
        <v>1.1998022180607499</v>
      </c>
      <c r="O3946">
        <v>51.114469210426897</v>
      </c>
      <c r="P3946">
        <v>14.1932700603969</v>
      </c>
      <c r="Q3946">
        <v>-1.3893417553634E-2</v>
      </c>
    </row>
    <row r="3947" spans="1:17" hidden="1" x14ac:dyDescent="0.3">
      <c r="A3947" t="s">
        <v>8127</v>
      </c>
      <c r="B3947" t="s">
        <v>8128</v>
      </c>
      <c r="C3947" t="str">
        <f>IFERROR(VLOOKUP(Table1[[#This Row],[Ticker]],[1]!Table2[[Symbol]:[Industry]],2,FALSE),"-")</f>
        <v>-</v>
      </c>
      <c r="D3947" t="s">
        <v>3555</v>
      </c>
      <c r="E3947">
        <v>22.569266043999999</v>
      </c>
      <c r="F3947">
        <v>43.16</v>
      </c>
      <c r="G3947">
        <v>-37.411531715950801</v>
      </c>
      <c r="H3947">
        <v>-10.755174682848001</v>
      </c>
      <c r="I3947">
        <v>-21.177232188686201</v>
      </c>
      <c r="J3947">
        <v>0.47171615693268798</v>
      </c>
      <c r="K3947">
        <v>46.244689129581097</v>
      </c>
      <c r="L3947">
        <v>47.232049683244298</v>
      </c>
      <c r="M3947">
        <v>6.2140394972507202</v>
      </c>
      <c r="N3947">
        <v>0.61265539025881299</v>
      </c>
      <c r="O3947">
        <v>31.371640407784898</v>
      </c>
      <c r="P3947">
        <v>1.8404907975460001</v>
      </c>
    </row>
    <row r="3948" spans="1:17" hidden="1" x14ac:dyDescent="0.3">
      <c r="A3948" t="s">
        <v>8129</v>
      </c>
      <c r="B3948" t="s">
        <v>8130</v>
      </c>
      <c r="C3948" t="str">
        <f>IFERROR(VLOOKUP(Table1[[#This Row],[Ticker]],[1]!Table2[[Symbol]:[Industry]],2,FALSE),"-")</f>
        <v>-</v>
      </c>
      <c r="D3948" t="s">
        <v>696</v>
      </c>
      <c r="E3948">
        <v>22.55</v>
      </c>
      <c r="F3948">
        <v>20.5</v>
      </c>
      <c r="G3948">
        <v>19.322387874649401</v>
      </c>
      <c r="H3948">
        <v>6.3901167510674595E-2</v>
      </c>
      <c r="I3948">
        <v>-10.604814723297499</v>
      </c>
      <c r="J3948">
        <v>1.70628405816725</v>
      </c>
      <c r="K3948">
        <v>19.980767249901</v>
      </c>
      <c r="L3948">
        <v>18.719475969737498</v>
      </c>
      <c r="M3948">
        <v>53.201583980757803</v>
      </c>
      <c r="N3948">
        <v>0.81096742528327104</v>
      </c>
      <c r="O3948">
        <v>12.146341463414601</v>
      </c>
      <c r="P3948">
        <v>57.0881226053639</v>
      </c>
      <c r="Q3948">
        <v>4.2089419942593999E-2</v>
      </c>
    </row>
    <row r="3949" spans="1:17" hidden="1" x14ac:dyDescent="0.3">
      <c r="A3949" t="s">
        <v>8131</v>
      </c>
      <c r="B3949" t="s">
        <v>8132</v>
      </c>
      <c r="C3949" t="str">
        <f>IFERROR(VLOOKUP(Table1[[#This Row],[Ticker]],[1]!Table2[[Symbol]:[Industry]],2,FALSE),"-")</f>
        <v>-</v>
      </c>
      <c r="D3949" t="s">
        <v>1525</v>
      </c>
      <c r="E3949">
        <v>22.479855161</v>
      </c>
      <c r="F3949">
        <v>8.51</v>
      </c>
      <c r="G3949">
        <v>127.444765311309</v>
      </c>
      <c r="H3949">
        <v>52.691196958263099</v>
      </c>
      <c r="I3949">
        <v>24.153249792831399</v>
      </c>
      <c r="J3949">
        <v>-7.4731990973046001</v>
      </c>
      <c r="K3949">
        <v>7.4017197032594302</v>
      </c>
      <c r="L3949">
        <v>6.0128681333519101</v>
      </c>
      <c r="M3949">
        <v>38.7593828477521</v>
      </c>
      <c r="N3949">
        <v>0.38899881502040001</v>
      </c>
      <c r="O3949">
        <v>20.564042303172702</v>
      </c>
      <c r="Q3949">
        <v>6.9640709201573003E-2</v>
      </c>
    </row>
    <row r="3950" spans="1:17" hidden="1" x14ac:dyDescent="0.3">
      <c r="A3950" t="s">
        <v>8133</v>
      </c>
      <c r="B3950" t="s">
        <v>8134</v>
      </c>
      <c r="C3950" t="str">
        <f>IFERROR(VLOOKUP(Table1[[#This Row],[Ticker]],[1]!Table2[[Symbol]:[Industry]],2,FALSE),"-")</f>
        <v>-</v>
      </c>
      <c r="D3950" t="s">
        <v>726</v>
      </c>
      <c r="E3950">
        <v>22.46870916</v>
      </c>
      <c r="F3950">
        <v>119.81</v>
      </c>
      <c r="G3950">
        <v>15.5382834855628</v>
      </c>
      <c r="H3950">
        <v>3.9586033443480599</v>
      </c>
      <c r="I3950">
        <v>9.2002077348486306</v>
      </c>
      <c r="J3950">
        <v>4.1996930060262301</v>
      </c>
      <c r="K3950">
        <v>114.342761544212</v>
      </c>
      <c r="L3950">
        <v>103.037925166338</v>
      </c>
      <c r="M3950">
        <v>31.967359018905899</v>
      </c>
      <c r="N3950">
        <v>1.2551408982211201</v>
      </c>
      <c r="O3950">
        <v>4.0814623153326099</v>
      </c>
      <c r="P3950">
        <v>45.189045079980602</v>
      </c>
    </row>
    <row r="3951" spans="1:17" hidden="1" x14ac:dyDescent="0.3">
      <c r="A3951" t="s">
        <v>8135</v>
      </c>
      <c r="B3951" t="s">
        <v>8136</v>
      </c>
      <c r="C3951" t="str">
        <f>IFERROR(VLOOKUP(Table1[[#This Row],[Ticker]],[1]!Table2[[Symbol]:[Industry]],2,FALSE),"-")</f>
        <v>-</v>
      </c>
      <c r="D3951" t="s">
        <v>136</v>
      </c>
      <c r="E3951">
        <v>22.459050000000001</v>
      </c>
      <c r="F3951">
        <v>45</v>
      </c>
      <c r="G3951">
        <v>137.809744177261</v>
      </c>
      <c r="H3951">
        <v>-3.75374064330674</v>
      </c>
      <c r="I3951">
        <v>141.13247341229501</v>
      </c>
      <c r="J3951">
        <v>12.0680286266076</v>
      </c>
      <c r="K3951">
        <v>45.950985276846801</v>
      </c>
      <c r="L3951">
        <v>37.145173970722198</v>
      </c>
      <c r="M3951">
        <v>52.159249744471197</v>
      </c>
      <c r="N3951">
        <v>1.0932577063694899</v>
      </c>
      <c r="O3951">
        <v>49.377777777777702</v>
      </c>
      <c r="P3951">
        <v>208.00821355236101</v>
      </c>
      <c r="Q3951">
        <v>7.1939752049301003E-2</v>
      </c>
    </row>
    <row r="3952" spans="1:17" hidden="1" x14ac:dyDescent="0.3">
      <c r="A3952" t="s">
        <v>8137</v>
      </c>
      <c r="B3952" t="s">
        <v>8138</v>
      </c>
      <c r="C3952" t="str">
        <f>IFERROR(VLOOKUP(Table1[[#This Row],[Ticker]],[1]!Table2[[Symbol]:[Industry]],2,FALSE),"-")</f>
        <v>-</v>
      </c>
      <c r="D3952" t="s">
        <v>433</v>
      </c>
      <c r="E3952">
        <v>22.458207999999999</v>
      </c>
      <c r="F3952">
        <v>32</v>
      </c>
      <c r="G3952">
        <v>24.1450134816683</v>
      </c>
      <c r="H3952">
        <v>3.3026157161490701</v>
      </c>
      <c r="I3952">
        <v>-13.4784137270335</v>
      </c>
      <c r="J3952">
        <v>-0.75003094141794802</v>
      </c>
      <c r="K3952">
        <v>29.552612067663802</v>
      </c>
      <c r="L3952">
        <v>26.346120056385601</v>
      </c>
      <c r="M3952">
        <v>52.957038860905101</v>
      </c>
      <c r="N3952">
        <v>1.2040885264294401</v>
      </c>
      <c r="O3952">
        <v>30.75</v>
      </c>
      <c r="P3952">
        <v>102.53164556962</v>
      </c>
      <c r="Q3952">
        <v>0.11901476521644</v>
      </c>
    </row>
    <row r="3953" spans="1:17" hidden="1" x14ac:dyDescent="0.3">
      <c r="A3953" t="s">
        <v>8139</v>
      </c>
      <c r="B3953" t="s">
        <v>8140</v>
      </c>
      <c r="C3953" t="str">
        <f>IFERROR(VLOOKUP(Table1[[#This Row],[Ticker]],[1]!Table2[[Symbol]:[Industry]],2,FALSE),"-")</f>
        <v>-</v>
      </c>
      <c r="D3953" t="s">
        <v>5287</v>
      </c>
      <c r="E3953">
        <v>22.286712000000001</v>
      </c>
      <c r="F3953">
        <v>42.4</v>
      </c>
      <c r="G3953">
        <v>11.3010934268295</v>
      </c>
      <c r="H3953">
        <v>9.6819376990039299</v>
      </c>
      <c r="I3953">
        <v>4.8367708121683499</v>
      </c>
      <c r="J3953">
        <v>3.3843375161559699</v>
      </c>
      <c r="K3953">
        <v>38.112381489126498</v>
      </c>
      <c r="L3953">
        <v>35.226586120330403</v>
      </c>
      <c r="M3953">
        <v>64.453290988936303</v>
      </c>
      <c r="N3953">
        <v>0.612794612794612</v>
      </c>
      <c r="O3953">
        <v>9.1037735849056602</v>
      </c>
      <c r="P3953">
        <v>59.8793363499245</v>
      </c>
      <c r="Q3953">
        <v>3.9696676159731999E-2</v>
      </c>
    </row>
    <row r="3954" spans="1:17" hidden="1" x14ac:dyDescent="0.3">
      <c r="A3954" t="s">
        <v>8141</v>
      </c>
      <c r="B3954" t="s">
        <v>8142</v>
      </c>
      <c r="C3954" t="str">
        <f>IFERROR(VLOOKUP(Table1[[#This Row],[Ticker]],[1]!Table2[[Symbol]:[Industry]],2,FALSE),"-")</f>
        <v>-</v>
      </c>
      <c r="D3954" t="s">
        <v>304</v>
      </c>
      <c r="E3954">
        <v>22.267583552000001</v>
      </c>
      <c r="F3954">
        <v>10.88</v>
      </c>
      <c r="G3954">
        <v>16.572809301883002</v>
      </c>
      <c r="H3954">
        <v>8.9554115993434795</v>
      </c>
      <c r="I3954">
        <v>-1.51507113355395</v>
      </c>
      <c r="J3954">
        <v>-4.04661291382605</v>
      </c>
      <c r="K3954">
        <v>10.921863708383</v>
      </c>
      <c r="L3954">
        <v>10.197562891554799</v>
      </c>
      <c r="M3954">
        <v>43.6412904917403</v>
      </c>
      <c r="N3954">
        <v>0.18335057386026701</v>
      </c>
      <c r="O3954">
        <v>41.452205882352899</v>
      </c>
      <c r="P3954">
        <v>53.672316384180697</v>
      </c>
    </row>
    <row r="3955" spans="1:17" hidden="1" x14ac:dyDescent="0.3">
      <c r="A3955" t="s">
        <v>8143</v>
      </c>
      <c r="B3955" t="s">
        <v>8144</v>
      </c>
      <c r="C3955" t="str">
        <f>IFERROR(VLOOKUP(Table1[[#This Row],[Ticker]],[1]!Table2[[Symbol]:[Industry]],2,FALSE),"-")</f>
        <v>-</v>
      </c>
      <c r="D3955" t="s">
        <v>68</v>
      </c>
      <c r="E3955">
        <v>22.179526599999999</v>
      </c>
      <c r="F3955">
        <v>23.87</v>
      </c>
      <c r="G3955">
        <v>-43.989929725616499</v>
      </c>
      <c r="H3955">
        <v>-5.8772049787828102</v>
      </c>
      <c r="I3955">
        <v>-18.2320007328365</v>
      </c>
      <c r="J3955">
        <v>0.76497128889749899</v>
      </c>
      <c r="K3955">
        <v>24.415962471849902</v>
      </c>
      <c r="L3955">
        <v>27.162425352389299</v>
      </c>
      <c r="M3955">
        <v>47.911579284784402</v>
      </c>
      <c r="N3955">
        <v>0.77765147608913698</v>
      </c>
      <c r="O3955">
        <v>27.775450356095501</v>
      </c>
      <c r="P3955">
        <v>8.30308529945553</v>
      </c>
      <c r="Q3955">
        <v>-7.3076938935464006E-2</v>
      </c>
    </row>
    <row r="3956" spans="1:17" hidden="1" x14ac:dyDescent="0.3">
      <c r="A3956" t="s">
        <v>8145</v>
      </c>
      <c r="B3956" t="s">
        <v>8146</v>
      </c>
      <c r="C3956" t="str">
        <f>IFERROR(VLOOKUP(Table1[[#This Row],[Ticker]],[1]!Table2[[Symbol]:[Industry]],2,FALSE),"-")</f>
        <v>-</v>
      </c>
      <c r="D3956" t="s">
        <v>532</v>
      </c>
      <c r="E3956">
        <v>22.048728000000001</v>
      </c>
      <c r="F3956">
        <v>1.04</v>
      </c>
      <c r="G3956">
        <v>-19.514378364252</v>
      </c>
      <c r="H3956">
        <v>-14.2520803526611</v>
      </c>
      <c r="I3956">
        <v>-51.566353184835997</v>
      </c>
      <c r="J3956">
        <v>-2.3060616208450901</v>
      </c>
      <c r="K3956">
        <v>1.08321828063994</v>
      </c>
      <c r="L3956">
        <v>1.2284541219264999</v>
      </c>
      <c r="M3956">
        <v>37.761538443682703</v>
      </c>
      <c r="N3956">
        <v>1.1108979190522801</v>
      </c>
      <c r="O3956">
        <v>145.192307692307</v>
      </c>
      <c r="P3956">
        <v>15.5555555555555</v>
      </c>
      <c r="Q3956">
        <v>2.4491268629465001E-2</v>
      </c>
    </row>
    <row r="3957" spans="1:17" hidden="1" x14ac:dyDescent="0.3">
      <c r="A3957" t="s">
        <v>8147</v>
      </c>
      <c r="B3957" t="s">
        <v>8148</v>
      </c>
      <c r="C3957" t="str">
        <f>IFERROR(VLOOKUP(Table1[[#This Row],[Ticker]],[1]!Table2[[Symbol]:[Industry]],2,FALSE),"-")</f>
        <v>-</v>
      </c>
      <c r="D3957" t="s">
        <v>1332</v>
      </c>
      <c r="E3957">
        <v>21.997200029999998</v>
      </c>
      <c r="F3957">
        <v>57.57</v>
      </c>
      <c r="G3957">
        <v>-17.5096780836896</v>
      </c>
      <c r="H3957">
        <v>-1.3645674527643801</v>
      </c>
      <c r="I3957">
        <v>-9.3002709079351291</v>
      </c>
      <c r="J3957">
        <v>1.6122671307877401</v>
      </c>
      <c r="K3957">
        <v>56.627118181413401</v>
      </c>
      <c r="L3957">
        <v>55.356355030597598</v>
      </c>
      <c r="M3957">
        <v>48.752273491280398</v>
      </c>
      <c r="N3957">
        <v>2.2538661436598901</v>
      </c>
      <c r="O3957">
        <v>1.7891262810491599</v>
      </c>
      <c r="P3957">
        <v>9.6362597600457107</v>
      </c>
    </row>
    <row r="3958" spans="1:17" hidden="1" x14ac:dyDescent="0.3">
      <c r="A3958" t="s">
        <v>8149</v>
      </c>
      <c r="B3958" t="s">
        <v>8150</v>
      </c>
      <c r="C3958" t="str">
        <f>IFERROR(VLOOKUP(Table1[[#This Row],[Ticker]],[1]!Table2[[Symbol]:[Industry]],2,FALSE),"-")</f>
        <v>-</v>
      </c>
      <c r="E3958">
        <v>21.913136309999999</v>
      </c>
      <c r="F3958">
        <v>171.1</v>
      </c>
      <c r="G3958">
        <v>21.681812312007899</v>
      </c>
      <c r="H3958">
        <v>6.1631445608336204</v>
      </c>
      <c r="I3958">
        <v>-1.5663531848360199</v>
      </c>
      <c r="J3958">
        <v>-1.40328384306731</v>
      </c>
      <c r="K3958">
        <v>144.60893305378701</v>
      </c>
      <c r="L3958">
        <v>128.22143891656501</v>
      </c>
      <c r="M3958">
        <v>75.307139474314695</v>
      </c>
      <c r="N3958">
        <v>1.29505849219073</v>
      </c>
      <c r="O3958">
        <v>0.496785505552299</v>
      </c>
      <c r="P3958">
        <v>97.803468208092397</v>
      </c>
      <c r="Q3958">
        <v>0.23008950884222801</v>
      </c>
    </row>
    <row r="3959" spans="1:17" hidden="1" x14ac:dyDescent="0.3">
      <c r="A3959" t="s">
        <v>8151</v>
      </c>
      <c r="B3959" t="s">
        <v>8152</v>
      </c>
      <c r="C3959" t="str">
        <f>IFERROR(VLOOKUP(Table1[[#This Row],[Ticker]],[1]!Table2[[Symbol]:[Industry]],2,FALSE),"-")</f>
        <v>-</v>
      </c>
      <c r="D3959" t="s">
        <v>181</v>
      </c>
      <c r="E3959">
        <v>21.821443380000002</v>
      </c>
      <c r="F3959">
        <v>45.14</v>
      </c>
      <c r="G3959">
        <v>50.434522408178097</v>
      </c>
      <c r="H3959">
        <v>-4.1431478907875396</v>
      </c>
      <c r="I3959">
        <v>-6.8430444784764504</v>
      </c>
      <c r="J3959">
        <v>0.49387436654934702</v>
      </c>
      <c r="K3959">
        <v>45.880312728402302</v>
      </c>
      <c r="L3959">
        <v>40.427134591654699</v>
      </c>
      <c r="M3959">
        <v>21.594024097862299</v>
      </c>
      <c r="N3959">
        <v>0.19076005961251799</v>
      </c>
      <c r="O3959">
        <v>12.760301284891399</v>
      </c>
      <c r="P3959">
        <v>93.733905579399107</v>
      </c>
    </row>
    <row r="3960" spans="1:17" hidden="1" x14ac:dyDescent="0.3">
      <c r="A3960" t="s">
        <v>8153</v>
      </c>
      <c r="B3960" t="s">
        <v>8154</v>
      </c>
      <c r="C3960" t="str">
        <f>IFERROR(VLOOKUP(Table1[[#This Row],[Ticker]],[1]!Table2[[Symbol]:[Industry]],2,FALSE),"-")</f>
        <v>-</v>
      </c>
      <c r="E3960">
        <v>21.749272829999999</v>
      </c>
      <c r="F3960">
        <v>145.35</v>
      </c>
      <c r="G3960">
        <v>-41.609931971059602</v>
      </c>
      <c r="H3960">
        <v>-10.333626058618201</v>
      </c>
      <c r="I3960">
        <v>-23.382592501075301</v>
      </c>
      <c r="J3960">
        <v>-6.4878733235034796</v>
      </c>
      <c r="K3960">
        <v>153.27204333831199</v>
      </c>
      <c r="L3960">
        <v>152.80283625271699</v>
      </c>
      <c r="M3960">
        <v>23.355708887901201</v>
      </c>
      <c r="N3960">
        <v>0.44912934435756002</v>
      </c>
      <c r="O3960">
        <v>23.839009287925698</v>
      </c>
      <c r="P3960">
        <v>11.4647239263803</v>
      </c>
      <c r="Q3960">
        <v>7.9750820702210998E-2</v>
      </c>
    </row>
    <row r="3961" spans="1:17" hidden="1" x14ac:dyDescent="0.3">
      <c r="A3961" t="s">
        <v>8155</v>
      </c>
      <c r="B3961" t="s">
        <v>8156</v>
      </c>
      <c r="C3961" t="str">
        <f>IFERROR(VLOOKUP(Table1[[#This Row],[Ticker]],[1]!Table2[[Symbol]:[Industry]],2,FALSE),"-")</f>
        <v>-</v>
      </c>
      <c r="D3961" t="s">
        <v>584</v>
      </c>
      <c r="E3961">
        <v>21.74033412</v>
      </c>
      <c r="F3961">
        <v>32.94</v>
      </c>
      <c r="G3961">
        <v>-20.327020918830002</v>
      </c>
      <c r="H3961">
        <v>-11.1892289638888</v>
      </c>
      <c r="I3961">
        <v>-53.753463371946197</v>
      </c>
      <c r="J3961">
        <v>6.0474337418881499</v>
      </c>
      <c r="K3961">
        <v>38.535209297549102</v>
      </c>
      <c r="L3961">
        <v>42.557579837667703</v>
      </c>
      <c r="M3961">
        <v>62.000884092618399</v>
      </c>
      <c r="N3961">
        <v>1.5686160972785099</v>
      </c>
      <c r="O3961">
        <v>125.713418336369</v>
      </c>
      <c r="P3961">
        <v>49.049773755655998</v>
      </c>
    </row>
    <row r="3962" spans="1:17" hidden="1" x14ac:dyDescent="0.3">
      <c r="A3962" t="s">
        <v>8157</v>
      </c>
      <c r="B3962" t="s">
        <v>8158</v>
      </c>
      <c r="C3962" t="str">
        <f>IFERROR(VLOOKUP(Table1[[#This Row],[Ticker]],[1]!Table2[[Symbol]:[Industry]],2,FALSE),"-")</f>
        <v>-</v>
      </c>
      <c r="D3962" t="s">
        <v>433</v>
      </c>
      <c r="E3962">
        <v>21.603899999999999</v>
      </c>
      <c r="F3962">
        <v>21.39</v>
      </c>
      <c r="G3962">
        <v>36.448451150406697</v>
      </c>
      <c r="H3962">
        <v>-9.0628378418881095</v>
      </c>
      <c r="I3962">
        <v>8.7061192174769406</v>
      </c>
      <c r="J3962">
        <v>0.99403334591655801</v>
      </c>
      <c r="K3962">
        <v>21.471703304244699</v>
      </c>
      <c r="L3962">
        <v>18.2869486893679</v>
      </c>
      <c r="M3962">
        <v>44.498715740081103</v>
      </c>
      <c r="N3962">
        <v>0.30792069764837998</v>
      </c>
      <c r="O3962">
        <v>29.8737727910238</v>
      </c>
      <c r="P3962">
        <v>72.5</v>
      </c>
      <c r="Q3962">
        <v>7.4802166664263994E-2</v>
      </c>
    </row>
    <row r="3963" spans="1:17" hidden="1" x14ac:dyDescent="0.3">
      <c r="A3963" t="s">
        <v>8159</v>
      </c>
      <c r="B3963" t="s">
        <v>8160</v>
      </c>
      <c r="C3963" t="str">
        <f>IFERROR(VLOOKUP(Table1[[#This Row],[Ticker]],[1]!Table2[[Symbol]:[Industry]],2,FALSE),"-")</f>
        <v>-</v>
      </c>
      <c r="D3963" t="s">
        <v>3555</v>
      </c>
      <c r="E3963">
        <v>21.588796293999899</v>
      </c>
      <c r="F3963">
        <v>15.11</v>
      </c>
      <c r="G3963">
        <v>114.020010106442</v>
      </c>
      <c r="H3963">
        <v>31.995384150381401</v>
      </c>
      <c r="I3963">
        <v>51.134315711485002</v>
      </c>
      <c r="J3963">
        <v>7.8357904859072196</v>
      </c>
      <c r="K3963">
        <v>13.1046488115774</v>
      </c>
      <c r="L3963">
        <v>11.629260513161601</v>
      </c>
      <c r="M3963">
        <v>66.065433909304801</v>
      </c>
      <c r="N3963">
        <v>1.0481115665662799</v>
      </c>
      <c r="O3963">
        <v>14.559894109861</v>
      </c>
      <c r="P3963">
        <v>151.41430948419301</v>
      </c>
      <c r="Q3963">
        <v>9.0813888929406006E-2</v>
      </c>
    </row>
    <row r="3964" spans="1:17" hidden="1" x14ac:dyDescent="0.3">
      <c r="A3964" t="s">
        <v>8161</v>
      </c>
      <c r="B3964" t="s">
        <v>8162</v>
      </c>
      <c r="C3964" t="str">
        <f>IFERROR(VLOOKUP(Table1[[#This Row],[Ticker]],[1]!Table2[[Symbol]:[Industry]],2,FALSE),"-")</f>
        <v>-</v>
      </c>
      <c r="D3964" t="s">
        <v>307</v>
      </c>
      <c r="E3964">
        <v>21.516265199999999</v>
      </c>
      <c r="F3964">
        <v>23.61</v>
      </c>
      <c r="G3964">
        <v>-3.0372047442212402</v>
      </c>
      <c r="H3964">
        <v>-0.68998884939320504</v>
      </c>
      <c r="I3964">
        <v>-15.2598085069693</v>
      </c>
      <c r="J3964">
        <v>8.8195422438892095</v>
      </c>
      <c r="K3964">
        <v>23.8998580942039</v>
      </c>
      <c r="L3964">
        <v>21.672541292738899</v>
      </c>
      <c r="M3964">
        <v>46.495864787843999</v>
      </c>
      <c r="N3964">
        <v>1.7993149280841301</v>
      </c>
      <c r="O3964">
        <v>35.493434985175703</v>
      </c>
      <c r="P3964">
        <v>77.5187969924811</v>
      </c>
      <c r="Q3964">
        <v>0.10498578973209299</v>
      </c>
    </row>
    <row r="3965" spans="1:17" hidden="1" x14ac:dyDescent="0.3">
      <c r="A3965" t="s">
        <v>8163</v>
      </c>
      <c r="B3965" t="s">
        <v>8164</v>
      </c>
      <c r="C3965" t="str">
        <f>IFERROR(VLOOKUP(Table1[[#This Row],[Ticker]],[1]!Table2[[Symbol]:[Industry]],2,FALSE),"-")</f>
        <v>-</v>
      </c>
      <c r="D3965" t="s">
        <v>136</v>
      </c>
      <c r="E3965">
        <v>21.506096639999999</v>
      </c>
      <c r="F3965">
        <v>17.920000000000002</v>
      </c>
      <c r="G3965">
        <v>-26.752216354179101</v>
      </c>
      <c r="H3965">
        <v>-8.2798968505083295</v>
      </c>
      <c r="I3965">
        <v>-40.110924702930902</v>
      </c>
      <c r="J3965">
        <v>-5.8633623770987198</v>
      </c>
      <c r="K3965">
        <v>18.061685076547199</v>
      </c>
      <c r="L3965">
        <v>18.409858979618502</v>
      </c>
      <c r="M3965">
        <v>50.643464286752597</v>
      </c>
      <c r="N3965">
        <v>1.12573262688097</v>
      </c>
      <c r="O3965">
        <v>64.620535714285694</v>
      </c>
      <c r="P3965">
        <v>15.6129032258064</v>
      </c>
      <c r="Q3965">
        <v>6.8891214173198004E-2</v>
      </c>
    </row>
    <row r="3966" spans="1:17" hidden="1" x14ac:dyDescent="0.3">
      <c r="A3966" t="s">
        <v>8165</v>
      </c>
      <c r="B3966" t="s">
        <v>8166</v>
      </c>
      <c r="C3966" t="str">
        <f>IFERROR(VLOOKUP(Table1[[#This Row],[Ticker]],[1]!Table2[[Symbol]:[Industry]],2,FALSE),"-")</f>
        <v>-</v>
      </c>
      <c r="D3966" t="s">
        <v>286</v>
      </c>
      <c r="E3966">
        <v>21.500520000000002</v>
      </c>
      <c r="F3966">
        <v>64.45</v>
      </c>
      <c r="G3966">
        <v>-10.4380319118017</v>
      </c>
      <c r="H3966">
        <v>13.6422551593213</v>
      </c>
      <c r="I3966">
        <v>-6.3111113264458503</v>
      </c>
      <c r="J3966">
        <v>18.7924708739138</v>
      </c>
      <c r="K3966">
        <v>52.516083268980999</v>
      </c>
      <c r="L3966">
        <v>50.893124309893501</v>
      </c>
      <c r="M3966">
        <v>79.013541751251495</v>
      </c>
      <c r="N3966">
        <v>3.6406346988711098</v>
      </c>
      <c r="O3966">
        <v>6.2529092319627502</v>
      </c>
      <c r="P3966">
        <v>50.936768149882901</v>
      </c>
      <c r="Q3966">
        <v>3.009730782542E-2</v>
      </c>
    </row>
    <row r="3967" spans="1:17" hidden="1" x14ac:dyDescent="0.3">
      <c r="A3967" t="s">
        <v>8167</v>
      </c>
      <c r="B3967" t="s">
        <v>8168</v>
      </c>
      <c r="C3967" t="str">
        <f>IFERROR(VLOOKUP(Table1[[#This Row],[Ticker]],[1]!Table2[[Symbol]:[Industry]],2,FALSE),"-")</f>
        <v>-</v>
      </c>
      <c r="D3967" t="s">
        <v>304</v>
      </c>
      <c r="E3967">
        <v>21.453655749999999</v>
      </c>
      <c r="F3967">
        <v>59.75</v>
      </c>
      <c r="G3967">
        <v>60.133664565040903</v>
      </c>
      <c r="H3967">
        <v>9.5929106544338207</v>
      </c>
      <c r="I3967">
        <v>6.8751049554173003</v>
      </c>
      <c r="J3967">
        <v>0.47171615693268798</v>
      </c>
      <c r="K3967">
        <v>55.407700786679598</v>
      </c>
      <c r="L3967">
        <v>48.651097890361498</v>
      </c>
      <c r="M3967">
        <v>50.705816369674899</v>
      </c>
      <c r="N3967">
        <v>0.78749999999999998</v>
      </c>
      <c r="O3967">
        <v>10.510460251046</v>
      </c>
      <c r="P3967">
        <v>140.442655935613</v>
      </c>
    </row>
    <row r="3968" spans="1:17" hidden="1" x14ac:dyDescent="0.3">
      <c r="A3968" t="s">
        <v>8169</v>
      </c>
      <c r="B3968" t="s">
        <v>8170</v>
      </c>
      <c r="C3968" t="str">
        <f>IFERROR(VLOOKUP(Table1[[#This Row],[Ticker]],[1]!Table2[[Symbol]:[Industry]],2,FALSE),"-")</f>
        <v>-</v>
      </c>
      <c r="D3968" t="s">
        <v>726</v>
      </c>
      <c r="E3968">
        <v>21.450464595</v>
      </c>
      <c r="F3968">
        <v>42.59</v>
      </c>
      <c r="G3968">
        <v>8.2787524371118693</v>
      </c>
      <c r="H3968">
        <v>7.5883831054493296</v>
      </c>
      <c r="I3968">
        <v>-5.2274084416359301</v>
      </c>
      <c r="J3968">
        <v>1.72607155762956</v>
      </c>
      <c r="K3968">
        <v>40.059049809627602</v>
      </c>
      <c r="L3968">
        <v>37.216721487441497</v>
      </c>
      <c r="M3968">
        <v>53.954400247966703</v>
      </c>
      <c r="N3968">
        <v>0.82580387771763597</v>
      </c>
      <c r="O3968">
        <v>3.8976285513031099</v>
      </c>
      <c r="P3968">
        <v>36.287999999999997</v>
      </c>
      <c r="Q3968">
        <v>5.7901449305412002E-2</v>
      </c>
    </row>
    <row r="3969" spans="1:17" hidden="1" x14ac:dyDescent="0.3">
      <c r="A3969" t="s">
        <v>8171</v>
      </c>
      <c r="B3969" t="s">
        <v>8172</v>
      </c>
      <c r="C3969" t="str">
        <f>IFERROR(VLOOKUP(Table1[[#This Row],[Ticker]],[1]!Table2[[Symbol]:[Industry]],2,FALSE),"-")</f>
        <v>-</v>
      </c>
      <c r="D3969" t="s">
        <v>775</v>
      </c>
      <c r="E3969">
        <v>21.373200000000001</v>
      </c>
      <c r="F3969">
        <v>54</v>
      </c>
      <c r="G3969">
        <v>-16.2909677879002</v>
      </c>
      <c r="H3969">
        <v>-11.645269207150299</v>
      </c>
      <c r="I3969">
        <v>-2.2901215158278099</v>
      </c>
      <c r="J3969">
        <v>6.6653174694839601</v>
      </c>
      <c r="K3969">
        <v>47.352766582081401</v>
      </c>
      <c r="L3969">
        <v>40.117296656340798</v>
      </c>
      <c r="M3969">
        <v>54.7065104389726</v>
      </c>
      <c r="N3969">
        <v>0.468763464024127</v>
      </c>
      <c r="O3969">
        <v>27.499999999999901</v>
      </c>
      <c r="P3969">
        <v>103.77358490566</v>
      </c>
    </row>
    <row r="3970" spans="1:17" hidden="1" x14ac:dyDescent="0.3">
      <c r="A3970" t="s">
        <v>8173</v>
      </c>
      <c r="B3970" t="s">
        <v>8174</v>
      </c>
      <c r="C3970" t="str">
        <f>IFERROR(VLOOKUP(Table1[[#This Row],[Ticker]],[1]!Table2[[Symbol]:[Industry]],2,FALSE),"-")</f>
        <v>-</v>
      </c>
      <c r="D3970" t="s">
        <v>551</v>
      </c>
      <c r="E3970">
        <v>21.369095999999999</v>
      </c>
      <c r="F3970">
        <v>70.56</v>
      </c>
      <c r="G3970">
        <v>-16.317856180387999</v>
      </c>
      <c r="H3970">
        <v>1.76979320996977</v>
      </c>
      <c r="I3970">
        <v>-17.482101618540799</v>
      </c>
      <c r="J3970">
        <v>1.88016686115804</v>
      </c>
      <c r="K3970">
        <v>71.458229783003702</v>
      </c>
      <c r="L3970">
        <v>70.040592766561105</v>
      </c>
      <c r="M3970">
        <v>40.605505960183699</v>
      </c>
      <c r="N3970">
        <v>1.2477094551439301</v>
      </c>
      <c r="O3970">
        <v>19.047619047619001</v>
      </c>
      <c r="P3970">
        <v>22.287694974003401</v>
      </c>
      <c r="Q3970">
        <v>-8.7269038897090007E-2</v>
      </c>
    </row>
    <row r="3971" spans="1:17" hidden="1" x14ac:dyDescent="0.3">
      <c r="A3971" t="s">
        <v>8175</v>
      </c>
      <c r="B3971" t="s">
        <v>8176</v>
      </c>
      <c r="C3971" t="str">
        <f>IFERROR(VLOOKUP(Table1[[#This Row],[Ticker]],[1]!Table2[[Symbol]:[Industry]],2,FALSE),"-")</f>
        <v>-</v>
      </c>
      <c r="D3971" t="s">
        <v>463</v>
      </c>
      <c r="E3971">
        <v>21.313174799999999</v>
      </c>
      <c r="F3971">
        <v>7.61</v>
      </c>
      <c r="G3971">
        <v>-9.5081623580359906</v>
      </c>
      <c r="H3971">
        <v>40.135576349363802</v>
      </c>
      <c r="I3971">
        <v>5.0628871400564801</v>
      </c>
      <c r="J3971">
        <v>17.3373877987237</v>
      </c>
      <c r="K3971">
        <v>6.2029636550723604</v>
      </c>
      <c r="L3971">
        <v>6.1302899323220998</v>
      </c>
      <c r="M3971">
        <v>66.699505506662803</v>
      </c>
      <c r="N3971">
        <v>2.4409525321263401</v>
      </c>
      <c r="O3971">
        <v>40.604467805519</v>
      </c>
      <c r="P3971">
        <v>72.954545454545396</v>
      </c>
      <c r="Q3971">
        <v>4.4744395128053997E-2</v>
      </c>
    </row>
    <row r="3972" spans="1:17" hidden="1" x14ac:dyDescent="0.3">
      <c r="A3972" t="s">
        <v>8177</v>
      </c>
      <c r="B3972" t="s">
        <v>8178</v>
      </c>
      <c r="C3972" t="str">
        <f>IFERROR(VLOOKUP(Table1[[#This Row],[Ticker]],[1]!Table2[[Symbol]:[Industry]],2,FALSE),"-")</f>
        <v>-</v>
      </c>
      <c r="D3972" t="s">
        <v>1676</v>
      </c>
      <c r="E3972">
        <v>21.29665</v>
      </c>
      <c r="F3972">
        <v>32.64</v>
      </c>
      <c r="G3972">
        <v>24.177039276357299</v>
      </c>
      <c r="H3972">
        <v>-2.4873744703082399</v>
      </c>
      <c r="I3972">
        <v>-8.1192888307275908</v>
      </c>
      <c r="J3972">
        <v>0.47171615693268798</v>
      </c>
      <c r="K3972">
        <v>32.508746420466302</v>
      </c>
      <c r="L3972">
        <v>30.0380501674715</v>
      </c>
      <c r="M3972">
        <v>1.5738798927461899</v>
      </c>
      <c r="N3972">
        <v>0</v>
      </c>
      <c r="O3972">
        <v>0.24509803921568499</v>
      </c>
      <c r="P3972">
        <v>94.285714285714207</v>
      </c>
    </row>
    <row r="3973" spans="1:17" hidden="1" x14ac:dyDescent="0.3">
      <c r="A3973" t="s">
        <v>8179</v>
      </c>
      <c r="B3973" t="s">
        <v>8180</v>
      </c>
      <c r="C3973" t="str">
        <f>IFERROR(VLOOKUP(Table1[[#This Row],[Ticker]],[1]!Table2[[Symbol]:[Industry]],2,FALSE),"-")</f>
        <v>-</v>
      </c>
      <c r="D3973" t="s">
        <v>1866</v>
      </c>
      <c r="E3973">
        <v>21.291551999999999</v>
      </c>
      <c r="F3973">
        <v>21.6</v>
      </c>
      <c r="G3973">
        <v>123.99496096875301</v>
      </c>
      <c r="H3973">
        <v>7.2784451609822396</v>
      </c>
      <c r="I3973">
        <v>61.793970701803602</v>
      </c>
      <c r="J3973">
        <v>0.24526688157038201</v>
      </c>
      <c r="K3973">
        <v>19.312278381517402</v>
      </c>
      <c r="L3973">
        <v>14.724873218662999</v>
      </c>
      <c r="M3973">
        <v>49.348643443038902</v>
      </c>
      <c r="N3973">
        <v>0.79190414490499195</v>
      </c>
      <c r="O3973">
        <v>8.7037037037037006</v>
      </c>
      <c r="P3973">
        <v>202.945301542777</v>
      </c>
      <c r="Q3973">
        <v>4.8836685394587E-2</v>
      </c>
    </row>
    <row r="3974" spans="1:17" hidden="1" x14ac:dyDescent="0.3">
      <c r="A3974" t="s">
        <v>8181</v>
      </c>
      <c r="B3974" t="s">
        <v>8182</v>
      </c>
      <c r="C3974" t="str">
        <f>IFERROR(VLOOKUP(Table1[[#This Row],[Ticker]],[1]!Table2[[Symbol]:[Industry]],2,FALSE),"-")</f>
        <v>-</v>
      </c>
      <c r="D3974" t="s">
        <v>297</v>
      </c>
      <c r="E3974">
        <v>21.244340000000001</v>
      </c>
      <c r="F3974">
        <v>50.5</v>
      </c>
      <c r="G3974">
        <v>97.859359009485303</v>
      </c>
      <c r="H3974">
        <v>7.6942078902624402</v>
      </c>
      <c r="I3974">
        <v>22.647873448745401</v>
      </c>
      <c r="J3974">
        <v>-5.1393949541784201</v>
      </c>
      <c r="K3974">
        <v>44.773541089612898</v>
      </c>
      <c r="L3974">
        <v>35.396797396401702</v>
      </c>
      <c r="M3974">
        <v>46.182958786571497</v>
      </c>
      <c r="N3974">
        <v>0.44182342691161097</v>
      </c>
      <c r="O3974">
        <v>11.267326732673199</v>
      </c>
      <c r="P3974">
        <v>129.54545454545399</v>
      </c>
      <c r="Q3974">
        <v>9.4617425224084006E-2</v>
      </c>
    </row>
    <row r="3975" spans="1:17" hidden="1" x14ac:dyDescent="0.3">
      <c r="A3975" t="s">
        <v>8183</v>
      </c>
      <c r="B3975" t="s">
        <v>8184</v>
      </c>
      <c r="C3975" t="str">
        <f>IFERROR(VLOOKUP(Table1[[#This Row],[Ticker]],[1]!Table2[[Symbol]:[Industry]],2,FALSE),"-")</f>
        <v>-</v>
      </c>
      <c r="D3975" t="s">
        <v>2178</v>
      </c>
      <c r="E3975">
        <v>21.237968080000002</v>
      </c>
      <c r="F3975">
        <v>4.21</v>
      </c>
      <c r="G3975">
        <v>-60.181299946000003</v>
      </c>
      <c r="H3975">
        <v>-12.569678997057199</v>
      </c>
      <c r="I3975">
        <v>-30.878252223297501</v>
      </c>
      <c r="J3975">
        <v>-2.4171727319561902</v>
      </c>
      <c r="K3975">
        <v>4.5154316120412696</v>
      </c>
      <c r="L3975">
        <v>4.48749621535947</v>
      </c>
      <c r="M3975">
        <v>31.519282014223599</v>
      </c>
      <c r="N3975">
        <v>0.69426930741693904</v>
      </c>
      <c r="O3975">
        <v>77.434679334916794</v>
      </c>
      <c r="P3975">
        <v>35.369774919614102</v>
      </c>
      <c r="Q3975">
        <v>4.8927712403225999E-2</v>
      </c>
    </row>
    <row r="3976" spans="1:17" hidden="1" x14ac:dyDescent="0.3">
      <c r="A3976" t="s">
        <v>8185</v>
      </c>
      <c r="B3976" t="s">
        <v>8186</v>
      </c>
      <c r="C3976" t="str">
        <f>IFERROR(VLOOKUP(Table1[[#This Row],[Ticker]],[1]!Table2[[Symbol]:[Industry]],2,FALSE),"-")</f>
        <v>-</v>
      </c>
      <c r="D3976" t="s">
        <v>696</v>
      </c>
      <c r="E3976">
        <v>21.181875000000002</v>
      </c>
      <c r="F3976">
        <v>68.75</v>
      </c>
      <c r="G3976">
        <v>-28.3707997206733</v>
      </c>
      <c r="H3976">
        <v>2.7068638535677798</v>
      </c>
      <c r="I3976">
        <v>-19.439964587057698</v>
      </c>
      <c r="J3976">
        <v>10.769198994461201</v>
      </c>
      <c r="K3976">
        <v>68.507480701606497</v>
      </c>
      <c r="L3976">
        <v>68.083136045888494</v>
      </c>
      <c r="M3976">
        <v>34.316236081550201</v>
      </c>
      <c r="N3976">
        <v>3.23232323232323</v>
      </c>
      <c r="O3976">
        <v>12</v>
      </c>
      <c r="P3976">
        <v>8.1655129011957097</v>
      </c>
    </row>
    <row r="3977" spans="1:17" hidden="1" x14ac:dyDescent="0.3">
      <c r="A3977" t="s">
        <v>8187</v>
      </c>
      <c r="B3977" t="s">
        <v>8188</v>
      </c>
      <c r="C3977" t="str">
        <f>IFERROR(VLOOKUP(Table1[[#This Row],[Ticker]],[1]!Table2[[Symbol]:[Industry]],2,FALSE),"-")</f>
        <v>-</v>
      </c>
      <c r="D3977" t="s">
        <v>433</v>
      </c>
      <c r="E3977">
        <v>21.13625</v>
      </c>
      <c r="F3977">
        <v>46.25</v>
      </c>
      <c r="G3977">
        <v>24.558705414714101</v>
      </c>
      <c r="H3977">
        <v>-17.380991491584801</v>
      </c>
      <c r="I3977">
        <v>-10.3270369455197</v>
      </c>
      <c r="J3977">
        <v>3.5554165974613099</v>
      </c>
      <c r="K3977">
        <v>46.7852056276542</v>
      </c>
      <c r="L3977">
        <v>43.069448924271697</v>
      </c>
      <c r="M3977">
        <v>52.061916813000799</v>
      </c>
      <c r="N3977">
        <v>0.166842868959131</v>
      </c>
      <c r="O3977">
        <v>34.745945945945898</v>
      </c>
      <c r="P3977">
        <v>80.382215288611505</v>
      </c>
      <c r="Q3977">
        <v>3.4510178797301998E-2</v>
      </c>
    </row>
    <row r="3978" spans="1:17" hidden="1" x14ac:dyDescent="0.3">
      <c r="A3978" t="s">
        <v>8189</v>
      </c>
      <c r="B3978" t="s">
        <v>8190</v>
      </c>
      <c r="C3978" t="str">
        <f>IFERROR(VLOOKUP(Table1[[#This Row],[Ticker]],[1]!Table2[[Symbol]:[Industry]],2,FALSE),"-")</f>
        <v>-</v>
      </c>
      <c r="D3978" t="s">
        <v>1676</v>
      </c>
      <c r="E3978">
        <v>21.1355</v>
      </c>
      <c r="F3978">
        <v>50</v>
      </c>
      <c r="G3978">
        <v>-45.6134255159307</v>
      </c>
      <c r="H3978">
        <v>1.5126255296917499</v>
      </c>
      <c r="I3978">
        <v>-15.065599037023</v>
      </c>
      <c r="J3978">
        <v>2.4325004706581699</v>
      </c>
      <c r="K3978">
        <v>51.718356040356198</v>
      </c>
      <c r="L3978">
        <v>53.225072154227497</v>
      </c>
      <c r="M3978">
        <v>42.307701116165198</v>
      </c>
      <c r="N3978">
        <v>0.46910994764397901</v>
      </c>
      <c r="O3978">
        <v>33.5</v>
      </c>
      <c r="P3978">
        <v>35.501355013550103</v>
      </c>
    </row>
    <row r="3979" spans="1:17" hidden="1" x14ac:dyDescent="0.3">
      <c r="A3979" t="s">
        <v>8191</v>
      </c>
      <c r="B3979" t="s">
        <v>8192</v>
      </c>
      <c r="C3979" t="str">
        <f>IFERROR(VLOOKUP(Table1[[#This Row],[Ticker]],[1]!Table2[[Symbol]:[Industry]],2,FALSE),"-")</f>
        <v>-</v>
      </c>
      <c r="D3979" t="s">
        <v>68</v>
      </c>
      <c r="E3979">
        <v>21.060464230000001</v>
      </c>
      <c r="F3979">
        <v>6.31</v>
      </c>
      <c r="G3979">
        <v>-81.173066723192207</v>
      </c>
      <c r="H3979">
        <v>-1.85346004875515</v>
      </c>
      <c r="I3979">
        <v>-51.059583651517798</v>
      </c>
      <c r="J3979">
        <v>-1.53445668257349</v>
      </c>
      <c r="K3979">
        <v>6.6126534206676499</v>
      </c>
      <c r="L3979">
        <v>8.5104994339741502</v>
      </c>
      <c r="M3979">
        <v>47.590573343042898</v>
      </c>
      <c r="N3979">
        <v>0.55330508606471296</v>
      </c>
      <c r="O3979">
        <v>194.611727416798</v>
      </c>
      <c r="P3979">
        <v>323.77434519811902</v>
      </c>
      <c r="Q3979">
        <v>4.8788622846571997E-2</v>
      </c>
    </row>
    <row r="3980" spans="1:17" hidden="1" x14ac:dyDescent="0.3">
      <c r="A3980" t="s">
        <v>8193</v>
      </c>
      <c r="B3980" t="s">
        <v>8194</v>
      </c>
      <c r="C3980" t="str">
        <f>IFERROR(VLOOKUP(Table1[[#This Row],[Ticker]],[1]!Table2[[Symbol]:[Industry]],2,FALSE),"-")</f>
        <v>-</v>
      </c>
      <c r="D3980" t="s">
        <v>307</v>
      </c>
      <c r="E3980">
        <v>21.052800000000001</v>
      </c>
      <c r="F3980">
        <v>58.48</v>
      </c>
      <c r="G3980">
        <v>12.686169625769599</v>
      </c>
      <c r="H3980">
        <v>12.1792921963584</v>
      </c>
      <c r="I3980">
        <v>-15.1319549477907</v>
      </c>
      <c r="J3980">
        <v>-2.5786817210513999</v>
      </c>
      <c r="K3980">
        <v>55.2300015857369</v>
      </c>
      <c r="L3980">
        <v>55.332754675799798</v>
      </c>
      <c r="M3980">
        <v>52.018220336704999</v>
      </c>
      <c r="N3980">
        <v>2.5227490166896902</v>
      </c>
      <c r="O3980">
        <v>41.757865937072502</v>
      </c>
      <c r="P3980">
        <v>50.916129032257999</v>
      </c>
      <c r="Q3980">
        <v>0.136456353247184</v>
      </c>
    </row>
    <row r="3981" spans="1:17" hidden="1" x14ac:dyDescent="0.3">
      <c r="A3981" t="s">
        <v>8195</v>
      </c>
      <c r="B3981" t="s">
        <v>8196</v>
      </c>
      <c r="C3981" t="str">
        <f>IFERROR(VLOOKUP(Table1[[#This Row],[Ticker]],[1]!Table2[[Symbol]:[Industry]],2,FALSE),"-")</f>
        <v>-</v>
      </c>
      <c r="D3981" t="s">
        <v>726</v>
      </c>
      <c r="E3981">
        <v>20.996392725</v>
      </c>
      <c r="F3981">
        <v>128.43</v>
      </c>
      <c r="G3981">
        <v>14.129278540060101</v>
      </c>
      <c r="H3981">
        <v>2.8195722178985401</v>
      </c>
      <c r="I3981">
        <v>7.2719778533263097</v>
      </c>
      <c r="J3981">
        <v>2.41088262811886</v>
      </c>
      <c r="K3981">
        <v>123.493169967865</v>
      </c>
      <c r="L3981">
        <v>111.352309073136</v>
      </c>
      <c r="M3981">
        <v>31.0272649847048</v>
      </c>
      <c r="N3981">
        <v>1.0242999946950799</v>
      </c>
      <c r="O3981">
        <v>1.61177295024526</v>
      </c>
      <c r="P3981">
        <v>43.609527004360899</v>
      </c>
      <c r="Q3981">
        <v>7.1200898966220002E-3</v>
      </c>
    </row>
    <row r="3982" spans="1:17" hidden="1" x14ac:dyDescent="0.3">
      <c r="A3982" t="s">
        <v>8197</v>
      </c>
      <c r="B3982" t="s">
        <v>8198</v>
      </c>
      <c r="C3982" t="str">
        <f>IFERROR(VLOOKUP(Table1[[#This Row],[Ticker]],[1]!Table2[[Symbol]:[Industry]],2,FALSE),"-")</f>
        <v>-</v>
      </c>
      <c r="E3982">
        <v>20.968533600000001</v>
      </c>
      <c r="F3982">
        <v>60.13</v>
      </c>
      <c r="G3982">
        <v>262.35411249518302</v>
      </c>
      <c r="H3982">
        <v>1.7607138899296499</v>
      </c>
      <c r="I3982">
        <v>87.3285186100358</v>
      </c>
      <c r="J3982">
        <v>-7.2171192327753904</v>
      </c>
      <c r="K3982">
        <v>65.384682692029202</v>
      </c>
      <c r="L3982">
        <v>48.914943180899797</v>
      </c>
      <c r="M3982">
        <v>19.3846039942161</v>
      </c>
      <c r="N3982">
        <v>0.51922915475901599</v>
      </c>
      <c r="O3982">
        <v>46.2497921170796</v>
      </c>
      <c r="P3982">
        <v>288.93919793014197</v>
      </c>
    </row>
    <row r="3983" spans="1:17" hidden="1" x14ac:dyDescent="0.3">
      <c r="A3983" t="s">
        <v>8199</v>
      </c>
      <c r="B3983" t="s">
        <v>8200</v>
      </c>
      <c r="C3983" t="str">
        <f>IFERROR(VLOOKUP(Table1[[#This Row],[Ticker]],[1]!Table2[[Symbol]:[Industry]],2,FALSE),"-")</f>
        <v>-</v>
      </c>
      <c r="D3983" t="s">
        <v>51</v>
      </c>
      <c r="E3983">
        <v>20.941092124000001</v>
      </c>
      <c r="F3983">
        <v>7.72</v>
      </c>
      <c r="G3983">
        <v>130.74824789837399</v>
      </c>
      <c r="H3983">
        <v>-6.8244252757605404</v>
      </c>
      <c r="I3983">
        <v>-12.8450744635573</v>
      </c>
      <c r="J3983">
        <v>-3.0282838430673098</v>
      </c>
      <c r="K3983">
        <v>8.2943505095781394</v>
      </c>
      <c r="L3983">
        <v>7.4008001870267703</v>
      </c>
      <c r="M3983">
        <v>28.8435673728975</v>
      </c>
      <c r="N3983">
        <v>0.56232154989537597</v>
      </c>
      <c r="O3983">
        <v>51.554404145077697</v>
      </c>
      <c r="Q3983">
        <v>0.10449184932429301</v>
      </c>
    </row>
    <row r="3984" spans="1:17" hidden="1" x14ac:dyDescent="0.3">
      <c r="A3984" t="s">
        <v>8201</v>
      </c>
      <c r="B3984" t="s">
        <v>8202</v>
      </c>
      <c r="C3984" t="str">
        <f>IFERROR(VLOOKUP(Table1[[#This Row],[Ticker]],[1]!Table2[[Symbol]:[Industry]],2,FALSE),"-")</f>
        <v>-</v>
      </c>
      <c r="D3984" t="s">
        <v>626</v>
      </c>
      <c r="E3984">
        <v>20.918073</v>
      </c>
      <c r="F3984">
        <v>54.01</v>
      </c>
      <c r="G3984">
        <v>269.673168416838</v>
      </c>
      <c r="H3984">
        <v>23.529284030426599</v>
      </c>
      <c r="I3984">
        <v>15.0936186970679</v>
      </c>
      <c r="J3984">
        <v>-2.0486552662244102</v>
      </c>
      <c r="K3984">
        <v>43.2650087402236</v>
      </c>
      <c r="L3984">
        <v>38.993356076864103</v>
      </c>
      <c r="M3984">
        <v>73.900335890706401</v>
      </c>
      <c r="N3984">
        <v>5.8492839657512103</v>
      </c>
      <c r="O3984">
        <v>5.5174967598592799</v>
      </c>
      <c r="P3984">
        <v>296.25825385179701</v>
      </c>
      <c r="Q3984">
        <v>0.15966732264472699</v>
      </c>
    </row>
    <row r="3985" spans="1:17" hidden="1" x14ac:dyDescent="0.3">
      <c r="A3985" t="s">
        <v>8203</v>
      </c>
      <c r="B3985" t="s">
        <v>8204</v>
      </c>
      <c r="C3985" t="str">
        <f>IFERROR(VLOOKUP(Table1[[#This Row],[Ticker]],[1]!Table2[[Symbol]:[Industry]],2,FALSE),"-")</f>
        <v>-</v>
      </c>
      <c r="D3985" t="s">
        <v>532</v>
      </c>
      <c r="E3985">
        <v>20.912523422</v>
      </c>
      <c r="F3985">
        <v>33.46</v>
      </c>
      <c r="G3985">
        <v>102.12304853633201</v>
      </c>
      <c r="H3985">
        <v>5.54541241493766</v>
      </c>
      <c r="I3985">
        <v>1.0931374951324699</v>
      </c>
      <c r="J3985">
        <v>12.166631411169901</v>
      </c>
      <c r="K3985">
        <v>29.5598282857421</v>
      </c>
      <c r="L3985">
        <v>26.8758522852509</v>
      </c>
      <c r="M3985">
        <v>78.438965587422601</v>
      </c>
      <c r="N3985">
        <v>1.18277005902987</v>
      </c>
      <c r="O3985">
        <v>10.1016138673042</v>
      </c>
      <c r="P3985">
        <v>143.699927166788</v>
      </c>
      <c r="Q3985">
        <v>0.10524669003793</v>
      </c>
    </row>
    <row r="3986" spans="1:17" hidden="1" x14ac:dyDescent="0.3">
      <c r="A3986" t="s">
        <v>8205</v>
      </c>
      <c r="B3986" t="s">
        <v>8206</v>
      </c>
      <c r="C3986" t="str">
        <f>IFERROR(VLOOKUP(Table1[[#This Row],[Ticker]],[1]!Table2[[Symbol]:[Industry]],2,FALSE),"-")</f>
        <v>-</v>
      </c>
      <c r="D3986" t="s">
        <v>2178</v>
      </c>
      <c r="E3986">
        <v>20.905278719999998</v>
      </c>
      <c r="F3986">
        <v>20.82</v>
      </c>
      <c r="G3986">
        <v>29.486878583031899</v>
      </c>
      <c r="H3986">
        <v>-2.2434720312838401</v>
      </c>
      <c r="I3986">
        <v>-5.0051262497773097</v>
      </c>
      <c r="J3986">
        <v>-0.25292152422672398</v>
      </c>
      <c r="K3986">
        <v>20.737443099877499</v>
      </c>
      <c r="L3986">
        <v>18.722824657984201</v>
      </c>
      <c r="M3986">
        <v>46.759156974958302</v>
      </c>
      <c r="N3986">
        <v>0.84235098617183302</v>
      </c>
      <c r="O3986">
        <v>18.6359269932756</v>
      </c>
      <c r="P3986">
        <v>73.5</v>
      </c>
      <c r="Q3986">
        <v>-9.2646272821339994E-3</v>
      </c>
    </row>
    <row r="3987" spans="1:17" hidden="1" x14ac:dyDescent="0.3">
      <c r="A3987" t="s">
        <v>8207</v>
      </c>
      <c r="B3987" t="s">
        <v>8208</v>
      </c>
      <c r="C3987" t="str">
        <f>IFERROR(VLOOKUP(Table1[[#This Row],[Ticker]],[1]!Table2[[Symbol]:[Industry]],2,FALSE),"-")</f>
        <v>-</v>
      </c>
      <c r="D3987" t="s">
        <v>626</v>
      </c>
      <c r="E3987">
        <v>20.899611449999998</v>
      </c>
      <c r="F3987">
        <v>30.67</v>
      </c>
      <c r="G3987">
        <v>-0.52672127548515801</v>
      </c>
      <c r="H3987">
        <v>13.386231477647099</v>
      </c>
      <c r="I3987">
        <v>-9.2443338563825499</v>
      </c>
      <c r="J3987">
        <v>6.1327331060852304</v>
      </c>
      <c r="K3987">
        <v>28.746406076598699</v>
      </c>
      <c r="L3987">
        <v>28.121423394656599</v>
      </c>
      <c r="M3987">
        <v>56.144704962126902</v>
      </c>
      <c r="N3987">
        <v>1.0477775022361699</v>
      </c>
      <c r="O3987">
        <v>15.878708835995999</v>
      </c>
      <c r="P3987">
        <v>32.1413183972425</v>
      </c>
      <c r="Q3987">
        <v>5.7048617139793999E-2</v>
      </c>
    </row>
    <row r="3988" spans="1:17" hidden="1" x14ac:dyDescent="0.3">
      <c r="A3988" t="s">
        <v>8209</v>
      </c>
      <c r="B3988" t="s">
        <v>8210</v>
      </c>
      <c r="C3988" t="str">
        <f>IFERROR(VLOOKUP(Table1[[#This Row],[Ticker]],[1]!Table2[[Symbol]:[Industry]],2,FALSE),"-")</f>
        <v>-</v>
      </c>
      <c r="D3988" t="s">
        <v>626</v>
      </c>
      <c r="E3988">
        <v>20.866476599999999</v>
      </c>
      <c r="F3988">
        <v>3.4</v>
      </c>
      <c r="G3988">
        <v>-68.266045983844094</v>
      </c>
      <c r="H3988">
        <v>-5.8964653793991504</v>
      </c>
      <c r="I3988">
        <v>-26.590819812355999</v>
      </c>
      <c r="J3988">
        <v>0.47171615693268798</v>
      </c>
      <c r="K3988">
        <v>3.4578393550159401</v>
      </c>
      <c r="L3988">
        <v>4.1534697934772398</v>
      </c>
      <c r="M3988">
        <v>6.8476147238816498</v>
      </c>
      <c r="N3988">
        <v>1.2115384615384599</v>
      </c>
      <c r="O3988">
        <v>116.17647058823501</v>
      </c>
      <c r="P3988">
        <v>4.2944785276073496</v>
      </c>
    </row>
    <row r="3989" spans="1:17" hidden="1" x14ac:dyDescent="0.3">
      <c r="A3989" t="s">
        <v>8211</v>
      </c>
      <c r="B3989" t="s">
        <v>8212</v>
      </c>
      <c r="C3989" t="str">
        <f>IFERROR(VLOOKUP(Table1[[#This Row],[Ticker]],[1]!Table2[[Symbol]:[Industry]],2,FALSE),"-")</f>
        <v>-</v>
      </c>
      <c r="D3989" t="s">
        <v>433</v>
      </c>
      <c r="E3989">
        <v>20.848550400000001</v>
      </c>
      <c r="F3989">
        <v>13.21</v>
      </c>
      <c r="G3989">
        <v>6.8492579993843599</v>
      </c>
      <c r="H3989">
        <v>-12.007922415513701</v>
      </c>
      <c r="I3989">
        <v>-8.7604229381474692</v>
      </c>
      <c r="J3989">
        <v>-6.1713933837033403</v>
      </c>
      <c r="K3989">
        <v>14.015458889349301</v>
      </c>
      <c r="L3989">
        <v>12.991295861525799</v>
      </c>
      <c r="M3989">
        <v>4.7939191503438696</v>
      </c>
      <c r="N3989">
        <v>0.93</v>
      </c>
      <c r="O3989">
        <v>29.825889477668401</v>
      </c>
      <c r="P3989">
        <v>81.955922865013704</v>
      </c>
    </row>
    <row r="3990" spans="1:17" hidden="1" x14ac:dyDescent="0.3">
      <c r="A3990" t="s">
        <v>8213</v>
      </c>
      <c r="B3990" t="s">
        <v>8214</v>
      </c>
      <c r="C3990" t="str">
        <f>IFERROR(VLOOKUP(Table1[[#This Row],[Ticker]],[1]!Table2[[Symbol]:[Industry]],2,FALSE),"-")</f>
        <v>-</v>
      </c>
      <c r="D3990" t="s">
        <v>1598</v>
      </c>
      <c r="E3990">
        <v>20.812946</v>
      </c>
      <c r="F3990">
        <v>47.3</v>
      </c>
      <c r="G3990">
        <v>67.426399388666795</v>
      </c>
      <c r="H3990">
        <v>10.376261893328101</v>
      </c>
      <c r="I3990">
        <v>-23.215038972632399</v>
      </c>
      <c r="J3990">
        <v>4.1243982692265702</v>
      </c>
      <c r="K3990">
        <v>46.638700584238798</v>
      </c>
      <c r="L3990">
        <v>46.198037630892998</v>
      </c>
      <c r="M3990">
        <v>48.788120944783103</v>
      </c>
      <c r="N3990">
        <v>1.72195860010471</v>
      </c>
      <c r="O3990">
        <v>33.911205073995703</v>
      </c>
      <c r="P3990">
        <v>103.703703703703</v>
      </c>
    </row>
    <row r="3991" spans="1:17" hidden="1" x14ac:dyDescent="0.3">
      <c r="A3991" t="s">
        <v>8215</v>
      </c>
      <c r="B3991" t="s">
        <v>8216</v>
      </c>
      <c r="C3991" t="str">
        <f>IFERROR(VLOOKUP(Table1[[#This Row],[Ticker]],[1]!Table2[[Symbol]:[Industry]],2,FALSE),"-")</f>
        <v>-</v>
      </c>
      <c r="D3991" t="s">
        <v>726</v>
      </c>
      <c r="E3991">
        <v>20.802747875000001</v>
      </c>
      <c r="F3991">
        <v>82.3</v>
      </c>
      <c r="G3991">
        <v>-13.937946097428201</v>
      </c>
      <c r="H3991">
        <v>-7.4020029889976797</v>
      </c>
      <c r="I3991">
        <v>2.8270066599958699</v>
      </c>
      <c r="J3991">
        <v>2.23736623718951</v>
      </c>
      <c r="K3991">
        <v>85.194482584137006</v>
      </c>
      <c r="L3991">
        <v>78.866054407741899</v>
      </c>
      <c r="M3991">
        <v>59.256974662123497</v>
      </c>
      <c r="N3991">
        <v>1.8118794140462899</v>
      </c>
      <c r="O3991">
        <v>14.702308626974499</v>
      </c>
      <c r="P3991">
        <v>24.320241691842799</v>
      </c>
    </row>
    <row r="3992" spans="1:17" hidden="1" x14ac:dyDescent="0.3">
      <c r="A3992" t="s">
        <v>8217</v>
      </c>
      <c r="B3992" t="s">
        <v>8218</v>
      </c>
      <c r="C3992" t="str">
        <f>IFERROR(VLOOKUP(Table1[[#This Row],[Ticker]],[1]!Table2[[Symbol]:[Industry]],2,FALSE),"-")</f>
        <v>-</v>
      </c>
      <c r="D3992" t="s">
        <v>696</v>
      </c>
      <c r="E3992">
        <v>20.802</v>
      </c>
      <c r="F3992">
        <v>24</v>
      </c>
      <c r="G3992">
        <v>-62.413962440306598</v>
      </c>
      <c r="H3992">
        <v>53.807009002900202</v>
      </c>
      <c r="I3992">
        <v>22.182671184256002</v>
      </c>
      <c r="J3992">
        <v>3.1870322366950998</v>
      </c>
      <c r="K3992">
        <v>19.169694805445602</v>
      </c>
      <c r="L3992">
        <v>18.189961582309898</v>
      </c>
      <c r="M3992">
        <v>60.588996583314398</v>
      </c>
      <c r="N3992">
        <v>1.51987103491435</v>
      </c>
      <c r="O3992">
        <v>56.25</v>
      </c>
      <c r="P3992">
        <v>100</v>
      </c>
      <c r="Q3992">
        <v>8.3154928500120004E-2</v>
      </c>
    </row>
    <row r="3993" spans="1:17" hidden="1" x14ac:dyDescent="0.3">
      <c r="A3993" t="s">
        <v>8219</v>
      </c>
      <c r="B3993" t="s">
        <v>8220</v>
      </c>
      <c r="C3993" t="str">
        <f>IFERROR(VLOOKUP(Table1[[#This Row],[Ticker]],[1]!Table2[[Symbol]:[Industry]],2,FALSE),"-")</f>
        <v>-</v>
      </c>
      <c r="D3993" t="s">
        <v>926</v>
      </c>
      <c r="E3993">
        <v>20.756879999999999</v>
      </c>
      <c r="F3993">
        <v>10.16</v>
      </c>
      <c r="G3993">
        <v>-44.117552967426597</v>
      </c>
      <c r="H3993">
        <v>-9.34557650923316</v>
      </c>
      <c r="I3993">
        <v>-49.920735121307501</v>
      </c>
      <c r="J3993">
        <v>-0.31801730802288902</v>
      </c>
      <c r="K3993">
        <v>10.529778907283101</v>
      </c>
      <c r="L3993">
        <v>12.1265463351913</v>
      </c>
      <c r="M3993">
        <v>47.5676966487786</v>
      </c>
      <c r="N3993">
        <v>1.6831350785888299</v>
      </c>
      <c r="O3993">
        <v>73.228346456692904</v>
      </c>
      <c r="P3993">
        <v>23.751522533495699</v>
      </c>
      <c r="Q3993">
        <v>-9.4837318970501003E-2</v>
      </c>
    </row>
    <row r="3994" spans="1:17" hidden="1" x14ac:dyDescent="0.3">
      <c r="A3994" t="s">
        <v>8221</v>
      </c>
      <c r="B3994" t="s">
        <v>8222</v>
      </c>
      <c r="C3994" t="str">
        <f>IFERROR(VLOOKUP(Table1[[#This Row],[Ticker]],[1]!Table2[[Symbol]:[Industry]],2,FALSE),"-")</f>
        <v>-</v>
      </c>
      <c r="D3994" t="s">
        <v>626</v>
      </c>
      <c r="E3994">
        <v>20.750715587999998</v>
      </c>
      <c r="F3994">
        <v>30.84</v>
      </c>
      <c r="G3994">
        <v>-47.508162358036003</v>
      </c>
      <c r="H3994">
        <v>-13.0960701224821</v>
      </c>
      <c r="I3994">
        <v>-43.013905632388401</v>
      </c>
      <c r="J3994">
        <v>13.6460280835381</v>
      </c>
      <c r="K3994">
        <v>32.703338544010698</v>
      </c>
      <c r="L3994">
        <v>36.640313153356999</v>
      </c>
      <c r="M3994">
        <v>54.810596937345899</v>
      </c>
      <c r="N3994">
        <v>0.97627118644067801</v>
      </c>
      <c r="O3994">
        <v>68.612191958495401</v>
      </c>
      <c r="P3994">
        <v>22.0902612826603</v>
      </c>
    </row>
    <row r="3995" spans="1:17" hidden="1" x14ac:dyDescent="0.3">
      <c r="A3995" t="s">
        <v>8223</v>
      </c>
      <c r="B3995" t="s">
        <v>8224</v>
      </c>
      <c r="C3995" t="str">
        <f>IFERROR(VLOOKUP(Table1[[#This Row],[Ticker]],[1]!Table2[[Symbol]:[Industry]],2,FALSE),"-")</f>
        <v>-</v>
      </c>
      <c r="D3995" t="s">
        <v>532</v>
      </c>
      <c r="E3995">
        <v>20.683509000000001</v>
      </c>
      <c r="F3995">
        <v>18.7</v>
      </c>
      <c r="G3995">
        <v>92.128364857438498</v>
      </c>
      <c r="H3995">
        <v>-5.4830171718332998</v>
      </c>
      <c r="I3995">
        <v>15.5944282223321</v>
      </c>
      <c r="J3995">
        <v>1.15006550684788</v>
      </c>
      <c r="K3995">
        <v>19.012196469908702</v>
      </c>
      <c r="L3995">
        <v>17.042659489258501</v>
      </c>
      <c r="M3995">
        <v>56.188520481110501</v>
      </c>
      <c r="N3995">
        <v>0.224773843561238</v>
      </c>
      <c r="O3995">
        <v>65.775401069518693</v>
      </c>
      <c r="P3995">
        <v>133.75</v>
      </c>
    </row>
    <row r="3996" spans="1:17" hidden="1" x14ac:dyDescent="0.3">
      <c r="A3996" t="s">
        <v>8225</v>
      </c>
      <c r="B3996" t="s">
        <v>8226</v>
      </c>
      <c r="C3996" t="str">
        <f>IFERROR(VLOOKUP(Table1[[#This Row],[Ticker]],[1]!Table2[[Symbol]:[Industry]],2,FALSE),"-")</f>
        <v>-</v>
      </c>
      <c r="D3996" t="s">
        <v>532</v>
      </c>
      <c r="E3996">
        <v>20.68264692</v>
      </c>
      <c r="F3996">
        <v>2.2799999999999998</v>
      </c>
      <c r="G3996">
        <v>-94.930668929478699</v>
      </c>
      <c r="H3996">
        <v>18.134495145430801</v>
      </c>
      <c r="I3996">
        <v>-59.944725935468</v>
      </c>
      <c r="J3996">
        <v>-4.4262430267407797</v>
      </c>
      <c r="K3996">
        <v>2.21397232054739</v>
      </c>
      <c r="L3996">
        <v>3.6783257714569801</v>
      </c>
      <c r="M3996">
        <v>64.754587480939804</v>
      </c>
      <c r="N3996">
        <v>0.57103281717934595</v>
      </c>
      <c r="O3996">
        <v>256.11862473521199</v>
      </c>
      <c r="P3996">
        <v>21.3235475819803</v>
      </c>
      <c r="Q3996">
        <v>0.20595045173530299</v>
      </c>
    </row>
    <row r="3997" spans="1:17" hidden="1" x14ac:dyDescent="0.3">
      <c r="A3997" t="s">
        <v>8227</v>
      </c>
      <c r="B3997" t="s">
        <v>8228</v>
      </c>
      <c r="C3997" t="str">
        <f>IFERROR(VLOOKUP(Table1[[#This Row],[Ticker]],[1]!Table2[[Symbol]:[Industry]],2,FALSE),"-")</f>
        <v>-</v>
      </c>
      <c r="D3997" t="s">
        <v>633</v>
      </c>
      <c r="E3997">
        <v>20.68045</v>
      </c>
      <c r="F3997">
        <v>18.350000000000001</v>
      </c>
      <c r="G3997">
        <v>143.267855741511</v>
      </c>
      <c r="H3997">
        <v>10.936750043310401</v>
      </c>
      <c r="I3997">
        <v>68.578353593534104</v>
      </c>
      <c r="J3997">
        <v>17.227390389242402</v>
      </c>
      <c r="K3997">
        <v>15.2262584045012</v>
      </c>
      <c r="L3997">
        <v>12.6621500370864</v>
      </c>
      <c r="M3997">
        <v>90.042491185919104</v>
      </c>
      <c r="N3997">
        <v>1.5537585146725199</v>
      </c>
      <c r="O3997">
        <v>8.1743869209809308</v>
      </c>
      <c r="Q3997">
        <v>5.6853256970158E-2</v>
      </c>
    </row>
    <row r="3998" spans="1:17" hidden="1" x14ac:dyDescent="0.3">
      <c r="A3998" t="s">
        <v>8229</v>
      </c>
      <c r="B3998" t="s">
        <v>8230</v>
      </c>
      <c r="C3998" t="str">
        <f>IFERROR(VLOOKUP(Table1[[#This Row],[Ticker]],[1]!Table2[[Symbol]:[Industry]],2,FALSE),"-")</f>
        <v>-</v>
      </c>
      <c r="E3998">
        <v>20.675349700000002</v>
      </c>
      <c r="F3998">
        <v>33.82</v>
      </c>
      <c r="G3998">
        <v>-28.1566803127239</v>
      </c>
      <c r="H3998">
        <v>-3.0305419946078298</v>
      </c>
      <c r="I3998">
        <v>-13.487730776316701</v>
      </c>
      <c r="J3998">
        <v>-2.8893949541784201</v>
      </c>
      <c r="K3998">
        <v>35.770850923842403</v>
      </c>
      <c r="L3998">
        <v>35.603081719652998</v>
      </c>
      <c r="M3998">
        <v>42.315338022080198</v>
      </c>
      <c r="N3998">
        <v>0.61410320409710195</v>
      </c>
      <c r="O3998">
        <v>77.942046126552299</v>
      </c>
      <c r="P3998">
        <v>16.0205831903945</v>
      </c>
      <c r="Q3998">
        <v>0.19264976538004899</v>
      </c>
    </row>
    <row r="3999" spans="1:17" hidden="1" x14ac:dyDescent="0.3">
      <c r="A3999" t="s">
        <v>8231</v>
      </c>
      <c r="B3999" t="s">
        <v>8232</v>
      </c>
      <c r="C3999" t="str">
        <f>IFERROR(VLOOKUP(Table1[[#This Row],[Ticker]],[1]!Table2[[Symbol]:[Industry]],2,FALSE),"-")</f>
        <v>-</v>
      </c>
      <c r="D3999" t="s">
        <v>626</v>
      </c>
      <c r="E3999">
        <v>20.6388234</v>
      </c>
      <c r="F3999">
        <v>41.73</v>
      </c>
      <c r="G3999">
        <v>546.47943069407302</v>
      </c>
      <c r="H3999">
        <v>31.285795495133101</v>
      </c>
      <c r="I3999">
        <v>266.258821640338</v>
      </c>
      <c r="J3999">
        <v>-3.49761176368076</v>
      </c>
      <c r="K3999">
        <v>33.532936084216097</v>
      </c>
      <c r="L3999">
        <v>19.532502786787902</v>
      </c>
      <c r="M3999">
        <v>52.5961546912757</v>
      </c>
      <c r="N3999">
        <v>0.57077007744254105</v>
      </c>
      <c r="O3999">
        <v>10.520009585430101</v>
      </c>
      <c r="P3999">
        <v>601.34453781512502</v>
      </c>
      <c r="Q3999">
        <v>0.17920064002302899</v>
      </c>
    </row>
    <row r="4000" spans="1:17" hidden="1" x14ac:dyDescent="0.3">
      <c r="A4000" t="s">
        <v>8233</v>
      </c>
      <c r="B4000" t="s">
        <v>8234</v>
      </c>
      <c r="C4000" t="str">
        <f>IFERROR(VLOOKUP(Table1[[#This Row],[Ticker]],[1]!Table2[[Symbol]:[Industry]],2,FALSE),"-")</f>
        <v>-</v>
      </c>
      <c r="D4000" t="s">
        <v>775</v>
      </c>
      <c r="E4000">
        <v>20.638214015999999</v>
      </c>
      <c r="F4000">
        <v>8.8800000000000008</v>
      </c>
      <c r="G4000">
        <v>-85.0315056502141</v>
      </c>
      <c r="H4000">
        <v>-9.3690949004157709</v>
      </c>
      <c r="I4000">
        <v>-79.2762432947261</v>
      </c>
      <c r="J4000">
        <v>-2.5518000804693202</v>
      </c>
      <c r="K4000">
        <v>9.3443986787319293</v>
      </c>
      <c r="L4000">
        <v>16.509636804319399</v>
      </c>
      <c r="M4000">
        <v>52.888966253116202</v>
      </c>
      <c r="N4000">
        <v>0.56146345208845205</v>
      </c>
      <c r="O4000">
        <v>411.26126126126098</v>
      </c>
      <c r="P4000">
        <v>18.8755020080321</v>
      </c>
      <c r="Q4000">
        <v>-6.5179841734994998E-2</v>
      </c>
    </row>
    <row r="4001" spans="1:17" hidden="1" x14ac:dyDescent="0.3">
      <c r="A4001" t="s">
        <v>8235</v>
      </c>
      <c r="B4001" t="s">
        <v>8236</v>
      </c>
      <c r="C4001" t="str">
        <f>IFERROR(VLOOKUP(Table1[[#This Row],[Ticker]],[1]!Table2[[Symbol]:[Industry]],2,FALSE),"-")</f>
        <v>-</v>
      </c>
      <c r="D4001" t="s">
        <v>46</v>
      </c>
      <c r="E4001">
        <v>20.627749999999999</v>
      </c>
      <c r="F4001">
        <v>63.47</v>
      </c>
      <c r="G4001">
        <v>314.17880345392899</v>
      </c>
      <c r="H4001">
        <v>-6.7168923644224003</v>
      </c>
      <c r="I4001">
        <v>82.488405615685394</v>
      </c>
      <c r="J4001">
        <v>-3.44519778965484</v>
      </c>
      <c r="K4001">
        <v>55.7642369468441</v>
      </c>
      <c r="L4001">
        <v>35.650614448297297</v>
      </c>
      <c r="M4001">
        <v>38.409085229156403</v>
      </c>
      <c r="N4001">
        <v>0.21912997673499801</v>
      </c>
      <c r="O4001">
        <v>9.5005514416259498</v>
      </c>
      <c r="P4001">
        <v>345.40350877192901</v>
      </c>
    </row>
    <row r="4002" spans="1:17" hidden="1" x14ac:dyDescent="0.3">
      <c r="A4002" t="s">
        <v>8237</v>
      </c>
      <c r="B4002" t="s">
        <v>8238</v>
      </c>
      <c r="C4002" t="str">
        <f>IFERROR(VLOOKUP(Table1[[#This Row],[Ticker]],[1]!Table2[[Symbol]:[Industry]],2,FALSE),"-")</f>
        <v>-</v>
      </c>
      <c r="D4002" t="s">
        <v>433</v>
      </c>
      <c r="E4002">
        <v>20.621186999999999</v>
      </c>
      <c r="F4002">
        <v>36.04</v>
      </c>
      <c r="G4002">
        <v>89.871371021497396</v>
      </c>
      <c r="H4002">
        <v>-6.73468629826524</v>
      </c>
      <c r="I4002">
        <v>10.743982527561499</v>
      </c>
      <c r="J4002">
        <v>-0.96713276393062897</v>
      </c>
      <c r="K4002">
        <v>35.4589340318255</v>
      </c>
      <c r="L4002">
        <v>31.935201661079699</v>
      </c>
      <c r="M4002">
        <v>55.4820464114554</v>
      </c>
      <c r="N4002">
        <v>1.18438842689949</v>
      </c>
      <c r="O4002">
        <v>19.922308546059899</v>
      </c>
      <c r="P4002">
        <v>132.51612903225799</v>
      </c>
      <c r="Q4002">
        <v>6.8603861054463006E-2</v>
      </c>
    </row>
    <row r="4003" spans="1:17" hidden="1" x14ac:dyDescent="0.3">
      <c r="A4003" t="s">
        <v>8239</v>
      </c>
      <c r="B4003" t="s">
        <v>8240</v>
      </c>
      <c r="C4003" t="str">
        <f>IFERROR(VLOOKUP(Table1[[#This Row],[Ticker]],[1]!Table2[[Symbol]:[Industry]],2,FALSE),"-")</f>
        <v>-</v>
      </c>
      <c r="D4003" t="s">
        <v>433</v>
      </c>
      <c r="E4003">
        <v>20.593440000000001</v>
      </c>
      <c r="F4003">
        <v>31.5</v>
      </c>
      <c r="G4003">
        <v>19.586608300539702</v>
      </c>
      <c r="H4003">
        <v>2.5126255296917499</v>
      </c>
      <c r="I4003">
        <v>39.659491775247503</v>
      </c>
      <c r="J4003">
        <v>5.47171615693268</v>
      </c>
      <c r="K4003">
        <v>27.305791276235599</v>
      </c>
      <c r="L4003">
        <v>18.9436833731028</v>
      </c>
      <c r="M4003">
        <v>74.712239170868202</v>
      </c>
      <c r="N4003">
        <v>0.570394998351477</v>
      </c>
      <c r="O4003">
        <v>4.7619047619047601</v>
      </c>
      <c r="P4003">
        <v>149.20886075949301</v>
      </c>
      <c r="Q4003">
        <v>0.17580145208122899</v>
      </c>
    </row>
    <row r="4004" spans="1:17" hidden="1" x14ac:dyDescent="0.3">
      <c r="A4004" t="s">
        <v>8241</v>
      </c>
      <c r="B4004" t="s">
        <v>8242</v>
      </c>
      <c r="C4004" t="str">
        <f>IFERROR(VLOOKUP(Table1[[#This Row],[Ticker]],[1]!Table2[[Symbol]:[Industry]],2,FALSE),"-")</f>
        <v>-</v>
      </c>
      <c r="D4004" t="s">
        <v>532</v>
      </c>
      <c r="E4004">
        <v>20.557500000000001</v>
      </c>
      <c r="F4004">
        <v>27.41</v>
      </c>
      <c r="G4004">
        <v>-37.735814770453402</v>
      </c>
      <c r="H4004">
        <v>-8.48183046476424</v>
      </c>
      <c r="I4004">
        <v>-43.571582861298502</v>
      </c>
      <c r="J4004">
        <v>-2.56616804606946</v>
      </c>
      <c r="K4004">
        <v>28.8549934309967</v>
      </c>
      <c r="L4004">
        <v>34.038450472186597</v>
      </c>
      <c r="M4004">
        <v>51.695794744642001</v>
      </c>
      <c r="N4004">
        <v>0.53840301658324097</v>
      </c>
      <c r="O4004">
        <v>115.24990879241101</v>
      </c>
      <c r="P4004">
        <v>14.734198409376299</v>
      </c>
    </row>
    <row r="4005" spans="1:17" hidden="1" x14ac:dyDescent="0.3">
      <c r="A4005" t="s">
        <v>8243</v>
      </c>
      <c r="B4005" t="s">
        <v>8244</v>
      </c>
      <c r="C4005" t="str">
        <f>IFERROR(VLOOKUP(Table1[[#This Row],[Ticker]],[1]!Table2[[Symbol]:[Industry]],2,FALSE),"-")</f>
        <v>-</v>
      </c>
      <c r="D4005" t="s">
        <v>51</v>
      </c>
      <c r="E4005">
        <v>20.528652600000001</v>
      </c>
      <c r="F4005">
        <v>38.19</v>
      </c>
      <c r="G4005">
        <v>90.034313317167999</v>
      </c>
      <c r="H4005">
        <v>19.3005043175705</v>
      </c>
      <c r="I4005">
        <v>14.1951852767024</v>
      </c>
      <c r="J4005">
        <v>-14.613853249363499</v>
      </c>
      <c r="K4005">
        <v>33.606648119835299</v>
      </c>
      <c r="L4005">
        <v>28.104353691784699</v>
      </c>
      <c r="M4005">
        <v>41.308031912707101</v>
      </c>
      <c r="N4005">
        <v>1.5953079178885601</v>
      </c>
      <c r="O4005">
        <v>23.932966745221201</v>
      </c>
      <c r="P4005">
        <v>229.22413793103399</v>
      </c>
    </row>
    <row r="4006" spans="1:17" hidden="1" x14ac:dyDescent="0.3">
      <c r="A4006" t="s">
        <v>8245</v>
      </c>
      <c r="B4006" t="s">
        <v>8246</v>
      </c>
      <c r="C4006" t="str">
        <f>IFERROR(VLOOKUP(Table1[[#This Row],[Ticker]],[1]!Table2[[Symbol]:[Industry]],2,FALSE),"-")</f>
        <v>-</v>
      </c>
      <c r="D4006" t="s">
        <v>136</v>
      </c>
      <c r="E4006">
        <v>20.46</v>
      </c>
      <c r="F4006">
        <v>165</v>
      </c>
      <c r="G4006">
        <v>337.54993566208702</v>
      </c>
      <c r="H4006">
        <v>36.459993950744298</v>
      </c>
      <c r="I4006">
        <v>28.891742935910699</v>
      </c>
      <c r="J4006">
        <v>12.033582282693301</v>
      </c>
      <c r="K4006">
        <v>131.59337017871999</v>
      </c>
      <c r="L4006">
        <v>105.55456785766999</v>
      </c>
      <c r="M4006">
        <v>94.338850797732306</v>
      </c>
      <c r="N4006">
        <v>2.8894422699314699</v>
      </c>
      <c r="O4006">
        <v>0</v>
      </c>
      <c r="P4006">
        <v>364.13502109704598</v>
      </c>
    </row>
    <row r="4007" spans="1:17" hidden="1" x14ac:dyDescent="0.3">
      <c r="A4007" t="s">
        <v>8247</v>
      </c>
      <c r="B4007" t="s">
        <v>8248</v>
      </c>
      <c r="C4007" t="str">
        <f>IFERROR(VLOOKUP(Table1[[#This Row],[Ticker]],[1]!Table2[[Symbol]:[Industry]],2,FALSE),"-")</f>
        <v>-</v>
      </c>
      <c r="D4007" t="s">
        <v>626</v>
      </c>
      <c r="E4007">
        <v>20.434999999999999</v>
      </c>
      <c r="F4007">
        <v>12.2</v>
      </c>
      <c r="G4007">
        <v>-15.6759945258681</v>
      </c>
      <c r="H4007">
        <v>-10.851010833944599</v>
      </c>
      <c r="I4007">
        <v>18.787077168594301</v>
      </c>
      <c r="J4007">
        <v>-8.5535546011900507</v>
      </c>
      <c r="K4007">
        <v>12.407039774504399</v>
      </c>
      <c r="L4007">
        <v>11.480078429169</v>
      </c>
      <c r="M4007">
        <v>37.149700446698503</v>
      </c>
      <c r="N4007">
        <v>3.0802139037433101</v>
      </c>
      <c r="O4007">
        <v>29.5081967213114</v>
      </c>
      <c r="P4007">
        <v>43.529411764705799</v>
      </c>
      <c r="Q4007">
        <v>7.4998014315789993E-2</v>
      </c>
    </row>
    <row r="4008" spans="1:17" hidden="1" x14ac:dyDescent="0.3">
      <c r="A4008" t="s">
        <v>8249</v>
      </c>
      <c r="B4008" t="s">
        <v>8250</v>
      </c>
      <c r="C4008" t="str">
        <f>IFERROR(VLOOKUP(Table1[[#This Row],[Ticker]],[1]!Table2[[Symbol]:[Industry]],2,FALSE),"-")</f>
        <v>-</v>
      </c>
      <c r="D4008" t="s">
        <v>1459</v>
      </c>
      <c r="E4008">
        <v>20.348919599999999</v>
      </c>
      <c r="F4008">
        <v>9.25</v>
      </c>
      <c r="G4008">
        <v>-47.928622849924999</v>
      </c>
      <c r="H4008">
        <v>-7.9199700437488696</v>
      </c>
      <c r="I4008">
        <v>-38.508040529749103</v>
      </c>
      <c r="J4008">
        <v>-0.47665054485866898</v>
      </c>
      <c r="K4008">
        <v>9.8168533006856293</v>
      </c>
      <c r="L4008">
        <v>11.8824577108714</v>
      </c>
      <c r="M4008">
        <v>21.419153321286799</v>
      </c>
      <c r="N4008">
        <v>0.94556056787971299</v>
      </c>
      <c r="O4008">
        <v>79.459459459459396</v>
      </c>
      <c r="P4008">
        <v>2.7777777777777599</v>
      </c>
      <c r="Q4008">
        <v>-4.061835929714E-2</v>
      </c>
    </row>
    <row r="4009" spans="1:17" hidden="1" x14ac:dyDescent="0.3">
      <c r="A4009" t="s">
        <v>8251</v>
      </c>
      <c r="B4009" t="s">
        <v>8252</v>
      </c>
      <c r="C4009" t="str">
        <f>IFERROR(VLOOKUP(Table1[[#This Row],[Ticker]],[1]!Table2[[Symbol]:[Industry]],2,FALSE),"-")</f>
        <v>-</v>
      </c>
      <c r="D4009" t="s">
        <v>5885</v>
      </c>
      <c r="E4009">
        <v>20.341459583999999</v>
      </c>
      <c r="F4009">
        <v>6.08</v>
      </c>
      <c r="G4009">
        <v>59.526025676152003</v>
      </c>
      <c r="H4009">
        <v>26.387360136910399</v>
      </c>
      <c r="I4009">
        <v>15.708744598736301</v>
      </c>
      <c r="J4009">
        <v>16.090763775980299</v>
      </c>
      <c r="K4009">
        <v>4.8724965115312999</v>
      </c>
      <c r="L4009">
        <v>4.2527648314542796</v>
      </c>
      <c r="M4009">
        <v>78.519294715425602</v>
      </c>
      <c r="N4009">
        <v>1.68066486936988</v>
      </c>
      <c r="O4009">
        <v>15.296052631578901</v>
      </c>
      <c r="P4009">
        <v>132.950191570881</v>
      </c>
      <c r="Q4009">
        <v>8.4531513504293998E-2</v>
      </c>
    </row>
    <row r="4010" spans="1:17" hidden="1" x14ac:dyDescent="0.3">
      <c r="A4010" t="s">
        <v>8253</v>
      </c>
      <c r="B4010" t="s">
        <v>8254</v>
      </c>
      <c r="C4010" t="str">
        <f>IFERROR(VLOOKUP(Table1[[#This Row],[Ticker]],[1]!Table2[[Symbol]:[Industry]],2,FALSE),"-")</f>
        <v>-</v>
      </c>
      <c r="D4010" t="s">
        <v>532</v>
      </c>
      <c r="E4010">
        <v>20.288041</v>
      </c>
      <c r="F4010">
        <v>54.1</v>
      </c>
      <c r="G4010">
        <v>411.188274405995</v>
      </c>
      <c r="H4010">
        <v>-15.3937784111949</v>
      </c>
      <c r="I4010">
        <v>169.844976071681</v>
      </c>
      <c r="J4010">
        <v>15.926657384620899</v>
      </c>
      <c r="K4010">
        <v>55.680484325603402</v>
      </c>
      <c r="L4010">
        <v>41.131061050872603</v>
      </c>
      <c r="M4010">
        <v>65.417871683708995</v>
      </c>
      <c r="N4010">
        <v>0.44013512279740702</v>
      </c>
      <c r="O4010">
        <v>43.955637707948199</v>
      </c>
      <c r="P4010">
        <v>437.77335984095401</v>
      </c>
    </row>
    <row r="4011" spans="1:17" hidden="1" x14ac:dyDescent="0.3">
      <c r="A4011" t="s">
        <v>8255</v>
      </c>
      <c r="B4011" t="s">
        <v>8256</v>
      </c>
      <c r="C4011" t="str">
        <f>IFERROR(VLOOKUP(Table1[[#This Row],[Ticker]],[1]!Table2[[Symbol]:[Industry]],2,FALSE),"-")</f>
        <v>-</v>
      </c>
      <c r="E4011">
        <v>20.279842722000001</v>
      </c>
      <c r="F4011">
        <v>44.19</v>
      </c>
      <c r="G4011">
        <v>91.099643629080305</v>
      </c>
      <c r="H4011">
        <v>13.2235446184584</v>
      </c>
      <c r="I4011">
        <v>57.644798877938896</v>
      </c>
      <c r="J4011">
        <v>5.4610247813090096</v>
      </c>
      <c r="K4011">
        <v>37.27171496015</v>
      </c>
      <c r="L4011">
        <v>28.055533727144901</v>
      </c>
      <c r="M4011">
        <v>100</v>
      </c>
      <c r="N4011">
        <v>5.1041441724415399E-4</v>
      </c>
      <c r="O4011">
        <v>0</v>
      </c>
      <c r="P4011">
        <v>117.684729064039</v>
      </c>
    </row>
    <row r="4012" spans="1:17" hidden="1" x14ac:dyDescent="0.3">
      <c r="A4012" t="s">
        <v>8257</v>
      </c>
      <c r="B4012" t="s">
        <v>8258</v>
      </c>
      <c r="C4012" t="str">
        <f>IFERROR(VLOOKUP(Table1[[#This Row],[Ticker]],[1]!Table2[[Symbol]:[Industry]],2,FALSE),"-")</f>
        <v>-</v>
      </c>
      <c r="D4012" t="s">
        <v>286</v>
      </c>
      <c r="E4012">
        <v>20.236651899999998</v>
      </c>
      <c r="F4012">
        <v>70.430000000000007</v>
      </c>
      <c r="G4012">
        <v>855.70222279377106</v>
      </c>
      <c r="H4012">
        <v>-8.9683739497460397</v>
      </c>
      <c r="I4012">
        <v>73.415312395346504</v>
      </c>
      <c r="J4012">
        <v>-7.2581246237555401</v>
      </c>
      <c r="K4012">
        <v>70.695691510457706</v>
      </c>
      <c r="L4012">
        <v>46.594665686816903</v>
      </c>
      <c r="M4012">
        <v>15.533880872951199</v>
      </c>
      <c r="N4012">
        <v>0.57377035388029896</v>
      </c>
      <c r="O4012">
        <v>32.486156467414403</v>
      </c>
      <c r="P4012">
        <v>882.28730822873001</v>
      </c>
    </row>
    <row r="4013" spans="1:17" hidden="1" x14ac:dyDescent="0.3">
      <c r="A4013" t="s">
        <v>8259</v>
      </c>
      <c r="B4013" t="s">
        <v>8260</v>
      </c>
      <c r="C4013" t="str">
        <f>IFERROR(VLOOKUP(Table1[[#This Row],[Ticker]],[1]!Table2[[Symbol]:[Industry]],2,FALSE),"-")</f>
        <v>-</v>
      </c>
      <c r="D4013" t="s">
        <v>726</v>
      </c>
      <c r="E4013">
        <v>20.204048429</v>
      </c>
      <c r="F4013">
        <v>202.26</v>
      </c>
      <c r="G4013">
        <v>-21.0599641327208</v>
      </c>
      <c r="K4013">
        <v>199.64482088527899</v>
      </c>
      <c r="L4013">
        <v>192.56798235863999</v>
      </c>
      <c r="M4013">
        <v>61.144137814655998</v>
      </c>
      <c r="N4013">
        <v>1</v>
      </c>
      <c r="O4013">
        <v>3.8267576386828899</v>
      </c>
      <c r="P4013">
        <v>6.6434672571970799</v>
      </c>
      <c r="Q4013">
        <v>-1.293132028575E-3</v>
      </c>
    </row>
    <row r="4014" spans="1:17" hidden="1" x14ac:dyDescent="0.3">
      <c r="A4014" t="s">
        <v>8261</v>
      </c>
      <c r="B4014" t="s">
        <v>8262</v>
      </c>
      <c r="C4014" t="str">
        <f>IFERROR(VLOOKUP(Table1[[#This Row],[Ticker]],[1]!Table2[[Symbol]:[Industry]],2,FALSE),"-")</f>
        <v>-</v>
      </c>
      <c r="D4014" t="s">
        <v>463</v>
      </c>
      <c r="E4014">
        <v>20.189499999999999</v>
      </c>
      <c r="F4014">
        <v>2.71</v>
      </c>
      <c r="G4014">
        <v>4.3327889611761901</v>
      </c>
      <c r="H4014">
        <v>5.4974164042164704</v>
      </c>
      <c r="I4014">
        <v>-14.559360177843001</v>
      </c>
      <c r="J4014">
        <v>8.0474737326902499</v>
      </c>
      <c r="K4014">
        <v>2.5772886405028199</v>
      </c>
      <c r="L4014">
        <v>2.44696483025306</v>
      </c>
      <c r="M4014">
        <v>54.255386571862097</v>
      </c>
      <c r="N4014">
        <v>0.81086565076880701</v>
      </c>
      <c r="O4014">
        <v>16.6051660516605</v>
      </c>
      <c r="P4014">
        <v>47.282608695652101</v>
      </c>
      <c r="Q4014">
        <v>6.5693858302977998E-2</v>
      </c>
    </row>
    <row r="4015" spans="1:17" hidden="1" x14ac:dyDescent="0.3">
      <c r="A4015" t="s">
        <v>8263</v>
      </c>
      <c r="B4015" t="s">
        <v>8264</v>
      </c>
      <c r="C4015" t="str">
        <f>IFERROR(VLOOKUP(Table1[[#This Row],[Ticker]],[1]!Table2[[Symbol]:[Industry]],2,FALSE),"-")</f>
        <v>-</v>
      </c>
      <c r="D4015" t="s">
        <v>4951</v>
      </c>
      <c r="E4015">
        <v>20.128</v>
      </c>
      <c r="F4015">
        <v>74</v>
      </c>
      <c r="G4015">
        <v>-80.219170647991604</v>
      </c>
      <c r="H4015">
        <v>6.33615494145646</v>
      </c>
      <c r="I4015">
        <v>-32.9314669443159</v>
      </c>
      <c r="J4015">
        <v>0.47171615693268798</v>
      </c>
      <c r="K4015">
        <v>71.406478291701106</v>
      </c>
      <c r="L4015">
        <v>86.822636632366894</v>
      </c>
      <c r="M4015">
        <v>60.9991797207337</v>
      </c>
      <c r="N4015">
        <v>1.5260804769001399</v>
      </c>
      <c r="O4015">
        <v>137.77027027027</v>
      </c>
      <c r="P4015">
        <v>16.078431372549002</v>
      </c>
    </row>
    <row r="4016" spans="1:17" hidden="1" x14ac:dyDescent="0.3">
      <c r="A4016" t="s">
        <v>8265</v>
      </c>
      <c r="B4016" t="s">
        <v>8266</v>
      </c>
      <c r="C4016" t="str">
        <f>IFERROR(VLOOKUP(Table1[[#This Row],[Ticker]],[1]!Table2[[Symbol]:[Industry]],2,FALSE),"-")</f>
        <v>-</v>
      </c>
      <c r="D4016" t="s">
        <v>1440</v>
      </c>
      <c r="E4016">
        <v>20.100000000000001</v>
      </c>
      <c r="F4016">
        <v>2.0099999999999998</v>
      </c>
      <c r="G4016">
        <v>16.3726610439141</v>
      </c>
      <c r="H4016">
        <v>9.0510870681532793</v>
      </c>
      <c r="I4016">
        <v>-15.531999189316901</v>
      </c>
      <c r="J4016">
        <v>-5.9798967462931198</v>
      </c>
      <c r="K4016">
        <v>1.9100090006033099</v>
      </c>
      <c r="L4016">
        <v>1.80296461061656</v>
      </c>
      <c r="M4016">
        <v>49.8220328619025</v>
      </c>
      <c r="N4016">
        <v>1.3929657330412899</v>
      </c>
      <c r="O4016">
        <v>30.3482587064676</v>
      </c>
      <c r="P4016">
        <v>48.8888888888888</v>
      </c>
      <c r="Q4016">
        <v>0.15395369994452601</v>
      </c>
    </row>
    <row r="4017" spans="1:17" hidden="1" x14ac:dyDescent="0.3">
      <c r="A4017" t="s">
        <v>8267</v>
      </c>
      <c r="B4017" t="s">
        <v>8268</v>
      </c>
      <c r="C4017" t="str">
        <f>IFERROR(VLOOKUP(Table1[[#This Row],[Ticker]],[1]!Table2[[Symbol]:[Industry]],2,FALSE),"-")</f>
        <v>-</v>
      </c>
      <c r="D4017" t="s">
        <v>372</v>
      </c>
      <c r="E4017">
        <v>20.013296700000001</v>
      </c>
      <c r="F4017">
        <v>36.200000000000003</v>
      </c>
      <c r="G4017">
        <v>76.671511982222299</v>
      </c>
      <c r="H4017">
        <v>9.7001255296917499</v>
      </c>
      <c r="I4017">
        <v>130.50218393080701</v>
      </c>
      <c r="J4017">
        <v>24.264819605208501</v>
      </c>
      <c r="K4017">
        <v>30.499582244406898</v>
      </c>
      <c r="L4017">
        <v>24.260133154075699</v>
      </c>
      <c r="M4017">
        <v>78.975772401165301</v>
      </c>
      <c r="N4017">
        <v>2.1762072174998499</v>
      </c>
      <c r="O4017">
        <v>4.1160220994475001</v>
      </c>
      <c r="P4017">
        <v>189.6</v>
      </c>
      <c r="Q4017">
        <v>0.119247812423976</v>
      </c>
    </row>
    <row r="4018" spans="1:17" hidden="1" x14ac:dyDescent="0.3">
      <c r="A4018" t="s">
        <v>8269</v>
      </c>
      <c r="B4018" t="s">
        <v>8270</v>
      </c>
      <c r="C4018" t="str">
        <f>IFERROR(VLOOKUP(Table1[[#This Row],[Ticker]],[1]!Table2[[Symbol]:[Industry]],2,FALSE),"-")</f>
        <v>-</v>
      </c>
      <c r="D4018" t="s">
        <v>726</v>
      </c>
      <c r="E4018">
        <v>20.010432867999999</v>
      </c>
      <c r="F4018">
        <v>88.4</v>
      </c>
      <c r="G4018">
        <v>30.013674529611301</v>
      </c>
      <c r="H4018">
        <v>2.34354340408788</v>
      </c>
      <c r="I4018">
        <v>13.470213913586701</v>
      </c>
      <c r="J4018">
        <v>2.87733309984245</v>
      </c>
      <c r="K4018">
        <v>84.734454287476197</v>
      </c>
      <c r="L4018">
        <v>74.517382085565103</v>
      </c>
      <c r="M4018">
        <v>57.664030131014698</v>
      </c>
      <c r="N4018">
        <v>1.0807159076075199</v>
      </c>
      <c r="O4018">
        <v>1.96832579185519</v>
      </c>
      <c r="P4018">
        <v>69.024856596558294</v>
      </c>
      <c r="Q4018">
        <v>6.2739406014718002E-2</v>
      </c>
    </row>
    <row r="4019" spans="1:17" hidden="1" x14ac:dyDescent="0.3">
      <c r="A4019" t="s">
        <v>8271</v>
      </c>
      <c r="B4019" t="s">
        <v>8272</v>
      </c>
      <c r="C4019" t="str">
        <f>IFERROR(VLOOKUP(Table1[[#This Row],[Ticker]],[1]!Table2[[Symbol]:[Industry]],2,FALSE),"-")</f>
        <v>-</v>
      </c>
      <c r="D4019" t="s">
        <v>532</v>
      </c>
      <c r="E4019">
        <v>20</v>
      </c>
      <c r="F4019">
        <v>50</v>
      </c>
      <c r="G4019">
        <v>36.8136073754984</v>
      </c>
      <c r="H4019">
        <v>-21.515714551279899</v>
      </c>
      <c r="I4019">
        <v>6.3694982994025597</v>
      </c>
      <c r="J4019">
        <v>2.5125324834632998</v>
      </c>
      <c r="K4019">
        <v>57.191761000168299</v>
      </c>
      <c r="L4019">
        <v>54.316749041296397</v>
      </c>
      <c r="M4019">
        <v>37.124503794927797</v>
      </c>
      <c r="N4019">
        <v>2.1814590347923599</v>
      </c>
      <c r="O4019">
        <v>40.28</v>
      </c>
      <c r="P4019">
        <v>85.942729639270993</v>
      </c>
      <c r="Q4019">
        <v>0.14907955764315001</v>
      </c>
    </row>
    <row r="4020" spans="1:17" hidden="1" x14ac:dyDescent="0.3">
      <c r="A4020" t="s">
        <v>8273</v>
      </c>
      <c r="B4020" t="s">
        <v>8274</v>
      </c>
      <c r="C4020" t="str">
        <f>IFERROR(VLOOKUP(Table1[[#This Row],[Ticker]],[1]!Table2[[Symbol]:[Industry]],2,FALSE),"-")</f>
        <v>-</v>
      </c>
      <c r="D4020" t="s">
        <v>136</v>
      </c>
      <c r="E4020">
        <v>19.992161109999898</v>
      </c>
      <c r="F4020">
        <v>20.170000000000002</v>
      </c>
      <c r="G4020">
        <v>-39.382318465655104</v>
      </c>
      <c r="H4020">
        <v>-6.8490282640383597</v>
      </c>
      <c r="I4020">
        <v>-21.6308918208032</v>
      </c>
      <c r="J4020">
        <v>5.9855006180855703</v>
      </c>
      <c r="K4020">
        <v>22.634727057606401</v>
      </c>
      <c r="L4020">
        <v>23.269794347854798</v>
      </c>
      <c r="M4020">
        <v>38.753692783220998</v>
      </c>
      <c r="N4020">
        <v>0.13523498433898801</v>
      </c>
      <c r="O4020">
        <v>92.464055528011897</v>
      </c>
      <c r="P4020">
        <v>18.647058823529399</v>
      </c>
      <c r="Q4020">
        <v>-1.3569091796469999E-2</v>
      </c>
    </row>
    <row r="4021" spans="1:17" hidden="1" x14ac:dyDescent="0.3">
      <c r="A4021" t="s">
        <v>8275</v>
      </c>
      <c r="B4021" t="s">
        <v>8276</v>
      </c>
      <c r="C4021" t="str">
        <f>IFERROR(VLOOKUP(Table1[[#This Row],[Ticker]],[1]!Table2[[Symbol]:[Industry]],2,FALSE),"-")</f>
        <v>-</v>
      </c>
      <c r="D4021" t="s">
        <v>307</v>
      </c>
      <c r="E4021">
        <v>19.977574375</v>
      </c>
      <c r="F4021">
        <v>6.25</v>
      </c>
      <c r="G4021">
        <v>-7.31027627465373</v>
      </c>
      <c r="H4021">
        <v>-4.1849053345057703</v>
      </c>
      <c r="I4021">
        <v>-26.897918171573401</v>
      </c>
      <c r="J4021">
        <v>3.04820568994396</v>
      </c>
      <c r="K4021">
        <v>6.5228148770910703</v>
      </c>
      <c r="L4021">
        <v>6.4511398843462899</v>
      </c>
      <c r="M4021">
        <v>40.711617491571801</v>
      </c>
      <c r="N4021">
        <v>0.94431319228773503</v>
      </c>
      <c r="O4021">
        <v>35.840000000000003</v>
      </c>
      <c r="P4021">
        <v>29.9376299376299</v>
      </c>
      <c r="Q4021">
        <v>3.6018542469023002E-2</v>
      </c>
    </row>
    <row r="4022" spans="1:17" hidden="1" x14ac:dyDescent="0.3">
      <c r="A4022" t="s">
        <v>8277</v>
      </c>
      <c r="B4022" t="s">
        <v>8278</v>
      </c>
      <c r="C4022" t="str">
        <f>IFERROR(VLOOKUP(Table1[[#This Row],[Ticker]],[1]!Table2[[Symbol]:[Industry]],2,FALSE),"-")</f>
        <v>-</v>
      </c>
      <c r="D4022" t="s">
        <v>2655</v>
      </c>
      <c r="E4022">
        <v>19.974360000000001</v>
      </c>
      <c r="F4022">
        <v>20.64</v>
      </c>
      <c r="G4022">
        <v>-42.340187475775402</v>
      </c>
      <c r="H4022">
        <v>5.9217164387826697</v>
      </c>
      <c r="I4022">
        <v>-45.299295669420999</v>
      </c>
      <c r="J4022">
        <v>10.126888570725701</v>
      </c>
      <c r="K4022">
        <v>24.372907546277901</v>
      </c>
      <c r="L4022">
        <v>24.6420241229468</v>
      </c>
      <c r="M4022">
        <v>35.242566337242899</v>
      </c>
      <c r="N4022">
        <v>0.72350447479981095</v>
      </c>
      <c r="O4022">
        <v>57.4612403100775</v>
      </c>
      <c r="P4022">
        <v>19.099826889786499</v>
      </c>
      <c r="Q4022">
        <v>8.7925811927397998E-2</v>
      </c>
    </row>
    <row r="4023" spans="1:17" hidden="1" x14ac:dyDescent="0.3">
      <c r="A4023" t="s">
        <v>8279</v>
      </c>
      <c r="B4023" t="s">
        <v>8280</v>
      </c>
      <c r="C4023" t="str">
        <f>IFERROR(VLOOKUP(Table1[[#This Row],[Ticker]],[1]!Table2[[Symbol]:[Industry]],2,FALSE),"-")</f>
        <v>-</v>
      </c>
      <c r="D4023" t="s">
        <v>2954</v>
      </c>
      <c r="E4023">
        <v>19.947700000000001</v>
      </c>
      <c r="F4023">
        <v>46.39</v>
      </c>
      <c r="G4023">
        <v>117.572809301883</v>
      </c>
      <c r="H4023">
        <v>8.7775868063873599</v>
      </c>
      <c r="I4023">
        <v>22.8963579533368</v>
      </c>
      <c r="J4023">
        <v>-12.9978950859948</v>
      </c>
      <c r="K4023">
        <v>43.862432889107801</v>
      </c>
      <c r="L4023">
        <v>33.696043959251398</v>
      </c>
      <c r="M4023">
        <v>43.155529066355101</v>
      </c>
      <c r="N4023">
        <v>1.3917716288553601</v>
      </c>
      <c r="O4023">
        <v>18.5600344901918</v>
      </c>
      <c r="P4023">
        <v>198.90463917525699</v>
      </c>
      <c r="Q4023">
        <v>0.14124563812184099</v>
      </c>
    </row>
    <row r="4024" spans="1:17" hidden="1" x14ac:dyDescent="0.3">
      <c r="A4024" t="s">
        <v>8281</v>
      </c>
      <c r="B4024" t="s">
        <v>8282</v>
      </c>
      <c r="C4024" t="str">
        <f>IFERROR(VLOOKUP(Table1[[#This Row],[Ticker]],[1]!Table2[[Symbol]:[Industry]],2,FALSE),"-")</f>
        <v>-</v>
      </c>
      <c r="D4024" t="s">
        <v>5474</v>
      </c>
      <c r="E4024">
        <v>19.879995510000001</v>
      </c>
      <c r="F4024">
        <v>25.14</v>
      </c>
      <c r="G4024">
        <v>-25.9848453389206</v>
      </c>
      <c r="H4024">
        <v>-6.9189736995953197</v>
      </c>
      <c r="I4024">
        <v>-17.733039305998599</v>
      </c>
      <c r="J4024">
        <v>1.7789056994163499</v>
      </c>
      <c r="K4024">
        <v>24.6533439737943</v>
      </c>
      <c r="L4024">
        <v>24.740726574295302</v>
      </c>
      <c r="M4024">
        <v>54.622591401088897</v>
      </c>
      <c r="N4024">
        <v>0.97531493902616995</v>
      </c>
      <c r="O4024">
        <v>41.089896579156701</v>
      </c>
      <c r="P4024">
        <v>25.0746268656716</v>
      </c>
      <c r="Q4024">
        <v>-4.2348502697015997E-2</v>
      </c>
    </row>
    <row r="4025" spans="1:17" hidden="1" x14ac:dyDescent="0.3">
      <c r="A4025" t="s">
        <v>8283</v>
      </c>
      <c r="B4025" t="s">
        <v>8284</v>
      </c>
      <c r="C4025" t="str">
        <f>IFERROR(VLOOKUP(Table1[[#This Row],[Ticker]],[1]!Table2[[Symbol]:[Industry]],2,FALSE),"-")</f>
        <v>-</v>
      </c>
      <c r="D4025" t="s">
        <v>289</v>
      </c>
      <c r="E4025">
        <v>19.844344799999998</v>
      </c>
      <c r="F4025">
        <v>14.25</v>
      </c>
      <c r="G4025">
        <v>-20.148226204803699</v>
      </c>
      <c r="H4025">
        <v>-9.0104903664450298</v>
      </c>
      <c r="I4025">
        <v>-47.345700740833301</v>
      </c>
      <c r="J4025">
        <v>-3.8704743809804598</v>
      </c>
      <c r="K4025">
        <v>15.7852703525857</v>
      </c>
      <c r="L4025">
        <v>16.258460045426599</v>
      </c>
      <c r="M4025">
        <v>29.531291642063799</v>
      </c>
      <c r="N4025">
        <v>0.66648690255749199</v>
      </c>
      <c r="O4025">
        <v>74.520547945205394</v>
      </c>
      <c r="P4025">
        <v>11.416361416361401</v>
      </c>
      <c r="Q4025">
        <v>4.3567587024209001E-2</v>
      </c>
    </row>
    <row r="4026" spans="1:17" hidden="1" x14ac:dyDescent="0.3">
      <c r="A4026" t="s">
        <v>8285</v>
      </c>
      <c r="B4026" t="s">
        <v>8286</v>
      </c>
      <c r="C4026" t="str">
        <f>IFERROR(VLOOKUP(Table1[[#This Row],[Ticker]],[1]!Table2[[Symbol]:[Industry]],2,FALSE),"-")</f>
        <v>-</v>
      </c>
      <c r="D4026" t="s">
        <v>4194</v>
      </c>
      <c r="E4026">
        <v>19.841439999999999</v>
      </c>
      <c r="F4026">
        <v>36.880000000000003</v>
      </c>
      <c r="G4026">
        <v>15.261068411194699</v>
      </c>
      <c r="H4026">
        <v>-8.8242728660301601</v>
      </c>
      <c r="I4026">
        <v>-14.5478932909084</v>
      </c>
      <c r="J4026">
        <v>-10.709825425217399</v>
      </c>
      <c r="K4026">
        <v>34.725785832749402</v>
      </c>
      <c r="L4026">
        <v>34.019163714202797</v>
      </c>
      <c r="M4026">
        <v>72.364403918751606</v>
      </c>
      <c r="N4026">
        <v>0.90759416850775998</v>
      </c>
      <c r="O4026">
        <v>27.114967462039001</v>
      </c>
      <c r="P4026">
        <v>51.582408549116302</v>
      </c>
      <c r="Q4026">
        <v>1.6388545851539E-2</v>
      </c>
    </row>
    <row r="4027" spans="1:17" hidden="1" x14ac:dyDescent="0.3">
      <c r="A4027" t="s">
        <v>8287</v>
      </c>
      <c r="B4027" t="s">
        <v>8288</v>
      </c>
      <c r="C4027" t="str">
        <f>IFERROR(VLOOKUP(Table1[[#This Row],[Ticker]],[1]!Table2[[Symbol]:[Industry]],2,FALSE),"-")</f>
        <v>-</v>
      </c>
      <c r="E4027">
        <v>19.748933999999998</v>
      </c>
      <c r="F4027">
        <v>27.27</v>
      </c>
      <c r="G4027">
        <v>83.994065144191495</v>
      </c>
      <c r="H4027">
        <v>-18.9248744703082</v>
      </c>
      <c r="I4027">
        <v>-7.2019021019383302</v>
      </c>
      <c r="J4027">
        <v>4.4375015379591201</v>
      </c>
      <c r="K4027">
        <v>27.4205241563462</v>
      </c>
      <c r="L4027">
        <v>23.239453753666801</v>
      </c>
      <c r="M4027">
        <v>47.061616179879302</v>
      </c>
      <c r="N4027">
        <v>0.53831014494985396</v>
      </c>
      <c r="O4027">
        <v>46.681334800146601</v>
      </c>
      <c r="P4027">
        <v>121.527213647441</v>
      </c>
      <c r="Q4027">
        <v>0.104929687748607</v>
      </c>
    </row>
    <row r="4028" spans="1:17" hidden="1" x14ac:dyDescent="0.3">
      <c r="A4028" t="s">
        <v>8289</v>
      </c>
      <c r="B4028" t="s">
        <v>5866</v>
      </c>
      <c r="C4028" t="str">
        <f>IFERROR(VLOOKUP(Table1[[#This Row],[Ticker]],[1]!Table2[[Symbol]:[Industry]],2,FALSE),"-")</f>
        <v>-</v>
      </c>
      <c r="D4028" t="s">
        <v>136</v>
      </c>
      <c r="E4028">
        <v>19.744199999999999</v>
      </c>
      <c r="F4028">
        <v>62.68</v>
      </c>
      <c r="G4028">
        <v>152.737552711208</v>
      </c>
      <c r="H4028">
        <v>-29.443399598806199</v>
      </c>
      <c r="I4028">
        <v>99.730499368383207</v>
      </c>
      <c r="J4028">
        <v>-7.2616556508872501</v>
      </c>
      <c r="K4028">
        <v>68.648523815544607</v>
      </c>
      <c r="L4028">
        <v>45.6076641969089</v>
      </c>
      <c r="M4028">
        <v>12.666301962424299</v>
      </c>
      <c r="N4028">
        <v>0.18002767926649901</v>
      </c>
      <c r="O4028">
        <v>39.677728142948297</v>
      </c>
      <c r="P4028">
        <v>291.75</v>
      </c>
      <c r="Q4028">
        <v>8.0657550315270998E-2</v>
      </c>
    </row>
    <row r="4029" spans="1:17" hidden="1" x14ac:dyDescent="0.3">
      <c r="A4029" t="s">
        <v>8290</v>
      </c>
      <c r="B4029" t="s">
        <v>8291</v>
      </c>
      <c r="C4029" t="str">
        <f>IFERROR(VLOOKUP(Table1[[#This Row],[Ticker]],[1]!Table2[[Symbol]:[Industry]],2,FALSE),"-")</f>
        <v>-</v>
      </c>
      <c r="D4029" t="s">
        <v>136</v>
      </c>
      <c r="E4029">
        <v>19.739999999999998</v>
      </c>
      <c r="F4029">
        <v>6.58</v>
      </c>
      <c r="G4029">
        <v>40.844940010333502</v>
      </c>
      <c r="H4029">
        <v>-8.3951554501353307</v>
      </c>
      <c r="I4029">
        <v>-43.401424892789002</v>
      </c>
      <c r="J4029">
        <v>5.4556389865146899</v>
      </c>
      <c r="K4029">
        <v>6.5674854914639598</v>
      </c>
      <c r="L4029">
        <v>6.3906560826405299</v>
      </c>
      <c r="M4029">
        <v>52.578244192265103</v>
      </c>
      <c r="N4029">
        <v>1.1089860987700899</v>
      </c>
      <c r="O4029">
        <v>72.644376899695999</v>
      </c>
      <c r="P4029">
        <v>68.717948717948701</v>
      </c>
      <c r="Q4029">
        <v>2.1267272672279999E-2</v>
      </c>
    </row>
    <row r="4030" spans="1:17" hidden="1" x14ac:dyDescent="0.3">
      <c r="A4030" t="s">
        <v>8292</v>
      </c>
      <c r="B4030" t="s">
        <v>8293</v>
      </c>
      <c r="C4030" t="str">
        <f>IFERROR(VLOOKUP(Table1[[#This Row],[Ticker]],[1]!Table2[[Symbol]:[Industry]],2,FALSE),"-")</f>
        <v>-</v>
      </c>
      <c r="D4030" t="s">
        <v>696</v>
      </c>
      <c r="E4030">
        <v>19.70241</v>
      </c>
      <c r="F4030">
        <v>10.31</v>
      </c>
      <c r="G4030">
        <v>22.8352044201133</v>
      </c>
      <c r="H4030">
        <v>-9.0981752151872008</v>
      </c>
      <c r="I4030">
        <v>-42.196974283132398</v>
      </c>
      <c r="J4030">
        <v>-2.1496430663682902</v>
      </c>
      <c r="K4030">
        <v>10.6348851251637</v>
      </c>
      <c r="L4030">
        <v>10.5355847916867</v>
      </c>
      <c r="M4030">
        <v>48.305639019418898</v>
      </c>
      <c r="N4030">
        <v>0.69407690421082602</v>
      </c>
      <c r="O4030">
        <v>54.995150339476197</v>
      </c>
      <c r="P4030">
        <v>62.1069182389937</v>
      </c>
      <c r="Q4030">
        <v>3.9028951959361999E-2</v>
      </c>
    </row>
    <row r="4031" spans="1:17" hidden="1" x14ac:dyDescent="0.3">
      <c r="A4031" t="s">
        <v>8294</v>
      </c>
      <c r="B4031" t="s">
        <v>8295</v>
      </c>
      <c r="C4031" t="str">
        <f>IFERROR(VLOOKUP(Table1[[#This Row],[Ticker]],[1]!Table2[[Symbol]:[Industry]],2,FALSE),"-")</f>
        <v>-</v>
      </c>
      <c r="D4031" t="s">
        <v>726</v>
      </c>
      <c r="E4031">
        <v>19.692535094</v>
      </c>
      <c r="F4031">
        <v>64.73</v>
      </c>
      <c r="G4031">
        <v>-6.70139465450199</v>
      </c>
      <c r="H4031">
        <v>5.9553710839546703</v>
      </c>
      <c r="I4031">
        <v>0.36302758216986297</v>
      </c>
      <c r="J4031">
        <v>0.242358358767542</v>
      </c>
      <c r="K4031">
        <v>61.538878803954198</v>
      </c>
      <c r="L4031">
        <v>57.493700427724498</v>
      </c>
      <c r="M4031">
        <v>43.249617568739502</v>
      </c>
      <c r="N4031">
        <v>0.807885656155378</v>
      </c>
      <c r="O4031">
        <v>4.97450950100417</v>
      </c>
      <c r="P4031">
        <v>24.5670079285659</v>
      </c>
    </row>
    <row r="4032" spans="1:17" hidden="1" x14ac:dyDescent="0.3">
      <c r="A4032" t="s">
        <v>8296</v>
      </c>
      <c r="B4032" t="s">
        <v>8297</v>
      </c>
      <c r="C4032" t="str">
        <f>IFERROR(VLOOKUP(Table1[[#This Row],[Ticker]],[1]!Table2[[Symbol]:[Industry]],2,FALSE),"-")</f>
        <v>-</v>
      </c>
      <c r="D4032" t="s">
        <v>433</v>
      </c>
      <c r="E4032">
        <v>19.553316866999999</v>
      </c>
      <c r="F4032">
        <v>15.19</v>
      </c>
      <c r="G4032">
        <v>355.63713678726299</v>
      </c>
      <c r="H4032">
        <v>-15.213550586110401</v>
      </c>
      <c r="I4032">
        <v>184.73832253160401</v>
      </c>
      <c r="J4032">
        <v>10.2592730613333</v>
      </c>
      <c r="K4032">
        <v>12.554497262718501</v>
      </c>
      <c r="L4032">
        <v>7.9870056605503601</v>
      </c>
      <c r="M4032">
        <v>64.289451536994306</v>
      </c>
      <c r="N4032">
        <v>1.02057910686537</v>
      </c>
      <c r="O4032">
        <v>15.7340355497037</v>
      </c>
      <c r="P4032">
        <v>432.98245614035</v>
      </c>
      <c r="Q4032">
        <v>8.7549676179009994E-2</v>
      </c>
    </row>
    <row r="4033" spans="1:17" hidden="1" x14ac:dyDescent="0.3">
      <c r="A4033" t="s">
        <v>8298</v>
      </c>
      <c r="B4033" t="s">
        <v>8299</v>
      </c>
      <c r="C4033" t="str">
        <f>IFERROR(VLOOKUP(Table1[[#This Row],[Ticker]],[1]!Table2[[Symbol]:[Industry]],2,FALSE),"-")</f>
        <v>-</v>
      </c>
      <c r="D4033" t="s">
        <v>8300</v>
      </c>
      <c r="E4033">
        <v>19.5266625</v>
      </c>
      <c r="F4033">
        <v>53.7</v>
      </c>
      <c r="G4033">
        <v>-86.315119180740794</v>
      </c>
      <c r="H4033">
        <v>-9.13126857790858</v>
      </c>
      <c r="I4033">
        <v>-72.834848469079304</v>
      </c>
      <c r="J4033">
        <v>-0.47065426713400699</v>
      </c>
      <c r="K4033">
        <v>72.2312799681673</v>
      </c>
      <c r="M4033">
        <v>29.8880776091308</v>
      </c>
      <c r="O4033">
        <v>201.76908752327699</v>
      </c>
      <c r="P4033">
        <v>2.3441966838193302</v>
      </c>
    </row>
    <row r="4034" spans="1:17" hidden="1" x14ac:dyDescent="0.3">
      <c r="A4034" t="s">
        <v>8301</v>
      </c>
      <c r="B4034" t="s">
        <v>8302</v>
      </c>
      <c r="C4034" t="str">
        <f>IFERROR(VLOOKUP(Table1[[#This Row],[Ticker]],[1]!Table2[[Symbol]:[Industry]],2,FALSE),"-")</f>
        <v>-</v>
      </c>
      <c r="D4034" t="s">
        <v>1169</v>
      </c>
      <c r="E4034">
        <v>19.424843750000001</v>
      </c>
      <c r="F4034">
        <v>85.15</v>
      </c>
      <c r="G4034">
        <v>-5.5931859894901201</v>
      </c>
      <c r="H4034">
        <v>-1.87035303188851</v>
      </c>
      <c r="I4034">
        <v>-12.2495918825592</v>
      </c>
      <c r="J4034">
        <v>1.0670674632677399</v>
      </c>
      <c r="K4034">
        <v>87.130260937810405</v>
      </c>
      <c r="M4034">
        <v>46.234414810174101</v>
      </c>
      <c r="N4034">
        <v>1</v>
      </c>
    </row>
    <row r="4035" spans="1:17" hidden="1" x14ac:dyDescent="0.3">
      <c r="A4035" t="s">
        <v>8303</v>
      </c>
      <c r="B4035" t="s">
        <v>8304</v>
      </c>
      <c r="C4035" t="str">
        <f>IFERROR(VLOOKUP(Table1[[#This Row],[Ticker]],[1]!Table2[[Symbol]:[Industry]],2,FALSE),"-")</f>
        <v>-</v>
      </c>
      <c r="D4035" t="s">
        <v>1005</v>
      </c>
      <c r="E4035">
        <v>19.406500000000001</v>
      </c>
      <c r="F4035">
        <v>10.49</v>
      </c>
      <c r="G4035">
        <v>77.104234953390403</v>
      </c>
      <c r="H4035">
        <v>-36.600674962919001</v>
      </c>
      <c r="I4035">
        <v>41.387085129427</v>
      </c>
      <c r="J4035">
        <v>-7.12759299678061</v>
      </c>
      <c r="K4035">
        <v>11.341554369142999</v>
      </c>
      <c r="L4035">
        <v>8.4795253410934901</v>
      </c>
      <c r="M4035">
        <v>8.8094093382536993</v>
      </c>
      <c r="N4035">
        <v>0.27736176259023698</v>
      </c>
      <c r="O4035">
        <v>61.105815061963703</v>
      </c>
      <c r="P4035">
        <v>107.72277227722699</v>
      </c>
      <c r="Q4035">
        <v>0.12394538353335199</v>
      </c>
    </row>
    <row r="4036" spans="1:17" hidden="1" x14ac:dyDescent="0.3">
      <c r="A4036" t="s">
        <v>8305</v>
      </c>
      <c r="B4036" t="s">
        <v>8306</v>
      </c>
      <c r="C4036" t="str">
        <f>IFERROR(VLOOKUP(Table1[[#This Row],[Ticker]],[1]!Table2[[Symbol]:[Industry]],2,FALSE),"-")</f>
        <v>-</v>
      </c>
      <c r="D4036" t="s">
        <v>1370</v>
      </c>
      <c r="E4036">
        <v>19.398934100000002</v>
      </c>
      <c r="F4036">
        <v>66.849999999999994</v>
      </c>
      <c r="G4036">
        <v>-89.755158709158806</v>
      </c>
      <c r="H4036">
        <v>6.6035346206008398</v>
      </c>
      <c r="I4036">
        <v>-71.166295275367801</v>
      </c>
      <c r="J4036">
        <v>-4.1585533662186496</v>
      </c>
      <c r="K4036">
        <v>69.411296287833906</v>
      </c>
      <c r="M4036">
        <v>37.1801034798617</v>
      </c>
      <c r="N4036">
        <v>0.45651843982394802</v>
      </c>
      <c r="O4036">
        <v>198.42931937172699</v>
      </c>
      <c r="P4036">
        <v>21.545454545454501</v>
      </c>
    </row>
    <row r="4037" spans="1:17" hidden="1" x14ac:dyDescent="0.3">
      <c r="A4037" t="s">
        <v>8307</v>
      </c>
      <c r="B4037" t="s">
        <v>3559</v>
      </c>
      <c r="C4037" t="str">
        <f>IFERROR(VLOOKUP(Table1[[#This Row],[Ticker]],[1]!Table2[[Symbol]:[Industry]],2,FALSE),"-")</f>
        <v>-</v>
      </c>
      <c r="D4037" t="s">
        <v>286</v>
      </c>
      <c r="E4037">
        <v>19.374224999999999</v>
      </c>
      <c r="F4037">
        <v>7.75</v>
      </c>
      <c r="G4037">
        <v>27.581581231707599</v>
      </c>
      <c r="H4037">
        <v>-5.7553483265173897</v>
      </c>
      <c r="I4037">
        <v>-38.225587670157402</v>
      </c>
      <c r="J4037">
        <v>6.9465363008175798</v>
      </c>
      <c r="K4037">
        <v>7.7015058184585996</v>
      </c>
      <c r="L4037">
        <v>7.7674621458791098</v>
      </c>
      <c r="M4037">
        <v>72.891748990919396</v>
      </c>
      <c r="N4037">
        <v>0.85062943191777496</v>
      </c>
      <c r="O4037">
        <v>61.290322580645103</v>
      </c>
      <c r="P4037">
        <v>66.6666666666666</v>
      </c>
      <c r="Q4037">
        <v>4.2060418036480002E-2</v>
      </c>
    </row>
    <row r="4038" spans="1:17" hidden="1" x14ac:dyDescent="0.3">
      <c r="A4038" t="s">
        <v>8308</v>
      </c>
      <c r="B4038" t="s">
        <v>8309</v>
      </c>
      <c r="C4038" t="str">
        <f>IFERROR(VLOOKUP(Table1[[#This Row],[Ticker]],[1]!Table2[[Symbol]:[Industry]],2,FALSE),"-")</f>
        <v>-</v>
      </c>
      <c r="D4038" t="s">
        <v>1676</v>
      </c>
      <c r="E4038">
        <v>19.3553</v>
      </c>
      <c r="F4038">
        <v>8.35</v>
      </c>
      <c r="G4038">
        <v>-44.7223403369198</v>
      </c>
      <c r="H4038">
        <v>-4.2520803526611797</v>
      </c>
      <c r="I4038">
        <v>-27.8137013422965</v>
      </c>
      <c r="J4038">
        <v>0.47171615693268798</v>
      </c>
      <c r="K4038">
        <v>8.6109784103187597</v>
      </c>
      <c r="L4038">
        <v>9.1504588529602202</v>
      </c>
      <c r="M4038">
        <v>40.466471951567797</v>
      </c>
      <c r="N4038">
        <v>0.60978333705606402</v>
      </c>
      <c r="O4038">
        <v>67.065868263473007</v>
      </c>
      <c r="P4038">
        <v>12.231182795698899</v>
      </c>
    </row>
    <row r="4039" spans="1:17" hidden="1" x14ac:dyDescent="0.3">
      <c r="A4039" t="s">
        <v>8310</v>
      </c>
      <c r="B4039" t="s">
        <v>8311</v>
      </c>
      <c r="C4039" t="str">
        <f>IFERROR(VLOOKUP(Table1[[#This Row],[Ticker]],[1]!Table2[[Symbol]:[Industry]],2,FALSE),"-")</f>
        <v>-</v>
      </c>
      <c r="D4039" t="s">
        <v>626</v>
      </c>
      <c r="E4039">
        <v>19.3488048</v>
      </c>
      <c r="F4039">
        <v>23.4</v>
      </c>
      <c r="G4039">
        <v>38.203646959407102</v>
      </c>
      <c r="H4039">
        <v>-14.556339987549601</v>
      </c>
      <c r="I4039">
        <v>2.7941451578317</v>
      </c>
      <c r="J4039">
        <v>9.7574304426469691</v>
      </c>
      <c r="K4039">
        <v>23.062683385334001</v>
      </c>
      <c r="L4039">
        <v>21.4687646102016</v>
      </c>
      <c r="M4039">
        <v>59.172707568659199</v>
      </c>
      <c r="N4039">
        <v>0.83486433623955103</v>
      </c>
      <c r="O4039">
        <v>57.264957264957197</v>
      </c>
      <c r="P4039">
        <v>77.272727272727195</v>
      </c>
      <c r="Q4039">
        <v>5.0436380047315002E-2</v>
      </c>
    </row>
    <row r="4040" spans="1:17" hidden="1" x14ac:dyDescent="0.3">
      <c r="A4040" t="s">
        <v>8312</v>
      </c>
      <c r="B4040" t="s">
        <v>8313</v>
      </c>
      <c r="C4040" t="str">
        <f>IFERROR(VLOOKUP(Table1[[#This Row],[Ticker]],[1]!Table2[[Symbol]:[Industry]],2,FALSE),"-")</f>
        <v>-</v>
      </c>
      <c r="D4040" t="s">
        <v>551</v>
      </c>
      <c r="E4040">
        <v>19.322742000000002</v>
      </c>
      <c r="F4040">
        <v>9.39</v>
      </c>
      <c r="G4040">
        <v>-35.420036891269703</v>
      </c>
      <c r="H4040">
        <v>27.388144201890899</v>
      </c>
      <c r="I4040">
        <v>-5.7905290090118298</v>
      </c>
      <c r="J4040">
        <v>0.47171615693268798</v>
      </c>
      <c r="K4040">
        <v>7.2534899537393898</v>
      </c>
      <c r="L4040">
        <v>8.2225329579032795</v>
      </c>
      <c r="M4040">
        <v>92.602799670941707</v>
      </c>
      <c r="N4040">
        <v>2.7481440470836001</v>
      </c>
      <c r="O4040">
        <v>26.7305644302449</v>
      </c>
      <c r="P4040">
        <v>66.194690265486699</v>
      </c>
      <c r="Q4040">
        <v>-1.7625211620215998E-2</v>
      </c>
    </row>
    <row r="4041" spans="1:17" hidden="1" x14ac:dyDescent="0.3">
      <c r="A4041" t="s">
        <v>8314</v>
      </c>
      <c r="B4041" t="s">
        <v>8315</v>
      </c>
      <c r="C4041" t="str">
        <f>IFERROR(VLOOKUP(Table1[[#This Row],[Ticker]],[1]!Table2[[Symbol]:[Industry]],2,FALSE),"-")</f>
        <v>-</v>
      </c>
      <c r="D4041" t="s">
        <v>5840</v>
      </c>
      <c r="E4041">
        <v>19.310540799999998</v>
      </c>
      <c r="F4041">
        <v>26.24</v>
      </c>
      <c r="G4041">
        <v>7.9790171291434699</v>
      </c>
      <c r="H4041">
        <v>-20.4873744703082</v>
      </c>
      <c r="I4041">
        <v>11.8475662290833</v>
      </c>
      <c r="J4041">
        <v>1.2784775860529201</v>
      </c>
      <c r="K4041">
        <v>27.6236404333598</v>
      </c>
      <c r="L4041">
        <v>24.5470383899256</v>
      </c>
      <c r="M4041">
        <v>36.090820640009603</v>
      </c>
      <c r="N4041">
        <v>0.96425709248276903</v>
      </c>
      <c r="O4041">
        <v>28.2393292682926</v>
      </c>
      <c r="P4041">
        <v>77.898305084745701</v>
      </c>
      <c r="Q4041">
        <v>8.0721576733175995E-2</v>
      </c>
    </row>
    <row r="4042" spans="1:17" hidden="1" x14ac:dyDescent="0.3">
      <c r="A4042" t="s">
        <v>8316</v>
      </c>
      <c r="B4042" t="s">
        <v>8317</v>
      </c>
      <c r="C4042" t="str">
        <f>IFERROR(VLOOKUP(Table1[[#This Row],[Ticker]],[1]!Table2[[Symbol]:[Industry]],2,FALSE),"-")</f>
        <v>-</v>
      </c>
      <c r="D4042" t="s">
        <v>463</v>
      </c>
      <c r="E4042">
        <v>19.296009990000002</v>
      </c>
      <c r="F4042">
        <v>15.57</v>
      </c>
      <c r="G4042">
        <v>14.9603691104954</v>
      </c>
      <c r="H4042">
        <v>17.799021711075898</v>
      </c>
      <c r="I4042">
        <v>8.25138169135559</v>
      </c>
      <c r="J4042">
        <v>0.47171615693268798</v>
      </c>
      <c r="K4042">
        <v>13.2676895372646</v>
      </c>
      <c r="L4042">
        <v>12.6467991777298</v>
      </c>
      <c r="M4042">
        <v>87.625405261717802</v>
      </c>
      <c r="N4042">
        <v>1.64230769230769</v>
      </c>
      <c r="O4042">
        <v>0</v>
      </c>
      <c r="P4042">
        <v>76.931818181818102</v>
      </c>
    </row>
    <row r="4043" spans="1:17" hidden="1" x14ac:dyDescent="0.3">
      <c r="A4043" t="s">
        <v>8318</v>
      </c>
      <c r="B4043" t="s">
        <v>8319</v>
      </c>
      <c r="C4043" t="str">
        <f>IFERROR(VLOOKUP(Table1[[#This Row],[Ticker]],[1]!Table2[[Symbol]:[Industry]],2,FALSE),"-")</f>
        <v>-</v>
      </c>
      <c r="E4043">
        <v>19.2714444</v>
      </c>
      <c r="F4043">
        <v>43.3</v>
      </c>
      <c r="G4043">
        <v>1211.1449759147299</v>
      </c>
      <c r="H4043">
        <v>3.2647253006258299</v>
      </c>
      <c r="I4043">
        <v>14.285594220509401</v>
      </c>
      <c r="J4043">
        <v>14.3385289823643</v>
      </c>
      <c r="K4043">
        <v>37.309252933295298</v>
      </c>
      <c r="L4043">
        <v>30.4693102625377</v>
      </c>
      <c r="M4043">
        <v>90.674129156071004</v>
      </c>
      <c r="N4043">
        <v>1.2991802629258999</v>
      </c>
      <c r="O4043">
        <v>59.561200923787503</v>
      </c>
      <c r="P4043">
        <v>1228.2208588957001</v>
      </c>
    </row>
    <row r="4044" spans="1:17" hidden="1" x14ac:dyDescent="0.3">
      <c r="A4044" t="s">
        <v>8320</v>
      </c>
      <c r="B4044" t="s">
        <v>8321</v>
      </c>
      <c r="C4044" t="str">
        <f>IFERROR(VLOOKUP(Table1[[#This Row],[Ticker]],[1]!Table2[[Symbol]:[Industry]],2,FALSE),"-")</f>
        <v>-</v>
      </c>
      <c r="D4044" t="s">
        <v>297</v>
      </c>
      <c r="E4044">
        <v>19.249862279999999</v>
      </c>
      <c r="F4044">
        <v>43.35</v>
      </c>
      <c r="G4044">
        <v>-35.780728501569797</v>
      </c>
      <c r="H4044">
        <v>-9.2738913242408305</v>
      </c>
      <c r="I4044">
        <v>-22.923828661304601</v>
      </c>
      <c r="J4044">
        <v>-1.8823328072857599</v>
      </c>
      <c r="K4044">
        <v>44.215982489438197</v>
      </c>
      <c r="L4044">
        <v>44.6153809030939</v>
      </c>
      <c r="M4044">
        <v>45.735017986329503</v>
      </c>
      <c r="N4044">
        <v>1.7248390180475099</v>
      </c>
      <c r="O4044">
        <v>28.512110726643499</v>
      </c>
      <c r="P4044">
        <v>10.869565217391299</v>
      </c>
      <c r="Q4044">
        <v>2.1519103391351001E-2</v>
      </c>
    </row>
    <row r="4045" spans="1:17" hidden="1" x14ac:dyDescent="0.3">
      <c r="A4045" t="s">
        <v>8322</v>
      </c>
      <c r="B4045" t="s">
        <v>8323</v>
      </c>
      <c r="C4045" t="str">
        <f>IFERROR(VLOOKUP(Table1[[#This Row],[Ticker]],[1]!Table2[[Symbol]:[Industry]],2,FALSE),"-")</f>
        <v>-</v>
      </c>
      <c r="D4045" t="s">
        <v>726</v>
      </c>
      <c r="E4045">
        <v>19.229981756999901</v>
      </c>
      <c r="F4045">
        <v>28.45</v>
      </c>
      <c r="G4045">
        <v>7.0833979328289098</v>
      </c>
      <c r="H4045">
        <v>0.79308695723321398</v>
      </c>
      <c r="I4045">
        <v>3.6610379342029402</v>
      </c>
      <c r="J4045">
        <v>2.1035004776137698</v>
      </c>
      <c r="K4045">
        <v>27.5026582296471</v>
      </c>
      <c r="L4045">
        <v>25.1542607795657</v>
      </c>
      <c r="M4045">
        <v>53.416699079583402</v>
      </c>
      <c r="N4045">
        <v>0.981594444401514</v>
      </c>
      <c r="O4045">
        <v>7.10017574692443</v>
      </c>
      <c r="P4045">
        <v>40.355204736063101</v>
      </c>
      <c r="Q4045">
        <v>2.8878510423630001E-3</v>
      </c>
    </row>
    <row r="4046" spans="1:17" hidden="1" x14ac:dyDescent="0.3">
      <c r="A4046" t="s">
        <v>8324</v>
      </c>
      <c r="B4046" t="s">
        <v>8325</v>
      </c>
      <c r="C4046" t="str">
        <f>IFERROR(VLOOKUP(Table1[[#This Row],[Ticker]],[1]!Table2[[Symbol]:[Industry]],2,FALSE),"-")</f>
        <v>-</v>
      </c>
      <c r="D4046" t="s">
        <v>532</v>
      </c>
      <c r="E4046">
        <v>19.173653524999999</v>
      </c>
      <c r="F4046">
        <v>10.27</v>
      </c>
      <c r="G4046">
        <v>-9.7477703041285793</v>
      </c>
      <c r="H4046">
        <v>23.0627477790805</v>
      </c>
      <c r="I4046">
        <v>13.999145672741999</v>
      </c>
      <c r="J4046">
        <v>12.589620087063601</v>
      </c>
      <c r="K4046">
        <v>8.7696249161071993</v>
      </c>
      <c r="L4046">
        <v>7.8580138927191099</v>
      </c>
      <c r="M4046">
        <v>70.805158814928802</v>
      </c>
      <c r="N4046">
        <v>1.0792973741074501</v>
      </c>
      <c r="O4046">
        <v>4.6738072054527802</v>
      </c>
      <c r="P4046">
        <v>88.440366972476994</v>
      </c>
      <c r="Q4046">
        <v>7.4209814790170997E-2</v>
      </c>
    </row>
    <row r="4047" spans="1:17" hidden="1" x14ac:dyDescent="0.3">
      <c r="A4047" t="s">
        <v>8326</v>
      </c>
      <c r="B4047" t="s">
        <v>8327</v>
      </c>
      <c r="C4047" t="str">
        <f>IFERROR(VLOOKUP(Table1[[#This Row],[Ticker]],[1]!Table2[[Symbol]:[Industry]],2,FALSE),"-")</f>
        <v>-</v>
      </c>
      <c r="D4047" t="s">
        <v>264</v>
      </c>
      <c r="E4047">
        <v>19.102608</v>
      </c>
      <c r="F4047">
        <v>50.4</v>
      </c>
      <c r="G4047">
        <v>-18.0813179430322</v>
      </c>
      <c r="H4047">
        <v>-34.305556288490003</v>
      </c>
      <c r="I4047">
        <v>-23.185100182708702</v>
      </c>
      <c r="J4047">
        <v>-1.5890877606351499</v>
      </c>
      <c r="K4047">
        <v>59.621321708783</v>
      </c>
      <c r="L4047">
        <v>57.560368036243702</v>
      </c>
      <c r="M4047">
        <v>36.999279680125603</v>
      </c>
      <c r="N4047">
        <v>0.90548840895581495</v>
      </c>
      <c r="O4047">
        <v>70.059523809523796</v>
      </c>
      <c r="P4047">
        <v>16.856016693716601</v>
      </c>
      <c r="Q4047">
        <v>2.5340279452767001E-2</v>
      </c>
    </row>
    <row r="4048" spans="1:17" hidden="1" x14ac:dyDescent="0.3">
      <c r="A4048" t="s">
        <v>8328</v>
      </c>
      <c r="B4048" t="s">
        <v>8329</v>
      </c>
      <c r="C4048" t="str">
        <f>IFERROR(VLOOKUP(Table1[[#This Row],[Ticker]],[1]!Table2[[Symbol]:[Industry]],2,FALSE),"-")</f>
        <v>-</v>
      </c>
      <c r="D4048" t="s">
        <v>116</v>
      </c>
      <c r="E4048">
        <v>19.0707855</v>
      </c>
      <c r="F4048">
        <v>53.95</v>
      </c>
      <c r="G4048">
        <v>-12.4051912550648</v>
      </c>
      <c r="H4048">
        <v>4.8926255296917498</v>
      </c>
      <c r="I4048">
        <v>24.522736297110601</v>
      </c>
      <c r="J4048">
        <v>6.6833877691977701</v>
      </c>
      <c r="K4048">
        <v>51.661995018996102</v>
      </c>
      <c r="L4048">
        <v>49.2296143014145</v>
      </c>
      <c r="M4048">
        <v>59.109721257495103</v>
      </c>
      <c r="N4048">
        <v>0.77987176952151005</v>
      </c>
      <c r="O4048">
        <v>26.042632066728402</v>
      </c>
      <c r="P4048">
        <v>55.028735632183903</v>
      </c>
      <c r="Q4048">
        <v>6.4193212128645996E-2</v>
      </c>
    </row>
    <row r="4049" spans="1:17" hidden="1" x14ac:dyDescent="0.3">
      <c r="A4049" t="s">
        <v>8330</v>
      </c>
      <c r="B4049" t="s">
        <v>8331</v>
      </c>
      <c r="C4049" t="str">
        <f>IFERROR(VLOOKUP(Table1[[#This Row],[Ticker]],[1]!Table2[[Symbol]:[Industry]],2,FALSE),"-")</f>
        <v>-</v>
      </c>
      <c r="D4049" t="s">
        <v>51</v>
      </c>
      <c r="E4049">
        <v>18.90985616</v>
      </c>
      <c r="F4049">
        <v>16.12</v>
      </c>
      <c r="G4049">
        <v>-66.592528680214002</v>
      </c>
      <c r="H4049">
        <v>-14.361012814534799</v>
      </c>
      <c r="I4049">
        <v>-62.8397695097023</v>
      </c>
      <c r="J4049">
        <v>-1.04989065986585</v>
      </c>
      <c r="K4049">
        <v>17.5251942737966</v>
      </c>
      <c r="L4049">
        <v>22.924013031522101</v>
      </c>
      <c r="M4049">
        <v>44.222097757360302</v>
      </c>
      <c r="N4049">
        <v>0.48611786869965601</v>
      </c>
      <c r="O4049">
        <v>129.46650124069399</v>
      </c>
      <c r="P4049">
        <v>7.6820307281229203</v>
      </c>
      <c r="Q4049">
        <v>-5.3076294414579998E-2</v>
      </c>
    </row>
    <row r="4050" spans="1:17" hidden="1" x14ac:dyDescent="0.3">
      <c r="A4050" t="s">
        <v>8332</v>
      </c>
      <c r="B4050" t="s">
        <v>8333</v>
      </c>
      <c r="C4050" t="str">
        <f>IFERROR(VLOOKUP(Table1[[#This Row],[Ticker]],[1]!Table2[[Symbol]:[Industry]],2,FALSE),"-")</f>
        <v>-</v>
      </c>
      <c r="D4050" t="s">
        <v>54</v>
      </c>
      <c r="E4050">
        <v>18.8962842</v>
      </c>
      <c r="F4050">
        <v>47</v>
      </c>
      <c r="G4050">
        <v>-57.720616570490201</v>
      </c>
      <c r="H4050">
        <v>9.7219278552731492</v>
      </c>
      <c r="I4050">
        <v>-22.7201993386821</v>
      </c>
      <c r="J4050">
        <v>13.2053610167457</v>
      </c>
      <c r="K4050">
        <v>43.658425453254097</v>
      </c>
      <c r="M4050">
        <v>66.1335052909008</v>
      </c>
      <c r="N4050">
        <v>1.29870129870129</v>
      </c>
      <c r="O4050">
        <v>76.382978723404193</v>
      </c>
      <c r="P4050">
        <v>41.9939577039274</v>
      </c>
    </row>
    <row r="4051" spans="1:17" hidden="1" x14ac:dyDescent="0.3">
      <c r="A4051" t="s">
        <v>8334</v>
      </c>
      <c r="B4051" t="s">
        <v>8335</v>
      </c>
      <c r="C4051" t="str">
        <f>IFERROR(VLOOKUP(Table1[[#This Row],[Ticker]],[1]!Table2[[Symbol]:[Industry]],2,FALSE),"-")</f>
        <v>-</v>
      </c>
      <c r="D4051" t="s">
        <v>626</v>
      </c>
      <c r="E4051">
        <v>18.850000000000001</v>
      </c>
      <c r="F4051">
        <v>29</v>
      </c>
      <c r="G4051">
        <v>-17.151123170808098</v>
      </c>
      <c r="H4051">
        <v>-4.1035360864698598</v>
      </c>
      <c r="I4051">
        <v>1.7921741832000699</v>
      </c>
      <c r="J4051">
        <v>-1.8025313347061001</v>
      </c>
      <c r="K4051">
        <v>29.336316464238902</v>
      </c>
      <c r="L4051">
        <v>27.901013146148198</v>
      </c>
      <c r="M4051">
        <v>45.399707479809301</v>
      </c>
      <c r="N4051">
        <v>0.39670103657088701</v>
      </c>
      <c r="O4051">
        <v>24.137931034482701</v>
      </c>
      <c r="P4051">
        <v>29.986553115194901</v>
      </c>
      <c r="Q4051">
        <v>0.16374089913850201</v>
      </c>
    </row>
    <row r="4052" spans="1:17" hidden="1" x14ac:dyDescent="0.3">
      <c r="A4052" t="s">
        <v>8336</v>
      </c>
      <c r="B4052" t="s">
        <v>8337</v>
      </c>
      <c r="C4052" t="str">
        <f>IFERROR(VLOOKUP(Table1[[#This Row],[Ticker]],[1]!Table2[[Symbol]:[Industry]],2,FALSE),"-")</f>
        <v>-</v>
      </c>
      <c r="D4052" t="s">
        <v>584</v>
      </c>
      <c r="E4052">
        <v>18.832888635</v>
      </c>
      <c r="F4052">
        <v>3.45</v>
      </c>
      <c r="G4052">
        <v>-73.752007333887093</v>
      </c>
      <c r="H4052">
        <v>-5.5600001686322598</v>
      </c>
      <c r="I4052">
        <v>-21.349495574361299</v>
      </c>
      <c r="J4052">
        <v>0.47171615693268798</v>
      </c>
      <c r="K4052">
        <v>3.5988838313886999</v>
      </c>
      <c r="L4052">
        <v>4.8595383330999002</v>
      </c>
      <c r="M4052">
        <v>38.131275774596702</v>
      </c>
      <c r="N4052">
        <v>0.76650024067169398</v>
      </c>
      <c r="O4052">
        <v>98.5507246376811</v>
      </c>
      <c r="P4052">
        <v>23.214285714285701</v>
      </c>
      <c r="Q4052">
        <v>-0.14837334689589099</v>
      </c>
    </row>
    <row r="4053" spans="1:17" hidden="1" x14ac:dyDescent="0.3">
      <c r="A4053" t="s">
        <v>8338</v>
      </c>
      <c r="B4053" t="s">
        <v>8339</v>
      </c>
      <c r="C4053" t="str">
        <f>IFERROR(VLOOKUP(Table1[[#This Row],[Ticker]],[1]!Table2[[Symbol]:[Industry]],2,FALSE),"-")</f>
        <v>-</v>
      </c>
      <c r="D4053" t="s">
        <v>372</v>
      </c>
      <c r="E4053">
        <v>18.7725616</v>
      </c>
      <c r="F4053">
        <v>39.26</v>
      </c>
      <c r="G4053">
        <v>-2.8536010353372698</v>
      </c>
      <c r="H4053">
        <v>-8.7078096642533698</v>
      </c>
      <c r="I4053">
        <v>-14.7088247483602</v>
      </c>
      <c r="J4053">
        <v>7.6338783190948396</v>
      </c>
      <c r="K4053">
        <v>41.106560419635699</v>
      </c>
      <c r="L4053">
        <v>39.530587743618803</v>
      </c>
      <c r="M4053">
        <v>29.371452968821199</v>
      </c>
      <c r="N4053">
        <v>0.82203646758196502</v>
      </c>
      <c r="O4053">
        <v>17.167600611309201</v>
      </c>
      <c r="P4053">
        <v>26.645161290322498</v>
      </c>
      <c r="Q4053">
        <v>5.5623591465368001E-2</v>
      </c>
    </row>
    <row r="4054" spans="1:17" hidden="1" x14ac:dyDescent="0.3">
      <c r="A4054" t="s">
        <v>8340</v>
      </c>
      <c r="B4054" t="s">
        <v>8341</v>
      </c>
      <c r="C4054" t="str">
        <f>IFERROR(VLOOKUP(Table1[[#This Row],[Ticker]],[1]!Table2[[Symbol]:[Industry]],2,FALSE),"-")</f>
        <v>-</v>
      </c>
      <c r="D4054" t="s">
        <v>379</v>
      </c>
      <c r="E4054">
        <v>18.743566271999999</v>
      </c>
      <c r="F4054">
        <v>13.11</v>
      </c>
      <c r="G4054">
        <v>-105.84141454888299</v>
      </c>
      <c r="H4054">
        <v>-15.3777399188132</v>
      </c>
      <c r="I4054">
        <v>-61.388838391936602</v>
      </c>
      <c r="J4054">
        <v>0.47171615693268798</v>
      </c>
      <c r="K4054">
        <v>18.753119039890599</v>
      </c>
      <c r="L4054">
        <v>36.893543486337698</v>
      </c>
      <c r="M4054">
        <v>1.13398655730322</v>
      </c>
      <c r="N4054">
        <v>0.94573409978561496</v>
      </c>
      <c r="O4054">
        <v>382.07475209763498</v>
      </c>
      <c r="P4054">
        <v>0</v>
      </c>
      <c r="Q4054">
        <v>-7.8711956736805005E-2</v>
      </c>
    </row>
    <row r="4055" spans="1:17" hidden="1" x14ac:dyDescent="0.3">
      <c r="A4055" t="s">
        <v>8342</v>
      </c>
      <c r="B4055" t="s">
        <v>8343</v>
      </c>
      <c r="C4055" t="str">
        <f>IFERROR(VLOOKUP(Table1[[#This Row],[Ticker]],[1]!Table2[[Symbol]:[Industry]],2,FALSE),"-")</f>
        <v>-</v>
      </c>
      <c r="D4055" t="s">
        <v>63</v>
      </c>
      <c r="E4055">
        <v>18.676583519999902</v>
      </c>
      <c r="F4055">
        <v>67.83</v>
      </c>
      <c r="G4055">
        <v>159.85917132179699</v>
      </c>
      <c r="H4055">
        <v>2.5126255296917601</v>
      </c>
      <c r="I4055">
        <v>146.78024274796601</v>
      </c>
      <c r="J4055">
        <v>0.47171615693268798</v>
      </c>
      <c r="K4055">
        <v>63.604896217014797</v>
      </c>
      <c r="L4055">
        <v>46.3094245357712</v>
      </c>
      <c r="M4055">
        <v>100</v>
      </c>
      <c r="N4055">
        <v>6.3</v>
      </c>
      <c r="O4055">
        <v>0</v>
      </c>
      <c r="P4055">
        <v>186.444256756756</v>
      </c>
    </row>
    <row r="4056" spans="1:17" hidden="1" x14ac:dyDescent="0.3">
      <c r="A4056" t="s">
        <v>8344</v>
      </c>
      <c r="B4056" t="s">
        <v>8345</v>
      </c>
      <c r="C4056" t="str">
        <f>IFERROR(VLOOKUP(Table1[[#This Row],[Ticker]],[1]!Table2[[Symbol]:[Industry]],2,FALSE),"-")</f>
        <v>-</v>
      </c>
      <c r="D4056" t="s">
        <v>124</v>
      </c>
      <c r="E4056">
        <v>18.672191999999999</v>
      </c>
      <c r="F4056">
        <v>35.200000000000003</v>
      </c>
      <c r="G4056">
        <v>-39.928266134121998</v>
      </c>
      <c r="H4056">
        <v>3.9535085051982599</v>
      </c>
      <c r="I4056">
        <v>-21.676243294726099</v>
      </c>
      <c r="J4056">
        <v>0.47171615693268798</v>
      </c>
      <c r="K4056">
        <v>34.0638583611832</v>
      </c>
      <c r="L4056">
        <v>34.660037885919998</v>
      </c>
      <c r="M4056">
        <v>55.923116770192301</v>
      </c>
      <c r="N4056">
        <v>0.45714285714285702</v>
      </c>
      <c r="O4056">
        <v>15.397727272727201</v>
      </c>
      <c r="P4056">
        <v>24.2937853107344</v>
      </c>
    </row>
    <row r="4057" spans="1:17" hidden="1" x14ac:dyDescent="0.3">
      <c r="A4057" t="s">
        <v>8346</v>
      </c>
      <c r="B4057" t="s">
        <v>8347</v>
      </c>
      <c r="C4057" t="str">
        <f>IFERROR(VLOOKUP(Table1[[#This Row],[Ticker]],[1]!Table2[[Symbol]:[Industry]],2,FALSE),"-")</f>
        <v>-</v>
      </c>
      <c r="D4057" t="s">
        <v>433</v>
      </c>
      <c r="E4057">
        <v>18.629859799999998</v>
      </c>
      <c r="F4057">
        <v>28.66</v>
      </c>
      <c r="G4057">
        <v>32.196077999943903</v>
      </c>
      <c r="H4057">
        <v>-2.4873744703082399</v>
      </c>
      <c r="I4057">
        <v>-44.458108136471203</v>
      </c>
      <c r="J4057">
        <v>0.47171615693268798</v>
      </c>
      <c r="K4057">
        <v>32.241214187840797</v>
      </c>
      <c r="L4057">
        <v>34.665820866621097</v>
      </c>
      <c r="M4057">
        <v>1.4773565718E-4</v>
      </c>
      <c r="N4057">
        <v>0</v>
      </c>
      <c r="O4057">
        <v>52.930914166085103</v>
      </c>
      <c r="P4057">
        <v>67.113702623906704</v>
      </c>
    </row>
    <row r="4058" spans="1:17" hidden="1" x14ac:dyDescent="0.3">
      <c r="A4058" t="s">
        <v>8348</v>
      </c>
      <c r="B4058" t="s">
        <v>8349</v>
      </c>
      <c r="C4058" t="str">
        <f>IFERROR(VLOOKUP(Table1[[#This Row],[Ticker]],[1]!Table2[[Symbol]:[Industry]],2,FALSE),"-")</f>
        <v>-</v>
      </c>
      <c r="D4058" t="s">
        <v>433</v>
      </c>
      <c r="E4058">
        <v>18.595500000000001</v>
      </c>
      <c r="F4058">
        <v>33.81</v>
      </c>
      <c r="G4058">
        <v>93.103023726834294</v>
      </c>
      <c r="H4058">
        <v>-1.3143539424490001</v>
      </c>
      <c r="I4058">
        <v>44.591080799090498</v>
      </c>
      <c r="J4058">
        <v>13.9959017442969</v>
      </c>
      <c r="K4058">
        <v>28.429495229341001</v>
      </c>
      <c r="L4058">
        <v>22.909874134627401</v>
      </c>
      <c r="M4058">
        <v>67.809557755743597</v>
      </c>
      <c r="N4058">
        <v>0.70406314407744397</v>
      </c>
      <c r="O4058">
        <v>15.9716060337178</v>
      </c>
      <c r="P4058">
        <v>181.515403830141</v>
      </c>
      <c r="Q4058">
        <v>8.8911786304057994E-2</v>
      </c>
    </row>
    <row r="4059" spans="1:17" hidden="1" x14ac:dyDescent="0.3">
      <c r="A4059" t="s">
        <v>8350</v>
      </c>
      <c r="B4059" t="s">
        <v>8351</v>
      </c>
      <c r="C4059" t="str">
        <f>IFERROR(VLOOKUP(Table1[[#This Row],[Ticker]],[1]!Table2[[Symbol]:[Industry]],2,FALSE),"-")</f>
        <v>-</v>
      </c>
      <c r="D4059" t="s">
        <v>3280</v>
      </c>
      <c r="E4059">
        <v>18.573467999999998</v>
      </c>
      <c r="F4059">
        <v>18.22</v>
      </c>
      <c r="G4059">
        <v>-85.824459036748706</v>
      </c>
      <c r="H4059">
        <v>-5.7610317593108</v>
      </c>
      <c r="I4059">
        <v>-68.294190030725005</v>
      </c>
      <c r="J4059">
        <v>-1.65043705217704</v>
      </c>
      <c r="K4059">
        <v>21.296750509962699</v>
      </c>
      <c r="L4059">
        <v>31.885949393904401</v>
      </c>
      <c r="M4059">
        <v>21.621051413855898</v>
      </c>
      <c r="N4059">
        <v>1.00894757906666</v>
      </c>
      <c r="O4059">
        <v>296.98133918770498</v>
      </c>
      <c r="P4059">
        <v>1.39120756816917</v>
      </c>
    </row>
    <row r="4060" spans="1:17" hidden="1" x14ac:dyDescent="0.3">
      <c r="A4060" t="s">
        <v>8352</v>
      </c>
      <c r="B4060" t="s">
        <v>8353</v>
      </c>
      <c r="C4060" t="str">
        <f>IFERROR(VLOOKUP(Table1[[#This Row],[Ticker]],[1]!Table2[[Symbol]:[Industry]],2,FALSE),"-")</f>
        <v>-</v>
      </c>
      <c r="D4060" t="s">
        <v>307</v>
      </c>
      <c r="E4060">
        <v>18.57062999</v>
      </c>
      <c r="F4060">
        <v>8.3000000000000007</v>
      </c>
      <c r="G4060">
        <v>-38.004509127595099</v>
      </c>
      <c r="H4060">
        <v>-2.9624338527310301</v>
      </c>
      <c r="I4060">
        <v>-49.258660877143697</v>
      </c>
      <c r="J4060">
        <v>2.6668381081522101</v>
      </c>
      <c r="K4060">
        <v>8.4991299665059294</v>
      </c>
      <c r="L4060">
        <v>9.6781796015127401</v>
      </c>
      <c r="M4060">
        <v>56.9880098926904</v>
      </c>
      <c r="N4060">
        <v>0.22062040625604801</v>
      </c>
      <c r="O4060">
        <v>71.084337349397501</v>
      </c>
      <c r="P4060">
        <v>14.010989010989</v>
      </c>
      <c r="Q4060">
        <v>4.0317604494175999E-2</v>
      </c>
    </row>
    <row r="4061" spans="1:17" hidden="1" x14ac:dyDescent="0.3">
      <c r="A4061" t="s">
        <v>8354</v>
      </c>
      <c r="B4061" t="s">
        <v>8355</v>
      </c>
      <c r="C4061" t="str">
        <f>IFERROR(VLOOKUP(Table1[[#This Row],[Ticker]],[1]!Table2[[Symbol]:[Industry]],2,FALSE),"-")</f>
        <v>-</v>
      </c>
      <c r="D4061" t="s">
        <v>1403</v>
      </c>
      <c r="E4061">
        <v>18.501069999999999</v>
      </c>
      <c r="F4061">
        <v>14</v>
      </c>
      <c r="G4061">
        <v>45.828707668489201</v>
      </c>
      <c r="H4061">
        <v>-7.5721202330201001</v>
      </c>
      <c r="I4061">
        <v>23.081955704717998</v>
      </c>
      <c r="J4061">
        <v>2.068232847789</v>
      </c>
      <c r="K4061">
        <v>14.101226176868201</v>
      </c>
      <c r="L4061">
        <v>11.973239108420801</v>
      </c>
      <c r="M4061">
        <v>46.213336905175801</v>
      </c>
      <c r="N4061">
        <v>2.9137499999999998</v>
      </c>
      <c r="O4061">
        <v>14.285714285714199</v>
      </c>
      <c r="P4061">
        <v>182.258064516129</v>
      </c>
    </row>
    <row r="4062" spans="1:17" hidden="1" x14ac:dyDescent="0.3">
      <c r="A4062" t="s">
        <v>8356</v>
      </c>
      <c r="B4062" t="s">
        <v>8357</v>
      </c>
      <c r="C4062" t="str">
        <f>IFERROR(VLOOKUP(Table1[[#This Row],[Ticker]],[1]!Table2[[Symbol]:[Industry]],2,FALSE),"-")</f>
        <v>-</v>
      </c>
      <c r="D4062" t="s">
        <v>396</v>
      </c>
      <c r="E4062">
        <v>18.495191999999999</v>
      </c>
      <c r="F4062">
        <v>49.36</v>
      </c>
      <c r="G4062">
        <v>-27.028812744358</v>
      </c>
      <c r="H4062">
        <v>-1.9693471184640601</v>
      </c>
      <c r="I4062">
        <v>-8.0835381275528704</v>
      </c>
      <c r="J4062">
        <v>-2.5082838430673098</v>
      </c>
      <c r="K4062">
        <v>49.287485909991098</v>
      </c>
      <c r="L4062">
        <v>48.668380003300904</v>
      </c>
      <c r="M4062">
        <v>49.664519132335897</v>
      </c>
      <c r="N4062">
        <v>0.27070858413143301</v>
      </c>
      <c r="O4062">
        <v>39.404376012965898</v>
      </c>
      <c r="P4062">
        <v>28.207792207792199</v>
      </c>
      <c r="Q4062">
        <v>-1.5228580170699999E-4</v>
      </c>
    </row>
    <row r="4063" spans="1:17" hidden="1" x14ac:dyDescent="0.3">
      <c r="A4063" t="s">
        <v>8358</v>
      </c>
      <c r="B4063" t="s">
        <v>8359</v>
      </c>
      <c r="C4063" t="str">
        <f>IFERROR(VLOOKUP(Table1[[#This Row],[Ticker]],[1]!Table2[[Symbol]:[Industry]],2,FALSE),"-")</f>
        <v>-</v>
      </c>
      <c r="D4063" t="s">
        <v>391</v>
      </c>
      <c r="E4063">
        <v>18.466517700000001</v>
      </c>
      <c r="F4063">
        <v>36.99</v>
      </c>
      <c r="G4063">
        <v>18.133224424195799</v>
      </c>
      <c r="H4063">
        <v>-7.6308223896672303</v>
      </c>
      <c r="I4063">
        <v>-40.929204967199901</v>
      </c>
      <c r="J4063">
        <v>-2.94933647464625</v>
      </c>
      <c r="K4063">
        <v>38.258571647218901</v>
      </c>
      <c r="L4063">
        <v>38.817257018537198</v>
      </c>
      <c r="M4063">
        <v>50.958829609571303</v>
      </c>
      <c r="N4063">
        <v>1.3697877208074201</v>
      </c>
      <c r="O4063">
        <v>57.880508245471702</v>
      </c>
      <c r="P4063">
        <v>50.856443719412702</v>
      </c>
      <c r="Q4063">
        <v>7.0915550108183997E-2</v>
      </c>
    </row>
    <row r="4064" spans="1:17" hidden="1" x14ac:dyDescent="0.3">
      <c r="A4064" t="s">
        <v>8360</v>
      </c>
      <c r="B4064" t="s">
        <v>8361</v>
      </c>
      <c r="C4064" t="str">
        <f>IFERROR(VLOOKUP(Table1[[#This Row],[Ticker]],[1]!Table2[[Symbol]:[Industry]],2,FALSE),"-")</f>
        <v>-</v>
      </c>
      <c r="D4064" t="s">
        <v>2954</v>
      </c>
      <c r="E4064">
        <v>18.445122011999999</v>
      </c>
      <c r="F4064">
        <v>44.13</v>
      </c>
      <c r="G4064">
        <v>-13.871024753099499</v>
      </c>
      <c r="H4064">
        <v>-7.9771703886755798</v>
      </c>
      <c r="I4064">
        <v>-22.385650605050799</v>
      </c>
      <c r="J4064">
        <v>10.733620918837399</v>
      </c>
      <c r="K4064">
        <v>45.289085619699399</v>
      </c>
      <c r="L4064">
        <v>44.294298625002398</v>
      </c>
      <c r="M4064">
        <v>48.530528646468298</v>
      </c>
      <c r="N4064">
        <v>0.37889150943396199</v>
      </c>
      <c r="O4064">
        <v>58.916836619079902</v>
      </c>
      <c r="P4064">
        <v>45.150662589194702</v>
      </c>
    </row>
    <row r="4065" spans="1:17" hidden="1" x14ac:dyDescent="0.3">
      <c r="A4065" t="s">
        <v>8362</v>
      </c>
      <c r="B4065" t="s">
        <v>8363</v>
      </c>
      <c r="C4065" t="str">
        <f>IFERROR(VLOOKUP(Table1[[#This Row],[Ticker]],[1]!Table2[[Symbol]:[Industry]],2,FALSE),"-")</f>
        <v>-</v>
      </c>
      <c r="D4065" t="s">
        <v>116</v>
      </c>
      <c r="E4065">
        <v>18.43</v>
      </c>
      <c r="F4065">
        <v>1.94</v>
      </c>
      <c r="G4065">
        <v>-9.7176155554410002</v>
      </c>
      <c r="H4065">
        <v>-8.2844759195836009</v>
      </c>
      <c r="I4065">
        <v>-40.716755021805</v>
      </c>
      <c r="J4065">
        <v>0.98718007445846201</v>
      </c>
      <c r="K4065">
        <v>1.9818229713245801</v>
      </c>
      <c r="L4065">
        <v>2.11016784051884</v>
      </c>
      <c r="M4065">
        <v>47.167343830377099</v>
      </c>
      <c r="N4065">
        <v>0.77993359703141096</v>
      </c>
      <c r="O4065">
        <v>54.6391752577319</v>
      </c>
      <c r="P4065">
        <v>22.784810126582201</v>
      </c>
      <c r="Q4065">
        <v>-7.230952049524E-3</v>
      </c>
    </row>
    <row r="4066" spans="1:17" hidden="1" x14ac:dyDescent="0.3">
      <c r="A4066" t="s">
        <v>8364</v>
      </c>
      <c r="B4066" t="s">
        <v>8365</v>
      </c>
      <c r="C4066" t="str">
        <f>IFERROR(VLOOKUP(Table1[[#This Row],[Ticker]],[1]!Table2[[Symbol]:[Industry]],2,FALSE),"-")</f>
        <v>-</v>
      </c>
      <c r="D4066" t="s">
        <v>54</v>
      </c>
      <c r="E4066">
        <v>18.32</v>
      </c>
      <c r="F4066">
        <v>4.58</v>
      </c>
      <c r="G4066">
        <v>-91.596544564065198</v>
      </c>
      <c r="H4066">
        <v>-10.3305117252101</v>
      </c>
      <c r="I4066">
        <v>-55.422195075942398</v>
      </c>
      <c r="J4066">
        <v>-3.99982855851446</v>
      </c>
      <c r="K4066">
        <v>5.5091168967984601</v>
      </c>
      <c r="L4066">
        <v>7.7929049872879803</v>
      </c>
      <c r="M4066">
        <v>17.926886943175401</v>
      </c>
      <c r="N4066">
        <v>0.71719349821651601</v>
      </c>
      <c r="O4066">
        <v>218.777292576419</v>
      </c>
      <c r="P4066">
        <v>1.7777777777777799</v>
      </c>
      <c r="Q4066">
        <v>-5.2255798282323997E-2</v>
      </c>
    </row>
    <row r="4067" spans="1:17" hidden="1" x14ac:dyDescent="0.3">
      <c r="A4067" t="s">
        <v>8366</v>
      </c>
      <c r="B4067" t="s">
        <v>8367</v>
      </c>
      <c r="C4067" t="str">
        <f>IFERROR(VLOOKUP(Table1[[#This Row],[Ticker]],[1]!Table2[[Symbol]:[Industry]],2,FALSE),"-")</f>
        <v>-</v>
      </c>
      <c r="E4067">
        <v>18.27</v>
      </c>
      <c r="F4067">
        <v>18.27</v>
      </c>
      <c r="G4067">
        <v>-58.792877642751201</v>
      </c>
      <c r="H4067">
        <v>-4.7651522480860198</v>
      </c>
      <c r="I4067">
        <v>-36.243224483499397</v>
      </c>
      <c r="J4067">
        <v>-1.6429193466844401</v>
      </c>
      <c r="K4067">
        <v>18.386911929740599</v>
      </c>
      <c r="L4067">
        <v>20.7301326465365</v>
      </c>
      <c r="M4067">
        <v>65.179602766350698</v>
      </c>
      <c r="N4067">
        <v>2.3671085142454</v>
      </c>
      <c r="O4067">
        <v>55.4460864805692</v>
      </c>
      <c r="P4067">
        <v>15.9263959390862</v>
      </c>
      <c r="Q4067">
        <v>6.3415121318945999E-2</v>
      </c>
    </row>
    <row r="4068" spans="1:17" hidden="1" x14ac:dyDescent="0.3">
      <c r="A4068" t="s">
        <v>8368</v>
      </c>
      <c r="B4068" t="s">
        <v>8369</v>
      </c>
      <c r="C4068" t="str">
        <f>IFERROR(VLOOKUP(Table1[[#This Row],[Ticker]],[1]!Table2[[Symbol]:[Industry]],2,FALSE),"-")</f>
        <v>-</v>
      </c>
      <c r="D4068" t="s">
        <v>267</v>
      </c>
      <c r="E4068">
        <v>18.209609071999999</v>
      </c>
      <c r="F4068">
        <v>31.58</v>
      </c>
      <c r="G4068">
        <v>315.09323624336201</v>
      </c>
      <c r="H4068">
        <v>137.404182462302</v>
      </c>
      <c r="I4068">
        <v>235.845461519796</v>
      </c>
      <c r="J4068">
        <v>8.6449610049941601</v>
      </c>
      <c r="K4068">
        <v>19.039410219443202</v>
      </c>
      <c r="L4068">
        <v>13.348374820423899</v>
      </c>
      <c r="M4068">
        <v>99.440401024678806</v>
      </c>
      <c r="N4068">
        <v>3.4405410003875998</v>
      </c>
      <c r="O4068">
        <v>0</v>
      </c>
      <c r="P4068">
        <v>364.41176470588198</v>
      </c>
      <c r="Q4068">
        <v>9.1278297411219997E-2</v>
      </c>
    </row>
    <row r="4069" spans="1:17" hidden="1" x14ac:dyDescent="0.3">
      <c r="A4069" t="s">
        <v>8370</v>
      </c>
      <c r="B4069" t="s">
        <v>8371</v>
      </c>
      <c r="C4069" t="str">
        <f>IFERROR(VLOOKUP(Table1[[#This Row],[Ticker]],[1]!Table2[[Symbol]:[Industry]],2,FALSE),"-")</f>
        <v>-</v>
      </c>
      <c r="D4069" t="s">
        <v>297</v>
      </c>
      <c r="E4069">
        <v>18.206733671999999</v>
      </c>
      <c r="F4069">
        <v>27.99</v>
      </c>
      <c r="G4069">
        <v>2.1045697374547099</v>
      </c>
      <c r="H4069">
        <v>-2.1682255341380299</v>
      </c>
      <c r="I4069">
        <v>-17.771027257357499</v>
      </c>
      <c r="J4069">
        <v>-3.4997706047781101</v>
      </c>
      <c r="K4069">
        <v>28.153226633885101</v>
      </c>
      <c r="L4069">
        <v>27.5297375098977</v>
      </c>
      <c r="M4069">
        <v>40.394381707603699</v>
      </c>
      <c r="N4069">
        <v>0.78606415002270102</v>
      </c>
      <c r="O4069">
        <v>42.908181493390501</v>
      </c>
      <c r="P4069">
        <v>38.908188585607903</v>
      </c>
      <c r="Q4069">
        <v>1.041687637238E-2</v>
      </c>
    </row>
    <row r="4070" spans="1:17" hidden="1" x14ac:dyDescent="0.3">
      <c r="A4070" t="s">
        <v>8372</v>
      </c>
      <c r="B4070" t="s">
        <v>8373</v>
      </c>
      <c r="C4070" t="str">
        <f>IFERROR(VLOOKUP(Table1[[#This Row],[Ticker]],[1]!Table2[[Symbol]:[Industry]],2,FALSE),"-")</f>
        <v>-</v>
      </c>
      <c r="D4070" t="s">
        <v>433</v>
      </c>
      <c r="E4070">
        <v>18.174082500000001</v>
      </c>
      <c r="F4070">
        <v>18.27</v>
      </c>
      <c r="G4070">
        <v>25.664914565040899</v>
      </c>
      <c r="H4070">
        <v>-6.5373744703082304</v>
      </c>
      <c r="I4070">
        <v>-13.811336462427899</v>
      </c>
      <c r="J4070">
        <v>-4.4341312167045599</v>
      </c>
      <c r="K4070">
        <v>19.342141696051701</v>
      </c>
      <c r="L4070">
        <v>18.088236528533901</v>
      </c>
      <c r="M4070">
        <v>24.299465569263599</v>
      </c>
      <c r="N4070">
        <v>1.56482020509605</v>
      </c>
      <c r="O4070">
        <v>23.590585659551099</v>
      </c>
      <c r="P4070">
        <v>54.830508474576199</v>
      </c>
      <c r="Q4070">
        <v>3.4804608008032999E-2</v>
      </c>
    </row>
    <row r="4071" spans="1:17" hidden="1" x14ac:dyDescent="0.3">
      <c r="A4071" t="s">
        <v>8374</v>
      </c>
      <c r="B4071" t="s">
        <v>8375</v>
      </c>
      <c r="C4071" t="str">
        <f>IFERROR(VLOOKUP(Table1[[#This Row],[Ticker]],[1]!Table2[[Symbol]:[Industry]],2,FALSE),"-")</f>
        <v>-</v>
      </c>
      <c r="D4071" t="s">
        <v>726</v>
      </c>
      <c r="E4071">
        <v>18.095091273000001</v>
      </c>
      <c r="F4071">
        <v>971.54</v>
      </c>
      <c r="G4071">
        <v>29.5583388108743</v>
      </c>
      <c r="H4071">
        <v>0.62060981599282306</v>
      </c>
      <c r="I4071">
        <v>4.9036392656247996</v>
      </c>
      <c r="J4071">
        <v>3.5471328279862901</v>
      </c>
      <c r="K4071">
        <v>937.30285081783097</v>
      </c>
      <c r="L4071">
        <v>834.960539198883</v>
      </c>
      <c r="M4071">
        <v>55.6599041266266</v>
      </c>
      <c r="N4071">
        <v>0.78221155511158202</v>
      </c>
      <c r="O4071">
        <v>7.5457521049056</v>
      </c>
      <c r="P4071">
        <v>59.169697565451003</v>
      </c>
      <c r="Q4071">
        <v>1.8114824755041999E-2</v>
      </c>
    </row>
    <row r="4072" spans="1:17" hidden="1" x14ac:dyDescent="0.3">
      <c r="A4072" t="s">
        <v>8376</v>
      </c>
      <c r="B4072" t="s">
        <v>8377</v>
      </c>
      <c r="C4072" t="str">
        <f>IFERROR(VLOOKUP(Table1[[#This Row],[Ticker]],[1]!Table2[[Symbol]:[Industry]],2,FALSE),"-")</f>
        <v>-</v>
      </c>
      <c r="D4072" t="s">
        <v>584</v>
      </c>
      <c r="E4072">
        <v>18.085728960000001</v>
      </c>
      <c r="F4072">
        <v>4.88</v>
      </c>
      <c r="G4072">
        <v>6.74824789837424</v>
      </c>
      <c r="H4072">
        <v>-7.0965929071819902</v>
      </c>
      <c r="I4072">
        <v>-21.375491415026801</v>
      </c>
      <c r="J4072">
        <v>1.9642534703655099</v>
      </c>
      <c r="K4072">
        <v>4.8147764463372704</v>
      </c>
      <c r="L4072">
        <v>4.76051623090384</v>
      </c>
      <c r="M4072">
        <v>56.788060695951003</v>
      </c>
      <c r="N4072">
        <v>0.50923005653078401</v>
      </c>
      <c r="O4072">
        <v>40.368852459016303</v>
      </c>
      <c r="P4072">
        <v>58.441558441558399</v>
      </c>
      <c r="Q4072">
        <v>-3.6946246044914997E-2</v>
      </c>
    </row>
    <row r="4073" spans="1:17" hidden="1" x14ac:dyDescent="0.3">
      <c r="A4073" t="s">
        <v>8378</v>
      </c>
      <c r="B4073" t="s">
        <v>8379</v>
      </c>
      <c r="C4073" t="str">
        <f>IFERROR(VLOOKUP(Table1[[#This Row],[Ticker]],[1]!Table2[[Symbol]:[Industry]],2,FALSE),"-")</f>
        <v>-</v>
      </c>
      <c r="D4073" t="s">
        <v>54</v>
      </c>
      <c r="E4073">
        <v>18.058800000000002</v>
      </c>
      <c r="F4073">
        <v>17.88</v>
      </c>
      <c r="G4073">
        <v>-17.3608948424117</v>
      </c>
      <c r="H4073">
        <v>-3.7373744703082199</v>
      </c>
      <c r="I4073">
        <v>-18.3009971199041</v>
      </c>
      <c r="J4073">
        <v>-1.7875630254234001</v>
      </c>
      <c r="K4073">
        <v>17.579452693845401</v>
      </c>
      <c r="L4073">
        <v>17.9195094545016</v>
      </c>
      <c r="M4073">
        <v>49.750095511397802</v>
      </c>
      <c r="N4073">
        <v>0.44874815506524401</v>
      </c>
      <c r="O4073">
        <v>44.015659955257199</v>
      </c>
      <c r="P4073">
        <v>23.822714681440399</v>
      </c>
      <c r="Q4073">
        <v>-2.8250110893958E-2</v>
      </c>
    </row>
    <row r="4074" spans="1:17" hidden="1" x14ac:dyDescent="0.3">
      <c r="A4074" t="s">
        <v>8380</v>
      </c>
      <c r="B4074" t="s">
        <v>8381</v>
      </c>
      <c r="C4074" t="str">
        <f>IFERROR(VLOOKUP(Table1[[#This Row],[Ticker]],[1]!Table2[[Symbol]:[Industry]],2,FALSE),"-")</f>
        <v>-</v>
      </c>
      <c r="D4074" t="s">
        <v>297</v>
      </c>
      <c r="E4074">
        <v>18.0583095</v>
      </c>
      <c r="F4074">
        <v>14.45</v>
      </c>
      <c r="G4074">
        <v>-29.278688128561701</v>
      </c>
      <c r="H4074">
        <v>-25.079967062900799</v>
      </c>
      <c r="I4074">
        <v>-38.039879658362402</v>
      </c>
      <c r="J4074">
        <v>1.43789973181191</v>
      </c>
      <c r="K4074">
        <v>15.3011652365625</v>
      </c>
      <c r="L4074">
        <v>16.229351260931701</v>
      </c>
      <c r="M4074">
        <v>45.470524668657298</v>
      </c>
      <c r="N4074">
        <v>0.75346694633932398</v>
      </c>
      <c r="O4074">
        <v>68.512110726643598</v>
      </c>
      <c r="P4074">
        <v>17.671009771986899</v>
      </c>
      <c r="Q4074">
        <v>7.7933116733833005E-2</v>
      </c>
    </row>
    <row r="4075" spans="1:17" hidden="1" x14ac:dyDescent="0.3">
      <c r="A4075" t="s">
        <v>8382</v>
      </c>
      <c r="B4075" t="s">
        <v>8383</v>
      </c>
      <c r="C4075" t="str">
        <f>IFERROR(VLOOKUP(Table1[[#This Row],[Ticker]],[1]!Table2[[Symbol]:[Industry]],2,FALSE),"-")</f>
        <v>-</v>
      </c>
      <c r="D4075" t="s">
        <v>18</v>
      </c>
      <c r="E4075">
        <v>18.040500000000002</v>
      </c>
      <c r="F4075">
        <v>200.45</v>
      </c>
      <c r="G4075">
        <v>-46.405085434958998</v>
      </c>
      <c r="H4075">
        <v>-32.886680025863797</v>
      </c>
      <c r="I4075">
        <v>-4.4303772063552902</v>
      </c>
      <c r="J4075">
        <v>-4.9094497623498201</v>
      </c>
      <c r="K4075">
        <v>230.583718788666</v>
      </c>
      <c r="L4075">
        <v>210.53543385563501</v>
      </c>
      <c r="M4075">
        <v>16.238961139635698</v>
      </c>
      <c r="N4075">
        <v>0.76277501326125896</v>
      </c>
      <c r="O4075">
        <v>47.168870042404599</v>
      </c>
      <c r="P4075">
        <v>85.087719298245602</v>
      </c>
    </row>
    <row r="4076" spans="1:17" hidden="1" x14ac:dyDescent="0.3">
      <c r="A4076" t="s">
        <v>8384</v>
      </c>
      <c r="B4076" t="s">
        <v>8385</v>
      </c>
      <c r="C4076" t="str">
        <f>IFERROR(VLOOKUP(Table1[[#This Row],[Ticker]],[1]!Table2[[Symbol]:[Industry]],2,FALSE),"-")</f>
        <v>-</v>
      </c>
      <c r="D4076" t="s">
        <v>1564</v>
      </c>
      <c r="E4076">
        <v>17.997920000000001</v>
      </c>
      <c r="F4076">
        <v>39.4</v>
      </c>
      <c r="G4076">
        <v>-30.134657038386202</v>
      </c>
      <c r="H4076">
        <v>5.2601147692900199</v>
      </c>
      <c r="I4076">
        <v>-2.58588064195113</v>
      </c>
      <c r="J4076">
        <v>5.3599843133572698</v>
      </c>
      <c r="K4076">
        <v>36.790061761363901</v>
      </c>
      <c r="L4076">
        <v>37.228066538007901</v>
      </c>
      <c r="M4076">
        <v>67.896683830758207</v>
      </c>
      <c r="N4076">
        <v>0.97959183673469297</v>
      </c>
      <c r="O4076">
        <v>28.1725888324873</v>
      </c>
      <c r="P4076">
        <v>31.1148086522462</v>
      </c>
    </row>
    <row r="4077" spans="1:17" hidden="1" x14ac:dyDescent="0.3">
      <c r="A4077" t="s">
        <v>8386</v>
      </c>
      <c r="B4077" t="s">
        <v>8387</v>
      </c>
      <c r="C4077" t="str">
        <f>IFERROR(VLOOKUP(Table1[[#This Row],[Ticker]],[1]!Table2[[Symbol]:[Industry]],2,FALSE),"-")</f>
        <v>-</v>
      </c>
      <c r="D4077" t="s">
        <v>396</v>
      </c>
      <c r="E4077">
        <v>17.976313680000001</v>
      </c>
      <c r="F4077">
        <v>10.14</v>
      </c>
      <c r="G4077">
        <v>82.919046796445897</v>
      </c>
      <c r="H4077">
        <v>-4.3107909770260804</v>
      </c>
      <c r="I4077">
        <v>-53.979450291810601</v>
      </c>
      <c r="J4077">
        <v>3.70077771091856</v>
      </c>
      <c r="K4077">
        <v>9.9962017523615394</v>
      </c>
      <c r="L4077">
        <v>9.6574435692977598</v>
      </c>
      <c r="M4077">
        <v>53.156286400478002</v>
      </c>
      <c r="N4077">
        <v>0.64926661985478495</v>
      </c>
      <c r="O4077">
        <v>83.136094674556205</v>
      </c>
      <c r="P4077">
        <v>132.036613272311</v>
      </c>
      <c r="Q4077">
        <v>5.4292321072077002E-2</v>
      </c>
    </row>
    <row r="4078" spans="1:17" hidden="1" x14ac:dyDescent="0.3">
      <c r="A4078" t="s">
        <v>8388</v>
      </c>
      <c r="B4078" t="s">
        <v>8389</v>
      </c>
      <c r="C4078" t="str">
        <f>IFERROR(VLOOKUP(Table1[[#This Row],[Ticker]],[1]!Table2[[Symbol]:[Industry]],2,FALSE),"-")</f>
        <v>-</v>
      </c>
      <c r="D4078" t="s">
        <v>532</v>
      </c>
      <c r="E4078">
        <v>17.887450000000001</v>
      </c>
      <c r="F4078">
        <v>104.3</v>
      </c>
      <c r="G4078">
        <v>-3.8792030820179</v>
      </c>
      <c r="H4078">
        <v>4.3298298307670198</v>
      </c>
      <c r="I4078">
        <v>-2.14736791478692</v>
      </c>
      <c r="J4078">
        <v>10.592545333298901</v>
      </c>
      <c r="K4078">
        <v>94.687868376852506</v>
      </c>
      <c r="L4078">
        <v>93.621999141331003</v>
      </c>
      <c r="M4078">
        <v>70.350702199240601</v>
      </c>
      <c r="N4078">
        <v>4.6631273093584698</v>
      </c>
      <c r="O4078">
        <v>7.8523489932885902</v>
      </c>
      <c r="P4078">
        <v>29.148093115403601</v>
      </c>
      <c r="Q4078">
        <v>0.10778103371836401</v>
      </c>
    </row>
    <row r="4079" spans="1:17" hidden="1" x14ac:dyDescent="0.3">
      <c r="A4079" t="s">
        <v>8390</v>
      </c>
      <c r="B4079" t="s">
        <v>8391</v>
      </c>
      <c r="C4079" t="str">
        <f>IFERROR(VLOOKUP(Table1[[#This Row],[Ticker]],[1]!Table2[[Symbol]:[Industry]],2,FALSE),"-")</f>
        <v>-</v>
      </c>
      <c r="E4079">
        <v>17.882370000000002</v>
      </c>
      <c r="F4079">
        <v>35.64</v>
      </c>
      <c r="G4079">
        <v>111.01491456504</v>
      </c>
      <c r="H4079">
        <v>-4.9837876697343599</v>
      </c>
      <c r="I4079">
        <v>41.314596021936403</v>
      </c>
      <c r="J4079">
        <v>-3.6749693155637999</v>
      </c>
      <c r="K4079">
        <v>33.823468980097601</v>
      </c>
      <c r="L4079">
        <v>27.2301020377089</v>
      </c>
      <c r="M4079">
        <v>46.356619311984701</v>
      </c>
      <c r="N4079">
        <v>0.532540879065455</v>
      </c>
      <c r="O4079">
        <v>29.573512906846201</v>
      </c>
      <c r="P4079">
        <v>156.95746214852099</v>
      </c>
      <c r="Q4079">
        <v>9.1698919704538001E-2</v>
      </c>
    </row>
    <row r="4080" spans="1:17" hidden="1" x14ac:dyDescent="0.3">
      <c r="A4080" t="s">
        <v>8392</v>
      </c>
      <c r="B4080" t="s">
        <v>8393</v>
      </c>
      <c r="C4080" t="str">
        <f>IFERROR(VLOOKUP(Table1[[#This Row],[Ticker]],[1]!Table2[[Symbol]:[Industry]],2,FALSE),"-")</f>
        <v>-</v>
      </c>
      <c r="D4080" t="s">
        <v>5171</v>
      </c>
      <c r="E4080">
        <v>17.865620750000001</v>
      </c>
      <c r="F4080">
        <v>7.43</v>
      </c>
      <c r="G4080">
        <v>-80.775982786299195</v>
      </c>
      <c r="H4080">
        <v>-7.6059762181234696</v>
      </c>
      <c r="I4080">
        <v>-45.419808264873502</v>
      </c>
      <c r="J4080">
        <v>-1.96730823331121</v>
      </c>
      <c r="K4080">
        <v>8.1597771209899896</v>
      </c>
      <c r="L4080">
        <v>10.2591006591717</v>
      </c>
      <c r="M4080">
        <v>27.9711651290989</v>
      </c>
      <c r="N4080">
        <v>0.69151490524915904</v>
      </c>
      <c r="O4080">
        <v>224.570595819413</v>
      </c>
      <c r="P4080">
        <v>0.67750677506774803</v>
      </c>
    </row>
    <row r="4081" spans="1:17" hidden="1" x14ac:dyDescent="0.3">
      <c r="A4081" t="s">
        <v>8394</v>
      </c>
      <c r="B4081" t="s">
        <v>8395</v>
      </c>
      <c r="C4081" t="str">
        <f>IFERROR(VLOOKUP(Table1[[#This Row],[Ticker]],[1]!Table2[[Symbol]:[Industry]],2,FALSE),"-")</f>
        <v>-</v>
      </c>
      <c r="D4081" t="s">
        <v>136</v>
      </c>
      <c r="E4081">
        <v>17.850006</v>
      </c>
      <c r="F4081">
        <v>45</v>
      </c>
      <c r="G4081">
        <v>404.07529192353098</v>
      </c>
      <c r="H4081">
        <v>200.29984510820901</v>
      </c>
      <c r="I4081">
        <v>417.55556263519202</v>
      </c>
      <c r="J4081">
        <v>8.6572881753927202</v>
      </c>
      <c r="M4081">
        <v>100</v>
      </c>
      <c r="O4081">
        <v>0.777777777777788</v>
      </c>
      <c r="P4081">
        <v>430.66037735849</v>
      </c>
    </row>
    <row r="4082" spans="1:17" hidden="1" x14ac:dyDescent="0.3">
      <c r="A4082" t="s">
        <v>8396</v>
      </c>
      <c r="B4082" t="s">
        <v>8397</v>
      </c>
      <c r="C4082" t="str">
        <f>IFERROR(VLOOKUP(Table1[[#This Row],[Ticker]],[1]!Table2[[Symbol]:[Industry]],2,FALSE),"-")</f>
        <v>-</v>
      </c>
      <c r="D4082" t="s">
        <v>230</v>
      </c>
      <c r="E4082">
        <v>17.812404999999998</v>
      </c>
      <c r="F4082">
        <v>24.7</v>
      </c>
      <c r="G4082">
        <v>265.47840662853298</v>
      </c>
      <c r="H4082">
        <v>48.322090037786403</v>
      </c>
      <c r="I4082">
        <v>85.129535196445602</v>
      </c>
      <c r="J4082">
        <v>8.5967161569326898</v>
      </c>
      <c r="K4082">
        <v>17.019704270982</v>
      </c>
      <c r="L4082">
        <v>11.518206004789899</v>
      </c>
      <c r="M4082">
        <v>99.993799725498405</v>
      </c>
      <c r="N4082">
        <v>3.3530244674891798</v>
      </c>
      <c r="O4082">
        <v>0</v>
      </c>
      <c r="P4082">
        <v>329.56521739130397</v>
      </c>
      <c r="Q4082">
        <v>0.12722727185310601</v>
      </c>
    </row>
    <row r="4083" spans="1:17" hidden="1" x14ac:dyDescent="0.3">
      <c r="A4083" t="s">
        <v>8398</v>
      </c>
      <c r="B4083" t="s">
        <v>8399</v>
      </c>
      <c r="C4083" t="str">
        <f>IFERROR(VLOOKUP(Table1[[#This Row],[Ticker]],[1]!Table2[[Symbol]:[Industry]],2,FALSE),"-")</f>
        <v>-</v>
      </c>
      <c r="D4083" t="s">
        <v>7060</v>
      </c>
      <c r="E4083">
        <v>17.80977</v>
      </c>
      <c r="F4083">
        <v>58</v>
      </c>
      <c r="G4083">
        <v>-55.121310176210898</v>
      </c>
      <c r="H4083">
        <v>21.2239657358773</v>
      </c>
      <c r="I4083">
        <v>-42.7079218964981</v>
      </c>
      <c r="J4083">
        <v>18.118774980462099</v>
      </c>
      <c r="K4083">
        <v>53.033966884464199</v>
      </c>
      <c r="M4083">
        <v>62.526616163335397</v>
      </c>
      <c r="N4083">
        <v>1.37777777777777</v>
      </c>
      <c r="O4083">
        <v>55.172413793103402</v>
      </c>
      <c r="P4083">
        <v>23.404255319148898</v>
      </c>
    </row>
    <row r="4084" spans="1:17" hidden="1" x14ac:dyDescent="0.3">
      <c r="A4084" t="s">
        <v>8400</v>
      </c>
      <c r="B4084" t="s">
        <v>8401</v>
      </c>
      <c r="C4084" t="str">
        <f>IFERROR(VLOOKUP(Table1[[#This Row],[Ticker]],[1]!Table2[[Symbol]:[Industry]],2,FALSE),"-")</f>
        <v>-</v>
      </c>
      <c r="D4084" t="s">
        <v>532</v>
      </c>
      <c r="E4084">
        <v>17.7872734</v>
      </c>
      <c r="F4084">
        <v>18.190000000000001</v>
      </c>
      <c r="G4084">
        <v>12.163961094407799</v>
      </c>
      <c r="H4084">
        <v>-2.4873744703082399</v>
      </c>
      <c r="I4084">
        <v>-8.1423219362230999</v>
      </c>
      <c r="J4084">
        <v>0.47171615693268798</v>
      </c>
      <c r="K4084">
        <v>18.158311163816698</v>
      </c>
      <c r="L4084">
        <v>16.9940265614939</v>
      </c>
      <c r="M4084">
        <v>100</v>
      </c>
      <c r="O4084">
        <v>0</v>
      </c>
      <c r="P4084">
        <v>38.7490465293669</v>
      </c>
    </row>
    <row r="4085" spans="1:17" hidden="1" x14ac:dyDescent="0.3">
      <c r="A4085" t="s">
        <v>8402</v>
      </c>
      <c r="B4085" t="s">
        <v>8403</v>
      </c>
      <c r="C4085" t="str">
        <f>IFERROR(VLOOKUP(Table1[[#This Row],[Ticker]],[1]!Table2[[Symbol]:[Industry]],2,FALSE),"-")</f>
        <v>-</v>
      </c>
      <c r="D4085" t="s">
        <v>95</v>
      </c>
      <c r="E4085">
        <v>17.719884</v>
      </c>
      <c r="F4085">
        <v>6.01</v>
      </c>
      <c r="G4085">
        <v>6.9704701205964703</v>
      </c>
      <c r="H4085">
        <v>3.5995820514308798</v>
      </c>
      <c r="I4085">
        <v>-21.3490895324578</v>
      </c>
      <c r="J4085">
        <v>-2.0841943861983001</v>
      </c>
      <c r="K4085">
        <v>5.9667678285977104</v>
      </c>
      <c r="L4085">
        <v>6.01951624067219</v>
      </c>
      <c r="M4085">
        <v>49.581950723051598</v>
      </c>
      <c r="N4085">
        <v>1.2673612751632699</v>
      </c>
      <c r="O4085">
        <v>46.4226289517471</v>
      </c>
      <c r="P4085">
        <v>36.590909090909001</v>
      </c>
      <c r="Q4085">
        <v>2.3893435856727999E-2</v>
      </c>
    </row>
    <row r="4086" spans="1:17" hidden="1" x14ac:dyDescent="0.3">
      <c r="A4086" t="s">
        <v>8404</v>
      </c>
      <c r="B4086" t="s">
        <v>8405</v>
      </c>
      <c r="C4086" t="str">
        <f>IFERROR(VLOOKUP(Table1[[#This Row],[Ticker]],[1]!Table2[[Symbol]:[Industry]],2,FALSE),"-")</f>
        <v>-</v>
      </c>
      <c r="D4086" t="s">
        <v>396</v>
      </c>
      <c r="E4086">
        <v>17.691858</v>
      </c>
      <c r="F4086">
        <v>15.93</v>
      </c>
      <c r="G4086">
        <v>-24.795948054767301</v>
      </c>
      <c r="H4086">
        <v>-2.8623744703082399</v>
      </c>
      <c r="I4086">
        <v>-41.50930910532</v>
      </c>
      <c r="J4086">
        <v>2.0650877311837998</v>
      </c>
      <c r="K4086">
        <v>15.781281899090001</v>
      </c>
      <c r="L4086">
        <v>17.2228804888559</v>
      </c>
      <c r="M4086">
        <v>62.094156414998899</v>
      </c>
      <c r="N4086">
        <v>0.50016486872427002</v>
      </c>
      <c r="O4086">
        <v>115.944758317639</v>
      </c>
      <c r="P4086">
        <v>17.999999999999901</v>
      </c>
      <c r="Q4086">
        <v>-7.0007653486999996E-5</v>
      </c>
    </row>
    <row r="4087" spans="1:17" hidden="1" x14ac:dyDescent="0.3">
      <c r="A4087" t="s">
        <v>8406</v>
      </c>
      <c r="B4087" t="s">
        <v>8407</v>
      </c>
      <c r="C4087" t="str">
        <f>IFERROR(VLOOKUP(Table1[[#This Row],[Ticker]],[1]!Table2[[Symbol]:[Industry]],2,FALSE),"-")</f>
        <v>-</v>
      </c>
      <c r="D4087" t="s">
        <v>46</v>
      </c>
      <c r="E4087">
        <v>17.658735096000001</v>
      </c>
      <c r="F4087">
        <v>13.08</v>
      </c>
      <c r="G4087">
        <v>35.697792976951497</v>
      </c>
      <c r="H4087">
        <v>14.0872111650508</v>
      </c>
      <c r="I4087">
        <v>-7.10805621438345</v>
      </c>
      <c r="J4087">
        <v>-2.0686995474552998</v>
      </c>
      <c r="K4087">
        <v>11.933719183116899</v>
      </c>
      <c r="L4087">
        <v>11.6167832127522</v>
      </c>
      <c r="M4087">
        <v>73.466176111819493</v>
      </c>
      <c r="N4087">
        <v>1.3796410632746099</v>
      </c>
      <c r="O4087">
        <v>22.3241590214067</v>
      </c>
      <c r="P4087">
        <v>74.400000000000006</v>
      </c>
      <c r="Q4087">
        <v>1.1983611744943E-2</v>
      </c>
    </row>
    <row r="4088" spans="1:17" hidden="1" x14ac:dyDescent="0.3">
      <c r="A4088" t="s">
        <v>8408</v>
      </c>
      <c r="B4088" t="s">
        <v>8409</v>
      </c>
      <c r="C4088" t="str">
        <f>IFERROR(VLOOKUP(Table1[[#This Row],[Ticker]],[1]!Table2[[Symbol]:[Industry]],2,FALSE),"-")</f>
        <v>-</v>
      </c>
      <c r="D4088" t="s">
        <v>201</v>
      </c>
      <c r="E4088">
        <v>17.63775</v>
      </c>
      <c r="F4088">
        <v>4.05</v>
      </c>
      <c r="G4088">
        <v>18.057771707897999</v>
      </c>
      <c r="I4088">
        <v>-16.676243294726099</v>
      </c>
      <c r="K4088">
        <v>4.4249445457001002</v>
      </c>
      <c r="L4088">
        <v>4.0278917604158799</v>
      </c>
      <c r="M4088">
        <v>29.723467083117001</v>
      </c>
      <c r="N4088">
        <v>2.33762765121759</v>
      </c>
      <c r="O4088">
        <v>33.3333333333333</v>
      </c>
      <c r="P4088">
        <v>49.999999999999901</v>
      </c>
      <c r="Q4088">
        <v>-2.0192540060606001E-2</v>
      </c>
    </row>
    <row r="4089" spans="1:17" hidden="1" x14ac:dyDescent="0.3">
      <c r="A4089" t="s">
        <v>8410</v>
      </c>
      <c r="B4089" t="s">
        <v>8411</v>
      </c>
      <c r="C4089" t="str">
        <f>IFERROR(VLOOKUP(Table1[[#This Row],[Ticker]],[1]!Table2[[Symbol]:[Industry]],2,FALSE),"-")</f>
        <v>-</v>
      </c>
      <c r="D4089" t="s">
        <v>5474</v>
      </c>
      <c r="E4089">
        <v>17.592950699999999</v>
      </c>
      <c r="F4089">
        <v>5.07</v>
      </c>
      <c r="G4089">
        <v>147.468968619094</v>
      </c>
      <c r="H4089">
        <v>115.76988694048001</v>
      </c>
      <c r="I4089">
        <v>108.292565189366</v>
      </c>
      <c r="J4089">
        <v>68.522834367795298</v>
      </c>
      <c r="K4089">
        <v>2.9877710596635101</v>
      </c>
      <c r="L4089">
        <v>2.5221160190775902</v>
      </c>
      <c r="M4089">
        <v>87.600993972232104</v>
      </c>
      <c r="N4089">
        <v>5.0334959648804096</v>
      </c>
      <c r="O4089">
        <v>11.242603550295801</v>
      </c>
      <c r="P4089">
        <v>227.09677419354799</v>
      </c>
      <c r="Q4089">
        <v>9.9897481635580002E-2</v>
      </c>
    </row>
    <row r="4090" spans="1:17" hidden="1" x14ac:dyDescent="0.3">
      <c r="A4090" t="s">
        <v>8412</v>
      </c>
      <c r="B4090" t="s">
        <v>8413</v>
      </c>
      <c r="C4090" t="str">
        <f>IFERROR(VLOOKUP(Table1[[#This Row],[Ticker]],[1]!Table2[[Symbol]:[Industry]],2,FALSE),"-")</f>
        <v>-</v>
      </c>
      <c r="D4090" t="s">
        <v>133</v>
      </c>
      <c r="E4090">
        <v>17.562799999999999</v>
      </c>
      <c r="F4090">
        <v>26.45</v>
      </c>
      <c r="G4090">
        <v>-22.818902618168099</v>
      </c>
      <c r="H4090">
        <v>-7.5614485443823201</v>
      </c>
      <c r="I4090">
        <v>-38.973648804014999</v>
      </c>
      <c r="J4090">
        <v>7.2189048283195998</v>
      </c>
      <c r="K4090">
        <v>25.273223341071201</v>
      </c>
      <c r="L4090">
        <v>26.4130714751252</v>
      </c>
      <c r="M4090">
        <v>63.266451606613799</v>
      </c>
      <c r="N4090">
        <v>1.7797348765224399</v>
      </c>
      <c r="O4090">
        <v>55.009451795841201</v>
      </c>
      <c r="P4090">
        <v>29.529872673849098</v>
      </c>
      <c r="Q4090">
        <v>7.8277357317259003E-2</v>
      </c>
    </row>
    <row r="4091" spans="1:17" hidden="1" x14ac:dyDescent="0.3">
      <c r="A4091" t="s">
        <v>8414</v>
      </c>
      <c r="B4091" t="s">
        <v>8415</v>
      </c>
      <c r="C4091" t="str">
        <f>IFERROR(VLOOKUP(Table1[[#This Row],[Ticker]],[1]!Table2[[Symbol]:[Industry]],2,FALSE),"-")</f>
        <v>-</v>
      </c>
      <c r="D4091" t="s">
        <v>1180</v>
      </c>
      <c r="E4091">
        <v>17.525490699999999</v>
      </c>
      <c r="F4091">
        <v>7.01</v>
      </c>
      <c r="G4091">
        <v>-82.799951143890993</v>
      </c>
      <c r="H4091">
        <v>9.37159988866612</v>
      </c>
      <c r="I4091">
        <v>-55.026935684358001</v>
      </c>
      <c r="J4091">
        <v>10.740278558196501</v>
      </c>
      <c r="K4091">
        <v>6.79568148668581</v>
      </c>
      <c r="L4091">
        <v>11.0557155713242</v>
      </c>
      <c r="M4091">
        <v>72.586276371448207</v>
      </c>
      <c r="N4091">
        <v>0.479295336390755</v>
      </c>
      <c r="O4091">
        <v>188.87303851640499</v>
      </c>
      <c r="P4091">
        <v>49.1489361702127</v>
      </c>
      <c r="Q4091">
        <v>-1.3242252903615E-2</v>
      </c>
    </row>
    <row r="4092" spans="1:17" hidden="1" x14ac:dyDescent="0.3">
      <c r="A4092" t="s">
        <v>8416</v>
      </c>
      <c r="B4092" t="s">
        <v>8417</v>
      </c>
      <c r="C4092" t="str">
        <f>IFERROR(VLOOKUP(Table1[[#This Row],[Ticker]],[1]!Table2[[Symbol]:[Industry]],2,FALSE),"-")</f>
        <v>-</v>
      </c>
      <c r="D4092" t="s">
        <v>396</v>
      </c>
      <c r="E4092">
        <v>17.491250000000001</v>
      </c>
      <c r="F4092">
        <v>87.5</v>
      </c>
      <c r="G4092">
        <v>-2.4187735291835599</v>
      </c>
      <c r="H4092">
        <v>34.628736549563598</v>
      </c>
      <c r="I4092">
        <v>139.42043780195499</v>
      </c>
      <c r="J4092">
        <v>6.7662284634461504E-3</v>
      </c>
      <c r="K4092">
        <v>67.162026206261004</v>
      </c>
      <c r="L4092">
        <v>57.980075048960401</v>
      </c>
      <c r="M4092">
        <v>67.116873574331393</v>
      </c>
      <c r="N4092">
        <v>0.81935690631342795</v>
      </c>
      <c r="O4092">
        <v>10.96</v>
      </c>
      <c r="P4092">
        <v>195.40850776502299</v>
      </c>
    </row>
    <row r="4093" spans="1:17" hidden="1" x14ac:dyDescent="0.3">
      <c r="A4093" t="s">
        <v>8418</v>
      </c>
      <c r="B4093" t="s">
        <v>8419</v>
      </c>
      <c r="C4093" t="str">
        <f>IFERROR(VLOOKUP(Table1[[#This Row],[Ticker]],[1]!Table2[[Symbol]:[Industry]],2,FALSE),"-")</f>
        <v>-</v>
      </c>
      <c r="D4093" t="s">
        <v>307</v>
      </c>
      <c r="E4093">
        <v>17.466869200000001</v>
      </c>
      <c r="F4093">
        <v>44</v>
      </c>
      <c r="G4093">
        <v>-29.239952691596201</v>
      </c>
      <c r="H4093">
        <v>4.2569244137286297</v>
      </c>
      <c r="I4093">
        <v>-14.956253491979201</v>
      </c>
      <c r="J4093">
        <v>1.08914126555377</v>
      </c>
      <c r="K4093">
        <v>43.198954317105901</v>
      </c>
      <c r="L4093">
        <v>43.605205824751202</v>
      </c>
      <c r="M4093">
        <v>53.590340153423803</v>
      </c>
      <c r="N4093">
        <v>0.33082235626121298</v>
      </c>
      <c r="O4093">
        <v>63.659090909090899</v>
      </c>
      <c r="P4093">
        <v>48.297944051230097</v>
      </c>
      <c r="Q4093">
        <v>4.4991749435764998E-2</v>
      </c>
    </row>
    <row r="4094" spans="1:17" hidden="1" x14ac:dyDescent="0.3">
      <c r="A4094" t="s">
        <v>8420</v>
      </c>
      <c r="B4094" t="s">
        <v>8421</v>
      </c>
      <c r="C4094" t="str">
        <f>IFERROR(VLOOKUP(Table1[[#This Row],[Ticker]],[1]!Table2[[Symbol]:[Industry]],2,FALSE),"-")</f>
        <v>-</v>
      </c>
      <c r="D4094" t="s">
        <v>626</v>
      </c>
      <c r="E4094">
        <v>17.440999999999999</v>
      </c>
      <c r="F4094">
        <v>10.7</v>
      </c>
      <c r="G4094">
        <v>-1.4388866045497299</v>
      </c>
      <c r="H4094">
        <v>5.5208390820531399</v>
      </c>
      <c r="I4094">
        <v>11.6038099853271</v>
      </c>
      <c r="J4094">
        <v>2.3110191579007302</v>
      </c>
      <c r="K4094">
        <v>10.5905435685368</v>
      </c>
      <c r="L4094">
        <v>9.7439488017216593</v>
      </c>
      <c r="M4094">
        <v>56.173432058602202</v>
      </c>
      <c r="N4094">
        <v>0.16273984295170599</v>
      </c>
      <c r="O4094">
        <v>34.299065420560702</v>
      </c>
      <c r="P4094">
        <v>73.139158576051699</v>
      </c>
      <c r="Q4094">
        <v>7.7264357114960006E-2</v>
      </c>
    </row>
    <row r="4095" spans="1:17" hidden="1" x14ac:dyDescent="0.3">
      <c r="A4095" t="s">
        <v>8422</v>
      </c>
      <c r="B4095" t="s">
        <v>8423</v>
      </c>
      <c r="C4095" t="str">
        <f>IFERROR(VLOOKUP(Table1[[#This Row],[Ticker]],[1]!Table2[[Symbol]:[Industry]],2,FALSE),"-")</f>
        <v>-</v>
      </c>
      <c r="D4095" t="s">
        <v>46</v>
      </c>
      <c r="E4095">
        <v>17.428712399999998</v>
      </c>
      <c r="F4095">
        <v>41.2</v>
      </c>
      <c r="G4095">
        <v>-61.032181695897798</v>
      </c>
      <c r="H4095">
        <v>-10.2738038362704</v>
      </c>
      <c r="I4095">
        <v>-40.055169333226601</v>
      </c>
      <c r="J4095">
        <v>3.9673466188552902</v>
      </c>
      <c r="K4095">
        <v>43.318453084347098</v>
      </c>
      <c r="L4095">
        <v>54.5331378199228</v>
      </c>
      <c r="M4095">
        <v>54.774015343060299</v>
      </c>
      <c r="N4095">
        <v>0.55852644087938197</v>
      </c>
      <c r="O4095">
        <v>86.650485436893206</v>
      </c>
      <c r="P4095">
        <v>8.1364829396325398</v>
      </c>
    </row>
    <row r="4096" spans="1:17" hidden="1" x14ac:dyDescent="0.3">
      <c r="A4096" t="s">
        <v>8424</v>
      </c>
      <c r="B4096" t="s">
        <v>8425</v>
      </c>
      <c r="C4096" t="str">
        <f>IFERROR(VLOOKUP(Table1[[#This Row],[Ticker]],[1]!Table2[[Symbol]:[Industry]],2,FALSE),"-")</f>
        <v>-</v>
      </c>
      <c r="D4096" t="s">
        <v>532</v>
      </c>
      <c r="E4096">
        <v>17.399999999999999</v>
      </c>
      <c r="F4096">
        <v>7.25</v>
      </c>
      <c r="G4096">
        <v>-67.449685761223293</v>
      </c>
      <c r="H4096">
        <v>0.340006482072715</v>
      </c>
      <c r="I4096">
        <v>-63.276636029139397</v>
      </c>
      <c r="J4096">
        <v>10.5035632906906</v>
      </c>
      <c r="K4096">
        <v>11.5349508609133</v>
      </c>
      <c r="L4096">
        <v>12.5797823246875</v>
      </c>
      <c r="M4096">
        <v>94.971721349310897</v>
      </c>
      <c r="N4096">
        <v>0.70454627212366605</v>
      </c>
      <c r="O4096">
        <v>160.13793103448199</v>
      </c>
      <c r="P4096">
        <v>21.440536013400301</v>
      </c>
      <c r="Q4096">
        <v>-0.10706410183975799</v>
      </c>
    </row>
    <row r="4097" spans="1:17" hidden="1" x14ac:dyDescent="0.3">
      <c r="A4097" t="s">
        <v>8426</v>
      </c>
      <c r="B4097" t="s">
        <v>8427</v>
      </c>
      <c r="C4097" t="str">
        <f>IFERROR(VLOOKUP(Table1[[#This Row],[Ticker]],[1]!Table2[[Symbol]:[Industry]],2,FALSE),"-")</f>
        <v>-</v>
      </c>
      <c r="D4097" t="s">
        <v>626</v>
      </c>
      <c r="E4097">
        <v>17.386037699999999</v>
      </c>
      <c r="F4097">
        <v>29.93</v>
      </c>
      <c r="G4097">
        <v>102.587962038241</v>
      </c>
      <c r="H4097">
        <v>57.681164855534398</v>
      </c>
      <c r="I4097">
        <v>59.402389887653399</v>
      </c>
      <c r="J4097">
        <v>21.636187045160401</v>
      </c>
      <c r="K4097">
        <v>20.195472732540399</v>
      </c>
      <c r="L4097">
        <v>17.0058757834794</v>
      </c>
      <c r="M4097">
        <v>93.590092795209898</v>
      </c>
      <c r="N4097">
        <v>2.6283577208025801</v>
      </c>
      <c r="O4097">
        <v>0</v>
      </c>
      <c r="P4097">
        <v>174.33547204399599</v>
      </c>
      <c r="Q4097">
        <v>4.9716760689122001E-2</v>
      </c>
    </row>
    <row r="4098" spans="1:17" hidden="1" x14ac:dyDescent="0.3">
      <c r="A4098" t="s">
        <v>8428</v>
      </c>
      <c r="B4098" t="s">
        <v>8429</v>
      </c>
      <c r="C4098" t="str">
        <f>IFERROR(VLOOKUP(Table1[[#This Row],[Ticker]],[1]!Table2[[Symbol]:[Industry]],2,FALSE),"-")</f>
        <v>-</v>
      </c>
      <c r="D4098" t="s">
        <v>286</v>
      </c>
      <c r="E4098">
        <v>17.383705308</v>
      </c>
      <c r="F4098">
        <v>79.62</v>
      </c>
      <c r="G4098">
        <v>31.0782809016745</v>
      </c>
      <c r="H4098">
        <v>17.896813496035598</v>
      </c>
      <c r="I4098">
        <v>47.7436701251873</v>
      </c>
      <c r="J4098">
        <v>21.605901460447001</v>
      </c>
      <c r="K4098">
        <v>64.164625892265803</v>
      </c>
      <c r="L4098">
        <v>53.459573103261299</v>
      </c>
      <c r="M4098">
        <v>85.345825072905399</v>
      </c>
      <c r="N4098">
        <v>1.8613291033561501</v>
      </c>
      <c r="O4098">
        <v>0</v>
      </c>
      <c r="P4098">
        <v>139.45864661654099</v>
      </c>
      <c r="Q4098">
        <v>0.251605027543295</v>
      </c>
    </row>
    <row r="4099" spans="1:17" hidden="1" x14ac:dyDescent="0.3">
      <c r="A4099" t="s">
        <v>8430</v>
      </c>
      <c r="B4099" t="s">
        <v>8431</v>
      </c>
      <c r="C4099" t="str">
        <f>IFERROR(VLOOKUP(Table1[[#This Row],[Ticker]],[1]!Table2[[Symbol]:[Industry]],2,FALSE),"-")</f>
        <v>-</v>
      </c>
      <c r="D4099" t="s">
        <v>181</v>
      </c>
      <c r="E4099">
        <v>17.375</v>
      </c>
      <c r="F4099">
        <v>278</v>
      </c>
      <c r="G4099">
        <v>23.847814997941299</v>
      </c>
      <c r="H4099">
        <v>-3.0190156982279799</v>
      </c>
      <c r="I4099">
        <v>25.9299439663748</v>
      </c>
      <c r="J4099">
        <v>12.8748169321264</v>
      </c>
      <c r="K4099">
        <v>274.47017201303498</v>
      </c>
      <c r="L4099">
        <v>236.22722602617799</v>
      </c>
      <c r="M4099">
        <v>51.236976543038502</v>
      </c>
      <c r="N4099">
        <v>0.33835221242353403</v>
      </c>
      <c r="O4099">
        <v>23.021582733812899</v>
      </c>
      <c r="P4099">
        <v>67.218045112781894</v>
      </c>
      <c r="Q4099">
        <v>6.3796498788704997E-2</v>
      </c>
    </row>
    <row r="4100" spans="1:17" hidden="1" x14ac:dyDescent="0.3">
      <c r="A4100" t="s">
        <v>8432</v>
      </c>
      <c r="B4100" t="s">
        <v>8433</v>
      </c>
      <c r="C4100" t="str">
        <f>IFERROR(VLOOKUP(Table1[[#This Row],[Ticker]],[1]!Table2[[Symbol]:[Industry]],2,FALSE),"-")</f>
        <v>-</v>
      </c>
      <c r="D4100" t="s">
        <v>372</v>
      </c>
      <c r="E4100">
        <v>17.3694411</v>
      </c>
      <c r="F4100">
        <v>33</v>
      </c>
      <c r="G4100">
        <v>-13.803130547741</v>
      </c>
      <c r="H4100">
        <v>-17.252304584666501</v>
      </c>
      <c r="I4100">
        <v>-1.84385720475406</v>
      </c>
      <c r="J4100">
        <v>0.47171615693268798</v>
      </c>
      <c r="K4100">
        <v>36.569674867200298</v>
      </c>
      <c r="L4100">
        <v>37.861742521345498</v>
      </c>
      <c r="M4100">
        <v>11.821812961308501</v>
      </c>
      <c r="N4100">
        <v>0.19257650290679099</v>
      </c>
      <c r="O4100">
        <v>59.909090909090899</v>
      </c>
      <c r="P4100">
        <v>32</v>
      </c>
    </row>
    <row r="4101" spans="1:17" hidden="1" x14ac:dyDescent="0.3">
      <c r="A4101" t="s">
        <v>8434</v>
      </c>
      <c r="B4101" t="s">
        <v>8435</v>
      </c>
      <c r="C4101" t="str">
        <f>IFERROR(VLOOKUP(Table1[[#This Row],[Ticker]],[1]!Table2[[Symbol]:[Industry]],2,FALSE),"-")</f>
        <v>-</v>
      </c>
      <c r="D4101" t="s">
        <v>433</v>
      </c>
      <c r="E4101">
        <v>17.351600000000001</v>
      </c>
      <c r="F4101">
        <v>56</v>
      </c>
      <c r="G4101">
        <v>-25.5020529439843</v>
      </c>
      <c r="H4101">
        <v>15.148157861501</v>
      </c>
      <c r="I4101">
        <v>0.85529923681640296</v>
      </c>
      <c r="J4101">
        <v>25.252316618826399</v>
      </c>
      <c r="K4101">
        <v>46.334354930254896</v>
      </c>
      <c r="L4101">
        <v>50.163518032894103</v>
      </c>
      <c r="M4101">
        <v>89.442519186329307</v>
      </c>
      <c r="N4101">
        <v>0.67716810454696297</v>
      </c>
      <c r="O4101">
        <v>12.0535714285714</v>
      </c>
      <c r="P4101">
        <v>38.271604938271501</v>
      </c>
      <c r="Q4101">
        <v>5.2308750879236997E-2</v>
      </c>
    </row>
    <row r="4102" spans="1:17" hidden="1" x14ac:dyDescent="0.3">
      <c r="A4102" t="s">
        <v>8436</v>
      </c>
      <c r="B4102" t="s">
        <v>8437</v>
      </c>
      <c r="C4102" t="str">
        <f>IFERROR(VLOOKUP(Table1[[#This Row],[Ticker]],[1]!Table2[[Symbol]:[Industry]],2,FALSE),"-")</f>
        <v>-</v>
      </c>
      <c r="D4102" t="s">
        <v>532</v>
      </c>
      <c r="E4102">
        <v>17.286359999999998</v>
      </c>
      <c r="F4102">
        <v>0.91</v>
      </c>
      <c r="G4102">
        <v>-76.585085434958998</v>
      </c>
      <c r="H4102">
        <v>-11.4873744703082</v>
      </c>
      <c r="I4102">
        <v>-31.854814723297501</v>
      </c>
      <c r="J4102">
        <v>-3.7388101588567699</v>
      </c>
      <c r="K4102">
        <v>0.96356576405745398</v>
      </c>
      <c r="L4102">
        <v>1.1246056346592199</v>
      </c>
      <c r="M4102">
        <v>27.743039210123001</v>
      </c>
      <c r="N4102">
        <v>0.64358633753218797</v>
      </c>
      <c r="O4102">
        <v>229.67032967032901</v>
      </c>
      <c r="P4102">
        <v>21.3333333333333</v>
      </c>
      <c r="Q4102">
        <v>-1.6451316811461E-2</v>
      </c>
    </row>
    <row r="4103" spans="1:17" hidden="1" x14ac:dyDescent="0.3">
      <c r="A4103" t="s">
        <v>8438</v>
      </c>
      <c r="B4103" t="s">
        <v>8439</v>
      </c>
      <c r="C4103" t="str">
        <f>IFERROR(VLOOKUP(Table1[[#This Row],[Ticker]],[1]!Table2[[Symbol]:[Industry]],2,FALSE),"-")</f>
        <v>-</v>
      </c>
      <c r="D4103" t="s">
        <v>230</v>
      </c>
      <c r="E4103">
        <v>17.248000000000001</v>
      </c>
      <c r="F4103">
        <v>70.400000000000006</v>
      </c>
      <c r="G4103">
        <v>32.690932664588402</v>
      </c>
      <c r="H4103">
        <v>-17.1116049268072</v>
      </c>
      <c r="I4103">
        <v>-26.777408224217201</v>
      </c>
      <c r="J4103">
        <v>2.5550494902660201</v>
      </c>
      <c r="K4103">
        <v>78.089528027720704</v>
      </c>
      <c r="L4103">
        <v>72.623721373496906</v>
      </c>
      <c r="M4103">
        <v>30.174601086960099</v>
      </c>
      <c r="N4103">
        <v>0.294987037399562</v>
      </c>
      <c r="O4103">
        <v>39.204545454545404</v>
      </c>
      <c r="P4103">
        <v>62.736939435968502</v>
      </c>
      <c r="Q4103">
        <v>5.2409103728704998E-2</v>
      </c>
    </row>
    <row r="4104" spans="1:17" hidden="1" x14ac:dyDescent="0.3">
      <c r="A4104" t="s">
        <v>8440</v>
      </c>
      <c r="B4104" t="s">
        <v>8441</v>
      </c>
      <c r="C4104" t="str">
        <f>IFERROR(VLOOKUP(Table1[[#This Row],[Ticker]],[1]!Table2[[Symbol]:[Industry]],2,FALSE),"-")</f>
        <v>-</v>
      </c>
      <c r="D4104" t="s">
        <v>726</v>
      </c>
      <c r="E4104">
        <v>17.228399594999999</v>
      </c>
      <c r="F4104">
        <v>85.16</v>
      </c>
      <c r="G4104">
        <v>-14.0735251231609</v>
      </c>
      <c r="H4104">
        <v>-6.84738343690766</v>
      </c>
      <c r="I4104">
        <v>3.28168247500775</v>
      </c>
      <c r="J4104">
        <v>2.9332915651939699</v>
      </c>
      <c r="K4104">
        <v>88.134282201122502</v>
      </c>
      <c r="L4104">
        <v>81.662236133414794</v>
      </c>
      <c r="M4104">
        <v>59.689646094536798</v>
      </c>
      <c r="N4104">
        <v>1.5034383759526799</v>
      </c>
      <c r="O4104">
        <v>13.762329732268601</v>
      </c>
      <c r="P4104">
        <v>23.959243085880601</v>
      </c>
    </row>
    <row r="4105" spans="1:17" hidden="1" x14ac:dyDescent="0.3">
      <c r="A4105" t="s">
        <v>8442</v>
      </c>
      <c r="B4105" t="s">
        <v>8443</v>
      </c>
      <c r="C4105" t="str">
        <f>IFERROR(VLOOKUP(Table1[[#This Row],[Ticker]],[1]!Table2[[Symbol]:[Industry]],2,FALSE),"-")</f>
        <v>-</v>
      </c>
      <c r="D4105" t="s">
        <v>51</v>
      </c>
      <c r="E4105">
        <v>17.198212643999899</v>
      </c>
      <c r="F4105">
        <v>32.28</v>
      </c>
      <c r="G4105">
        <v>115.93933229607001</v>
      </c>
      <c r="H4105">
        <v>-6.6098715256674803</v>
      </c>
      <c r="I4105">
        <v>31.648548505401902</v>
      </c>
      <c r="J4105">
        <v>0.84162984373911398</v>
      </c>
      <c r="K4105">
        <v>29.755116183611001</v>
      </c>
      <c r="L4105">
        <v>23.902706701771599</v>
      </c>
      <c r="M4105">
        <v>51.860786757401101</v>
      </c>
      <c r="N4105">
        <v>0.33886718987190101</v>
      </c>
      <c r="O4105">
        <v>21.437422552664099</v>
      </c>
      <c r="P4105">
        <v>172.40506329113899</v>
      </c>
      <c r="Q4105">
        <v>6.5169328475217003E-2</v>
      </c>
    </row>
    <row r="4106" spans="1:17" hidden="1" x14ac:dyDescent="0.3">
      <c r="A4106" t="s">
        <v>8444</v>
      </c>
      <c r="B4106" t="s">
        <v>8445</v>
      </c>
      <c r="C4106" t="str">
        <f>IFERROR(VLOOKUP(Table1[[#This Row],[Ticker]],[1]!Table2[[Symbol]:[Industry]],2,FALSE),"-")</f>
        <v>-</v>
      </c>
      <c r="D4106" t="s">
        <v>7709</v>
      </c>
      <c r="E4106">
        <v>17.195805055000001</v>
      </c>
      <c r="F4106">
        <v>41.47</v>
      </c>
      <c r="G4106">
        <v>-25.042480146026602</v>
      </c>
      <c r="H4106">
        <v>44.673732697896099</v>
      </c>
      <c r="I4106">
        <v>3.0576502626968201</v>
      </c>
      <c r="J4106">
        <v>0.44760815307541202</v>
      </c>
      <c r="K4106">
        <v>33.918975234682399</v>
      </c>
      <c r="L4106">
        <v>34.304791543981203</v>
      </c>
      <c r="M4106">
        <v>92.992105595036804</v>
      </c>
      <c r="N4106">
        <v>0.39506172839506098</v>
      </c>
      <c r="O4106">
        <v>33.662888835302603</v>
      </c>
      <c r="P4106">
        <v>97.476190476190396</v>
      </c>
      <c r="Q4106">
        <v>9.2220100957833007E-2</v>
      </c>
    </row>
    <row r="4107" spans="1:17" hidden="1" x14ac:dyDescent="0.3">
      <c r="A4107" t="s">
        <v>8446</v>
      </c>
      <c r="B4107" t="s">
        <v>8447</v>
      </c>
      <c r="C4107" t="str">
        <f>IFERROR(VLOOKUP(Table1[[#This Row],[Ticker]],[1]!Table2[[Symbol]:[Industry]],2,FALSE),"-")</f>
        <v>-</v>
      </c>
      <c r="D4107" t="s">
        <v>726</v>
      </c>
      <c r="E4107">
        <v>17.1837348</v>
      </c>
      <c r="F4107">
        <v>141.12</v>
      </c>
      <c r="G4107">
        <v>19.261260598769798</v>
      </c>
      <c r="H4107">
        <v>7.4508536945208999</v>
      </c>
      <c r="I4107">
        <v>9.3314164063224307</v>
      </c>
      <c r="J4107">
        <v>3.3623125711295301</v>
      </c>
      <c r="K4107">
        <v>130.683945624995</v>
      </c>
      <c r="L4107">
        <v>117.910259257877</v>
      </c>
      <c r="M4107">
        <v>42.376869448986099</v>
      </c>
      <c r="N4107">
        <v>1.37544313046509</v>
      </c>
      <c r="O4107">
        <v>2.7494331065759599</v>
      </c>
      <c r="P4107">
        <v>53.158237464727499</v>
      </c>
    </row>
    <row r="4108" spans="1:17" hidden="1" x14ac:dyDescent="0.3">
      <c r="A4108" t="s">
        <v>8448</v>
      </c>
      <c r="B4108" t="s">
        <v>8449</v>
      </c>
      <c r="C4108" t="str">
        <f>IFERROR(VLOOKUP(Table1[[#This Row],[Ticker]],[1]!Table2[[Symbol]:[Industry]],2,FALSE),"-")</f>
        <v>-</v>
      </c>
      <c r="D4108" t="s">
        <v>433</v>
      </c>
      <c r="E4108">
        <v>17.105</v>
      </c>
      <c r="F4108">
        <v>34.21</v>
      </c>
      <c r="G4108">
        <v>49.030930992145599</v>
      </c>
      <c r="H4108">
        <v>-2.7730887560225299</v>
      </c>
      <c r="I4108">
        <v>11.2951852767024</v>
      </c>
      <c r="J4108">
        <v>-1.43946990265134</v>
      </c>
      <c r="K4108">
        <v>33.695897474830197</v>
      </c>
      <c r="L4108">
        <v>29.049079841501499</v>
      </c>
      <c r="M4108">
        <v>35.459497263864698</v>
      </c>
      <c r="N4108">
        <v>0.69180424777266303</v>
      </c>
      <c r="O4108">
        <v>10.844782227418801</v>
      </c>
      <c r="P4108">
        <v>89.529085872576104</v>
      </c>
      <c r="Q4108">
        <v>0.110720924343536</v>
      </c>
    </row>
    <row r="4109" spans="1:17" hidden="1" x14ac:dyDescent="0.3">
      <c r="A4109" t="s">
        <v>8450</v>
      </c>
      <c r="B4109" t="s">
        <v>8451</v>
      </c>
      <c r="C4109" t="str">
        <f>IFERROR(VLOOKUP(Table1[[#This Row],[Ticker]],[1]!Table2[[Symbol]:[Industry]],2,FALSE),"-")</f>
        <v>-</v>
      </c>
      <c r="D4109" t="s">
        <v>433</v>
      </c>
      <c r="E4109">
        <v>17.095680000000002</v>
      </c>
      <c r="F4109">
        <v>12.72</v>
      </c>
      <c r="G4109">
        <v>-21.6345903854541</v>
      </c>
      <c r="H4109">
        <v>-2.4873744703082399</v>
      </c>
      <c r="I4109">
        <v>-13.104814723297499</v>
      </c>
      <c r="J4109">
        <v>0.47171615693268798</v>
      </c>
      <c r="K4109">
        <v>12.7175988792872</v>
      </c>
      <c r="L4109">
        <v>12.6031336316578</v>
      </c>
      <c r="M4109">
        <v>100</v>
      </c>
      <c r="O4109">
        <v>0</v>
      </c>
      <c r="P4109">
        <v>4.9504950495049496</v>
      </c>
    </row>
    <row r="4110" spans="1:17" hidden="1" x14ac:dyDescent="0.3">
      <c r="A4110" t="s">
        <v>8452</v>
      </c>
      <c r="B4110" t="s">
        <v>8453</v>
      </c>
      <c r="C4110" t="str">
        <f>IFERROR(VLOOKUP(Table1[[#This Row],[Ticker]],[1]!Table2[[Symbol]:[Industry]],2,FALSE),"-")</f>
        <v>-</v>
      </c>
      <c r="D4110" t="s">
        <v>106</v>
      </c>
      <c r="E4110">
        <v>17.045917200000002</v>
      </c>
      <c r="F4110">
        <v>54.84</v>
      </c>
      <c r="G4110">
        <v>46.959218362509198</v>
      </c>
      <c r="H4110">
        <v>9.0823566116179695</v>
      </c>
      <c r="I4110">
        <v>-0.49701184855422997</v>
      </c>
      <c r="J4110">
        <v>9.85246416429014</v>
      </c>
      <c r="K4110">
        <v>46.841569856744201</v>
      </c>
      <c r="L4110">
        <v>43.587368007789102</v>
      </c>
      <c r="M4110">
        <v>86.301715731465094</v>
      </c>
      <c r="N4110">
        <v>1.83486297969029</v>
      </c>
      <c r="O4110">
        <v>17.4325309992706</v>
      </c>
      <c r="P4110">
        <v>79.8032786885245</v>
      </c>
      <c r="Q4110">
        <v>9.2060049233530006E-2</v>
      </c>
    </row>
    <row r="4111" spans="1:17" hidden="1" x14ac:dyDescent="0.3">
      <c r="A4111" t="s">
        <v>8454</v>
      </c>
      <c r="B4111" t="s">
        <v>8455</v>
      </c>
      <c r="C4111" t="str">
        <f>IFERROR(VLOOKUP(Table1[[#This Row],[Ticker]],[1]!Table2[[Symbol]:[Industry]],2,FALSE),"-")</f>
        <v>-</v>
      </c>
      <c r="D4111" t="s">
        <v>726</v>
      </c>
      <c r="E4111">
        <v>17.035611191999902</v>
      </c>
      <c r="F4111">
        <v>26.27</v>
      </c>
      <c r="G4111">
        <v>41.510640185721698</v>
      </c>
      <c r="H4111">
        <v>1.3154970857647099</v>
      </c>
      <c r="I4111">
        <v>20.353831893243701</v>
      </c>
      <c r="J4111">
        <v>2.6099368518544002</v>
      </c>
      <c r="K4111">
        <v>25.404547123093199</v>
      </c>
      <c r="L4111">
        <v>21.784276403063402</v>
      </c>
      <c r="M4111">
        <v>32.576819102165203</v>
      </c>
      <c r="N4111">
        <v>1.43458225543952</v>
      </c>
      <c r="O4111">
        <v>4.6060144651693902</v>
      </c>
      <c r="P4111">
        <v>71.240466723160097</v>
      </c>
    </row>
    <row r="4112" spans="1:17" hidden="1" x14ac:dyDescent="0.3">
      <c r="A4112" t="s">
        <v>8456</v>
      </c>
      <c r="B4112" t="s">
        <v>8457</v>
      </c>
      <c r="C4112" t="str">
        <f>IFERROR(VLOOKUP(Table1[[#This Row],[Ticker]],[1]!Table2[[Symbol]:[Industry]],2,FALSE),"-")</f>
        <v>-</v>
      </c>
      <c r="D4112" t="s">
        <v>54</v>
      </c>
      <c r="E4112">
        <v>16.897032575999901</v>
      </c>
      <c r="F4112">
        <v>20.78</v>
      </c>
      <c r="G4112">
        <v>-21.369895561541298</v>
      </c>
      <c r="H4112">
        <v>-0.142479502062026</v>
      </c>
      <c r="I4112">
        <v>-18.001839894922199</v>
      </c>
      <c r="J4112">
        <v>13.7149594001759</v>
      </c>
      <c r="K4112">
        <v>19.7871936322225</v>
      </c>
      <c r="L4112">
        <v>19.883061534429199</v>
      </c>
      <c r="M4112">
        <v>52.314790985041803</v>
      </c>
      <c r="N4112">
        <v>3.7489147082432899</v>
      </c>
      <c r="O4112">
        <v>26.8046198267565</v>
      </c>
      <c r="P4112">
        <v>28.271604938271601</v>
      </c>
      <c r="Q4112">
        <v>-6.0152431982306E-2</v>
      </c>
    </row>
    <row r="4113" spans="1:17" hidden="1" x14ac:dyDescent="0.3">
      <c r="A4113" t="s">
        <v>8458</v>
      </c>
      <c r="B4113" t="s">
        <v>8459</v>
      </c>
      <c r="C4113" t="str">
        <f>IFERROR(VLOOKUP(Table1[[#This Row],[Ticker]],[1]!Table2[[Symbol]:[Industry]],2,FALSE),"-")</f>
        <v>-</v>
      </c>
      <c r="D4113" t="s">
        <v>51</v>
      </c>
      <c r="E4113">
        <v>16.833038040000002</v>
      </c>
      <c r="F4113">
        <v>11.7</v>
      </c>
      <c r="G4113">
        <v>55.374479106253901</v>
      </c>
      <c r="H4113">
        <v>1.4308538090784599</v>
      </c>
      <c r="I4113">
        <v>-20.468235150851001</v>
      </c>
      <c r="J4113">
        <v>-1.14118706887377</v>
      </c>
      <c r="K4113">
        <v>11.542421399043601</v>
      </c>
      <c r="L4113">
        <v>10.4567118924244</v>
      </c>
      <c r="M4113">
        <v>43.711359205454599</v>
      </c>
      <c r="N4113">
        <v>0.70326441588405997</v>
      </c>
      <c r="O4113">
        <v>46.923076923076898</v>
      </c>
      <c r="P4113">
        <v>111.573236889692</v>
      </c>
      <c r="Q4113">
        <v>8.6943776272183998E-2</v>
      </c>
    </row>
    <row r="4114" spans="1:17" hidden="1" x14ac:dyDescent="0.3">
      <c r="A4114" t="s">
        <v>8460</v>
      </c>
      <c r="B4114" t="s">
        <v>8461</v>
      </c>
      <c r="C4114" t="str">
        <f>IFERROR(VLOOKUP(Table1[[#This Row],[Ticker]],[1]!Table2[[Symbol]:[Industry]],2,FALSE),"-")</f>
        <v>-</v>
      </c>
      <c r="D4114" t="s">
        <v>626</v>
      </c>
      <c r="E4114">
        <v>16.766414999999999</v>
      </c>
      <c r="F4114">
        <v>44.89</v>
      </c>
      <c r="G4114">
        <v>-23.389683136108498</v>
      </c>
      <c r="H4114">
        <v>-21.379635471825601</v>
      </c>
      <c r="I4114">
        <v>-9.2889035299580591</v>
      </c>
      <c r="J4114">
        <v>-7.5910660404442103</v>
      </c>
      <c r="K4114">
        <v>48.665273390460399</v>
      </c>
      <c r="L4114">
        <v>48.706858837829998</v>
      </c>
      <c r="M4114">
        <v>41.030623677556697</v>
      </c>
      <c r="N4114">
        <v>2.0583190394511099</v>
      </c>
      <c r="O4114">
        <v>35.263978614390702</v>
      </c>
      <c r="P4114">
        <v>22.650273224043701</v>
      </c>
      <c r="Q4114">
        <v>0.146005139531278</v>
      </c>
    </row>
    <row r="4115" spans="1:17" hidden="1" x14ac:dyDescent="0.3">
      <c r="A4115" t="s">
        <v>8462</v>
      </c>
      <c r="B4115" t="s">
        <v>8463</v>
      </c>
      <c r="C4115" t="str">
        <f>IFERROR(VLOOKUP(Table1[[#This Row],[Ticker]],[1]!Table2[[Symbol]:[Industry]],2,FALSE),"-")</f>
        <v>-</v>
      </c>
      <c r="D4115" t="s">
        <v>21</v>
      </c>
      <c r="E4115">
        <v>16.748156999999999</v>
      </c>
      <c r="F4115">
        <v>91.47</v>
      </c>
      <c r="G4115">
        <v>66.348894738000197</v>
      </c>
      <c r="H4115">
        <v>-0.194822468518937</v>
      </c>
      <c r="I4115">
        <v>26.778959554114799</v>
      </c>
      <c r="J4115">
        <v>1.6889342602855599</v>
      </c>
      <c r="K4115">
        <v>89.443159335836498</v>
      </c>
      <c r="L4115">
        <v>73.1884359364293</v>
      </c>
      <c r="M4115">
        <v>59.213850097427397</v>
      </c>
      <c r="N4115">
        <v>0.47233084594962998</v>
      </c>
      <c r="O4115">
        <v>36.099267519405203</v>
      </c>
      <c r="P4115">
        <v>101.875965570514</v>
      </c>
      <c r="Q4115">
        <v>6.7784658531930997E-2</v>
      </c>
    </row>
    <row r="4116" spans="1:17" hidden="1" x14ac:dyDescent="0.3">
      <c r="A4116" t="s">
        <v>8464</v>
      </c>
      <c r="B4116" t="s">
        <v>5948</v>
      </c>
      <c r="C4116" t="str">
        <f>IFERROR(VLOOKUP(Table1[[#This Row],[Ticker]],[1]!Table2[[Symbol]:[Industry]],2,FALSE),"-")</f>
        <v>-</v>
      </c>
      <c r="D4116" t="s">
        <v>463</v>
      </c>
      <c r="E4116">
        <v>16.743542399999999</v>
      </c>
      <c r="F4116">
        <v>2.08</v>
      </c>
      <c r="G4116">
        <v>-10.383968116523301</v>
      </c>
      <c r="H4116">
        <v>9.8837595503103195</v>
      </c>
      <c r="I4116">
        <v>7.8254178348419803</v>
      </c>
      <c r="J4116">
        <v>-17.264132899671001</v>
      </c>
      <c r="K4116">
        <v>2.1053537292250701</v>
      </c>
      <c r="L4116">
        <v>1.861577951426</v>
      </c>
      <c r="M4116">
        <v>37.2060820604027</v>
      </c>
      <c r="N4116">
        <v>1.38723708293646</v>
      </c>
      <c r="O4116">
        <v>27.884615384615302</v>
      </c>
      <c r="P4116">
        <v>47.5177304964539</v>
      </c>
      <c r="Q4116">
        <v>6.5571036686372999E-2</v>
      </c>
    </row>
    <row r="4117" spans="1:17" hidden="1" x14ac:dyDescent="0.3">
      <c r="A4117" t="s">
        <v>8465</v>
      </c>
      <c r="B4117" t="s">
        <v>8466</v>
      </c>
      <c r="C4117" t="str">
        <f>IFERROR(VLOOKUP(Table1[[#This Row],[Ticker]],[1]!Table2[[Symbol]:[Industry]],2,FALSE),"-")</f>
        <v>-</v>
      </c>
      <c r="D4117" t="s">
        <v>7306</v>
      </c>
      <c r="E4117">
        <v>16.739042559999898</v>
      </c>
      <c r="F4117">
        <v>9.0399999999999991</v>
      </c>
      <c r="G4117">
        <v>28.741375046140501</v>
      </c>
      <c r="H4117">
        <v>-27.899915724433601</v>
      </c>
      <c r="I4117">
        <v>-10.1435390968738</v>
      </c>
      <c r="J4117">
        <v>-6.4283868296790603</v>
      </c>
      <c r="K4117">
        <v>11.0455804967314</v>
      </c>
      <c r="L4117">
        <v>10.292605251689499</v>
      </c>
      <c r="M4117">
        <v>21.976215884289001</v>
      </c>
      <c r="N4117">
        <v>1.5867768595041301</v>
      </c>
      <c r="O4117">
        <v>96.902654867256601</v>
      </c>
      <c r="P4117">
        <v>55.326460481099602</v>
      </c>
    </row>
    <row r="4118" spans="1:17" hidden="1" x14ac:dyDescent="0.3">
      <c r="A4118" t="s">
        <v>8467</v>
      </c>
      <c r="B4118" t="s">
        <v>8468</v>
      </c>
      <c r="C4118" t="str">
        <f>IFERROR(VLOOKUP(Table1[[#This Row],[Ticker]],[1]!Table2[[Symbol]:[Industry]],2,FALSE),"-")</f>
        <v>-</v>
      </c>
      <c r="D4118" t="s">
        <v>626</v>
      </c>
      <c r="E4118">
        <v>16.721452019999901</v>
      </c>
      <c r="F4118">
        <v>0.91</v>
      </c>
      <c r="G4118">
        <v>-87.019868043654697</v>
      </c>
      <c r="H4118">
        <v>-18.228115211048902</v>
      </c>
      <c r="I4118">
        <v>-52.438148056630801</v>
      </c>
      <c r="J4118">
        <v>0.47171615693268798</v>
      </c>
      <c r="K4118">
        <v>1.0418213358670501</v>
      </c>
      <c r="L4118">
        <v>1.6258942633729501</v>
      </c>
      <c r="M4118">
        <v>10.9119964137941</v>
      </c>
      <c r="N4118">
        <v>0.141090766803807</v>
      </c>
      <c r="O4118">
        <v>163.736263736263</v>
      </c>
      <c r="P4118">
        <v>39.999999999999901</v>
      </c>
      <c r="Q4118">
        <v>-6.8021579535505E-2</v>
      </c>
    </row>
    <row r="4119" spans="1:17" hidden="1" x14ac:dyDescent="0.3">
      <c r="A4119" t="s">
        <v>8469</v>
      </c>
      <c r="B4119" t="s">
        <v>8470</v>
      </c>
      <c r="C4119" t="str">
        <f>IFERROR(VLOOKUP(Table1[[#This Row],[Ticker]],[1]!Table2[[Symbol]:[Industry]],2,FALSE),"-")</f>
        <v>-</v>
      </c>
      <c r="D4119" t="s">
        <v>136</v>
      </c>
      <c r="E4119">
        <v>16.7184864</v>
      </c>
      <c r="F4119">
        <v>21.6</v>
      </c>
      <c r="G4119">
        <v>109.480488335532</v>
      </c>
      <c r="H4119">
        <v>-12.4873744703082</v>
      </c>
      <c r="I4119">
        <v>10.3237567052738</v>
      </c>
      <c r="J4119">
        <v>0.47171615693268798</v>
      </c>
      <c r="K4119">
        <v>20.341677027107501</v>
      </c>
      <c r="L4119">
        <v>15.082294379876499</v>
      </c>
      <c r="M4119">
        <v>5.7938228146950004E-3</v>
      </c>
      <c r="N4119">
        <v>0.90909090909090895</v>
      </c>
      <c r="O4119">
        <v>34.0277777777777</v>
      </c>
      <c r="P4119">
        <v>149.71098265895901</v>
      </c>
    </row>
    <row r="4120" spans="1:17" hidden="1" x14ac:dyDescent="0.3">
      <c r="A4120" t="s">
        <v>8471</v>
      </c>
      <c r="B4120" t="s">
        <v>8472</v>
      </c>
      <c r="C4120" t="str">
        <f>IFERROR(VLOOKUP(Table1[[#This Row],[Ticker]],[1]!Table2[[Symbol]:[Industry]],2,FALSE),"-")</f>
        <v>-</v>
      </c>
      <c r="D4120" t="s">
        <v>926</v>
      </c>
      <c r="E4120">
        <v>16.698680712000002</v>
      </c>
      <c r="F4120">
        <v>27.54</v>
      </c>
      <c r="G4120">
        <v>-27.484689609122398</v>
      </c>
      <c r="H4120">
        <v>14.1792921963584</v>
      </c>
      <c r="I4120">
        <v>-21.912761743165099</v>
      </c>
      <c r="J4120">
        <v>9.4211324993451395</v>
      </c>
      <c r="K4120">
        <v>25.2129950576441</v>
      </c>
      <c r="L4120">
        <v>25.856251185911901</v>
      </c>
      <c r="M4120">
        <v>55.977983643331903</v>
      </c>
      <c r="N4120">
        <v>1.7902664867884801</v>
      </c>
      <c r="O4120">
        <v>42.338416848220703</v>
      </c>
      <c r="P4120">
        <v>44.491080797481601</v>
      </c>
      <c r="Q4120">
        <v>0.110046402350858</v>
      </c>
    </row>
    <row r="4121" spans="1:17" hidden="1" x14ac:dyDescent="0.3">
      <c r="A4121" t="s">
        <v>8473</v>
      </c>
      <c r="B4121" t="s">
        <v>8474</v>
      </c>
      <c r="C4121" t="str">
        <f>IFERROR(VLOOKUP(Table1[[#This Row],[Ticker]],[1]!Table2[[Symbol]:[Industry]],2,FALSE),"-")</f>
        <v>-</v>
      </c>
      <c r="D4121" t="s">
        <v>136</v>
      </c>
      <c r="E4121">
        <v>16.694747799999998</v>
      </c>
      <c r="F4121">
        <v>8.51</v>
      </c>
      <c r="G4121">
        <v>-37.381731137265099</v>
      </c>
      <c r="H4121">
        <v>5.4827376093928804</v>
      </c>
      <c r="I4121">
        <v>-42.3649975994405</v>
      </c>
      <c r="J4121">
        <v>-0.101678338480163</v>
      </c>
      <c r="K4121">
        <v>8.3264625214176107</v>
      </c>
      <c r="L4121">
        <v>8.3029140492461906</v>
      </c>
      <c r="M4121">
        <v>44.582185738910297</v>
      </c>
      <c r="N4121">
        <v>1.5439148445923501</v>
      </c>
      <c r="O4121">
        <v>86.839012925969399</v>
      </c>
      <c r="P4121">
        <v>36.159999999999897</v>
      </c>
      <c r="Q4121">
        <v>7.9444384655231001E-2</v>
      </c>
    </row>
    <row r="4122" spans="1:17" hidden="1" x14ac:dyDescent="0.3">
      <c r="A4122" t="s">
        <v>8475</v>
      </c>
      <c r="B4122" t="s">
        <v>8476</v>
      </c>
      <c r="C4122" t="str">
        <f>IFERROR(VLOOKUP(Table1[[#This Row],[Ticker]],[1]!Table2[[Symbol]:[Industry]],2,FALSE),"-")</f>
        <v>-</v>
      </c>
      <c r="D4122" t="s">
        <v>95</v>
      </c>
      <c r="E4122">
        <v>16.692382456000001</v>
      </c>
      <c r="F4122">
        <v>16.63</v>
      </c>
      <c r="G4122">
        <v>-10.9383538633318</v>
      </c>
      <c r="H4122">
        <v>-10.7095966925304</v>
      </c>
      <c r="I4122">
        <v>-36.820411053572798</v>
      </c>
      <c r="J4122">
        <v>-3.2017532308223999</v>
      </c>
      <c r="K4122">
        <v>17.411462145616799</v>
      </c>
      <c r="L4122">
        <v>18.822085309170699</v>
      </c>
      <c r="M4122">
        <v>37.966627507094998</v>
      </c>
      <c r="N4122">
        <v>1.16387239639249</v>
      </c>
      <c r="O4122">
        <v>43.595911004209199</v>
      </c>
      <c r="P4122">
        <v>23.5512630014858</v>
      </c>
      <c r="Q4122">
        <v>-0.107937225233766</v>
      </c>
    </row>
    <row r="4123" spans="1:17" hidden="1" x14ac:dyDescent="0.3">
      <c r="A4123" t="s">
        <v>8477</v>
      </c>
      <c r="B4123" t="s">
        <v>8478</v>
      </c>
      <c r="C4123" t="str">
        <f>IFERROR(VLOOKUP(Table1[[#This Row],[Ticker]],[1]!Table2[[Symbol]:[Industry]],2,FALSE),"-")</f>
        <v>-</v>
      </c>
      <c r="D4123" t="s">
        <v>494</v>
      </c>
      <c r="E4123">
        <v>16.625643499999999</v>
      </c>
      <c r="F4123">
        <v>54.43</v>
      </c>
      <c r="G4123">
        <v>136.998449673999</v>
      </c>
      <c r="H4123">
        <v>-11.361094606827001</v>
      </c>
      <c r="I4123">
        <v>26.5308958975336</v>
      </c>
      <c r="J4123">
        <v>2.1860018712184002</v>
      </c>
      <c r="K4123">
        <v>47.648417746228098</v>
      </c>
      <c r="L4123">
        <v>37.5843775739961</v>
      </c>
      <c r="M4123">
        <v>63.258080173764398</v>
      </c>
      <c r="N4123">
        <v>1.58089488419547</v>
      </c>
      <c r="O4123">
        <v>17.949660113907701</v>
      </c>
      <c r="P4123">
        <v>163.58353510895799</v>
      </c>
    </row>
    <row r="4124" spans="1:17" hidden="1" x14ac:dyDescent="0.3">
      <c r="A4124" t="s">
        <v>8479</v>
      </c>
      <c r="B4124" t="s">
        <v>8480</v>
      </c>
      <c r="C4124" t="str">
        <f>IFERROR(VLOOKUP(Table1[[#This Row],[Ticker]],[1]!Table2[[Symbol]:[Industry]],2,FALSE),"-")</f>
        <v>-</v>
      </c>
      <c r="D4124" t="s">
        <v>54</v>
      </c>
      <c r="E4124">
        <v>16.5907926</v>
      </c>
      <c r="F4124">
        <v>65.86</v>
      </c>
      <c r="G4124">
        <v>55.197967283782297</v>
      </c>
      <c r="H4124">
        <v>26.7682516116305</v>
      </c>
      <c r="I4124">
        <v>47.922080142228097</v>
      </c>
      <c r="J4124">
        <v>-2.97655970513626</v>
      </c>
      <c r="K4124">
        <v>58.082916686443603</v>
      </c>
      <c r="L4124">
        <v>46.677877616581199</v>
      </c>
      <c r="M4124">
        <v>45.294852928098699</v>
      </c>
      <c r="N4124">
        <v>0.37503268251292499</v>
      </c>
      <c r="O4124">
        <v>28.150622532644999</v>
      </c>
      <c r="P4124">
        <v>87.102272727272705</v>
      </c>
      <c r="Q4124">
        <v>8.4481544070380998E-2</v>
      </c>
    </row>
    <row r="4125" spans="1:17" hidden="1" x14ac:dyDescent="0.3">
      <c r="A4125" t="s">
        <v>8481</v>
      </c>
      <c r="B4125" t="s">
        <v>8482</v>
      </c>
      <c r="C4125" t="str">
        <f>IFERROR(VLOOKUP(Table1[[#This Row],[Ticker]],[1]!Table2[[Symbol]:[Industry]],2,FALSE),"-")</f>
        <v>-</v>
      </c>
      <c r="D4125" t="s">
        <v>27</v>
      </c>
      <c r="E4125">
        <v>16.523</v>
      </c>
      <c r="F4125">
        <v>82</v>
      </c>
      <c r="G4125">
        <v>-54.018713753543103</v>
      </c>
      <c r="H4125">
        <v>11.007435218273001</v>
      </c>
      <c r="I4125">
        <v>-30.276531895014699</v>
      </c>
      <c r="J4125">
        <v>1.70628405816725</v>
      </c>
      <c r="K4125">
        <v>82.573907819837999</v>
      </c>
      <c r="L4125">
        <v>104.11832110915201</v>
      </c>
      <c r="M4125">
        <v>56.910761648025002</v>
      </c>
      <c r="N4125">
        <v>1.2510638297872301</v>
      </c>
      <c r="O4125">
        <v>45.365853658536501</v>
      </c>
      <c r="P4125">
        <v>17.816091954023001</v>
      </c>
      <c r="Q4125">
        <v>-0.12522901104585399</v>
      </c>
    </row>
    <row r="4126" spans="1:17" hidden="1" x14ac:dyDescent="0.3">
      <c r="A4126" t="s">
        <v>8483</v>
      </c>
      <c r="B4126" t="s">
        <v>8484</v>
      </c>
      <c r="C4126" t="str">
        <f>IFERROR(VLOOKUP(Table1[[#This Row],[Ticker]],[1]!Table2[[Symbol]:[Industry]],2,FALSE),"-")</f>
        <v>-</v>
      </c>
      <c r="D4126" t="s">
        <v>775</v>
      </c>
      <c r="E4126">
        <v>16.507930999999999</v>
      </c>
      <c r="F4126">
        <v>31.9</v>
      </c>
      <c r="G4126">
        <v>-32.761556023194302</v>
      </c>
      <c r="H4126">
        <v>4.0700025788720797</v>
      </c>
      <c r="I4126">
        <v>-20.908282931390001</v>
      </c>
      <c r="J4126">
        <v>8.8050494902660201</v>
      </c>
      <c r="K4126">
        <v>30.620249625649301</v>
      </c>
      <c r="L4126">
        <v>31.5754054936335</v>
      </c>
      <c r="M4126">
        <v>71.951557590577906</v>
      </c>
      <c r="N4126">
        <v>0.57040998217468797</v>
      </c>
      <c r="O4126">
        <v>34.576802507836902</v>
      </c>
      <c r="P4126">
        <v>26.5873015873015</v>
      </c>
    </row>
    <row r="4127" spans="1:17" hidden="1" x14ac:dyDescent="0.3">
      <c r="A4127" t="s">
        <v>8485</v>
      </c>
      <c r="B4127" t="s">
        <v>8486</v>
      </c>
      <c r="C4127" t="str">
        <f>IFERROR(VLOOKUP(Table1[[#This Row],[Ticker]],[1]!Table2[[Symbol]:[Industry]],2,FALSE),"-")</f>
        <v>-</v>
      </c>
      <c r="D4127" t="s">
        <v>121</v>
      </c>
      <c r="E4127">
        <v>16.491199999999999</v>
      </c>
      <c r="F4127">
        <v>18.739999999999998</v>
      </c>
      <c r="G4127">
        <v>-9.8690214159904901</v>
      </c>
      <c r="H4127">
        <v>-12.158735972655601</v>
      </c>
      <c r="I4127">
        <v>-50.742085937939798</v>
      </c>
      <c r="J4127">
        <v>5.8963736911792504</v>
      </c>
      <c r="K4127">
        <v>20.4411975446389</v>
      </c>
      <c r="L4127">
        <v>22.030011928125099</v>
      </c>
      <c r="M4127">
        <v>41.661393424863803</v>
      </c>
      <c r="N4127">
        <v>0.15057534597137201</v>
      </c>
      <c r="O4127">
        <v>96.798292422625394</v>
      </c>
      <c r="P4127">
        <v>17.861635220125699</v>
      </c>
      <c r="Q4127">
        <v>1.8314298794106999E-2</v>
      </c>
    </row>
    <row r="4128" spans="1:17" hidden="1" x14ac:dyDescent="0.3">
      <c r="A4128" t="s">
        <v>8487</v>
      </c>
      <c r="B4128" t="s">
        <v>8488</v>
      </c>
      <c r="C4128" t="str">
        <f>IFERROR(VLOOKUP(Table1[[#This Row],[Ticker]],[1]!Table2[[Symbol]:[Industry]],2,FALSE),"-")</f>
        <v>-</v>
      </c>
      <c r="D4128" t="s">
        <v>532</v>
      </c>
      <c r="E4128">
        <v>16.488855999999998</v>
      </c>
      <c r="F4128">
        <v>16.16</v>
      </c>
      <c r="G4128">
        <v>-3.41435372764199</v>
      </c>
      <c r="H4128">
        <v>-2.9251480788135602</v>
      </c>
      <c r="I4128">
        <v>-30.0199818184132</v>
      </c>
      <c r="J4128">
        <v>-1.55905307383654</v>
      </c>
      <c r="K4128">
        <v>16.6182705025433</v>
      </c>
      <c r="L4128">
        <v>17.902548817737198</v>
      </c>
      <c r="M4128">
        <v>55.828779309424498</v>
      </c>
      <c r="N4128">
        <v>0.32322716469009899</v>
      </c>
      <c r="O4128">
        <v>63.985148514851403</v>
      </c>
      <c r="P4128">
        <v>32.894736842105203</v>
      </c>
      <c r="Q4128">
        <v>-7.1358164271826993E-2</v>
      </c>
    </row>
    <row r="4129" spans="1:17" hidden="1" x14ac:dyDescent="0.3">
      <c r="A4129" t="s">
        <v>8489</v>
      </c>
      <c r="B4129" t="s">
        <v>8490</v>
      </c>
      <c r="C4129" t="str">
        <f>IFERROR(VLOOKUP(Table1[[#This Row],[Ticker]],[1]!Table2[[Symbol]:[Industry]],2,FALSE),"-")</f>
        <v>-</v>
      </c>
      <c r="D4129" t="s">
        <v>726</v>
      </c>
      <c r="E4129">
        <v>16.390346701999999</v>
      </c>
      <c r="F4129">
        <v>119.95</v>
      </c>
      <c r="G4129">
        <v>16.1106081172655</v>
      </c>
      <c r="H4129">
        <v>4.3464591867639699</v>
      </c>
      <c r="I4129">
        <v>9.23072836696252</v>
      </c>
      <c r="J4129">
        <v>3.9082010261410902</v>
      </c>
      <c r="K4129">
        <v>114.322217728173</v>
      </c>
      <c r="L4129">
        <v>103.04168308124</v>
      </c>
      <c r="M4129">
        <v>36.790095614213499</v>
      </c>
      <c r="N4129">
        <v>0.97861794426654602</v>
      </c>
      <c r="O4129">
        <v>10.879533138807799</v>
      </c>
      <c r="P4129">
        <v>46.727828746177302</v>
      </c>
    </row>
    <row r="4130" spans="1:17" hidden="1" x14ac:dyDescent="0.3">
      <c r="A4130" t="s">
        <v>8491</v>
      </c>
      <c r="B4130" t="s">
        <v>8492</v>
      </c>
      <c r="C4130" t="str">
        <f>IFERROR(VLOOKUP(Table1[[#This Row],[Ticker]],[1]!Table2[[Symbol]:[Industry]],2,FALSE),"-")</f>
        <v>-</v>
      </c>
      <c r="D4130" t="s">
        <v>95</v>
      </c>
      <c r="E4130">
        <v>16.310589636</v>
      </c>
      <c r="F4130">
        <v>28.18</v>
      </c>
      <c r="G4130">
        <v>-4.0633463045242904</v>
      </c>
      <c r="H4130">
        <v>-2.5227476574323902</v>
      </c>
      <c r="I4130">
        <v>-12.4619575804404</v>
      </c>
      <c r="J4130">
        <v>-5.2968733729105804</v>
      </c>
      <c r="K4130">
        <v>28.379849304717499</v>
      </c>
      <c r="L4130">
        <v>27.327640108079901</v>
      </c>
      <c r="M4130">
        <v>47.749427153425202</v>
      </c>
      <c r="N4130">
        <v>1.9851675576274299</v>
      </c>
      <c r="O4130">
        <v>34.1022001419446</v>
      </c>
      <c r="P4130">
        <v>28.090909090909101</v>
      </c>
      <c r="Q4130">
        <v>8.9787745912478997E-2</v>
      </c>
    </row>
    <row r="4131" spans="1:17" hidden="1" x14ac:dyDescent="0.3">
      <c r="A4131" t="s">
        <v>8493</v>
      </c>
      <c r="B4131" t="s">
        <v>8494</v>
      </c>
      <c r="C4131" t="str">
        <f>IFERROR(VLOOKUP(Table1[[#This Row],[Ticker]],[1]!Table2[[Symbol]:[Industry]],2,FALSE),"-")</f>
        <v>-</v>
      </c>
      <c r="D4131" t="s">
        <v>136</v>
      </c>
      <c r="E4131">
        <v>16.231560000000002</v>
      </c>
      <c r="F4131">
        <v>27.6</v>
      </c>
      <c r="G4131">
        <v>-26.184939927501802</v>
      </c>
      <c r="H4131">
        <v>20.726911243977401</v>
      </c>
      <c r="I4131">
        <v>69.676642230344797</v>
      </c>
      <c r="J4131">
        <v>8.1160219291635798</v>
      </c>
      <c r="K4131">
        <v>24.3852913674958</v>
      </c>
      <c r="L4131">
        <v>21.218711650274098</v>
      </c>
      <c r="M4131">
        <v>66.953700429450606</v>
      </c>
      <c r="N4131">
        <v>0.37349857340405002</v>
      </c>
      <c r="O4131">
        <v>6.0507246376811397</v>
      </c>
      <c r="P4131">
        <v>111.981566820276</v>
      </c>
      <c r="Q4131">
        <v>7.0872851263304004E-2</v>
      </c>
    </row>
    <row r="4132" spans="1:17" hidden="1" x14ac:dyDescent="0.3">
      <c r="A4132" t="s">
        <v>8495</v>
      </c>
      <c r="B4132" t="s">
        <v>8496</v>
      </c>
      <c r="C4132" t="str">
        <f>IFERROR(VLOOKUP(Table1[[#This Row],[Ticker]],[1]!Table2[[Symbol]:[Industry]],2,FALSE),"-")</f>
        <v>-</v>
      </c>
      <c r="D4132" t="s">
        <v>1818</v>
      </c>
      <c r="E4132">
        <v>16.208100000000002</v>
      </c>
      <c r="F4132">
        <v>20.010000000000002</v>
      </c>
      <c r="G4132">
        <v>-1.6787183937605501</v>
      </c>
      <c r="H4132">
        <v>-4.1394638774996899</v>
      </c>
      <c r="I4132">
        <v>-23.172230453634601</v>
      </c>
      <c r="J4132">
        <v>-2.0800411853879699</v>
      </c>
      <c r="K4132">
        <v>19.928341815482099</v>
      </c>
      <c r="L4132">
        <v>19.336445165221399</v>
      </c>
      <c r="M4132">
        <v>43.004727100345399</v>
      </c>
      <c r="N4132">
        <v>1.37396135039377</v>
      </c>
      <c r="O4132">
        <v>15.3423288355821</v>
      </c>
      <c r="P4132">
        <v>30.188679245283002</v>
      </c>
      <c r="Q4132">
        <v>-4.6161789056730004E-3</v>
      </c>
    </row>
    <row r="4133" spans="1:17" hidden="1" x14ac:dyDescent="0.3">
      <c r="A4133" t="s">
        <v>8497</v>
      </c>
      <c r="B4133" t="s">
        <v>8498</v>
      </c>
      <c r="C4133" t="str">
        <f>IFERROR(VLOOKUP(Table1[[#This Row],[Ticker]],[1]!Table2[[Symbol]:[Industry]],2,FALSE),"-")</f>
        <v>-</v>
      </c>
      <c r="D4133" t="s">
        <v>2954</v>
      </c>
      <c r="E4133">
        <v>16.20675</v>
      </c>
      <c r="F4133">
        <v>45</v>
      </c>
      <c r="G4133">
        <v>-69.355020574218898</v>
      </c>
      <c r="H4133">
        <v>1.46742778957876</v>
      </c>
      <c r="I4133">
        <v>-55.874749862557302</v>
      </c>
      <c r="J4133">
        <v>3.8425026737866199</v>
      </c>
      <c r="K4133">
        <v>46.986380397156204</v>
      </c>
      <c r="M4133">
        <v>52.540791948295301</v>
      </c>
      <c r="N4133">
        <v>0.42546119328568999</v>
      </c>
      <c r="O4133">
        <v>75</v>
      </c>
      <c r="P4133">
        <v>9.2233009708737796</v>
      </c>
    </row>
    <row r="4134" spans="1:17" hidden="1" x14ac:dyDescent="0.3">
      <c r="A4134" t="s">
        <v>8499</v>
      </c>
      <c r="B4134" t="s">
        <v>8500</v>
      </c>
      <c r="C4134" t="str">
        <f>IFERROR(VLOOKUP(Table1[[#This Row],[Ticker]],[1]!Table2[[Symbol]:[Industry]],2,FALSE),"-")</f>
        <v>-</v>
      </c>
      <c r="D4134" t="s">
        <v>726</v>
      </c>
      <c r="E4134">
        <v>16.197496464</v>
      </c>
      <c r="F4134">
        <v>256.43</v>
      </c>
      <c r="G4134">
        <v>13.763007170809599</v>
      </c>
      <c r="H4134">
        <v>1.1869055694137001</v>
      </c>
      <c r="I4134">
        <v>7.0197929499117899</v>
      </c>
      <c r="J4134">
        <v>3.8790061727805401</v>
      </c>
      <c r="K4134">
        <v>246.49485424614099</v>
      </c>
      <c r="L4134">
        <v>220.35926732125</v>
      </c>
      <c r="M4134">
        <v>41.917729329093497</v>
      </c>
      <c r="N4134">
        <v>0.78684749699832701</v>
      </c>
      <c r="O4134">
        <v>2.9130756931716002</v>
      </c>
      <c r="P4134">
        <v>43.153017361692598</v>
      </c>
    </row>
    <row r="4135" spans="1:17" hidden="1" x14ac:dyDescent="0.3">
      <c r="A4135" t="s">
        <v>8501</v>
      </c>
      <c r="B4135" t="s">
        <v>8502</v>
      </c>
      <c r="C4135" t="str">
        <f>IFERROR(VLOOKUP(Table1[[#This Row],[Ticker]],[1]!Table2[[Symbol]:[Industry]],2,FALSE),"-")</f>
        <v>-</v>
      </c>
      <c r="D4135" t="s">
        <v>304</v>
      </c>
      <c r="E4135">
        <v>16.181554999999999</v>
      </c>
      <c r="F4135">
        <v>71.95</v>
      </c>
      <c r="G4135">
        <v>-20.370145960497801</v>
      </c>
      <c r="H4135">
        <v>-5.9860339877345101</v>
      </c>
      <c r="I4135">
        <v>-18.1964912831181</v>
      </c>
      <c r="J4135">
        <v>9.1686812784788003</v>
      </c>
      <c r="K4135">
        <v>72.379999192197701</v>
      </c>
      <c r="L4135">
        <v>72.999931392208097</v>
      </c>
      <c r="M4135">
        <v>54.906810720771603</v>
      </c>
      <c r="N4135">
        <v>1.19568005958538</v>
      </c>
      <c r="O4135">
        <v>21.084086170951998</v>
      </c>
      <c r="P4135">
        <v>28.024911032028399</v>
      </c>
      <c r="Q4135">
        <v>3.6139131157809E-2</v>
      </c>
    </row>
    <row r="4136" spans="1:17" hidden="1" x14ac:dyDescent="0.3">
      <c r="A4136" t="s">
        <v>8503</v>
      </c>
      <c r="B4136" t="s">
        <v>8504</v>
      </c>
      <c r="C4136" t="str">
        <f>IFERROR(VLOOKUP(Table1[[#This Row],[Ticker]],[1]!Table2[[Symbol]:[Industry]],2,FALSE),"-")</f>
        <v>-</v>
      </c>
      <c r="D4136" t="s">
        <v>926</v>
      </c>
      <c r="E4136">
        <v>16.165655999999998</v>
      </c>
      <c r="F4136">
        <v>4.9400000000000004</v>
      </c>
      <c r="G4136">
        <v>-63.494408551178701</v>
      </c>
      <c r="H4136">
        <v>-11.5113155384481</v>
      </c>
      <c r="I4136">
        <v>-47.674351147138601</v>
      </c>
      <c r="J4136">
        <v>0.87822022197334804</v>
      </c>
      <c r="K4136">
        <v>5.4966276190566203</v>
      </c>
      <c r="L4136">
        <v>10.8664506243137</v>
      </c>
      <c r="M4136">
        <v>41.288525923210997</v>
      </c>
      <c r="N4136">
        <v>1.0773331884828501</v>
      </c>
      <c r="O4136">
        <v>84.008097165991799</v>
      </c>
      <c r="P4136">
        <v>11.2612612612612</v>
      </c>
      <c r="Q4136">
        <v>-0.124038389089778</v>
      </c>
    </row>
    <row r="4137" spans="1:17" hidden="1" x14ac:dyDescent="0.3">
      <c r="A4137" t="s">
        <v>8505</v>
      </c>
      <c r="B4137" t="s">
        <v>8506</v>
      </c>
      <c r="C4137" t="str">
        <f>IFERROR(VLOOKUP(Table1[[#This Row],[Ticker]],[1]!Table2[[Symbol]:[Industry]],2,FALSE),"-")</f>
        <v>-</v>
      </c>
      <c r="D4137" t="s">
        <v>433</v>
      </c>
      <c r="E4137">
        <v>16.151199999999999</v>
      </c>
      <c r="F4137">
        <v>15.53</v>
      </c>
      <c r="G4137">
        <v>119.922851072977</v>
      </c>
      <c r="H4137">
        <v>3.8697683868346102</v>
      </c>
      <c r="I4137">
        <v>45.688641309422202</v>
      </c>
      <c r="J4137">
        <v>-0.19539525067237901</v>
      </c>
      <c r="K4137">
        <v>14.398300866793999</v>
      </c>
      <c r="L4137">
        <v>12.193749793653099</v>
      </c>
      <c r="M4137">
        <v>62.749904758423099</v>
      </c>
      <c r="N4137">
        <v>1.5911754129492</v>
      </c>
      <c r="O4137">
        <v>14.2949130714745</v>
      </c>
      <c r="P4137">
        <v>152.52032520325201</v>
      </c>
      <c r="Q4137">
        <v>9.5084493795739994E-2</v>
      </c>
    </row>
    <row r="4138" spans="1:17" hidden="1" x14ac:dyDescent="0.3">
      <c r="A4138" t="s">
        <v>8507</v>
      </c>
      <c r="B4138" t="s">
        <v>8508</v>
      </c>
      <c r="C4138" t="str">
        <f>IFERROR(VLOOKUP(Table1[[#This Row],[Ticker]],[1]!Table2[[Symbol]:[Industry]],2,FALSE),"-")</f>
        <v>-</v>
      </c>
      <c r="D4138" t="s">
        <v>181</v>
      </c>
      <c r="E4138">
        <v>16.147402015000001</v>
      </c>
      <c r="F4138">
        <v>34.549999999999997</v>
      </c>
      <c r="G4138">
        <v>-13.7134748501828</v>
      </c>
      <c r="H4138">
        <v>-9.7520965396533192</v>
      </c>
      <c r="I4138">
        <v>-26.686605618745201</v>
      </c>
      <c r="J4138">
        <v>-3.1048217543691701</v>
      </c>
      <c r="K4138">
        <v>34.768276780951602</v>
      </c>
      <c r="L4138">
        <v>37.483858708604103</v>
      </c>
      <c r="M4138">
        <v>48.124570044254398</v>
      </c>
      <c r="N4138">
        <v>1.4430461439173901</v>
      </c>
      <c r="O4138">
        <v>28.943560057887101</v>
      </c>
      <c r="P4138">
        <v>18.8101788170564</v>
      </c>
      <c r="Q4138">
        <v>-9.5908998451797997E-2</v>
      </c>
    </row>
    <row r="4139" spans="1:17" hidden="1" x14ac:dyDescent="0.3">
      <c r="A4139" t="s">
        <v>8509</v>
      </c>
      <c r="B4139" t="s">
        <v>8510</v>
      </c>
      <c r="C4139" t="str">
        <f>IFERROR(VLOOKUP(Table1[[#This Row],[Ticker]],[1]!Table2[[Symbol]:[Industry]],2,FALSE),"-")</f>
        <v>-</v>
      </c>
      <c r="D4139" t="s">
        <v>2178</v>
      </c>
      <c r="E4139">
        <v>16.143750000000001</v>
      </c>
      <c r="F4139">
        <v>41</v>
      </c>
      <c r="G4139">
        <v>-30.205207672852801</v>
      </c>
      <c r="H4139">
        <v>-1.2053231882569599</v>
      </c>
      <c r="I4139">
        <v>23.561851943369099</v>
      </c>
      <c r="J4139">
        <v>-3.18682042843316</v>
      </c>
      <c r="K4139">
        <v>37.780042104856001</v>
      </c>
      <c r="M4139">
        <v>60.048161645121397</v>
      </c>
      <c r="N4139">
        <v>1.1265306122448899</v>
      </c>
      <c r="O4139">
        <v>7.2926829268292703</v>
      </c>
      <c r="P4139">
        <v>81.818181818181799</v>
      </c>
    </row>
    <row r="4140" spans="1:17" hidden="1" x14ac:dyDescent="0.3">
      <c r="A4140" t="s">
        <v>8511</v>
      </c>
      <c r="B4140" t="s">
        <v>8512</v>
      </c>
      <c r="C4140" t="str">
        <f>IFERROR(VLOOKUP(Table1[[#This Row],[Ticker]],[1]!Table2[[Symbol]:[Industry]],2,FALSE),"-")</f>
        <v>-</v>
      </c>
      <c r="D4140" t="s">
        <v>5885</v>
      </c>
      <c r="E4140">
        <v>16.11215365</v>
      </c>
      <c r="F4140">
        <v>29.5</v>
      </c>
      <c r="G4140">
        <v>166.073644723771</v>
      </c>
      <c r="H4140">
        <v>-8.5682404365610196</v>
      </c>
      <c r="I4140">
        <v>102.223652429987</v>
      </c>
      <c r="J4140">
        <v>-2.5526099443164898</v>
      </c>
      <c r="K4140">
        <v>28.850843254041401</v>
      </c>
      <c r="L4140">
        <v>20.945578406006799</v>
      </c>
      <c r="M4140">
        <v>22.5214055181699</v>
      </c>
      <c r="N4140">
        <v>0.82245776394650205</v>
      </c>
      <c r="O4140">
        <v>23.1525423728813</v>
      </c>
      <c r="P4140">
        <v>235.22727272727201</v>
      </c>
      <c r="Q4140">
        <v>7.5300227149241006E-2</v>
      </c>
    </row>
    <row r="4141" spans="1:17" hidden="1" x14ac:dyDescent="0.3">
      <c r="A4141" t="s">
        <v>8513</v>
      </c>
      <c r="B4141" t="s">
        <v>8514</v>
      </c>
      <c r="C4141" t="str">
        <f>IFERROR(VLOOKUP(Table1[[#This Row],[Ticker]],[1]!Table2[[Symbol]:[Industry]],2,FALSE),"-")</f>
        <v>-</v>
      </c>
      <c r="D4141" t="s">
        <v>2469</v>
      </c>
      <c r="E4141">
        <v>16.100000000000001</v>
      </c>
      <c r="F4141">
        <v>32.200000000000003</v>
      </c>
      <c r="G4141">
        <v>-9.6642430239205694</v>
      </c>
      <c r="H4141">
        <v>-16.551959471642601</v>
      </c>
      <c r="I4141">
        <v>-23.7844263737829</v>
      </c>
      <c r="J4141">
        <v>-3.6378728841631802</v>
      </c>
      <c r="K4141">
        <v>36.174596967096498</v>
      </c>
      <c r="L4141">
        <v>35.210479397293803</v>
      </c>
      <c r="M4141">
        <v>17.0115033257545</v>
      </c>
      <c r="N4141">
        <v>4.3042335766423303</v>
      </c>
      <c r="O4141">
        <v>34.937888198757697</v>
      </c>
      <c r="P4141">
        <v>81.408450704225302</v>
      </c>
    </row>
    <row r="4142" spans="1:17" hidden="1" x14ac:dyDescent="0.3">
      <c r="A4142" t="s">
        <v>8515</v>
      </c>
      <c r="B4142" t="s">
        <v>8516</v>
      </c>
      <c r="C4142" t="str">
        <f>IFERROR(VLOOKUP(Table1[[#This Row],[Ticker]],[1]!Table2[[Symbol]:[Industry]],2,FALSE),"-")</f>
        <v>-</v>
      </c>
      <c r="D4142" t="s">
        <v>379</v>
      </c>
      <c r="E4142">
        <v>16.091727765000002</v>
      </c>
      <c r="F4142">
        <v>12.89</v>
      </c>
      <c r="G4142">
        <v>555.42549657562301</v>
      </c>
      <c r="H4142">
        <v>44.660471862637003</v>
      </c>
      <c r="I4142">
        <v>568.90576728728399</v>
      </c>
      <c r="J4142">
        <v>8.5059041911207292</v>
      </c>
      <c r="K4142">
        <v>8.7529413107110905</v>
      </c>
      <c r="M4142">
        <v>100</v>
      </c>
      <c r="N4142">
        <v>1.58949738506808</v>
      </c>
      <c r="O4142">
        <v>0</v>
      </c>
      <c r="P4142">
        <v>616.11111111111097</v>
      </c>
    </row>
    <row r="4143" spans="1:17" hidden="1" x14ac:dyDescent="0.3">
      <c r="A4143" t="s">
        <v>8517</v>
      </c>
      <c r="B4143" t="s">
        <v>8518</v>
      </c>
      <c r="C4143" t="str">
        <f>IFERROR(VLOOKUP(Table1[[#This Row],[Ticker]],[1]!Table2[[Symbol]:[Industry]],2,FALSE),"-")</f>
        <v>-</v>
      </c>
      <c r="D4143" t="s">
        <v>116</v>
      </c>
      <c r="E4143">
        <v>16.028487740999999</v>
      </c>
      <c r="F4143">
        <v>11.19</v>
      </c>
      <c r="G4143">
        <v>-51.484414294019402</v>
      </c>
      <c r="H4143">
        <v>-1.88392619444617</v>
      </c>
      <c r="I4143">
        <v>-62.078822931231898</v>
      </c>
      <c r="J4143">
        <v>1.6859399210263599</v>
      </c>
      <c r="K4143">
        <v>12.0888605283938</v>
      </c>
      <c r="L4143">
        <v>14.3817909697724</v>
      </c>
      <c r="M4143">
        <v>23.903258464374101</v>
      </c>
      <c r="N4143">
        <v>0.75885397513686004</v>
      </c>
      <c r="O4143">
        <v>169.88382484361</v>
      </c>
      <c r="P4143">
        <v>13.030303030302999</v>
      </c>
      <c r="Q4143">
        <v>1.5412319506372001E-2</v>
      </c>
    </row>
    <row r="4144" spans="1:17" hidden="1" x14ac:dyDescent="0.3">
      <c r="A4144" t="s">
        <v>8519</v>
      </c>
      <c r="B4144" t="s">
        <v>8520</v>
      </c>
      <c r="C4144" t="str">
        <f>IFERROR(VLOOKUP(Table1[[#This Row],[Ticker]],[1]!Table2[[Symbol]:[Industry]],2,FALSE),"-")</f>
        <v>-</v>
      </c>
      <c r="D4144" t="s">
        <v>433</v>
      </c>
      <c r="E4144">
        <v>16.026</v>
      </c>
      <c r="F4144">
        <v>53.42</v>
      </c>
      <c r="G4144">
        <v>29.294692796730398</v>
      </c>
      <c r="H4144">
        <v>-9.5049183299573592</v>
      </c>
      <c r="I4144">
        <v>15.370413751930901</v>
      </c>
      <c r="J4144">
        <v>6.51413312371941</v>
      </c>
      <c r="K4144">
        <v>49.6655978672784</v>
      </c>
      <c r="L4144">
        <v>40.372652950898797</v>
      </c>
      <c r="M4144">
        <v>50.709884080932497</v>
      </c>
      <c r="N4144">
        <v>0.54373502182233402</v>
      </c>
      <c r="O4144">
        <v>17.4653687757394</v>
      </c>
      <c r="P4144">
        <v>140.19784172661801</v>
      </c>
      <c r="Q4144">
        <v>0.140976109360966</v>
      </c>
    </row>
    <row r="4145" spans="1:17" hidden="1" x14ac:dyDescent="0.3">
      <c r="A4145" t="s">
        <v>8521</v>
      </c>
      <c r="B4145" t="s">
        <v>8522</v>
      </c>
      <c r="C4145" t="str">
        <f>IFERROR(VLOOKUP(Table1[[#This Row],[Ticker]],[1]!Table2[[Symbol]:[Industry]],2,FALSE),"-")</f>
        <v>-</v>
      </c>
      <c r="D4145" t="s">
        <v>433</v>
      </c>
      <c r="E4145">
        <v>15.9778755</v>
      </c>
      <c r="F4145">
        <v>31.95</v>
      </c>
      <c r="G4145">
        <v>40.604867469279498</v>
      </c>
      <c r="H4145">
        <v>24.818598711325201</v>
      </c>
      <c r="I4145">
        <v>50.489655322785303</v>
      </c>
      <c r="J4145">
        <v>-7.35411496986932</v>
      </c>
      <c r="K4145">
        <v>25.774584190348399</v>
      </c>
      <c r="L4145">
        <v>21.372971173698801</v>
      </c>
      <c r="M4145">
        <v>60.742887380248597</v>
      </c>
      <c r="N4145">
        <v>1.6394391749894699</v>
      </c>
      <c r="O4145">
        <v>8.0751173708920092</v>
      </c>
      <c r="P4145">
        <v>112.43351063829699</v>
      </c>
      <c r="Q4145">
        <v>0.14534791236948899</v>
      </c>
    </row>
    <row r="4146" spans="1:17" hidden="1" x14ac:dyDescent="0.3">
      <c r="A4146" t="s">
        <v>8523</v>
      </c>
      <c r="B4146" t="s">
        <v>8524</v>
      </c>
      <c r="C4146" t="str">
        <f>IFERROR(VLOOKUP(Table1[[#This Row],[Ticker]],[1]!Table2[[Symbol]:[Industry]],2,FALSE),"-")</f>
        <v>-</v>
      </c>
      <c r="D4146" t="s">
        <v>54</v>
      </c>
      <c r="E4146">
        <v>15.975854999999999</v>
      </c>
      <c r="F4146">
        <v>31.5</v>
      </c>
      <c r="G4146">
        <v>67.261068411194699</v>
      </c>
      <c r="H4146">
        <v>-12.8598673069844</v>
      </c>
      <c r="I4146">
        <v>-6.8653543523026102</v>
      </c>
      <c r="J4146">
        <v>-1.7782838430673</v>
      </c>
      <c r="K4146">
        <v>32.550322806451199</v>
      </c>
      <c r="L4146">
        <v>29.822101213812498</v>
      </c>
      <c r="M4146">
        <v>52.807949206922601</v>
      </c>
      <c r="N4146">
        <v>0.34626901167717899</v>
      </c>
      <c r="O4146">
        <v>42.793650793650698</v>
      </c>
      <c r="P4146">
        <v>108.471211118464</v>
      </c>
      <c r="Q4146">
        <v>9.4968777369742005E-2</v>
      </c>
    </row>
    <row r="4147" spans="1:17" hidden="1" x14ac:dyDescent="0.3">
      <c r="A4147" t="s">
        <v>8525</v>
      </c>
      <c r="B4147" t="s">
        <v>8526</v>
      </c>
      <c r="C4147" t="str">
        <f>IFERROR(VLOOKUP(Table1[[#This Row],[Ticker]],[1]!Table2[[Symbol]:[Industry]],2,FALSE),"-")</f>
        <v>-</v>
      </c>
      <c r="D4147" t="s">
        <v>68</v>
      </c>
      <c r="E4147">
        <v>15.974</v>
      </c>
      <c r="F4147">
        <v>11.41</v>
      </c>
      <c r="G4147">
        <v>37.1164927572934</v>
      </c>
      <c r="H4147">
        <v>-4.3661105932800597</v>
      </c>
      <c r="I4147">
        <v>26.5524680184405</v>
      </c>
      <c r="J4147">
        <v>3.4287054042445102</v>
      </c>
      <c r="K4147">
        <v>11.5003807860846</v>
      </c>
      <c r="L4147">
        <v>9.9787416342556092</v>
      </c>
      <c r="M4147">
        <v>50.764808494002999</v>
      </c>
      <c r="N4147">
        <v>0.32167096429431802</v>
      </c>
      <c r="O4147">
        <v>61.174408413672197</v>
      </c>
      <c r="P4147">
        <v>82.2683706070287</v>
      </c>
      <c r="Q4147">
        <v>3.9160068360190002E-3</v>
      </c>
    </row>
    <row r="4148" spans="1:17" hidden="1" x14ac:dyDescent="0.3">
      <c r="A4148" t="s">
        <v>8527</v>
      </c>
      <c r="B4148" t="s">
        <v>8528</v>
      </c>
      <c r="C4148" t="str">
        <f>IFERROR(VLOOKUP(Table1[[#This Row],[Ticker]],[1]!Table2[[Symbol]:[Industry]],2,FALSE),"-")</f>
        <v>-</v>
      </c>
      <c r="D4148" t="s">
        <v>726</v>
      </c>
      <c r="E4148">
        <v>15.966448</v>
      </c>
      <c r="F4148">
        <v>143.38</v>
      </c>
      <c r="G4148">
        <v>16.523102273660601</v>
      </c>
      <c r="H4148">
        <v>4.4704345600396502</v>
      </c>
      <c r="I4148">
        <v>2.6175420160083198</v>
      </c>
      <c r="J4148">
        <v>1.0704351767043401</v>
      </c>
      <c r="K4148">
        <v>136.89789046958299</v>
      </c>
      <c r="L4148">
        <v>124.303274212894</v>
      </c>
      <c r="M4148">
        <v>48.680230268627398</v>
      </c>
      <c r="N4148">
        <v>0.79840767626860698</v>
      </c>
      <c r="O4148">
        <v>2.5247593806667599</v>
      </c>
      <c r="P4148">
        <v>43.638549388900003</v>
      </c>
    </row>
    <row r="4149" spans="1:17" hidden="1" x14ac:dyDescent="0.3">
      <c r="A4149" t="s">
        <v>8529</v>
      </c>
      <c r="B4149" t="s">
        <v>8530</v>
      </c>
      <c r="C4149" t="str">
        <f>IFERROR(VLOOKUP(Table1[[#This Row],[Ticker]],[1]!Table2[[Symbol]:[Industry]],2,FALSE),"-")</f>
        <v>-</v>
      </c>
      <c r="D4149" t="s">
        <v>2584</v>
      </c>
      <c r="E4149">
        <v>15.944088600000001</v>
      </c>
      <c r="F4149">
        <v>35.369999999999997</v>
      </c>
      <c r="G4149">
        <v>13.8835404586072</v>
      </c>
      <c r="H4149">
        <v>27.687450704516898</v>
      </c>
      <c r="I4149">
        <v>-16.938419943525901</v>
      </c>
      <c r="J4149">
        <v>7.60840680441469</v>
      </c>
      <c r="K4149">
        <v>31.9210150205699</v>
      </c>
      <c r="L4149">
        <v>31.878193959866501</v>
      </c>
      <c r="M4149">
        <v>56.014505863969902</v>
      </c>
      <c r="N4149">
        <v>1.4271617121006499</v>
      </c>
      <c r="O4149">
        <v>44.670624823296599</v>
      </c>
      <c r="P4149">
        <v>68.028503562945303</v>
      </c>
      <c r="Q4149">
        <v>8.7825838003683002E-2</v>
      </c>
    </row>
    <row r="4150" spans="1:17" hidden="1" x14ac:dyDescent="0.3">
      <c r="A4150" t="s">
        <v>8531</v>
      </c>
      <c r="B4150" t="s">
        <v>8532</v>
      </c>
      <c r="C4150" t="str">
        <f>IFERROR(VLOOKUP(Table1[[#This Row],[Ticker]],[1]!Table2[[Symbol]:[Industry]],2,FALSE),"-")</f>
        <v>-</v>
      </c>
      <c r="D4150" t="s">
        <v>21</v>
      </c>
      <c r="E4150">
        <v>15.93027</v>
      </c>
      <c r="F4150">
        <v>38.340000000000003</v>
      </c>
      <c r="G4150">
        <v>-66.083270696123606</v>
      </c>
      <c r="H4150">
        <v>4.9433200138300801</v>
      </c>
      <c r="I4150">
        <v>-33.610723908452002</v>
      </c>
      <c r="J4150">
        <v>0.979737547307033</v>
      </c>
      <c r="K4150">
        <v>36.706030865003399</v>
      </c>
      <c r="L4150">
        <v>44.620009446615803</v>
      </c>
      <c r="M4150">
        <v>64.873642113324493</v>
      </c>
      <c r="N4150">
        <v>0.61077550249196</v>
      </c>
      <c r="O4150">
        <v>82.316118935837196</v>
      </c>
      <c r="P4150">
        <v>35.477031802120102</v>
      </c>
      <c r="Q4150">
        <v>8.6080029871168001E-2</v>
      </c>
    </row>
    <row r="4151" spans="1:17" hidden="1" x14ac:dyDescent="0.3">
      <c r="A4151" t="s">
        <v>8533</v>
      </c>
      <c r="B4151" t="s">
        <v>8534</v>
      </c>
      <c r="C4151" t="str">
        <f>IFERROR(VLOOKUP(Table1[[#This Row],[Ticker]],[1]!Table2[[Symbol]:[Industry]],2,FALSE),"-")</f>
        <v>-</v>
      </c>
      <c r="D4151" t="s">
        <v>191</v>
      </c>
      <c r="E4151">
        <v>15.83247456</v>
      </c>
      <c r="F4151">
        <v>2.8</v>
      </c>
      <c r="G4151">
        <v>-46.585085434958998</v>
      </c>
      <c r="H4151">
        <v>-11.671047939695899</v>
      </c>
      <c r="I4151">
        <v>-33.104814723297501</v>
      </c>
      <c r="J4151">
        <v>7.2717161569326798</v>
      </c>
      <c r="K4151">
        <v>2.87243786915873</v>
      </c>
      <c r="L4151">
        <v>2.3403876603980098</v>
      </c>
      <c r="M4151">
        <v>65.054923201499804</v>
      </c>
      <c r="N4151">
        <v>0.68255969976089803</v>
      </c>
      <c r="O4151">
        <v>60.714285714285701</v>
      </c>
      <c r="P4151">
        <v>31.4553990610328</v>
      </c>
    </row>
    <row r="4152" spans="1:17" hidden="1" x14ac:dyDescent="0.3">
      <c r="A4152" t="s">
        <v>8535</v>
      </c>
      <c r="B4152" t="s">
        <v>8536</v>
      </c>
      <c r="C4152" t="str">
        <f>IFERROR(VLOOKUP(Table1[[#This Row],[Ticker]],[1]!Table2[[Symbol]:[Industry]],2,FALSE),"-")</f>
        <v>-</v>
      </c>
      <c r="D4152" t="s">
        <v>68</v>
      </c>
      <c r="E4152">
        <v>15.791829669</v>
      </c>
      <c r="F4152">
        <v>48.93</v>
      </c>
      <c r="G4152">
        <v>289.84044647993397</v>
      </c>
      <c r="H4152">
        <v>-16.1834021041597</v>
      </c>
      <c r="I4152">
        <v>16.9589811299719</v>
      </c>
      <c r="J4152">
        <v>0.45170815373141199</v>
      </c>
      <c r="K4152">
        <v>51.484996976371598</v>
      </c>
      <c r="L4152">
        <v>41.308420177925498</v>
      </c>
      <c r="M4152">
        <v>37.581601585281199</v>
      </c>
      <c r="N4152">
        <v>0.666925697198267</v>
      </c>
      <c r="O4152">
        <v>35.479256080114403</v>
      </c>
      <c r="P4152">
        <v>340.81081081080998</v>
      </c>
      <c r="Q4152">
        <v>0.12653328854304399</v>
      </c>
    </row>
    <row r="4153" spans="1:17" hidden="1" x14ac:dyDescent="0.3">
      <c r="A4153" t="s">
        <v>8537</v>
      </c>
      <c r="B4153" t="s">
        <v>8538</v>
      </c>
      <c r="C4153" t="str">
        <f>IFERROR(VLOOKUP(Table1[[#This Row],[Ticker]],[1]!Table2[[Symbol]:[Industry]],2,FALSE),"-")</f>
        <v>-</v>
      </c>
      <c r="D4153" t="s">
        <v>532</v>
      </c>
      <c r="E4153">
        <v>15.759</v>
      </c>
      <c r="F4153">
        <v>105.06</v>
      </c>
      <c r="G4153">
        <v>165.57286784646399</v>
      </c>
      <c r="H4153">
        <v>-25.518143701077399</v>
      </c>
      <c r="I4153">
        <v>74.301535615624999</v>
      </c>
      <c r="J4153">
        <v>8.4113062324450905</v>
      </c>
      <c r="K4153">
        <v>98.220523501286905</v>
      </c>
      <c r="L4153">
        <v>72.2044872808722</v>
      </c>
      <c r="M4153">
        <v>63.925783997961403</v>
      </c>
      <c r="N4153">
        <v>0.69850819542510101</v>
      </c>
      <c r="O4153">
        <v>34.427945935655799</v>
      </c>
      <c r="P4153">
        <v>219.62275631274699</v>
      </c>
      <c r="Q4153">
        <v>7.7478759876386E-2</v>
      </c>
    </row>
    <row r="4154" spans="1:17" hidden="1" x14ac:dyDescent="0.3">
      <c r="A4154" t="s">
        <v>8539</v>
      </c>
      <c r="B4154" t="s">
        <v>8540</v>
      </c>
      <c r="C4154" t="str">
        <f>IFERROR(VLOOKUP(Table1[[#This Row],[Ticker]],[1]!Table2[[Symbol]:[Industry]],2,FALSE),"-")</f>
        <v>-</v>
      </c>
      <c r="E4154">
        <v>15.691704</v>
      </c>
      <c r="F4154">
        <v>28.52</v>
      </c>
      <c r="G4154">
        <v>88.497870824467697</v>
      </c>
      <c r="H4154">
        <v>21.265202849279301</v>
      </c>
      <c r="I4154">
        <v>54.266077295481701</v>
      </c>
      <c r="J4154">
        <v>-18.856240832314601</v>
      </c>
      <c r="K4154">
        <v>27.800740674451902</v>
      </c>
      <c r="L4154">
        <v>21.9954457365784</v>
      </c>
      <c r="M4154">
        <v>31.9638011129869</v>
      </c>
      <c r="N4154">
        <v>1.57909306784848</v>
      </c>
      <c r="O4154">
        <v>30.434782608695599</v>
      </c>
      <c r="P4154">
        <v>161.89164370982499</v>
      </c>
      <c r="Q4154">
        <v>6.8283699861839006E-2</v>
      </c>
    </row>
    <row r="4155" spans="1:17" hidden="1" x14ac:dyDescent="0.3">
      <c r="A4155" t="s">
        <v>8541</v>
      </c>
      <c r="B4155" t="s">
        <v>8542</v>
      </c>
      <c r="C4155" t="str">
        <f>IFERROR(VLOOKUP(Table1[[#This Row],[Ticker]],[1]!Table2[[Symbol]:[Industry]],2,FALSE),"-")</f>
        <v>-</v>
      </c>
      <c r="D4155" t="s">
        <v>5885</v>
      </c>
      <c r="E4155">
        <v>15.683681999999999</v>
      </c>
      <c r="F4155">
        <v>35.979999999999997</v>
      </c>
      <c r="G4155">
        <v>-17.4224640757357</v>
      </c>
      <c r="H4155">
        <v>-19.0961305509197</v>
      </c>
      <c r="I4155">
        <v>-39.661254813111803</v>
      </c>
      <c r="J4155">
        <v>-2.2046828698312999</v>
      </c>
      <c r="K4155">
        <v>39.617780714939698</v>
      </c>
      <c r="L4155">
        <v>38.052889066276002</v>
      </c>
      <c r="M4155">
        <v>24.0630918495103</v>
      </c>
      <c r="N4155">
        <v>1.5240167951118</v>
      </c>
      <c r="O4155">
        <v>58.838243468593603</v>
      </c>
      <c r="P4155">
        <v>27.4079320113314</v>
      </c>
      <c r="Q4155">
        <v>0.176894762715092</v>
      </c>
    </row>
    <row r="4156" spans="1:17" hidden="1" x14ac:dyDescent="0.3">
      <c r="A4156" t="s">
        <v>8543</v>
      </c>
      <c r="B4156" t="s">
        <v>8544</v>
      </c>
      <c r="C4156" t="str">
        <f>IFERROR(VLOOKUP(Table1[[#This Row],[Ticker]],[1]!Table2[[Symbol]:[Industry]],2,FALSE),"-")</f>
        <v>-</v>
      </c>
      <c r="D4156" t="s">
        <v>95</v>
      </c>
      <c r="E4156">
        <v>15.658764</v>
      </c>
      <c r="F4156">
        <v>3.79</v>
      </c>
      <c r="G4156">
        <v>-51.683899664207999</v>
      </c>
      <c r="H4156">
        <v>-6.548288175892</v>
      </c>
      <c r="I4156">
        <v>-29.9907796355782</v>
      </c>
      <c r="J4156">
        <v>-2.60520691999039</v>
      </c>
      <c r="K4156">
        <v>3.8829368090344101</v>
      </c>
      <c r="L4156">
        <v>4.1595547106253496</v>
      </c>
      <c r="M4156">
        <v>45.328215244192897</v>
      </c>
      <c r="N4156">
        <v>1.72627291163694</v>
      </c>
      <c r="O4156">
        <v>63.324538258575203</v>
      </c>
      <c r="P4156">
        <v>18.437499999999901</v>
      </c>
      <c r="Q4156">
        <v>1.6440732394755998E-2</v>
      </c>
    </row>
    <row r="4157" spans="1:17" hidden="1" x14ac:dyDescent="0.3">
      <c r="A4157" t="s">
        <v>8545</v>
      </c>
      <c r="B4157" t="s">
        <v>8546</v>
      </c>
      <c r="C4157" t="str">
        <f>IFERROR(VLOOKUP(Table1[[#This Row],[Ticker]],[1]!Table2[[Symbol]:[Industry]],2,FALSE),"-")</f>
        <v>-</v>
      </c>
      <c r="D4157" t="s">
        <v>4550</v>
      </c>
      <c r="E4157">
        <v>15.653558350000001</v>
      </c>
      <c r="F4157">
        <v>23.29</v>
      </c>
      <c r="G4157">
        <v>-50.746596343457902</v>
      </c>
      <c r="H4157">
        <v>-13.220965203898899</v>
      </c>
      <c r="I4157">
        <v>-29.025392340625999</v>
      </c>
      <c r="J4157">
        <v>-0.47087167511529199</v>
      </c>
      <c r="K4157">
        <v>24.226301041953398</v>
      </c>
      <c r="L4157">
        <v>28.590658004915799</v>
      </c>
      <c r="M4157">
        <v>46.944072490179302</v>
      </c>
      <c r="N4157">
        <v>0.36690626050616798</v>
      </c>
      <c r="O4157">
        <v>131.81623014169099</v>
      </c>
      <c r="P4157">
        <v>18.826530612244799</v>
      </c>
      <c r="Q4157">
        <v>0.109304287804008</v>
      </c>
    </row>
    <row r="4158" spans="1:17" hidden="1" x14ac:dyDescent="0.3">
      <c r="A4158" t="s">
        <v>8547</v>
      </c>
      <c r="B4158" t="s">
        <v>8548</v>
      </c>
      <c r="C4158" t="str">
        <f>IFERROR(VLOOKUP(Table1[[#This Row],[Ticker]],[1]!Table2[[Symbol]:[Industry]],2,FALSE),"-")</f>
        <v>-</v>
      </c>
      <c r="D4158" t="s">
        <v>98</v>
      </c>
      <c r="E4158">
        <v>15.637560000000001</v>
      </c>
      <c r="F4158">
        <v>17.260000000000002</v>
      </c>
      <c r="G4158">
        <v>343.71464208547599</v>
      </c>
      <c r="H4158">
        <v>18.4241536798258</v>
      </c>
      <c r="I4158">
        <v>-44.503860828226003</v>
      </c>
      <c r="J4158">
        <v>14.4325500166926</v>
      </c>
      <c r="K4158">
        <v>17.840255581738099</v>
      </c>
      <c r="L4158">
        <v>18.260018262599601</v>
      </c>
      <c r="M4158">
        <v>58.4150800591093</v>
      </c>
      <c r="N4158">
        <v>1.3034811472098</v>
      </c>
      <c r="O4158">
        <v>129.08458864426399</v>
      </c>
      <c r="P4158">
        <v>370.29972752043602</v>
      </c>
      <c r="Q4158">
        <v>0.151949364634027</v>
      </c>
    </row>
    <row r="4159" spans="1:17" hidden="1" x14ac:dyDescent="0.3">
      <c r="A4159" t="s">
        <v>8549</v>
      </c>
      <c r="B4159" t="s">
        <v>8550</v>
      </c>
      <c r="C4159" t="str">
        <f>IFERROR(VLOOKUP(Table1[[#This Row],[Ticker]],[1]!Table2[[Symbol]:[Industry]],2,FALSE),"-")</f>
        <v>-</v>
      </c>
      <c r="D4159" t="s">
        <v>626</v>
      </c>
      <c r="E4159">
        <v>15.586600041999899</v>
      </c>
      <c r="F4159">
        <v>13.39</v>
      </c>
      <c r="G4159">
        <v>-10.3524465460701</v>
      </c>
      <c r="H4159">
        <v>-0.22663596239565201</v>
      </c>
      <c r="I4159">
        <v>-17.050295354574398</v>
      </c>
      <c r="J4159">
        <v>-4.3002136676287099</v>
      </c>
      <c r="K4159">
        <v>13.082802791645699</v>
      </c>
      <c r="L4159">
        <v>12.548543258829801</v>
      </c>
      <c r="M4159">
        <v>51.344946499091201</v>
      </c>
      <c r="N4159">
        <v>0.67722998866290995</v>
      </c>
      <c r="O4159">
        <v>17.923823749066401</v>
      </c>
      <c r="P4159">
        <v>33.766233766233697</v>
      </c>
      <c r="Q4159">
        <v>3.2474458299792001E-2</v>
      </c>
    </row>
    <row r="4160" spans="1:17" hidden="1" x14ac:dyDescent="0.3">
      <c r="A4160" t="s">
        <v>8551</v>
      </c>
      <c r="B4160" t="s">
        <v>8552</v>
      </c>
      <c r="C4160" t="str">
        <f>IFERROR(VLOOKUP(Table1[[#This Row],[Ticker]],[1]!Table2[[Symbol]:[Industry]],2,FALSE),"-")</f>
        <v>-</v>
      </c>
      <c r="D4160" t="s">
        <v>54</v>
      </c>
      <c r="E4160">
        <v>15.558400000000001</v>
      </c>
      <c r="F4160">
        <v>35.36</v>
      </c>
      <c r="G4160">
        <v>8.37674662610962</v>
      </c>
      <c r="H4160">
        <v>24.024253436668499</v>
      </c>
      <c r="I4160">
        <v>-27.838357043046699</v>
      </c>
      <c r="J4160">
        <v>-3.4413273213281701</v>
      </c>
      <c r="K4160">
        <v>32.728653217852603</v>
      </c>
      <c r="L4160">
        <v>30.466572088729599</v>
      </c>
      <c r="M4160">
        <v>54.400140236904903</v>
      </c>
      <c r="N4160">
        <v>0.44839029924833301</v>
      </c>
      <c r="O4160">
        <v>17.279411764705799</v>
      </c>
      <c r="P4160">
        <v>75.920398009950205</v>
      </c>
      <c r="Q4160">
        <v>0.12440444108061</v>
      </c>
    </row>
    <row r="4161" spans="1:17" hidden="1" x14ac:dyDescent="0.3">
      <c r="A4161" t="s">
        <v>8553</v>
      </c>
      <c r="B4161" t="s">
        <v>8554</v>
      </c>
      <c r="C4161" t="str">
        <f>IFERROR(VLOOKUP(Table1[[#This Row],[Ticker]],[1]!Table2[[Symbol]:[Industry]],2,FALSE),"-")</f>
        <v>-</v>
      </c>
      <c r="D4161" t="s">
        <v>106</v>
      </c>
      <c r="E4161">
        <v>15.5263361</v>
      </c>
      <c r="F4161">
        <v>29.29</v>
      </c>
      <c r="G4161">
        <v>13.827186856507801</v>
      </c>
      <c r="H4161">
        <v>-13.695890437747099</v>
      </c>
      <c r="I4161">
        <v>-12.0351114796812</v>
      </c>
      <c r="J4161">
        <v>5.5087531939697199</v>
      </c>
      <c r="K4161">
        <v>30.280131745574302</v>
      </c>
      <c r="L4161">
        <v>30.287726223911399</v>
      </c>
      <c r="M4161">
        <v>54.508239741910799</v>
      </c>
      <c r="N4161">
        <v>1.3967467536156799</v>
      </c>
      <c r="O4161">
        <v>52.099692727893398</v>
      </c>
      <c r="P4161">
        <v>55.302226935312802</v>
      </c>
      <c r="Q4161">
        <v>9.8086067487801007E-2</v>
      </c>
    </row>
    <row r="4162" spans="1:17" hidden="1" x14ac:dyDescent="0.3">
      <c r="A4162" t="s">
        <v>8555</v>
      </c>
      <c r="B4162" t="s">
        <v>8556</v>
      </c>
      <c r="C4162" t="str">
        <f>IFERROR(VLOOKUP(Table1[[#This Row],[Ticker]],[1]!Table2[[Symbol]:[Industry]],2,FALSE),"-")</f>
        <v>-</v>
      </c>
      <c r="D4162" t="s">
        <v>726</v>
      </c>
      <c r="E4162">
        <v>15.501888424000001</v>
      </c>
      <c r="F4162">
        <v>92.72</v>
      </c>
      <c r="G4162">
        <v>22.8909745360227</v>
      </c>
      <c r="H4162">
        <v>2.5736080898194098</v>
      </c>
      <c r="I4162">
        <v>5.9042983558963797</v>
      </c>
      <c r="J4162">
        <v>1.9246605708017099</v>
      </c>
      <c r="K4162">
        <v>86.533569224294396</v>
      </c>
      <c r="L4162">
        <v>78.1149738216549</v>
      </c>
      <c r="M4162">
        <v>40.888200527429397</v>
      </c>
      <c r="N4162">
        <v>0.68191318140817403</v>
      </c>
      <c r="O4162">
        <v>0.84124245038825696</v>
      </c>
      <c r="P4162">
        <v>53.2308709304247</v>
      </c>
    </row>
    <row r="4163" spans="1:17" hidden="1" x14ac:dyDescent="0.3">
      <c r="A4163" t="s">
        <v>8557</v>
      </c>
      <c r="B4163" t="s">
        <v>8558</v>
      </c>
      <c r="C4163" t="str">
        <f>IFERROR(VLOOKUP(Table1[[#This Row],[Ticker]],[1]!Table2[[Symbol]:[Industry]],2,FALSE),"-")</f>
        <v>-</v>
      </c>
      <c r="D4163" t="s">
        <v>391</v>
      </c>
      <c r="E4163">
        <v>15.490910094</v>
      </c>
      <c r="F4163">
        <v>3.53</v>
      </c>
      <c r="G4163">
        <v>-91.107698500285693</v>
      </c>
      <c r="H4163">
        <v>4.4823224993887196</v>
      </c>
      <c r="I4163">
        <v>-79.802927930844703</v>
      </c>
      <c r="J4163">
        <v>0.47171615693268798</v>
      </c>
      <c r="K4163">
        <v>4.2795372420904698</v>
      </c>
      <c r="L4163">
        <v>8.6640260360812498</v>
      </c>
      <c r="M4163">
        <v>37.176141308408702</v>
      </c>
      <c r="N4163">
        <v>0.37260237456659201</v>
      </c>
      <c r="O4163">
        <v>296.60056657223799</v>
      </c>
      <c r="P4163">
        <v>20.890410958904098</v>
      </c>
      <c r="Q4163">
        <v>-0.19786132360268599</v>
      </c>
    </row>
    <row r="4164" spans="1:17" hidden="1" x14ac:dyDescent="0.3">
      <c r="A4164" t="s">
        <v>8559</v>
      </c>
      <c r="B4164" t="s">
        <v>8560</v>
      </c>
      <c r="C4164" t="str">
        <f>IFERROR(VLOOKUP(Table1[[#This Row],[Ticker]],[1]!Table2[[Symbol]:[Industry]],2,FALSE),"-")</f>
        <v>-</v>
      </c>
      <c r="D4164" t="s">
        <v>1676</v>
      </c>
      <c r="E4164">
        <v>15.4496</v>
      </c>
      <c r="F4164">
        <v>0.68</v>
      </c>
      <c r="G4164">
        <v>27.9603691104954</v>
      </c>
      <c r="H4164">
        <v>4.8655667061623298</v>
      </c>
      <c r="I4164">
        <v>-10.0745116929945</v>
      </c>
      <c r="J4164">
        <v>-15.620237866055801</v>
      </c>
      <c r="K4164">
        <v>0.73310441655592795</v>
      </c>
      <c r="L4164">
        <v>0.64291318413470699</v>
      </c>
      <c r="M4164">
        <v>29.662675748495001</v>
      </c>
      <c r="N4164">
        <v>1.8264746348638501</v>
      </c>
      <c r="O4164">
        <v>39.705882352941103</v>
      </c>
      <c r="P4164">
        <v>70</v>
      </c>
      <c r="Q4164">
        <v>2.0851209322423001E-2</v>
      </c>
    </row>
    <row r="4165" spans="1:17" hidden="1" x14ac:dyDescent="0.3">
      <c r="A4165" t="s">
        <v>8561</v>
      </c>
      <c r="B4165" t="s">
        <v>8562</v>
      </c>
      <c r="C4165" t="str">
        <f>IFERROR(VLOOKUP(Table1[[#This Row],[Ticker]],[1]!Table2[[Symbol]:[Industry]],2,FALSE),"-")</f>
        <v>-</v>
      </c>
      <c r="D4165" t="s">
        <v>68</v>
      </c>
      <c r="E4165">
        <v>15.41375</v>
      </c>
      <c r="F4165">
        <v>10.45</v>
      </c>
      <c r="G4165">
        <v>49.340840490966798</v>
      </c>
      <c r="H4165">
        <v>-6.5782835612173196</v>
      </c>
      <c r="I4165">
        <v>-52.525104578369998</v>
      </c>
      <c r="J4165">
        <v>10.8273646924975</v>
      </c>
      <c r="K4165">
        <v>10.7165781481387</v>
      </c>
      <c r="L4165">
        <v>10.357434637468501</v>
      </c>
      <c r="M4165">
        <v>49.661470594080498</v>
      </c>
      <c r="N4165">
        <v>1.0806445534373099</v>
      </c>
      <c r="O4165">
        <v>100.478468899521</v>
      </c>
      <c r="P4165">
        <v>108.16733067729</v>
      </c>
      <c r="Q4165">
        <v>6.8065358727609996E-3</v>
      </c>
    </row>
    <row r="4166" spans="1:17" hidden="1" x14ac:dyDescent="0.3">
      <c r="A4166" t="s">
        <v>8563</v>
      </c>
      <c r="B4166" t="s">
        <v>8564</v>
      </c>
      <c r="C4166" t="str">
        <f>IFERROR(VLOOKUP(Table1[[#This Row],[Ticker]],[1]!Table2[[Symbol]:[Industry]],2,FALSE),"-")</f>
        <v>-</v>
      </c>
      <c r="D4166" t="s">
        <v>46</v>
      </c>
      <c r="E4166">
        <v>15.4055</v>
      </c>
      <c r="F4166">
        <v>550</v>
      </c>
      <c r="G4166">
        <v>9.6378247817591909</v>
      </c>
      <c r="H4166">
        <v>-10.980844231559299</v>
      </c>
      <c r="I4166">
        <v>40.676815361981298</v>
      </c>
      <c r="J4166">
        <v>-3.0370557728918701</v>
      </c>
      <c r="K4166">
        <v>533.06165696169205</v>
      </c>
      <c r="L4166">
        <v>461.76277541408598</v>
      </c>
      <c r="M4166">
        <v>41.616232048751399</v>
      </c>
      <c r="N4166">
        <v>2.66</v>
      </c>
      <c r="O4166">
        <v>14.3545454545454</v>
      </c>
      <c r="P4166">
        <v>86.630471666101101</v>
      </c>
    </row>
    <row r="4167" spans="1:17" hidden="1" x14ac:dyDescent="0.3">
      <c r="A4167" t="s">
        <v>8565</v>
      </c>
      <c r="B4167" t="s">
        <v>8566</v>
      </c>
      <c r="C4167" t="str">
        <f>IFERROR(VLOOKUP(Table1[[#This Row],[Ticker]],[1]!Table2[[Symbol]:[Industry]],2,FALSE),"-")</f>
        <v>-</v>
      </c>
      <c r="D4167" t="s">
        <v>626</v>
      </c>
      <c r="E4167">
        <v>15.373200000000001</v>
      </c>
      <c r="F4167">
        <v>11.14</v>
      </c>
      <c r="G4167">
        <v>37.185164933229402</v>
      </c>
      <c r="H4167">
        <v>19.407362371796999</v>
      </c>
      <c r="I4167">
        <v>47.877844236240001</v>
      </c>
      <c r="J4167">
        <v>6.6128710606906997</v>
      </c>
      <c r="K4167">
        <v>9.9843631358407396</v>
      </c>
      <c r="L4167">
        <v>8.3190313318247799</v>
      </c>
      <c r="M4167">
        <v>51.485876505894801</v>
      </c>
      <c r="N4167">
        <v>3.0473329281585699</v>
      </c>
      <c r="O4167">
        <v>19.569120287253099</v>
      </c>
      <c r="P4167">
        <v>85.357737104825304</v>
      </c>
      <c r="Q4167">
        <v>7.8289121667123998E-2</v>
      </c>
    </row>
    <row r="4168" spans="1:17" hidden="1" x14ac:dyDescent="0.3">
      <c r="A4168" t="s">
        <v>8567</v>
      </c>
      <c r="B4168" t="s">
        <v>8568</v>
      </c>
      <c r="C4168" t="str">
        <f>IFERROR(VLOOKUP(Table1[[#This Row],[Ticker]],[1]!Table2[[Symbol]:[Industry]],2,FALSE),"-")</f>
        <v>-</v>
      </c>
      <c r="D4168" t="s">
        <v>51</v>
      </c>
      <c r="E4168">
        <v>15.33422</v>
      </c>
      <c r="F4168">
        <v>22</v>
      </c>
      <c r="G4168">
        <v>43.037119653707002</v>
      </c>
      <c r="H4168">
        <v>-6.5921779637580098</v>
      </c>
      <c r="I4168">
        <v>-20.900288319274001</v>
      </c>
      <c r="J4168">
        <v>-7.9901429510289503</v>
      </c>
      <c r="K4168">
        <v>22.3773704372603</v>
      </c>
      <c r="L4168">
        <v>20.0147345401035</v>
      </c>
      <c r="M4168">
        <v>47.9698227825169</v>
      </c>
      <c r="N4168">
        <v>1.21550093020766</v>
      </c>
      <c r="O4168">
        <v>33.136363636363598</v>
      </c>
      <c r="P4168">
        <v>88.679245283018801</v>
      </c>
      <c r="Q4168">
        <v>6.472249266275E-2</v>
      </c>
    </row>
    <row r="4169" spans="1:17" hidden="1" x14ac:dyDescent="0.3">
      <c r="A4169" t="s">
        <v>8569</v>
      </c>
      <c r="B4169" t="s">
        <v>8570</v>
      </c>
      <c r="C4169" t="str">
        <f>IFERROR(VLOOKUP(Table1[[#This Row],[Ticker]],[1]!Table2[[Symbol]:[Industry]],2,FALSE),"-")</f>
        <v>-</v>
      </c>
      <c r="D4169" t="s">
        <v>532</v>
      </c>
      <c r="E4169">
        <v>15.274092375</v>
      </c>
      <c r="F4169">
        <v>52.11</v>
      </c>
      <c r="G4169">
        <v>156.313937366343</v>
      </c>
      <c r="H4169">
        <v>-3.6172059866610602</v>
      </c>
      <c r="I4169">
        <v>79.895185276702406</v>
      </c>
      <c r="J4169">
        <v>-7.9717493349909399</v>
      </c>
      <c r="K4169">
        <v>50.2141372897254</v>
      </c>
      <c r="L4169">
        <v>39.2080236704725</v>
      </c>
      <c r="M4169">
        <v>48.358921080013403</v>
      </c>
      <c r="N4169">
        <v>0.15278964405515799</v>
      </c>
      <c r="O4169">
        <v>33.0838610631356</v>
      </c>
      <c r="P4169">
        <v>197.94168096054801</v>
      </c>
      <c r="Q4169">
        <v>0.11862542033476001</v>
      </c>
    </row>
    <row r="4170" spans="1:17" hidden="1" x14ac:dyDescent="0.3">
      <c r="A4170" t="s">
        <v>8571</v>
      </c>
      <c r="B4170" t="s">
        <v>8572</v>
      </c>
      <c r="C4170" t="str">
        <f>IFERROR(VLOOKUP(Table1[[#This Row],[Ticker]],[1]!Table2[[Symbol]:[Industry]],2,FALSE),"-")</f>
        <v>-</v>
      </c>
      <c r="D4170" t="s">
        <v>51</v>
      </c>
      <c r="E4170">
        <v>15.249000000000001</v>
      </c>
      <c r="F4170">
        <v>2.04</v>
      </c>
      <c r="G4170">
        <v>128.41491456503999</v>
      </c>
      <c r="H4170">
        <v>15.845958863025</v>
      </c>
      <c r="I4170">
        <v>70.678969060486196</v>
      </c>
      <c r="J4170">
        <v>19.466129564753899</v>
      </c>
      <c r="K4170">
        <v>1.7997771880751201</v>
      </c>
      <c r="L4170">
        <v>1.46509929250346</v>
      </c>
      <c r="M4170">
        <v>67.4585765929898</v>
      </c>
      <c r="N4170">
        <v>1.6422494820326199</v>
      </c>
      <c r="O4170">
        <v>13.235294117646999</v>
      </c>
      <c r="P4170">
        <v>168.42105263157799</v>
      </c>
      <c r="Q4170">
        <v>2.1358080707344001E-2</v>
      </c>
    </row>
    <row r="4171" spans="1:17" hidden="1" x14ac:dyDescent="0.3">
      <c r="A4171" t="s">
        <v>8573</v>
      </c>
      <c r="B4171" t="s">
        <v>8574</v>
      </c>
      <c r="C4171" t="str">
        <f>IFERROR(VLOOKUP(Table1[[#This Row],[Ticker]],[1]!Table2[[Symbol]:[Industry]],2,FALSE),"-")</f>
        <v>-</v>
      </c>
      <c r="D4171" t="s">
        <v>726</v>
      </c>
      <c r="E4171">
        <v>15.224317124999899</v>
      </c>
      <c r="F4171">
        <v>26.29</v>
      </c>
      <c r="G4171">
        <v>7.429617444942</v>
      </c>
      <c r="H4171">
        <v>0.55356120220638105</v>
      </c>
      <c r="I4171">
        <v>4.1565590501190197</v>
      </c>
      <c r="J4171">
        <v>2.39998457189605</v>
      </c>
      <c r="K4171">
        <v>25.3899526727959</v>
      </c>
      <c r="L4171">
        <v>23.2201025347598</v>
      </c>
      <c r="M4171">
        <v>59.890528015670299</v>
      </c>
      <c r="N4171">
        <v>0.88755501599338105</v>
      </c>
      <c r="O4171">
        <v>5.3632559908710604</v>
      </c>
      <c r="P4171">
        <v>39.026969857218397</v>
      </c>
    </row>
    <row r="4172" spans="1:17" hidden="1" x14ac:dyDescent="0.3">
      <c r="A4172" t="s">
        <v>8575</v>
      </c>
      <c r="B4172" t="s">
        <v>8576</v>
      </c>
      <c r="C4172" t="str">
        <f>IFERROR(VLOOKUP(Table1[[#This Row],[Ticker]],[1]!Table2[[Symbol]:[Industry]],2,FALSE),"-")</f>
        <v>-</v>
      </c>
      <c r="D4172" t="s">
        <v>726</v>
      </c>
      <c r="E4172">
        <v>15.1879762019999</v>
      </c>
      <c r="F4172">
        <v>165.88</v>
      </c>
      <c r="G4172">
        <v>27.4782562572485</v>
      </c>
      <c r="H4172">
        <v>1.97846403900852</v>
      </c>
      <c r="I4172">
        <v>6.8807187305903197</v>
      </c>
      <c r="J4172">
        <v>3.44098271748123</v>
      </c>
      <c r="K4172">
        <v>158.368416787314</v>
      </c>
      <c r="L4172">
        <v>140.490039639841</v>
      </c>
      <c r="M4172">
        <v>55.3773054855941</v>
      </c>
      <c r="N4172">
        <v>1.05295017504625</v>
      </c>
      <c r="O4172">
        <v>4.3224017361948404</v>
      </c>
      <c r="P4172">
        <v>55.902255639097703</v>
      </c>
    </row>
    <row r="4173" spans="1:17" hidden="1" x14ac:dyDescent="0.3">
      <c r="A4173" t="s">
        <v>8577</v>
      </c>
      <c r="B4173" t="s">
        <v>8578</v>
      </c>
      <c r="C4173" t="str">
        <f>IFERROR(VLOOKUP(Table1[[#This Row],[Ticker]],[1]!Table2[[Symbol]:[Industry]],2,FALSE),"-")</f>
        <v>-</v>
      </c>
      <c r="D4173" t="s">
        <v>106</v>
      </c>
      <c r="E4173">
        <v>15.133559999999999</v>
      </c>
      <c r="F4173">
        <v>46.28</v>
      </c>
      <c r="G4173">
        <v>13.7423857597043</v>
      </c>
      <c r="H4173">
        <v>36.886089903156098</v>
      </c>
      <c r="I4173">
        <v>97.258821640338795</v>
      </c>
      <c r="J4173">
        <v>8.5193352045517408</v>
      </c>
      <c r="K4173">
        <v>33.564272810723303</v>
      </c>
      <c r="L4173">
        <v>25.687479140489501</v>
      </c>
      <c r="M4173">
        <v>97.784088770789793</v>
      </c>
      <c r="N4173">
        <v>0.78032329717722904</v>
      </c>
      <c r="O4173">
        <v>0</v>
      </c>
      <c r="P4173">
        <v>204.47368421052599</v>
      </c>
    </row>
    <row r="4174" spans="1:17" hidden="1" x14ac:dyDescent="0.3">
      <c r="A4174" t="s">
        <v>8579</v>
      </c>
      <c r="B4174" t="s">
        <v>8580</v>
      </c>
      <c r="C4174" t="str">
        <f>IFERROR(VLOOKUP(Table1[[#This Row],[Ticker]],[1]!Table2[[Symbol]:[Industry]],2,FALSE),"-")</f>
        <v>-</v>
      </c>
      <c r="D4174" t="s">
        <v>532</v>
      </c>
      <c r="E4174">
        <v>15.12</v>
      </c>
      <c r="F4174">
        <v>50.4</v>
      </c>
      <c r="G4174">
        <v>-48.348512941944399</v>
      </c>
      <c r="H4174">
        <v>-6.4141758427825097</v>
      </c>
      <c r="I4174">
        <v>-47.239681424813497</v>
      </c>
      <c r="J4174">
        <v>0.47171615693268798</v>
      </c>
      <c r="K4174">
        <v>52.6171469124018</v>
      </c>
      <c r="L4174">
        <v>54.344317409414202</v>
      </c>
      <c r="M4174">
        <v>9.7472161372137691</v>
      </c>
      <c r="N4174">
        <v>2.68861454046639E-2</v>
      </c>
      <c r="O4174">
        <v>103.37301587301501</v>
      </c>
      <c r="P4174">
        <v>51.305914139897901</v>
      </c>
    </row>
    <row r="4175" spans="1:17" hidden="1" x14ac:dyDescent="0.3">
      <c r="A4175" t="s">
        <v>8581</v>
      </c>
      <c r="B4175" t="s">
        <v>8582</v>
      </c>
      <c r="C4175" t="str">
        <f>IFERROR(VLOOKUP(Table1[[#This Row],[Ticker]],[1]!Table2[[Symbol]:[Industry]],2,FALSE),"-")</f>
        <v>-</v>
      </c>
      <c r="D4175" t="s">
        <v>532</v>
      </c>
      <c r="E4175">
        <v>15.094697399999999</v>
      </c>
      <c r="F4175">
        <v>49.46</v>
      </c>
      <c r="G4175">
        <v>248.11188426200999</v>
      </c>
      <c r="H4175">
        <v>7.4237366408028702</v>
      </c>
      <c r="I4175">
        <v>198.945658462822</v>
      </c>
      <c r="J4175">
        <v>-7.2521644400822298</v>
      </c>
      <c r="K4175">
        <v>47.2989254101442</v>
      </c>
      <c r="L4175">
        <v>31.288596323126701</v>
      </c>
      <c r="M4175">
        <v>29.775788607237999</v>
      </c>
      <c r="N4175">
        <v>0.13053124129607199</v>
      </c>
      <c r="O4175">
        <v>22.341285887585901</v>
      </c>
      <c r="P4175">
        <v>522.138364779874</v>
      </c>
      <c r="Q4175">
        <v>0.12900501580749901</v>
      </c>
    </row>
    <row r="4176" spans="1:17" hidden="1" x14ac:dyDescent="0.3">
      <c r="A4176" t="s">
        <v>8583</v>
      </c>
      <c r="B4176" t="s">
        <v>8584</v>
      </c>
      <c r="C4176" t="str">
        <f>IFERROR(VLOOKUP(Table1[[#This Row],[Ticker]],[1]!Table2[[Symbol]:[Industry]],2,FALSE),"-")</f>
        <v>-</v>
      </c>
      <c r="D4176" t="s">
        <v>286</v>
      </c>
      <c r="E4176">
        <v>15.064794719999901</v>
      </c>
      <c r="F4176">
        <v>4.96</v>
      </c>
      <c r="G4176">
        <v>98.869460019586299</v>
      </c>
      <c r="H4176">
        <v>11.013769694451399</v>
      </c>
      <c r="I4176">
        <v>26.613495135857299</v>
      </c>
      <c r="J4176">
        <v>0.47171615693268798</v>
      </c>
      <c r="K4176">
        <v>4.1244956282141301</v>
      </c>
      <c r="L4176">
        <v>3.45470944004109</v>
      </c>
      <c r="M4176">
        <v>35.226301646446899</v>
      </c>
      <c r="N4176">
        <v>8.3596325489045206E-2</v>
      </c>
      <c r="O4176">
        <v>16.935483870967701</v>
      </c>
      <c r="P4176">
        <v>168.10810810810801</v>
      </c>
      <c r="Q4176">
        <v>5.7008787918140999E-2</v>
      </c>
    </row>
    <row r="4177" spans="1:17" hidden="1" x14ac:dyDescent="0.3">
      <c r="A4177" t="s">
        <v>8585</v>
      </c>
      <c r="B4177" t="s">
        <v>8586</v>
      </c>
      <c r="C4177" t="str">
        <f>IFERROR(VLOOKUP(Table1[[#This Row],[Ticker]],[1]!Table2[[Symbol]:[Industry]],2,FALSE),"-")</f>
        <v>-</v>
      </c>
      <c r="D4177" t="s">
        <v>626</v>
      </c>
      <c r="E4177">
        <v>15.05</v>
      </c>
      <c r="F4177">
        <v>35</v>
      </c>
      <c r="G4177">
        <v>-24.633439644105501</v>
      </c>
      <c r="H4177">
        <v>-5.3065234064784601</v>
      </c>
      <c r="I4177">
        <v>-13.729459811315699</v>
      </c>
      <c r="J4177">
        <v>1.8309394579035601</v>
      </c>
      <c r="K4177">
        <v>36.576849677376998</v>
      </c>
      <c r="L4177">
        <v>36.043896088908198</v>
      </c>
      <c r="M4177">
        <v>44.283038643735303</v>
      </c>
      <c r="N4177">
        <v>0.22628206445325599</v>
      </c>
      <c r="O4177">
        <v>57.142857142857103</v>
      </c>
      <c r="P4177">
        <v>25.1340722202359</v>
      </c>
      <c r="Q4177">
        <v>-7.1301880150453995E-2</v>
      </c>
    </row>
    <row r="4178" spans="1:17" hidden="1" x14ac:dyDescent="0.3">
      <c r="A4178" t="s">
        <v>8587</v>
      </c>
      <c r="B4178" t="s">
        <v>8588</v>
      </c>
      <c r="C4178" t="str">
        <f>IFERROR(VLOOKUP(Table1[[#This Row],[Ticker]],[1]!Table2[[Symbol]:[Industry]],2,FALSE),"-")</f>
        <v>-</v>
      </c>
      <c r="D4178" t="s">
        <v>532</v>
      </c>
      <c r="E4178">
        <v>15.0311947</v>
      </c>
      <c r="F4178">
        <v>35.39</v>
      </c>
      <c r="G4178">
        <v>89.3392586773044</v>
      </c>
      <c r="H4178">
        <v>20.822730059308402</v>
      </c>
      <c r="I4178">
        <v>-34.7736947587114</v>
      </c>
      <c r="J4178">
        <v>-1.9006976361707499</v>
      </c>
      <c r="K4178">
        <v>35.619330431170901</v>
      </c>
      <c r="L4178">
        <v>33.476567798606297</v>
      </c>
      <c r="M4178">
        <v>54.683805816443098</v>
      </c>
      <c r="N4178">
        <v>2.1624873981853301</v>
      </c>
      <c r="O4178">
        <v>46.877649053404902</v>
      </c>
      <c r="P4178">
        <v>145.59333795974999</v>
      </c>
      <c r="Q4178">
        <v>0.135946717645891</v>
      </c>
    </row>
    <row r="4179" spans="1:17" hidden="1" x14ac:dyDescent="0.3">
      <c r="A4179" t="s">
        <v>8589</v>
      </c>
      <c r="B4179" t="s">
        <v>8590</v>
      </c>
      <c r="C4179" t="str">
        <f>IFERROR(VLOOKUP(Table1[[#This Row],[Ticker]],[1]!Table2[[Symbol]:[Industry]],2,FALSE),"-")</f>
        <v>-</v>
      </c>
      <c r="D4179" t="s">
        <v>51</v>
      </c>
      <c r="E4179">
        <v>15.014341999999999</v>
      </c>
      <c r="F4179">
        <v>49.15</v>
      </c>
      <c r="G4179">
        <v>48.950628850755201</v>
      </c>
      <c r="H4179">
        <v>32.242355259421402</v>
      </c>
      <c r="I4179">
        <v>28.009167475955898</v>
      </c>
      <c r="J4179">
        <v>-4.3038330312239399</v>
      </c>
      <c r="K4179">
        <v>42.335426495238799</v>
      </c>
      <c r="L4179">
        <v>33.589505508668601</v>
      </c>
      <c r="M4179">
        <v>51.994215962128699</v>
      </c>
      <c r="N4179">
        <v>1.3895985943306499</v>
      </c>
      <c r="O4179">
        <v>13.4079348931841</v>
      </c>
      <c r="P4179">
        <v>128.60465116278999</v>
      </c>
      <c r="Q4179">
        <v>0.107031708966561</v>
      </c>
    </row>
    <row r="4180" spans="1:17" hidden="1" x14ac:dyDescent="0.3">
      <c r="A4180" t="s">
        <v>8591</v>
      </c>
      <c r="B4180" t="s">
        <v>8592</v>
      </c>
      <c r="C4180" t="str">
        <f>IFERROR(VLOOKUP(Table1[[#This Row],[Ticker]],[1]!Table2[[Symbol]:[Industry]],2,FALSE),"-")</f>
        <v>-</v>
      </c>
      <c r="D4180" t="s">
        <v>433</v>
      </c>
      <c r="E4180">
        <v>14.958270000000001</v>
      </c>
      <c r="F4180">
        <v>44.25</v>
      </c>
      <c r="G4180">
        <v>51.986343136469401</v>
      </c>
      <c r="H4180">
        <v>7.7393257815809102</v>
      </c>
      <c r="I4180">
        <v>-10.436601266220899</v>
      </c>
      <c r="J4180">
        <v>1.25476544297597</v>
      </c>
      <c r="K4180">
        <v>39.419693261600102</v>
      </c>
      <c r="L4180">
        <v>35.298592761336501</v>
      </c>
      <c r="M4180">
        <v>77.284224232165101</v>
      </c>
      <c r="N4180">
        <v>1.1884011223970801</v>
      </c>
      <c r="O4180">
        <v>20.225988700564901</v>
      </c>
      <c r="P4180">
        <v>83.533803401078302</v>
      </c>
      <c r="Q4180">
        <v>3.7332460153122998E-2</v>
      </c>
    </row>
    <row r="4181" spans="1:17" hidden="1" x14ac:dyDescent="0.3">
      <c r="A4181" t="s">
        <v>8593</v>
      </c>
      <c r="B4181" t="s">
        <v>8594</v>
      </c>
      <c r="C4181" t="str">
        <f>IFERROR(VLOOKUP(Table1[[#This Row],[Ticker]],[1]!Table2[[Symbol]:[Industry]],2,FALSE),"-")</f>
        <v>-</v>
      </c>
      <c r="D4181" t="s">
        <v>372</v>
      </c>
      <c r="E4181">
        <v>14.956947899999999</v>
      </c>
      <c r="F4181">
        <v>27.63</v>
      </c>
      <c r="G4181">
        <v>-16.855141034641299</v>
      </c>
      <c r="H4181">
        <v>-18.108373189898501</v>
      </c>
      <c r="I4181">
        <v>-8.9585651944622793</v>
      </c>
      <c r="J4181">
        <v>-5.7204546615726501</v>
      </c>
      <c r="K4181">
        <v>26.6766766942612</v>
      </c>
      <c r="L4181">
        <v>27.043104852707</v>
      </c>
      <c r="M4181">
        <v>52.335999265933303</v>
      </c>
      <c r="N4181">
        <v>0.29797358029959098</v>
      </c>
      <c r="O4181">
        <v>34.998190372783199</v>
      </c>
      <c r="P4181">
        <v>44.659685863874302</v>
      </c>
    </row>
    <row r="4182" spans="1:17" hidden="1" x14ac:dyDescent="0.3">
      <c r="A4182" t="s">
        <v>8595</v>
      </c>
      <c r="B4182" t="s">
        <v>8596</v>
      </c>
      <c r="C4182" t="str">
        <f>IFERROR(VLOOKUP(Table1[[#This Row],[Ticker]],[1]!Table2[[Symbol]:[Industry]],2,FALSE),"-")</f>
        <v>-</v>
      </c>
      <c r="D4182" t="s">
        <v>223</v>
      </c>
      <c r="E4182">
        <v>14.86375</v>
      </c>
      <c r="F4182">
        <v>12.65</v>
      </c>
      <c r="G4182">
        <v>36.640721016653799</v>
      </c>
      <c r="H4182">
        <v>-6.70959669253046</v>
      </c>
      <c r="I4182">
        <v>-2.6244653783193801</v>
      </c>
      <c r="J4182">
        <v>0.47171615693268798</v>
      </c>
      <c r="K4182">
        <v>12.6061274111748</v>
      </c>
      <c r="L4182">
        <v>11.9490518289994</v>
      </c>
      <c r="M4182">
        <v>49.279144811806198</v>
      </c>
      <c r="N4182">
        <v>1.3492377584128601</v>
      </c>
      <c r="O4182">
        <v>26.086956521739101</v>
      </c>
      <c r="Q4182">
        <v>5.6921308415828001E-2</v>
      </c>
    </row>
    <row r="4183" spans="1:17" hidden="1" x14ac:dyDescent="0.3">
      <c r="A4183" t="s">
        <v>8597</v>
      </c>
      <c r="B4183" t="s">
        <v>8598</v>
      </c>
      <c r="C4183" t="str">
        <f>IFERROR(VLOOKUP(Table1[[#This Row],[Ticker]],[1]!Table2[[Symbol]:[Industry]],2,FALSE),"-")</f>
        <v>-</v>
      </c>
      <c r="D4183" t="s">
        <v>532</v>
      </c>
      <c r="E4183">
        <v>14.82108096</v>
      </c>
      <c r="F4183">
        <v>470.4</v>
      </c>
      <c r="G4183">
        <v>15.5297181904185</v>
      </c>
      <c r="H4183">
        <v>3.5196926675009399</v>
      </c>
      <c r="I4183">
        <v>-35.056034235492596</v>
      </c>
      <c r="J4183">
        <v>2.77350643826261</v>
      </c>
      <c r="K4183">
        <v>463.34450301378098</v>
      </c>
      <c r="L4183">
        <v>431.08075046682802</v>
      </c>
      <c r="M4183">
        <v>56.773606335946901</v>
      </c>
      <c r="N4183">
        <v>2.1196611211096901</v>
      </c>
      <c r="O4183">
        <v>30.6866496598639</v>
      </c>
      <c r="P4183">
        <v>81.6216216216216</v>
      </c>
      <c r="Q4183">
        <v>3.9939900014260003E-2</v>
      </c>
    </row>
    <row r="4184" spans="1:17" hidden="1" x14ac:dyDescent="0.3">
      <c r="A4184" t="s">
        <v>8599</v>
      </c>
      <c r="B4184" t="s">
        <v>8600</v>
      </c>
      <c r="C4184" t="str">
        <f>IFERROR(VLOOKUP(Table1[[#This Row],[Ticker]],[1]!Table2[[Symbol]:[Industry]],2,FALSE),"-")</f>
        <v>-</v>
      </c>
      <c r="D4184" t="s">
        <v>584</v>
      </c>
      <c r="E4184">
        <v>14.802944</v>
      </c>
      <c r="F4184">
        <v>4.16</v>
      </c>
      <c r="G4184">
        <v>-15.6517521016257</v>
      </c>
      <c r="H4184">
        <v>6.6265495803246504</v>
      </c>
      <c r="I4184">
        <v>-25.5258673548765</v>
      </c>
      <c r="J4184">
        <v>6.8914692433524296</v>
      </c>
      <c r="K4184">
        <v>4.1250288013985399</v>
      </c>
      <c r="L4184">
        <v>4.1637196640483998</v>
      </c>
      <c r="M4184">
        <v>57.219327815068702</v>
      </c>
      <c r="N4184">
        <v>0.69546660540441896</v>
      </c>
      <c r="O4184">
        <v>57.932692307692299</v>
      </c>
      <c r="P4184">
        <v>21.637426900584799</v>
      </c>
      <c r="Q4184">
        <v>2.7724446453987001E-2</v>
      </c>
    </row>
    <row r="4185" spans="1:17" hidden="1" x14ac:dyDescent="0.3">
      <c r="A4185" t="s">
        <v>8601</v>
      </c>
      <c r="B4185" t="s">
        <v>8602</v>
      </c>
      <c r="C4185" t="str">
        <f>IFERROR(VLOOKUP(Table1[[#This Row],[Ticker]],[1]!Table2[[Symbol]:[Industry]],2,FALSE),"-")</f>
        <v>-</v>
      </c>
      <c r="D4185" t="s">
        <v>626</v>
      </c>
      <c r="E4185">
        <v>14.762</v>
      </c>
      <c r="F4185">
        <v>9.68</v>
      </c>
      <c r="G4185">
        <v>62.477414565040903</v>
      </c>
      <c r="H4185">
        <v>-22.954739498511302</v>
      </c>
      <c r="I4185">
        <v>10.0504015616897</v>
      </c>
      <c r="J4185">
        <v>-0.63048825188495805</v>
      </c>
      <c r="K4185">
        <v>10.836060355882299</v>
      </c>
      <c r="L4185">
        <v>9.0128735014159993</v>
      </c>
      <c r="M4185">
        <v>42.2606233483829</v>
      </c>
      <c r="N4185">
        <v>0.96780691981089395</v>
      </c>
      <c r="O4185">
        <v>76.136363636363598</v>
      </c>
      <c r="P4185">
        <v>113.686534216335</v>
      </c>
      <c r="Q4185">
        <v>9.4936844157576E-2</v>
      </c>
    </row>
    <row r="4186" spans="1:17" hidden="1" x14ac:dyDescent="0.3">
      <c r="A4186" t="s">
        <v>8603</v>
      </c>
      <c r="B4186" t="s">
        <v>8604</v>
      </c>
      <c r="C4186" t="str">
        <f>IFERROR(VLOOKUP(Table1[[#This Row],[Ticker]],[1]!Table2[[Symbol]:[Industry]],2,FALSE),"-")</f>
        <v>-</v>
      </c>
      <c r="D4186" t="s">
        <v>532</v>
      </c>
      <c r="E4186">
        <v>14.74361</v>
      </c>
      <c r="F4186">
        <v>49</v>
      </c>
      <c r="G4186">
        <v>15.2794194868706</v>
      </c>
      <c r="H4186">
        <v>-3.0046844583703098</v>
      </c>
      <c r="I4186">
        <v>15.3355522491795</v>
      </c>
      <c r="J4186">
        <v>-0.47915547539693998</v>
      </c>
      <c r="K4186">
        <v>49.672598572934099</v>
      </c>
      <c r="L4186">
        <v>43.0250302049403</v>
      </c>
      <c r="M4186">
        <v>43.827747046940402</v>
      </c>
      <c r="N4186">
        <v>0.30771728567987999</v>
      </c>
      <c r="O4186">
        <v>28.571428571428498</v>
      </c>
      <c r="P4186">
        <v>74.875089221984297</v>
      </c>
      <c r="Q4186">
        <v>0.129480142711486</v>
      </c>
    </row>
    <row r="4187" spans="1:17" hidden="1" x14ac:dyDescent="0.3">
      <c r="A4187" t="s">
        <v>8605</v>
      </c>
      <c r="B4187" t="s">
        <v>8606</v>
      </c>
      <c r="C4187" t="str">
        <f>IFERROR(VLOOKUP(Table1[[#This Row],[Ticker]],[1]!Table2[[Symbol]:[Industry]],2,FALSE),"-")</f>
        <v>-</v>
      </c>
      <c r="D4187" t="s">
        <v>433</v>
      </c>
      <c r="E4187">
        <v>14.743088</v>
      </c>
      <c r="F4187">
        <v>30.4</v>
      </c>
      <c r="G4187">
        <v>8.5861017593495106</v>
      </c>
      <c r="H4187">
        <v>-1.9701330909979</v>
      </c>
      <c r="I4187">
        <v>3.81826219977936</v>
      </c>
      <c r="J4187">
        <v>-4.0796918325892504</v>
      </c>
      <c r="K4187">
        <v>28.3208027342076</v>
      </c>
      <c r="L4187">
        <v>25.831361565266199</v>
      </c>
      <c r="M4187">
        <v>55.358865553030697</v>
      </c>
      <c r="N4187">
        <v>0.65874573690952898</v>
      </c>
      <c r="O4187">
        <v>25.657894736842099</v>
      </c>
      <c r="P4187">
        <v>116.370106761565</v>
      </c>
      <c r="Q4187">
        <v>0.101591999610685</v>
      </c>
    </row>
    <row r="4188" spans="1:17" hidden="1" x14ac:dyDescent="0.3">
      <c r="A4188" t="s">
        <v>8607</v>
      </c>
      <c r="B4188" t="s">
        <v>8608</v>
      </c>
      <c r="C4188" t="str">
        <f>IFERROR(VLOOKUP(Table1[[#This Row],[Ticker]],[1]!Table2[[Symbol]:[Industry]],2,FALSE),"-")</f>
        <v>-</v>
      </c>
      <c r="D4188" t="s">
        <v>532</v>
      </c>
      <c r="E4188">
        <v>14.737610800000001</v>
      </c>
      <c r="F4188">
        <v>10.49</v>
      </c>
      <c r="G4188">
        <v>-29.9920835933384</v>
      </c>
      <c r="H4188">
        <v>-3.99113386880448</v>
      </c>
      <c r="I4188">
        <v>-33.994709142603703</v>
      </c>
      <c r="J4188">
        <v>4.2340923945564501</v>
      </c>
      <c r="K4188">
        <v>10.1422635035368</v>
      </c>
      <c r="L4188">
        <v>11.204651304555201</v>
      </c>
      <c r="M4188">
        <v>66.793301506652895</v>
      </c>
      <c r="N4188">
        <v>0.46561654723162099</v>
      </c>
      <c r="O4188">
        <v>60.2478551000953</v>
      </c>
      <c r="P4188">
        <v>21.835075493612099</v>
      </c>
      <c r="Q4188">
        <v>2.1564024371870001E-2</v>
      </c>
    </row>
    <row r="4189" spans="1:17" hidden="1" x14ac:dyDescent="0.3">
      <c r="A4189" t="s">
        <v>8609</v>
      </c>
      <c r="B4189" t="s">
        <v>8610</v>
      </c>
      <c r="C4189" t="str">
        <f>IFERROR(VLOOKUP(Table1[[#This Row],[Ticker]],[1]!Table2[[Symbol]:[Industry]],2,FALSE),"-")</f>
        <v>-</v>
      </c>
      <c r="D4189" t="s">
        <v>136</v>
      </c>
      <c r="E4189">
        <v>14.7364</v>
      </c>
      <c r="F4189">
        <v>38.78</v>
      </c>
      <c r="G4189">
        <v>252.496048484884</v>
      </c>
      <c r="H4189">
        <v>33.3214490591035</v>
      </c>
      <c r="I4189">
        <v>-14.176243294726101</v>
      </c>
      <c r="J4189">
        <v>21.190670405298601</v>
      </c>
      <c r="K4189">
        <v>31.398251126119501</v>
      </c>
      <c r="L4189">
        <v>27.256217449926702</v>
      </c>
      <c r="M4189">
        <v>80.465436586210998</v>
      </c>
      <c r="N4189">
        <v>0.92895420957981001</v>
      </c>
      <c r="O4189">
        <v>9.6183599793707906</v>
      </c>
      <c r="P4189">
        <v>307.78128286014697</v>
      </c>
    </row>
    <row r="4190" spans="1:17" hidden="1" x14ac:dyDescent="0.3">
      <c r="A4190" t="s">
        <v>8611</v>
      </c>
      <c r="B4190" t="s">
        <v>8612</v>
      </c>
      <c r="C4190" t="str">
        <f>IFERROR(VLOOKUP(Table1[[#This Row],[Ticker]],[1]!Table2[[Symbol]:[Industry]],2,FALSE),"-")</f>
        <v>-</v>
      </c>
      <c r="D4190" t="s">
        <v>532</v>
      </c>
      <c r="E4190">
        <v>14.71932</v>
      </c>
      <c r="F4190">
        <v>47.79</v>
      </c>
      <c r="G4190">
        <v>150.45839282591001</v>
      </c>
      <c r="H4190">
        <v>37.789975298566901</v>
      </c>
      <c r="I4190">
        <v>3.17255753947616</v>
      </c>
      <c r="J4190">
        <v>30.528859014075501</v>
      </c>
      <c r="K4190">
        <v>36.5833925668056</v>
      </c>
      <c r="L4190">
        <v>34.476498963189897</v>
      </c>
      <c r="M4190">
        <v>87.204265094725798</v>
      </c>
      <c r="N4190">
        <v>1.65457741726787</v>
      </c>
      <c r="O4190">
        <v>12.534002929483099</v>
      </c>
      <c r="P4190">
        <v>188.76132930513501</v>
      </c>
    </row>
    <row r="4191" spans="1:17" hidden="1" x14ac:dyDescent="0.3">
      <c r="A4191" t="s">
        <v>8613</v>
      </c>
      <c r="B4191" t="s">
        <v>8614</v>
      </c>
      <c r="C4191" t="str">
        <f>IFERROR(VLOOKUP(Table1[[#This Row],[Ticker]],[1]!Table2[[Symbol]:[Industry]],2,FALSE),"-")</f>
        <v>-</v>
      </c>
      <c r="D4191" t="s">
        <v>130</v>
      </c>
      <c r="E4191">
        <v>14.713961599999999</v>
      </c>
      <c r="F4191">
        <v>24.52</v>
      </c>
      <c r="G4191">
        <v>-12.8031828827549</v>
      </c>
      <c r="H4191">
        <v>-10.879531333053301</v>
      </c>
      <c r="I4191">
        <v>-26.2776192558754</v>
      </c>
      <c r="J4191">
        <v>0.13041922860503499</v>
      </c>
      <c r="K4191">
        <v>24.061146615551799</v>
      </c>
      <c r="L4191">
        <v>23.950270651351101</v>
      </c>
      <c r="M4191">
        <v>64.732025457217105</v>
      </c>
      <c r="N4191">
        <v>1.27524218200605</v>
      </c>
      <c r="O4191">
        <v>47.6345840130505</v>
      </c>
      <c r="P4191">
        <v>44.1504997060552</v>
      </c>
      <c r="Q4191">
        <v>6.5274271275439999E-2</v>
      </c>
    </row>
    <row r="4192" spans="1:17" hidden="1" x14ac:dyDescent="0.3">
      <c r="A4192" t="s">
        <v>8615</v>
      </c>
      <c r="B4192" t="s">
        <v>8616</v>
      </c>
      <c r="C4192" t="str">
        <f>IFERROR(VLOOKUP(Table1[[#This Row],[Ticker]],[1]!Table2[[Symbol]:[Industry]],2,FALSE),"-")</f>
        <v>-</v>
      </c>
      <c r="D4192" t="s">
        <v>532</v>
      </c>
      <c r="E4192">
        <v>14.67</v>
      </c>
      <c r="F4192">
        <v>29.34</v>
      </c>
      <c r="G4192">
        <v>76.459897264002805</v>
      </c>
      <c r="H4192">
        <v>39.900827242346303</v>
      </c>
      <c r="I4192">
        <v>160.33414147427899</v>
      </c>
      <c r="J4192">
        <v>4.3953272680437898</v>
      </c>
      <c r="K4192">
        <v>23.511201961444002</v>
      </c>
      <c r="L4192">
        <v>16.8716868332302</v>
      </c>
      <c r="M4192">
        <v>70.315431868582493</v>
      </c>
      <c r="N4192">
        <v>0.98863833201558704</v>
      </c>
      <c r="O4192">
        <v>4.0899795501022398</v>
      </c>
      <c r="P4192">
        <v>282.03125</v>
      </c>
      <c r="Q4192">
        <v>0.166949846121457</v>
      </c>
    </row>
    <row r="4193" spans="1:17" hidden="1" x14ac:dyDescent="0.3">
      <c r="A4193" t="s">
        <v>8617</v>
      </c>
      <c r="B4193" t="s">
        <v>8618</v>
      </c>
      <c r="C4193" t="str">
        <f>IFERROR(VLOOKUP(Table1[[#This Row],[Ticker]],[1]!Table2[[Symbol]:[Industry]],2,FALSE),"-")</f>
        <v>-</v>
      </c>
      <c r="D4193" t="s">
        <v>626</v>
      </c>
      <c r="E4193">
        <v>14.664099999999999</v>
      </c>
      <c r="F4193">
        <v>44</v>
      </c>
      <c r="G4193">
        <v>-12.5363555230876</v>
      </c>
      <c r="H4193">
        <v>-4.50576424380007</v>
      </c>
      <c r="I4193">
        <v>-7.8416568285606996</v>
      </c>
      <c r="J4193">
        <v>-2.97579765522201</v>
      </c>
      <c r="K4193">
        <v>44.009307104241003</v>
      </c>
      <c r="L4193">
        <v>42.539456373388603</v>
      </c>
      <c r="M4193">
        <v>52.481011031140802</v>
      </c>
      <c r="N4193">
        <v>0.39057396290117902</v>
      </c>
      <c r="O4193">
        <v>31.818181818181799</v>
      </c>
      <c r="P4193">
        <v>27.832655432887801</v>
      </c>
      <c r="Q4193">
        <v>0.124716348378015</v>
      </c>
    </row>
    <row r="4194" spans="1:17" hidden="1" x14ac:dyDescent="0.3">
      <c r="A4194" t="s">
        <v>8619</v>
      </c>
      <c r="B4194" t="s">
        <v>8620</v>
      </c>
      <c r="C4194" t="str">
        <f>IFERROR(VLOOKUP(Table1[[#This Row],[Ticker]],[1]!Table2[[Symbol]:[Industry]],2,FALSE),"-")</f>
        <v>-</v>
      </c>
      <c r="D4194" t="s">
        <v>21</v>
      </c>
      <c r="E4194">
        <v>14.6430767</v>
      </c>
      <c r="F4194">
        <v>13.93</v>
      </c>
      <c r="G4194">
        <v>-44.595679902292801</v>
      </c>
      <c r="H4194">
        <v>-3.8484059889328899</v>
      </c>
      <c r="I4194">
        <v>-47.5210105801713</v>
      </c>
      <c r="J4194">
        <v>0.98266506204217896</v>
      </c>
      <c r="K4194">
        <v>14.720182871039601</v>
      </c>
      <c r="L4194">
        <v>16.429942307467002</v>
      </c>
      <c r="M4194">
        <v>45.5944775030164</v>
      </c>
      <c r="N4194">
        <v>1.4900809730314399</v>
      </c>
      <c r="O4194">
        <v>95.620961952620206</v>
      </c>
      <c r="P4194">
        <v>13.621533442087999</v>
      </c>
      <c r="Q4194">
        <v>9.6994925509353E-2</v>
      </c>
    </row>
    <row r="4195" spans="1:17" hidden="1" x14ac:dyDescent="0.3">
      <c r="A4195" t="s">
        <v>8621</v>
      </c>
      <c r="B4195" t="s">
        <v>8622</v>
      </c>
      <c r="C4195" t="str">
        <f>IFERROR(VLOOKUP(Table1[[#This Row],[Ticker]],[1]!Table2[[Symbol]:[Industry]],2,FALSE),"-")</f>
        <v>-</v>
      </c>
      <c r="D4195" t="s">
        <v>532</v>
      </c>
      <c r="E4195">
        <v>14.621655000000001</v>
      </c>
      <c r="F4195">
        <v>4.3499999999999996</v>
      </c>
      <c r="G4195">
        <v>495.73251113156402</v>
      </c>
      <c r="H4195">
        <v>37.880179395344399</v>
      </c>
      <c r="I4195">
        <v>106.592154973672</v>
      </c>
      <c r="J4195">
        <v>-7.0439414631090704</v>
      </c>
      <c r="K4195">
        <v>3.7056735948553001</v>
      </c>
      <c r="L4195">
        <v>2.4725273288948499</v>
      </c>
      <c r="M4195">
        <v>34.987552289536801</v>
      </c>
      <c r="N4195">
        <v>0.52406324944923599</v>
      </c>
      <c r="O4195">
        <v>23.4482758620689</v>
      </c>
      <c r="P4195">
        <v>713.08411214953196</v>
      </c>
      <c r="Q4195">
        <v>4.7794362023820001E-2</v>
      </c>
    </row>
    <row r="4196" spans="1:17" hidden="1" x14ac:dyDescent="0.3">
      <c r="A4196" t="s">
        <v>8623</v>
      </c>
      <c r="B4196" t="s">
        <v>8624</v>
      </c>
      <c r="C4196" t="str">
        <f>IFERROR(VLOOKUP(Table1[[#This Row],[Ticker]],[1]!Table2[[Symbol]:[Industry]],2,FALSE),"-")</f>
        <v>-</v>
      </c>
      <c r="D4196" t="s">
        <v>696</v>
      </c>
      <c r="E4196">
        <v>14.584082097</v>
      </c>
      <c r="F4196">
        <v>15.09</v>
      </c>
      <c r="G4196">
        <v>-69.382659354595106</v>
      </c>
      <c r="H4196">
        <v>-12.443542284960699</v>
      </c>
      <c r="I4196">
        <v>-46.658315383799497</v>
      </c>
      <c r="J4196">
        <v>3.1860018712184002</v>
      </c>
      <c r="K4196">
        <v>16.072296875138498</v>
      </c>
      <c r="L4196">
        <v>19.252811054662601</v>
      </c>
      <c r="M4196">
        <v>51.545915708510101</v>
      </c>
      <c r="N4196">
        <v>1.3456923042415201</v>
      </c>
      <c r="O4196">
        <v>74.817760106030406</v>
      </c>
      <c r="P4196">
        <v>8.4051724137930997</v>
      </c>
      <c r="Q4196">
        <v>-5.8588272483663002E-2</v>
      </c>
    </row>
    <row r="4197" spans="1:17" hidden="1" x14ac:dyDescent="0.3">
      <c r="A4197" t="s">
        <v>8625</v>
      </c>
      <c r="B4197" t="s">
        <v>8626</v>
      </c>
      <c r="C4197" t="str">
        <f>IFERROR(VLOOKUP(Table1[[#This Row],[Ticker]],[1]!Table2[[Symbol]:[Industry]],2,FALSE),"-")</f>
        <v>-</v>
      </c>
      <c r="D4197" t="s">
        <v>2469</v>
      </c>
      <c r="E4197">
        <v>14.582224602</v>
      </c>
      <c r="F4197">
        <v>0.93</v>
      </c>
      <c r="G4197">
        <v>67.164914565040903</v>
      </c>
      <c r="H4197">
        <v>-21.617809252916899</v>
      </c>
      <c r="I4197">
        <v>-29.321030939513701</v>
      </c>
      <c r="J4197">
        <v>-1.6335470009620301</v>
      </c>
      <c r="K4197">
        <v>0.97609562861102295</v>
      </c>
      <c r="L4197">
        <v>0.87406771858725996</v>
      </c>
      <c r="M4197">
        <v>40.506941399899397</v>
      </c>
      <c r="N4197">
        <v>0.46625097478169902</v>
      </c>
      <c r="O4197">
        <v>55.913978494623599</v>
      </c>
      <c r="P4197">
        <v>116.279069767441</v>
      </c>
      <c r="Q4197">
        <v>4.5369776686817999E-2</v>
      </c>
    </row>
    <row r="4198" spans="1:17" hidden="1" x14ac:dyDescent="0.3">
      <c r="A4198" t="s">
        <v>8627</v>
      </c>
      <c r="B4198" t="s">
        <v>5502</v>
      </c>
      <c r="C4198" t="str">
        <f>IFERROR(VLOOKUP(Table1[[#This Row],[Ticker]],[1]!Table2[[Symbol]:[Industry]],2,FALSE),"-")</f>
        <v>-</v>
      </c>
      <c r="D4198" t="s">
        <v>286</v>
      </c>
      <c r="E4198">
        <v>14.539455500000001</v>
      </c>
      <c r="F4198">
        <v>20.71</v>
      </c>
      <c r="G4198">
        <v>32.233932969948903</v>
      </c>
      <c r="H4198">
        <v>5.3266710291972004</v>
      </c>
      <c r="I4198">
        <v>30.316237908281401</v>
      </c>
      <c r="J4198">
        <v>7.4918437956170196</v>
      </c>
      <c r="K4198">
        <v>19.988180562129202</v>
      </c>
      <c r="L4198">
        <v>17.154400924838399</v>
      </c>
      <c r="M4198">
        <v>52.197028294764401</v>
      </c>
      <c r="N4198">
        <v>0.31876601043317898</v>
      </c>
      <c r="O4198">
        <v>13.230323515209999</v>
      </c>
      <c r="P4198">
        <v>95.377358490565996</v>
      </c>
    </row>
    <row r="4199" spans="1:17" hidden="1" x14ac:dyDescent="0.3">
      <c r="A4199" t="s">
        <v>8628</v>
      </c>
      <c r="B4199" t="s">
        <v>8629</v>
      </c>
      <c r="C4199" t="str">
        <f>IFERROR(VLOOKUP(Table1[[#This Row],[Ticker]],[1]!Table2[[Symbol]:[Industry]],2,FALSE),"-")</f>
        <v>-</v>
      </c>
      <c r="D4199" t="s">
        <v>21</v>
      </c>
      <c r="E4199">
        <v>14.52286</v>
      </c>
      <c r="F4199">
        <v>28.93</v>
      </c>
      <c r="G4199">
        <v>80.057771707897999</v>
      </c>
      <c r="H4199">
        <v>28.750720767786898</v>
      </c>
      <c r="I4199">
        <v>34.4972260930289</v>
      </c>
      <c r="J4199">
        <v>7.7090702425358</v>
      </c>
      <c r="K4199">
        <v>23.707648377489999</v>
      </c>
      <c r="L4199">
        <v>19.503667950664301</v>
      </c>
      <c r="M4199">
        <v>67.852970936685395</v>
      </c>
      <c r="N4199">
        <v>1.1256497956807101</v>
      </c>
      <c r="O4199">
        <v>14.621500172830901</v>
      </c>
      <c r="P4199">
        <v>111.63130943672201</v>
      </c>
      <c r="Q4199">
        <v>3.1877887124376003E-2</v>
      </c>
    </row>
    <row r="4200" spans="1:17" hidden="1" x14ac:dyDescent="0.3">
      <c r="A4200" t="s">
        <v>8630</v>
      </c>
      <c r="B4200" t="s">
        <v>8631</v>
      </c>
      <c r="C4200" t="str">
        <f>IFERROR(VLOOKUP(Table1[[#This Row],[Ticker]],[1]!Table2[[Symbol]:[Industry]],2,FALSE),"-")</f>
        <v>-</v>
      </c>
      <c r="D4200" t="s">
        <v>68</v>
      </c>
      <c r="E4200">
        <v>14.481719999999999</v>
      </c>
      <c r="F4200">
        <v>2.5299999999999998</v>
      </c>
      <c r="G4200">
        <v>-30.387366803780299</v>
      </c>
      <c r="H4200">
        <v>2.39067431017956</v>
      </c>
      <c r="I4200">
        <v>-36.438148056630801</v>
      </c>
      <c r="J4200">
        <v>4.0861739882579799</v>
      </c>
      <c r="K4200">
        <v>2.4971969184787102</v>
      </c>
      <c r="L4200">
        <v>2.4637374659344502</v>
      </c>
      <c r="M4200">
        <v>40.748437198188903</v>
      </c>
      <c r="N4200">
        <v>0.70605313973788697</v>
      </c>
      <c r="O4200">
        <v>85.770750988142296</v>
      </c>
      <c r="P4200">
        <v>97.656249999999901</v>
      </c>
      <c r="Q4200">
        <v>-6.3792579148770998E-2</v>
      </c>
    </row>
    <row r="4201" spans="1:17" hidden="1" x14ac:dyDescent="0.3">
      <c r="A4201" t="s">
        <v>8632</v>
      </c>
      <c r="B4201" t="s">
        <v>8633</v>
      </c>
      <c r="C4201" t="str">
        <f>IFERROR(VLOOKUP(Table1[[#This Row],[Ticker]],[1]!Table2[[Symbol]:[Industry]],2,FALSE),"-")</f>
        <v>-</v>
      </c>
      <c r="D4201" t="s">
        <v>95</v>
      </c>
      <c r="E4201">
        <v>14.463745866673699</v>
      </c>
      <c r="F4201">
        <v>43</v>
      </c>
      <c r="M4201" s="1">
        <v>9.8126000000000006E-11</v>
      </c>
      <c r="N4201">
        <v>1</v>
      </c>
    </row>
    <row r="4202" spans="1:17" hidden="1" x14ac:dyDescent="0.3">
      <c r="A4202" t="s">
        <v>8634</v>
      </c>
      <c r="B4202" t="s">
        <v>8635</v>
      </c>
      <c r="C4202" t="str">
        <f>IFERROR(VLOOKUP(Table1[[#This Row],[Ticker]],[1]!Table2[[Symbol]:[Industry]],2,FALSE),"-")</f>
        <v>-</v>
      </c>
      <c r="D4202" t="s">
        <v>782</v>
      </c>
      <c r="E4202">
        <v>14.4250425</v>
      </c>
      <c r="F4202">
        <v>8.25</v>
      </c>
      <c r="G4202">
        <v>-101.950866265057</v>
      </c>
      <c r="H4202">
        <v>-29.574572986078099</v>
      </c>
      <c r="I4202">
        <v>-88.470595553395995</v>
      </c>
      <c r="J4202">
        <v>-0.28585960064306398</v>
      </c>
      <c r="K4202">
        <v>10.851069244686199</v>
      </c>
      <c r="M4202">
        <v>49.819834904927902</v>
      </c>
      <c r="N4202">
        <v>1.4108377313610301</v>
      </c>
      <c r="O4202">
        <v>327.27272727272702</v>
      </c>
      <c r="P4202">
        <v>15.223463687150799</v>
      </c>
    </row>
    <row r="4203" spans="1:17" hidden="1" x14ac:dyDescent="0.3">
      <c r="A4203" t="s">
        <v>8636</v>
      </c>
      <c r="B4203" t="s">
        <v>8637</v>
      </c>
      <c r="C4203" t="str">
        <f>IFERROR(VLOOKUP(Table1[[#This Row],[Ticker]],[1]!Table2[[Symbol]:[Industry]],2,FALSE),"-")</f>
        <v>-</v>
      </c>
      <c r="D4203" t="s">
        <v>433</v>
      </c>
      <c r="E4203">
        <v>14.40476</v>
      </c>
      <c r="F4203">
        <v>109.96</v>
      </c>
      <c r="G4203">
        <v>-12.471345293821599</v>
      </c>
      <c r="H4203">
        <v>-2.4873744703082399</v>
      </c>
      <c r="I4203">
        <v>-8.3810051994880297</v>
      </c>
      <c r="J4203">
        <v>0.47171615693268798</v>
      </c>
      <c r="K4203">
        <v>108.248430603305</v>
      </c>
      <c r="L4203">
        <v>98.281063945484604</v>
      </c>
      <c r="M4203">
        <v>97.628116521938296</v>
      </c>
      <c r="O4203">
        <v>3.6376864314302503E-2</v>
      </c>
      <c r="P4203">
        <v>14.1374299356445</v>
      </c>
    </row>
    <row r="4204" spans="1:17" hidden="1" x14ac:dyDescent="0.3">
      <c r="A4204" t="s">
        <v>8638</v>
      </c>
      <c r="B4204" t="s">
        <v>8639</v>
      </c>
      <c r="C4204" t="str">
        <f>IFERROR(VLOOKUP(Table1[[#This Row],[Ticker]],[1]!Table2[[Symbol]:[Industry]],2,FALSE),"-")</f>
        <v>-</v>
      </c>
      <c r="D4204" t="s">
        <v>136</v>
      </c>
      <c r="E4204">
        <v>14.397980447999901</v>
      </c>
      <c r="F4204">
        <v>33.96</v>
      </c>
      <c r="G4204">
        <v>-4.4268120536641096</v>
      </c>
      <c r="H4204">
        <v>-0.956124470308236</v>
      </c>
      <c r="I4204">
        <v>-28.204814723297499</v>
      </c>
      <c r="J4204">
        <v>0.44094692616346398</v>
      </c>
      <c r="K4204">
        <v>31.2585314390255</v>
      </c>
      <c r="L4204">
        <v>33.2933477338469</v>
      </c>
      <c r="M4204">
        <v>78.934942669829795</v>
      </c>
      <c r="N4204">
        <v>1.4112206442172399</v>
      </c>
      <c r="O4204">
        <v>46.2603062426383</v>
      </c>
      <c r="P4204">
        <v>34.868943606036503</v>
      </c>
      <c r="Q4204">
        <v>8.3801056320346998E-2</v>
      </c>
    </row>
    <row r="4205" spans="1:17" hidden="1" x14ac:dyDescent="0.3">
      <c r="A4205" t="s">
        <v>8640</v>
      </c>
      <c r="B4205" t="s">
        <v>8641</v>
      </c>
      <c r="C4205" t="str">
        <f>IFERROR(VLOOKUP(Table1[[#This Row],[Ticker]],[1]!Table2[[Symbol]:[Industry]],2,FALSE),"-")</f>
        <v>-</v>
      </c>
      <c r="D4205" t="s">
        <v>926</v>
      </c>
      <c r="E4205">
        <v>14.394515999999999</v>
      </c>
      <c r="F4205">
        <v>39.450000000000003</v>
      </c>
      <c r="G4205">
        <v>-30.365573239837101</v>
      </c>
      <c r="H4205">
        <v>-11.9162658476878</v>
      </c>
      <c r="I4205">
        <v>-23.445723814206598</v>
      </c>
      <c r="J4205">
        <v>-2.04098273192868E-2</v>
      </c>
      <c r="K4205">
        <v>43.691428897547297</v>
      </c>
      <c r="L4205">
        <v>43.591255812268699</v>
      </c>
      <c r="M4205">
        <v>38.384321566582599</v>
      </c>
      <c r="N4205">
        <v>5.2088809808643504</v>
      </c>
      <c r="O4205">
        <v>52.065906210392797</v>
      </c>
      <c r="P4205">
        <v>19.436875567665702</v>
      </c>
      <c r="Q4205">
        <v>1.7029801192565999E-2</v>
      </c>
    </row>
    <row r="4206" spans="1:17" hidden="1" x14ac:dyDescent="0.3">
      <c r="A4206" t="s">
        <v>8642</v>
      </c>
      <c r="B4206" t="s">
        <v>8643</v>
      </c>
      <c r="C4206" t="str">
        <f>IFERROR(VLOOKUP(Table1[[#This Row],[Ticker]],[1]!Table2[[Symbol]:[Industry]],2,FALSE),"-")</f>
        <v>-</v>
      </c>
      <c r="D4206" t="s">
        <v>626</v>
      </c>
      <c r="E4206">
        <v>14.389688</v>
      </c>
      <c r="F4206">
        <v>32.799999999999997</v>
      </c>
      <c r="G4206">
        <v>113.356392253409</v>
      </c>
      <c r="H4206">
        <v>7.6447841200001196</v>
      </c>
      <c r="I4206">
        <v>39.382400525423897</v>
      </c>
      <c r="J4206">
        <v>0.19555782615636599</v>
      </c>
      <c r="K4206">
        <v>29.9631624938133</v>
      </c>
      <c r="L4206">
        <v>23.395113672280399</v>
      </c>
      <c r="M4206">
        <v>39.469472552515199</v>
      </c>
      <c r="N4206">
        <v>1.4545454545454499</v>
      </c>
      <c r="O4206">
        <v>26.4634146341463</v>
      </c>
      <c r="P4206">
        <v>141.17647058823499</v>
      </c>
    </row>
    <row r="4207" spans="1:17" hidden="1" x14ac:dyDescent="0.3">
      <c r="A4207" t="s">
        <v>8644</v>
      </c>
      <c r="B4207" t="s">
        <v>8645</v>
      </c>
      <c r="C4207" t="str">
        <f>IFERROR(VLOOKUP(Table1[[#This Row],[Ticker]],[1]!Table2[[Symbol]:[Industry]],2,FALSE),"-")</f>
        <v>-</v>
      </c>
      <c r="D4207" t="s">
        <v>726</v>
      </c>
      <c r="E4207">
        <v>14.354740187999999</v>
      </c>
      <c r="F4207">
        <v>13.5</v>
      </c>
      <c r="G4207">
        <v>-40.378188883234898</v>
      </c>
      <c r="H4207">
        <v>-4.7862250450208803</v>
      </c>
      <c r="I4207">
        <v>-5.6207382901765399</v>
      </c>
      <c r="J4207">
        <v>0.25161344233253302</v>
      </c>
      <c r="K4207">
        <v>13.7702793434149</v>
      </c>
      <c r="L4207">
        <v>13.633407496424899</v>
      </c>
      <c r="M4207">
        <v>58.520367008885003</v>
      </c>
      <c r="N4207">
        <v>0.36660776422288999</v>
      </c>
      <c r="O4207">
        <v>19.481481481481399</v>
      </c>
      <c r="P4207">
        <v>15.879828326180199</v>
      </c>
    </row>
    <row r="4208" spans="1:17" hidden="1" x14ac:dyDescent="0.3">
      <c r="A4208" t="s">
        <v>8646</v>
      </c>
      <c r="B4208" t="s">
        <v>8647</v>
      </c>
      <c r="C4208" t="str">
        <f>IFERROR(VLOOKUP(Table1[[#This Row],[Ticker]],[1]!Table2[[Symbol]:[Industry]],2,FALSE),"-")</f>
        <v>-</v>
      </c>
      <c r="D4208" t="s">
        <v>696</v>
      </c>
      <c r="E4208">
        <v>14.264291999999999</v>
      </c>
      <c r="F4208">
        <v>49.98</v>
      </c>
      <c r="G4208">
        <v>151.08158123170699</v>
      </c>
      <c r="H4208">
        <v>-9.6857074879252103</v>
      </c>
      <c r="I4208">
        <v>186.71522126950299</v>
      </c>
      <c r="J4208">
        <v>-3.26182677881107</v>
      </c>
      <c r="K4208">
        <v>52.213165230658703</v>
      </c>
      <c r="L4208">
        <v>39.345848636621</v>
      </c>
      <c r="M4208">
        <v>47.246639883371003</v>
      </c>
      <c r="N4208">
        <v>1.5275691160554601</v>
      </c>
      <c r="O4208">
        <v>24.409763905562201</v>
      </c>
      <c r="P4208">
        <v>200</v>
      </c>
      <c r="Q4208">
        <v>1.8450132717359999E-2</v>
      </c>
    </row>
    <row r="4209" spans="1:17" hidden="1" x14ac:dyDescent="0.3">
      <c r="A4209" t="s">
        <v>8648</v>
      </c>
      <c r="B4209" t="s">
        <v>8649</v>
      </c>
      <c r="C4209" t="str">
        <f>IFERROR(VLOOKUP(Table1[[#This Row],[Ticker]],[1]!Table2[[Symbol]:[Industry]],2,FALSE),"-")</f>
        <v>-</v>
      </c>
      <c r="D4209" t="s">
        <v>391</v>
      </c>
      <c r="E4209">
        <v>14.24783</v>
      </c>
      <c r="F4209">
        <v>81.5</v>
      </c>
      <c r="G4209">
        <v>-25.967801484341699</v>
      </c>
      <c r="H4209">
        <v>-6.8300974750030798</v>
      </c>
      <c r="I4209">
        <v>-9.94025776127223</v>
      </c>
      <c r="J4209">
        <v>0.226918115317018</v>
      </c>
      <c r="K4209">
        <v>78.918047231031807</v>
      </c>
      <c r="L4209">
        <v>81.881685508952401</v>
      </c>
      <c r="M4209">
        <v>64.771716535639797</v>
      </c>
      <c r="N4209">
        <v>0.57575757575757502</v>
      </c>
      <c r="O4209">
        <v>19.018404907975398</v>
      </c>
      <c r="P4209">
        <v>34.710743801652796</v>
      </c>
    </row>
    <row r="4210" spans="1:17" hidden="1" x14ac:dyDescent="0.3">
      <c r="A4210" t="s">
        <v>8650</v>
      </c>
      <c r="B4210" t="s">
        <v>8651</v>
      </c>
      <c r="C4210" t="str">
        <f>IFERROR(VLOOKUP(Table1[[#This Row],[Ticker]],[1]!Table2[[Symbol]:[Industry]],2,FALSE),"-")</f>
        <v>-</v>
      </c>
      <c r="D4210" t="s">
        <v>532</v>
      </c>
      <c r="E4210">
        <v>14.2389492</v>
      </c>
      <c r="F4210">
        <v>47.46</v>
      </c>
      <c r="G4210">
        <v>31.826129518311902</v>
      </c>
      <c r="H4210">
        <v>-18.523683093606198</v>
      </c>
      <c r="I4210">
        <v>-20.590194840256601</v>
      </c>
      <c r="J4210">
        <v>0.47171615693268798</v>
      </c>
      <c r="K4210">
        <v>55.102045184109102</v>
      </c>
      <c r="L4210">
        <v>51.962983129456902</v>
      </c>
      <c r="M4210">
        <v>22.542619327587701</v>
      </c>
      <c r="N4210">
        <v>0.66094573001124401</v>
      </c>
      <c r="O4210">
        <v>32.743362831858398</v>
      </c>
      <c r="P4210">
        <v>72.581818181818093</v>
      </c>
    </row>
    <row r="4211" spans="1:17" hidden="1" x14ac:dyDescent="0.3">
      <c r="A4211" t="s">
        <v>8652</v>
      </c>
      <c r="B4211" t="s">
        <v>8653</v>
      </c>
      <c r="C4211" t="str">
        <f>IFERROR(VLOOKUP(Table1[[#This Row],[Ticker]],[1]!Table2[[Symbol]:[Industry]],2,FALSE),"-")</f>
        <v>-</v>
      </c>
      <c r="D4211" t="s">
        <v>926</v>
      </c>
      <c r="E4211">
        <v>14.120288</v>
      </c>
      <c r="F4211">
        <v>0.91</v>
      </c>
      <c r="G4211">
        <v>62.998247898374203</v>
      </c>
      <c r="H4211">
        <v>4.5714490591035197</v>
      </c>
      <c r="I4211">
        <v>-4.7714813899642099</v>
      </c>
      <c r="J4211">
        <v>0.47171615693268798</v>
      </c>
      <c r="K4211">
        <v>0.88880282790142295</v>
      </c>
      <c r="L4211">
        <v>0.78579978605466805</v>
      </c>
      <c r="M4211">
        <v>46.087020296352698</v>
      </c>
      <c r="N4211">
        <v>1.0560355978682601</v>
      </c>
      <c r="O4211">
        <v>45.054945054945001</v>
      </c>
      <c r="P4211">
        <v>97.826086956521706</v>
      </c>
      <c r="Q4211">
        <v>7.2232878991599996E-4</v>
      </c>
    </row>
    <row r="4212" spans="1:17" hidden="1" x14ac:dyDescent="0.3">
      <c r="A4212" t="s">
        <v>8654</v>
      </c>
      <c r="B4212" t="s">
        <v>8655</v>
      </c>
      <c r="C4212" t="str">
        <f>IFERROR(VLOOKUP(Table1[[#This Row],[Ticker]],[1]!Table2[[Symbol]:[Industry]],2,FALSE),"-")</f>
        <v>-</v>
      </c>
      <c r="D4212" t="s">
        <v>626</v>
      </c>
      <c r="E4212">
        <v>14.102338847999899</v>
      </c>
      <c r="F4212">
        <v>28.73</v>
      </c>
      <c r="G4212">
        <v>9.8994751351121799</v>
      </c>
      <c r="H4212">
        <v>17.579098317394202</v>
      </c>
      <c r="I4212">
        <v>-12.120631946496101</v>
      </c>
      <c r="J4212">
        <v>14.7913364100972</v>
      </c>
      <c r="K4212">
        <v>25.876514742830398</v>
      </c>
      <c r="L4212">
        <v>24.9999718106885</v>
      </c>
      <c r="M4212">
        <v>66.078566508612298</v>
      </c>
      <c r="N4212">
        <v>2.5827542213747998</v>
      </c>
      <c r="O4212">
        <v>31.917855899756301</v>
      </c>
      <c r="P4212">
        <v>48.0927835051546</v>
      </c>
      <c r="Q4212">
        <v>5.7752272930493002E-2</v>
      </c>
    </row>
    <row r="4213" spans="1:17" hidden="1" x14ac:dyDescent="0.3">
      <c r="A4213" t="s">
        <v>8656</v>
      </c>
      <c r="B4213" t="s">
        <v>8657</v>
      </c>
      <c r="C4213" t="str">
        <f>IFERROR(VLOOKUP(Table1[[#This Row],[Ticker]],[1]!Table2[[Symbol]:[Industry]],2,FALSE),"-")</f>
        <v>-</v>
      </c>
      <c r="D4213" t="s">
        <v>51</v>
      </c>
      <c r="E4213">
        <v>14.070869999999999</v>
      </c>
      <c r="F4213">
        <v>33</v>
      </c>
      <c r="G4213">
        <v>3.2339546909260402</v>
      </c>
      <c r="H4213">
        <v>-17.871989854923601</v>
      </c>
      <c r="I4213">
        <v>-26.148292984167099</v>
      </c>
      <c r="J4213">
        <v>-2.8108160822232202</v>
      </c>
      <c r="K4213">
        <v>35.461771223676003</v>
      </c>
      <c r="L4213">
        <v>32.856737470410003</v>
      </c>
      <c r="M4213">
        <v>36.6183513914063</v>
      </c>
      <c r="N4213">
        <v>1.0349787804333199</v>
      </c>
      <c r="O4213">
        <v>32.484848484848399</v>
      </c>
      <c r="P4213">
        <v>61.764705882352899</v>
      </c>
      <c r="Q4213">
        <v>0.111119885955911</v>
      </c>
    </row>
    <row r="4214" spans="1:17" hidden="1" x14ac:dyDescent="0.3">
      <c r="A4214" t="s">
        <v>8658</v>
      </c>
      <c r="B4214" t="s">
        <v>8659</v>
      </c>
      <c r="C4214" t="str">
        <f>IFERROR(VLOOKUP(Table1[[#This Row],[Ticker]],[1]!Table2[[Symbol]:[Industry]],2,FALSE),"-")</f>
        <v>-</v>
      </c>
      <c r="E4214">
        <v>14.067288</v>
      </c>
      <c r="F4214">
        <v>37.6</v>
      </c>
      <c r="G4214">
        <v>-5.2947628543139098</v>
      </c>
      <c r="H4214">
        <v>19.5625243833667</v>
      </c>
      <c r="I4214">
        <v>0.93825473378464697</v>
      </c>
      <c r="J4214">
        <v>5.5210487164219497</v>
      </c>
      <c r="K4214">
        <v>34.155802703457802</v>
      </c>
      <c r="L4214">
        <v>32.086146041927101</v>
      </c>
      <c r="M4214">
        <v>53.782009867701198</v>
      </c>
      <c r="N4214">
        <v>0.61434487256187098</v>
      </c>
      <c r="O4214">
        <v>27.047872340425499</v>
      </c>
      <c r="P4214">
        <v>55.500413564929602</v>
      </c>
      <c r="Q4214">
        <v>-1.6282763888132001E-2</v>
      </c>
    </row>
    <row r="4215" spans="1:17" hidden="1" x14ac:dyDescent="0.3">
      <c r="A4215" t="s">
        <v>8660</v>
      </c>
      <c r="B4215" t="s">
        <v>8661</v>
      </c>
      <c r="C4215" t="str">
        <f>IFERROR(VLOOKUP(Table1[[#This Row],[Ticker]],[1]!Table2[[Symbol]:[Industry]],2,FALSE),"-")</f>
        <v>-</v>
      </c>
      <c r="D4215" t="s">
        <v>307</v>
      </c>
      <c r="E4215">
        <v>14.0436</v>
      </c>
      <c r="F4215">
        <v>18.8</v>
      </c>
      <c r="G4215">
        <v>34.236129278471203</v>
      </c>
      <c r="H4215">
        <v>-0.90990968157584196</v>
      </c>
      <c r="I4215">
        <v>-8.0181741419672008</v>
      </c>
      <c r="J4215">
        <v>4.9934552873674702</v>
      </c>
      <c r="K4215">
        <v>18.851772876548001</v>
      </c>
      <c r="L4215">
        <v>17.367663525526702</v>
      </c>
      <c r="M4215">
        <v>58.551240033308197</v>
      </c>
      <c r="N4215">
        <v>2.2078190460087499</v>
      </c>
      <c r="O4215">
        <v>21.755319148936099</v>
      </c>
      <c r="P4215">
        <v>92.032686414708905</v>
      </c>
      <c r="Q4215">
        <v>9.1130019467537002E-2</v>
      </c>
    </row>
    <row r="4216" spans="1:17" hidden="1" x14ac:dyDescent="0.3">
      <c r="A4216" t="s">
        <v>8662</v>
      </c>
      <c r="B4216" t="s">
        <v>8663</v>
      </c>
      <c r="C4216" t="str">
        <f>IFERROR(VLOOKUP(Table1[[#This Row],[Ticker]],[1]!Table2[[Symbol]:[Industry]],2,FALSE),"-")</f>
        <v>-</v>
      </c>
      <c r="D4216" t="s">
        <v>433</v>
      </c>
      <c r="E4216">
        <v>14.043456000000001</v>
      </c>
      <c r="F4216">
        <v>1.08</v>
      </c>
      <c r="G4216">
        <v>98.414914565040903</v>
      </c>
      <c r="H4216">
        <v>-11.578283561217299</v>
      </c>
      <c r="I4216">
        <v>8.2434998834440201</v>
      </c>
      <c r="J4216">
        <v>2.3235680087845401</v>
      </c>
      <c r="K4216">
        <v>0.98621810952737499</v>
      </c>
      <c r="L4216">
        <v>0.81543898510356605</v>
      </c>
      <c r="M4216">
        <v>49.827149395330899</v>
      </c>
      <c r="N4216">
        <v>0.79532430184108205</v>
      </c>
      <c r="O4216">
        <v>28.703703703703599</v>
      </c>
      <c r="P4216">
        <v>134.78260869565199</v>
      </c>
      <c r="Q4216">
        <v>8.6653587576439997E-2</v>
      </c>
    </row>
    <row r="4217" spans="1:17" hidden="1" x14ac:dyDescent="0.3">
      <c r="A4217" t="s">
        <v>8664</v>
      </c>
      <c r="B4217" t="s">
        <v>8665</v>
      </c>
      <c r="C4217" t="str">
        <f>IFERROR(VLOOKUP(Table1[[#This Row],[Ticker]],[1]!Table2[[Symbol]:[Industry]],2,FALSE),"-")</f>
        <v>-</v>
      </c>
      <c r="D4217" t="s">
        <v>230</v>
      </c>
      <c r="E4217">
        <v>14.013056063999899</v>
      </c>
      <c r="F4217">
        <v>50.47</v>
      </c>
      <c r="G4217">
        <v>10.9353505323433</v>
      </c>
      <c r="H4217">
        <v>-4.5227558665418304</v>
      </c>
      <c r="I4217">
        <v>14.1839620736759</v>
      </c>
      <c r="J4217">
        <v>-1.5077280760326599</v>
      </c>
      <c r="K4217">
        <v>57.085415800071097</v>
      </c>
      <c r="L4217">
        <v>55.675130583612997</v>
      </c>
      <c r="M4217">
        <v>16.623269523229499</v>
      </c>
      <c r="N4217">
        <v>0.22044140566085099</v>
      </c>
      <c r="O4217">
        <v>120.36853576382001</v>
      </c>
      <c r="P4217">
        <v>79.480796586059697</v>
      </c>
      <c r="Q4217">
        <v>9.0637638164208001E-2</v>
      </c>
    </row>
    <row r="4218" spans="1:17" hidden="1" x14ac:dyDescent="0.3">
      <c r="A4218" t="s">
        <v>8666</v>
      </c>
      <c r="B4218" t="s">
        <v>8667</v>
      </c>
      <c r="C4218" t="str">
        <f>IFERROR(VLOOKUP(Table1[[#This Row],[Ticker]],[1]!Table2[[Symbol]:[Industry]],2,FALSE),"-")</f>
        <v>-</v>
      </c>
      <c r="D4218" t="s">
        <v>926</v>
      </c>
      <c r="E4218">
        <v>14.0002555</v>
      </c>
      <c r="F4218">
        <v>26.95</v>
      </c>
      <c r="G4218">
        <v>-18.080566125180901</v>
      </c>
      <c r="H4218">
        <v>-8.4240968307774793</v>
      </c>
      <c r="I4218">
        <v>-27.331421979822</v>
      </c>
      <c r="J4218">
        <v>-10.2269001103639</v>
      </c>
      <c r="K4218">
        <v>27.057720258523499</v>
      </c>
      <c r="L4218">
        <v>27.0627804963794</v>
      </c>
      <c r="M4218">
        <v>48.112729220156503</v>
      </c>
      <c r="N4218">
        <v>1.50670659609965</v>
      </c>
      <c r="O4218">
        <v>24.6753246753246</v>
      </c>
      <c r="P4218">
        <v>17.173913043478201</v>
      </c>
      <c r="Q4218">
        <v>-0.10345671639703199</v>
      </c>
    </row>
    <row r="4219" spans="1:17" hidden="1" x14ac:dyDescent="0.3">
      <c r="A4219" t="s">
        <v>8668</v>
      </c>
      <c r="B4219" t="s">
        <v>8669</v>
      </c>
      <c r="C4219" t="str">
        <f>IFERROR(VLOOKUP(Table1[[#This Row],[Ticker]],[1]!Table2[[Symbol]:[Industry]],2,FALSE),"-")</f>
        <v>-</v>
      </c>
      <c r="D4219" t="s">
        <v>626</v>
      </c>
      <c r="E4219">
        <v>13.962477</v>
      </c>
      <c r="F4219">
        <v>25.89</v>
      </c>
      <c r="G4219">
        <v>57.685377198492802</v>
      </c>
      <c r="H4219">
        <v>-13.8334637620168</v>
      </c>
      <c r="I4219">
        <v>37.418441090655897</v>
      </c>
      <c r="J4219">
        <v>-7.2179028573979602</v>
      </c>
      <c r="K4219">
        <v>36.887827769613303</v>
      </c>
      <c r="L4219">
        <v>31.8264435412325</v>
      </c>
      <c r="M4219">
        <v>9.1244410599159504</v>
      </c>
      <c r="N4219">
        <v>0.142412759278122</v>
      </c>
      <c r="O4219">
        <v>157.04905368868199</v>
      </c>
      <c r="P4219">
        <v>108.286403861625</v>
      </c>
      <c r="Q4219">
        <v>0.118328502640918</v>
      </c>
    </row>
    <row r="4220" spans="1:17" hidden="1" x14ac:dyDescent="0.3">
      <c r="A4220" t="s">
        <v>8670</v>
      </c>
      <c r="B4220" t="s">
        <v>8671</v>
      </c>
      <c r="C4220" t="str">
        <f>IFERROR(VLOOKUP(Table1[[#This Row],[Ticker]],[1]!Table2[[Symbol]:[Industry]],2,FALSE),"-")</f>
        <v>-</v>
      </c>
      <c r="D4220" t="s">
        <v>626</v>
      </c>
      <c r="E4220">
        <v>13.953295744999901</v>
      </c>
      <c r="F4220">
        <v>26</v>
      </c>
      <c r="M4220">
        <v>50</v>
      </c>
      <c r="N4220">
        <v>1</v>
      </c>
    </row>
    <row r="4221" spans="1:17" hidden="1" x14ac:dyDescent="0.3">
      <c r="A4221" t="s">
        <v>8672</v>
      </c>
      <c r="B4221" t="s">
        <v>8673</v>
      </c>
      <c r="C4221" t="str">
        <f>IFERROR(VLOOKUP(Table1[[#This Row],[Ticker]],[1]!Table2[[Symbol]:[Industry]],2,FALSE),"-")</f>
        <v>-</v>
      </c>
      <c r="D4221" t="s">
        <v>5623</v>
      </c>
      <c r="E4221">
        <v>13.94</v>
      </c>
      <c r="F4221">
        <v>8.1999999999999993</v>
      </c>
      <c r="G4221">
        <v>-52.644598509801199</v>
      </c>
      <c r="H4221">
        <v>-4.4651247793317301</v>
      </c>
      <c r="I4221">
        <v>-43.1389444161303</v>
      </c>
      <c r="J4221">
        <v>-1.0189670728809801</v>
      </c>
      <c r="K4221">
        <v>8.4535556118427895</v>
      </c>
      <c r="L4221">
        <v>9.6310333353271798</v>
      </c>
      <c r="M4221">
        <v>52.653677819615702</v>
      </c>
      <c r="N4221">
        <v>0.988874679158255</v>
      </c>
      <c r="O4221">
        <v>62.804878048780502</v>
      </c>
      <c r="P4221">
        <v>7.4705111402359101</v>
      </c>
      <c r="Q4221">
        <v>8.7679823828821002E-2</v>
      </c>
    </row>
    <row r="4222" spans="1:17" hidden="1" x14ac:dyDescent="0.3">
      <c r="A4222" t="s">
        <v>8674</v>
      </c>
      <c r="B4222" t="s">
        <v>8675</v>
      </c>
      <c r="C4222" t="str">
        <f>IFERROR(VLOOKUP(Table1[[#This Row],[Ticker]],[1]!Table2[[Symbol]:[Industry]],2,FALSE),"-")</f>
        <v>-</v>
      </c>
      <c r="D4222" t="s">
        <v>433</v>
      </c>
      <c r="E4222">
        <v>13.912127999999999</v>
      </c>
      <c r="F4222">
        <v>14.94</v>
      </c>
      <c r="G4222">
        <v>-27.710168161630101</v>
      </c>
      <c r="H4222">
        <v>3.25730638075559</v>
      </c>
      <c r="I4222">
        <v>-17.9455790545077</v>
      </c>
      <c r="J4222">
        <v>-7.9997387233619603</v>
      </c>
      <c r="K4222">
        <v>14.974426614221899</v>
      </c>
      <c r="L4222">
        <v>15.468902338916401</v>
      </c>
      <c r="M4222">
        <v>50.4145796459865</v>
      </c>
      <c r="N4222">
        <v>0.95933935212531896</v>
      </c>
      <c r="O4222">
        <v>52.2757697456492</v>
      </c>
      <c r="P4222">
        <v>16.810007818608199</v>
      </c>
      <c r="Q4222">
        <v>-4.7330952273159997E-2</v>
      </c>
    </row>
    <row r="4223" spans="1:17" hidden="1" x14ac:dyDescent="0.3">
      <c r="A4223" t="s">
        <v>8676</v>
      </c>
      <c r="B4223" t="s">
        <v>8677</v>
      </c>
      <c r="C4223" t="str">
        <f>IFERROR(VLOOKUP(Table1[[#This Row],[Ticker]],[1]!Table2[[Symbol]:[Industry]],2,FALSE),"-")</f>
        <v>-</v>
      </c>
      <c r="D4223" t="s">
        <v>46</v>
      </c>
      <c r="E4223">
        <v>13.877079999999999</v>
      </c>
      <c r="F4223">
        <v>20.3</v>
      </c>
      <c r="G4223">
        <v>-19.1776780275516</v>
      </c>
      <c r="H4223">
        <v>-2.4873744703082399</v>
      </c>
      <c r="I4223">
        <v>-4.5486649906772199</v>
      </c>
      <c r="K4223">
        <v>18.6937985357009</v>
      </c>
      <c r="L4223">
        <v>11.4478124197352</v>
      </c>
      <c r="M4223">
        <v>96.313514182769097</v>
      </c>
      <c r="N4223">
        <v>1.8</v>
      </c>
      <c r="O4223">
        <v>15.7635467980295</v>
      </c>
      <c r="P4223">
        <v>62.4</v>
      </c>
    </row>
    <row r="4224" spans="1:17" hidden="1" x14ac:dyDescent="0.3">
      <c r="A4224" t="s">
        <v>8678</v>
      </c>
      <c r="B4224" t="s">
        <v>8679</v>
      </c>
      <c r="C4224" t="str">
        <f>IFERROR(VLOOKUP(Table1[[#This Row],[Ticker]],[1]!Table2[[Symbol]:[Industry]],2,FALSE),"-")</f>
        <v>-</v>
      </c>
      <c r="D4224" t="s">
        <v>133</v>
      </c>
      <c r="E4224">
        <v>13.841940419999901</v>
      </c>
      <c r="F4224">
        <v>25</v>
      </c>
      <c r="G4224">
        <v>-43.666345799801498</v>
      </c>
      <c r="H4224">
        <v>-2.4873744703082399</v>
      </c>
      <c r="I4224">
        <v>-2.8755378273539902</v>
      </c>
      <c r="J4224">
        <v>0.47171615693268798</v>
      </c>
      <c r="K4224">
        <v>25.3858213007796</v>
      </c>
      <c r="L4224">
        <v>27.373472311053298</v>
      </c>
      <c r="M4224">
        <v>5.7435922009098999</v>
      </c>
      <c r="N4224">
        <v>0</v>
      </c>
      <c r="O4224">
        <v>40.559999999999903</v>
      </c>
      <c r="P4224">
        <v>40.924464487034903</v>
      </c>
    </row>
    <row r="4225" spans="1:17" hidden="1" x14ac:dyDescent="0.3">
      <c r="A4225" t="s">
        <v>8680</v>
      </c>
      <c r="B4225" t="s">
        <v>8681</v>
      </c>
      <c r="C4225" t="str">
        <f>IFERROR(VLOOKUP(Table1[[#This Row],[Ticker]],[1]!Table2[[Symbol]:[Industry]],2,FALSE),"-")</f>
        <v>-</v>
      </c>
      <c r="D4225" t="s">
        <v>626</v>
      </c>
      <c r="E4225">
        <v>13.817022</v>
      </c>
      <c r="F4225">
        <v>34</v>
      </c>
      <c r="G4225">
        <v>-20.666082319694201</v>
      </c>
      <c r="I4225">
        <v>-13.104814723297499</v>
      </c>
      <c r="K4225">
        <v>71.000791228306696</v>
      </c>
      <c r="M4225">
        <v>99.985344065864695</v>
      </c>
      <c r="N4225">
        <v>1</v>
      </c>
      <c r="O4225">
        <v>9.1176470588235397</v>
      </c>
      <c r="P4225">
        <v>5.91900311526478</v>
      </c>
    </row>
    <row r="4226" spans="1:17" hidden="1" x14ac:dyDescent="0.3">
      <c r="A4226" t="s">
        <v>8682</v>
      </c>
      <c r="B4226" t="s">
        <v>8683</v>
      </c>
      <c r="C4226" t="str">
        <f>IFERROR(VLOOKUP(Table1[[#This Row],[Ticker]],[1]!Table2[[Symbol]:[Industry]],2,FALSE),"-")</f>
        <v>-</v>
      </c>
      <c r="D4226" t="s">
        <v>726</v>
      </c>
      <c r="E4226">
        <v>13.801773789</v>
      </c>
      <c r="F4226">
        <v>15.58</v>
      </c>
      <c r="G4226">
        <v>14.2192525677521</v>
      </c>
      <c r="H4226">
        <v>5.2730067414004003</v>
      </c>
      <c r="I4226">
        <v>3.0511533673607598</v>
      </c>
      <c r="J4226">
        <v>2.6007484149972</v>
      </c>
      <c r="K4226">
        <v>14.8414333217088</v>
      </c>
      <c r="L4226">
        <v>13.478023774011399</v>
      </c>
      <c r="M4226">
        <v>59.192142314001003</v>
      </c>
      <c r="N4226">
        <v>1.40937299781416</v>
      </c>
      <c r="O4226">
        <v>4.6213093709884498</v>
      </c>
      <c r="P4226">
        <v>45.200372786579599</v>
      </c>
      <c r="Q4226">
        <v>3.6626942849021002E-2</v>
      </c>
    </row>
    <row r="4227" spans="1:17" hidden="1" x14ac:dyDescent="0.3">
      <c r="A4227" t="s">
        <v>8684</v>
      </c>
      <c r="B4227" t="s">
        <v>8685</v>
      </c>
      <c r="C4227" t="str">
        <f>IFERROR(VLOOKUP(Table1[[#This Row],[Ticker]],[1]!Table2[[Symbol]:[Industry]],2,FALSE),"-")</f>
        <v>-</v>
      </c>
      <c r="D4227" t="s">
        <v>223</v>
      </c>
      <c r="E4227">
        <v>13.798882499999999</v>
      </c>
      <c r="F4227">
        <v>46.05</v>
      </c>
      <c r="G4227">
        <v>50.598446692782296</v>
      </c>
      <c r="H4227">
        <v>8.2193642007412802</v>
      </c>
      <c r="I4227">
        <v>21.2692734004257</v>
      </c>
      <c r="J4227">
        <v>1.8695656192982699</v>
      </c>
      <c r="K4227">
        <v>44.544619147920301</v>
      </c>
      <c r="L4227">
        <v>39.226657964987403</v>
      </c>
      <c r="M4227">
        <v>51.8110797656798</v>
      </c>
      <c r="N4227">
        <v>1.5475400433615401</v>
      </c>
      <c r="O4227">
        <v>41.020629750271397</v>
      </c>
      <c r="P4227">
        <v>99.956578376031203</v>
      </c>
      <c r="Q4227">
        <v>7.2866970196631006E-2</v>
      </c>
    </row>
    <row r="4228" spans="1:17" hidden="1" x14ac:dyDescent="0.3">
      <c r="A4228" t="s">
        <v>8686</v>
      </c>
      <c r="B4228" t="s">
        <v>8687</v>
      </c>
      <c r="C4228" t="str">
        <f>IFERROR(VLOOKUP(Table1[[#This Row],[Ticker]],[1]!Table2[[Symbol]:[Industry]],2,FALSE),"-")</f>
        <v>-</v>
      </c>
      <c r="D4228" t="s">
        <v>136</v>
      </c>
      <c r="E4228">
        <v>13.756782719999901</v>
      </c>
      <c r="F4228">
        <v>52.16</v>
      </c>
      <c r="G4228">
        <v>45.844666631156599</v>
      </c>
      <c r="H4228">
        <v>-0.452945675316069</v>
      </c>
      <c r="I4228">
        <v>37.212188158546802</v>
      </c>
      <c r="J4228">
        <v>-4.1543580796736403</v>
      </c>
      <c r="K4228">
        <v>52.308925433845602</v>
      </c>
      <c r="L4228">
        <v>44.981230204415198</v>
      </c>
      <c r="M4228">
        <v>41.701000416717399</v>
      </c>
      <c r="N4228">
        <v>1.0338134508514101</v>
      </c>
      <c r="O4228">
        <v>13.1134969325153</v>
      </c>
      <c r="P4228">
        <v>86.618962432915893</v>
      </c>
      <c r="Q4228">
        <v>3.7844535588581002E-2</v>
      </c>
    </row>
    <row r="4229" spans="1:17" hidden="1" x14ac:dyDescent="0.3">
      <c r="A4229" t="s">
        <v>8688</v>
      </c>
      <c r="B4229" t="s">
        <v>8689</v>
      </c>
      <c r="C4229" t="str">
        <f>IFERROR(VLOOKUP(Table1[[#This Row],[Ticker]],[1]!Table2[[Symbol]:[Industry]],2,FALSE),"-")</f>
        <v>-</v>
      </c>
      <c r="D4229" t="s">
        <v>136</v>
      </c>
      <c r="E4229">
        <v>13.731081</v>
      </c>
      <c r="F4229">
        <v>11.13</v>
      </c>
      <c r="G4229">
        <v>93.810954169001306</v>
      </c>
      <c r="H4229">
        <v>-16.175587398064899</v>
      </c>
      <c r="I4229">
        <v>1.0490314305485999</v>
      </c>
      <c r="J4229">
        <v>-3.09667806566714</v>
      </c>
      <c r="K4229">
        <v>11.5783190788749</v>
      </c>
      <c r="L4229">
        <v>10.2600248949967</v>
      </c>
      <c r="M4229">
        <v>34.679598411253899</v>
      </c>
      <c r="N4229">
        <v>0.357308471510218</v>
      </c>
      <c r="O4229">
        <v>21.3836477987421</v>
      </c>
      <c r="P4229">
        <v>125.760649087221</v>
      </c>
      <c r="Q4229">
        <v>8.0893609245518E-2</v>
      </c>
    </row>
    <row r="4230" spans="1:17" hidden="1" x14ac:dyDescent="0.3">
      <c r="A4230" t="s">
        <v>8690</v>
      </c>
      <c r="B4230" t="s">
        <v>8691</v>
      </c>
      <c r="C4230" t="str">
        <f>IFERROR(VLOOKUP(Table1[[#This Row],[Ticker]],[1]!Table2[[Symbol]:[Industry]],2,FALSE),"-")</f>
        <v>-</v>
      </c>
      <c r="D4230" t="s">
        <v>1180</v>
      </c>
      <c r="E4230">
        <v>13.70286962</v>
      </c>
      <c r="F4230">
        <v>2.5299999999999998</v>
      </c>
      <c r="G4230">
        <v>31.539914565040899</v>
      </c>
      <c r="H4230">
        <v>25.2904033074695</v>
      </c>
      <c r="I4230">
        <v>31.466613848131001</v>
      </c>
      <c r="K4230">
        <v>2.1520869497177202</v>
      </c>
      <c r="L4230">
        <v>1.89938348901842</v>
      </c>
      <c r="M4230">
        <v>52.522152061207699</v>
      </c>
      <c r="N4230">
        <v>0.89176180934444305</v>
      </c>
      <c r="O4230">
        <v>13.8339920948616</v>
      </c>
      <c r="P4230">
        <v>80.714285714285694</v>
      </c>
      <c r="Q4230">
        <v>0.13182848784640799</v>
      </c>
    </row>
    <row r="4231" spans="1:17" hidden="1" x14ac:dyDescent="0.3">
      <c r="A4231" t="s">
        <v>8692</v>
      </c>
      <c r="B4231" t="s">
        <v>8693</v>
      </c>
      <c r="C4231" t="str">
        <f>IFERROR(VLOOKUP(Table1[[#This Row],[Ticker]],[1]!Table2[[Symbol]:[Industry]],2,FALSE),"-")</f>
        <v>-</v>
      </c>
      <c r="D4231" t="s">
        <v>1459</v>
      </c>
      <c r="E4231">
        <v>13.702680000000001</v>
      </c>
      <c r="F4231">
        <v>2</v>
      </c>
      <c r="G4231">
        <v>27.261068411194699</v>
      </c>
      <c r="K4231">
        <v>1.8164878752898299</v>
      </c>
      <c r="L4231">
        <v>1.8009664774797101</v>
      </c>
      <c r="M4231">
        <v>73.414657253377001</v>
      </c>
      <c r="N4231">
        <v>1</v>
      </c>
      <c r="O4231">
        <v>5</v>
      </c>
      <c r="P4231">
        <v>66.6666666666666</v>
      </c>
      <c r="Q4231">
        <v>-2.1676028175539999E-2</v>
      </c>
    </row>
    <row r="4232" spans="1:17" hidden="1" x14ac:dyDescent="0.3">
      <c r="A4232" t="s">
        <v>8694</v>
      </c>
      <c r="B4232" t="s">
        <v>8695</v>
      </c>
      <c r="C4232" t="str">
        <f>IFERROR(VLOOKUP(Table1[[#This Row],[Ticker]],[1]!Table2[[Symbol]:[Industry]],2,FALSE),"-")</f>
        <v>-</v>
      </c>
      <c r="D4232" t="s">
        <v>116</v>
      </c>
      <c r="E4232">
        <v>13.67127063</v>
      </c>
      <c r="F4232">
        <v>9.3000000000000007</v>
      </c>
      <c r="G4232">
        <v>13.4751555288963</v>
      </c>
      <c r="H4232">
        <v>-3.1980343687853998</v>
      </c>
      <c r="I4232">
        <v>-18.879890711139399</v>
      </c>
      <c r="J4232">
        <v>5.5200512804557702</v>
      </c>
      <c r="K4232">
        <v>9.4782388516343197</v>
      </c>
      <c r="L4232">
        <v>9.2588279612449593</v>
      </c>
      <c r="M4232">
        <v>48.294912529427201</v>
      </c>
      <c r="N4232">
        <v>1.0075924324122101</v>
      </c>
      <c r="O4232">
        <v>53.763440860214999</v>
      </c>
      <c r="P4232">
        <v>78.502879078694804</v>
      </c>
      <c r="Q4232">
        <v>3.0865803784835999E-2</v>
      </c>
    </row>
    <row r="4233" spans="1:17" hidden="1" x14ac:dyDescent="0.3">
      <c r="A4233" t="s">
        <v>8696</v>
      </c>
      <c r="B4233" t="s">
        <v>8697</v>
      </c>
      <c r="C4233" t="str">
        <f>IFERROR(VLOOKUP(Table1[[#This Row],[Ticker]],[1]!Table2[[Symbol]:[Industry]],2,FALSE),"-")</f>
        <v>-</v>
      </c>
      <c r="D4233" t="s">
        <v>4951</v>
      </c>
      <c r="E4233">
        <v>13.595006250000001</v>
      </c>
      <c r="F4233">
        <v>29.75</v>
      </c>
      <c r="G4233">
        <v>-51.873885033150898</v>
      </c>
      <c r="H4233">
        <v>1.06045161664827</v>
      </c>
      <c r="I4233">
        <v>-16.795329452983498</v>
      </c>
      <c r="J4233">
        <v>0.87643791072695798</v>
      </c>
      <c r="K4233">
        <v>29.302315541745401</v>
      </c>
      <c r="L4233">
        <v>31.085613318418499</v>
      </c>
      <c r="M4233">
        <v>55.996912825916603</v>
      </c>
      <c r="N4233">
        <v>1.43325409135869</v>
      </c>
      <c r="O4233">
        <v>39.495798319327697</v>
      </c>
      <c r="P4233">
        <v>31.929046563192902</v>
      </c>
      <c r="Q4233">
        <v>-2.0483099630878E-2</v>
      </c>
    </row>
    <row r="4234" spans="1:17" hidden="1" x14ac:dyDescent="0.3">
      <c r="A4234" t="s">
        <v>8698</v>
      </c>
      <c r="B4234" t="s">
        <v>8699</v>
      </c>
      <c r="C4234" t="str">
        <f>IFERROR(VLOOKUP(Table1[[#This Row],[Ticker]],[1]!Table2[[Symbol]:[Industry]],2,FALSE),"-")</f>
        <v>-</v>
      </c>
      <c r="D4234" t="s">
        <v>68</v>
      </c>
      <c r="E4234">
        <v>13.5939</v>
      </c>
      <c r="F4234">
        <v>1.1299999999999999</v>
      </c>
      <c r="G4234">
        <v>37.700628850755201</v>
      </c>
      <c r="H4234">
        <v>-20.0056226454907</v>
      </c>
      <c r="I4234">
        <v>-17.342102858890701</v>
      </c>
      <c r="J4234">
        <v>3.1989888842053902</v>
      </c>
      <c r="K4234">
        <v>1.1107692952421999</v>
      </c>
      <c r="L4234">
        <v>1.02783291052631</v>
      </c>
      <c r="M4234">
        <v>46.049002662709</v>
      </c>
      <c r="N4234">
        <v>0.55119455629430503</v>
      </c>
      <c r="O4234">
        <v>49.557522123893797</v>
      </c>
      <c r="P4234">
        <v>71.212121212121104</v>
      </c>
      <c r="Q4234">
        <v>7.3488942166736002E-2</v>
      </c>
    </row>
    <row r="4235" spans="1:17" hidden="1" x14ac:dyDescent="0.3">
      <c r="A4235" t="s">
        <v>8700</v>
      </c>
      <c r="B4235" t="s">
        <v>8701</v>
      </c>
      <c r="C4235" t="str">
        <f>IFERROR(VLOOKUP(Table1[[#This Row],[Ticker]],[1]!Table2[[Symbol]:[Industry]],2,FALSE),"-")</f>
        <v>-</v>
      </c>
      <c r="D4235" t="s">
        <v>1370</v>
      </c>
      <c r="E4235">
        <v>13.566000000000001</v>
      </c>
      <c r="F4235">
        <v>96.9</v>
      </c>
      <c r="G4235">
        <v>-20.0898661800958</v>
      </c>
      <c r="H4235">
        <v>-16.962220013114901</v>
      </c>
      <c r="I4235">
        <v>-51.306345335542403</v>
      </c>
      <c r="J4235">
        <v>-4.5282838430672996</v>
      </c>
      <c r="K4235">
        <v>104.251502686289</v>
      </c>
      <c r="L4235">
        <v>108.627382447325</v>
      </c>
      <c r="M4235">
        <v>18.528757769718698</v>
      </c>
      <c r="N4235">
        <v>0.41932841932841902</v>
      </c>
      <c r="O4235">
        <v>74.324045407636703</v>
      </c>
      <c r="P4235">
        <v>21.125</v>
      </c>
      <c r="Q4235">
        <v>-1.0185054662525001E-2</v>
      </c>
    </row>
    <row r="4236" spans="1:17" hidden="1" x14ac:dyDescent="0.3">
      <c r="A4236" t="s">
        <v>8702</v>
      </c>
      <c r="B4236" t="s">
        <v>8703</v>
      </c>
      <c r="C4236" t="str">
        <f>IFERROR(VLOOKUP(Table1[[#This Row],[Ticker]],[1]!Table2[[Symbol]:[Industry]],2,FALSE),"-")</f>
        <v>-</v>
      </c>
      <c r="E4236">
        <v>13.563774</v>
      </c>
      <c r="F4236">
        <v>17.010000000000002</v>
      </c>
      <c r="G4236">
        <v>-26.585085434959002</v>
      </c>
      <c r="H4236">
        <v>-2.4873744703082399</v>
      </c>
      <c r="I4236">
        <v>-13.104814723297499</v>
      </c>
      <c r="J4236">
        <v>0.47171615693268798</v>
      </c>
      <c r="K4236">
        <v>17.009997340269599</v>
      </c>
      <c r="L4236">
        <v>16.935884036177601</v>
      </c>
      <c r="M4236">
        <v>100</v>
      </c>
      <c r="O4236">
        <v>0</v>
      </c>
      <c r="P4236">
        <v>0</v>
      </c>
    </row>
    <row r="4237" spans="1:17" hidden="1" x14ac:dyDescent="0.3">
      <c r="A4237" t="s">
        <v>8704</v>
      </c>
      <c r="B4237" t="s">
        <v>8705</v>
      </c>
      <c r="C4237" t="str">
        <f>IFERROR(VLOOKUP(Table1[[#This Row],[Ticker]],[1]!Table2[[Symbol]:[Industry]],2,FALSE),"-")</f>
        <v>-</v>
      </c>
      <c r="D4237" t="s">
        <v>1459</v>
      </c>
      <c r="E4237">
        <v>13.5406458</v>
      </c>
      <c r="F4237">
        <v>13.5</v>
      </c>
      <c r="G4237">
        <v>41.116777919078103</v>
      </c>
      <c r="H4237">
        <v>1.3587793758455999</v>
      </c>
      <c r="I4237">
        <v>1.30196493771938</v>
      </c>
      <c r="J4237">
        <v>-6.42483556720524</v>
      </c>
      <c r="K4237">
        <v>12.802298601441199</v>
      </c>
      <c r="L4237">
        <v>11.677332992357</v>
      </c>
      <c r="M4237">
        <v>57.328794654807197</v>
      </c>
      <c r="N4237">
        <v>0.60063559322033899</v>
      </c>
      <c r="O4237">
        <v>22.962962962962902</v>
      </c>
      <c r="P4237">
        <v>77.631578947368396</v>
      </c>
      <c r="Q4237">
        <v>0.15835237491717499</v>
      </c>
    </row>
    <row r="4238" spans="1:17" hidden="1" x14ac:dyDescent="0.3">
      <c r="A4238" t="s">
        <v>8706</v>
      </c>
      <c r="B4238" t="s">
        <v>8707</v>
      </c>
      <c r="C4238" t="str">
        <f>IFERROR(VLOOKUP(Table1[[#This Row],[Ticker]],[1]!Table2[[Symbol]:[Industry]],2,FALSE),"-")</f>
        <v>-</v>
      </c>
      <c r="D4238" t="s">
        <v>396</v>
      </c>
      <c r="E4238">
        <v>13.5356755</v>
      </c>
      <c r="F4238">
        <v>20.89</v>
      </c>
      <c r="G4238">
        <v>61.274626795256701</v>
      </c>
      <c r="H4238">
        <v>22.918368351164901</v>
      </c>
      <c r="I4238">
        <v>43.140510631975403</v>
      </c>
      <c r="J4238">
        <v>6.4875472914973296</v>
      </c>
      <c r="K4238">
        <v>15.803450558572999</v>
      </c>
      <c r="L4238">
        <v>13.455671054614401</v>
      </c>
      <c r="M4238">
        <v>79.5116210811901</v>
      </c>
      <c r="N4238">
        <v>3.7344637955790798</v>
      </c>
      <c r="O4238">
        <v>0.19147917663953001</v>
      </c>
      <c r="P4238">
        <v>119.432773109243</v>
      </c>
      <c r="Q4238">
        <v>6.6393840510746996E-2</v>
      </c>
    </row>
    <row r="4239" spans="1:17" hidden="1" x14ac:dyDescent="0.3">
      <c r="A4239" t="s">
        <v>8708</v>
      </c>
      <c r="B4239" t="s">
        <v>8709</v>
      </c>
      <c r="C4239" t="str">
        <f>IFERROR(VLOOKUP(Table1[[#This Row],[Ticker]],[1]!Table2[[Symbol]:[Industry]],2,FALSE),"-")</f>
        <v>-</v>
      </c>
      <c r="D4239" t="s">
        <v>433</v>
      </c>
      <c r="E4239">
        <v>13.497460800000001</v>
      </c>
      <c r="F4239">
        <v>18.61</v>
      </c>
      <c r="G4239">
        <v>19.3756988787664</v>
      </c>
      <c r="H4239">
        <v>-8.6869712445017893</v>
      </c>
      <c r="I4239">
        <v>-18.733617968733601</v>
      </c>
      <c r="J4239">
        <v>0.47171615693268798</v>
      </c>
      <c r="K4239">
        <v>18.544409999123399</v>
      </c>
      <c r="L4239">
        <v>15.351864988253199</v>
      </c>
      <c r="M4239">
        <v>14.079203571840999</v>
      </c>
      <c r="N4239">
        <v>0</v>
      </c>
      <c r="O4239">
        <v>15.099408919935501</v>
      </c>
      <c r="P4239">
        <v>106.777777777777</v>
      </c>
      <c r="Q4239">
        <v>0.10796207101446099</v>
      </c>
    </row>
    <row r="4240" spans="1:17" hidden="1" x14ac:dyDescent="0.3">
      <c r="A4240" t="s">
        <v>8710</v>
      </c>
      <c r="B4240" t="s">
        <v>8711</v>
      </c>
      <c r="C4240" t="str">
        <f>IFERROR(VLOOKUP(Table1[[#This Row],[Ticker]],[1]!Table2[[Symbol]:[Industry]],2,FALSE),"-")</f>
        <v>-</v>
      </c>
      <c r="D4240" t="s">
        <v>551</v>
      </c>
      <c r="E4240">
        <v>13.43055</v>
      </c>
      <c r="F4240">
        <v>17.5</v>
      </c>
      <c r="G4240">
        <v>98.061897876979302</v>
      </c>
      <c r="H4240">
        <v>0.57324942610142804</v>
      </c>
      <c r="I4240">
        <v>33.584204555830603</v>
      </c>
      <c r="J4240">
        <v>3.65380219111066</v>
      </c>
      <c r="K4240">
        <v>15.594129457649601</v>
      </c>
      <c r="L4240">
        <v>11.995000048875999</v>
      </c>
      <c r="M4240">
        <v>59.089194307761097</v>
      </c>
      <c r="N4240">
        <v>1.2755074915611899</v>
      </c>
      <c r="O4240">
        <v>5.0285714285714196</v>
      </c>
      <c r="P4240">
        <v>185.481239804241</v>
      </c>
      <c r="Q4240">
        <v>6.7301268928925004E-2</v>
      </c>
    </row>
    <row r="4241" spans="1:17" hidden="1" x14ac:dyDescent="0.3">
      <c r="A4241" t="s">
        <v>8712</v>
      </c>
      <c r="B4241" t="s">
        <v>8713</v>
      </c>
      <c r="C4241" t="str">
        <f>IFERROR(VLOOKUP(Table1[[#This Row],[Ticker]],[1]!Table2[[Symbol]:[Industry]],2,FALSE),"-")</f>
        <v>-</v>
      </c>
      <c r="D4241" t="s">
        <v>51</v>
      </c>
      <c r="E4241">
        <v>13.404325500000001</v>
      </c>
      <c r="F4241">
        <v>5.37</v>
      </c>
      <c r="G4241">
        <v>7.6649145650409203</v>
      </c>
      <c r="H4241">
        <v>35.884718552947497</v>
      </c>
      <c r="I4241">
        <v>-18.728716305019798</v>
      </c>
      <c r="J4241">
        <v>29.819542243889199</v>
      </c>
      <c r="K4241">
        <v>4.7697390236883903</v>
      </c>
      <c r="L4241">
        <v>4.8543284125834401</v>
      </c>
      <c r="M4241">
        <v>60.881997488870503</v>
      </c>
      <c r="N4241">
        <v>1.74120769741207</v>
      </c>
      <c r="O4241">
        <v>29.422718808193601</v>
      </c>
      <c r="P4241">
        <v>58.875739644970402</v>
      </c>
      <c r="Q4241">
        <v>5.4982663391456001E-2</v>
      </c>
    </row>
    <row r="4242" spans="1:17" hidden="1" x14ac:dyDescent="0.3">
      <c r="A4242" t="s">
        <v>8714</v>
      </c>
      <c r="B4242" t="s">
        <v>8715</v>
      </c>
      <c r="C4242" t="str">
        <f>IFERROR(VLOOKUP(Table1[[#This Row],[Ticker]],[1]!Table2[[Symbol]:[Industry]],2,FALSE),"-")</f>
        <v>-</v>
      </c>
      <c r="D4242" t="s">
        <v>1676</v>
      </c>
      <c r="E4242">
        <v>13.355387500000001</v>
      </c>
      <c r="F4242">
        <v>14.75</v>
      </c>
      <c r="G4242">
        <v>-70.096535816638394</v>
      </c>
      <c r="H4242">
        <v>-3.6485766561005901</v>
      </c>
      <c r="I4242">
        <v>-14.705882101549699</v>
      </c>
      <c r="J4242">
        <v>-1.8899572573723</v>
      </c>
      <c r="K4242">
        <v>15.1225894903942</v>
      </c>
      <c r="L4242">
        <v>15.619656170187699</v>
      </c>
      <c r="M4242">
        <v>48.632120004655398</v>
      </c>
      <c r="N4242">
        <v>0.25167177574322502</v>
      </c>
      <c r="O4242">
        <v>77.627118644067707</v>
      </c>
      <c r="P4242">
        <v>42.374517374517303</v>
      </c>
      <c r="Q4242">
        <v>5.5987214634958003E-2</v>
      </c>
    </row>
    <row r="4243" spans="1:17" hidden="1" x14ac:dyDescent="0.3">
      <c r="A4243" t="s">
        <v>8716</v>
      </c>
      <c r="B4243" t="s">
        <v>8717</v>
      </c>
      <c r="C4243" t="str">
        <f>IFERROR(VLOOKUP(Table1[[#This Row],[Ticker]],[1]!Table2[[Symbol]:[Industry]],2,FALSE),"-")</f>
        <v>-</v>
      </c>
      <c r="E4243">
        <v>13.3457133</v>
      </c>
      <c r="F4243">
        <v>26.61</v>
      </c>
      <c r="G4243">
        <v>272.36543930267197</v>
      </c>
      <c r="H4243">
        <v>-3.1963296941888402</v>
      </c>
      <c r="I4243">
        <v>-1.29809203422193</v>
      </c>
      <c r="J4243">
        <v>4.4576481616220098</v>
      </c>
      <c r="K4243">
        <v>24.788118170922701</v>
      </c>
      <c r="L4243">
        <v>20.7932840576565</v>
      </c>
      <c r="M4243">
        <v>66.245392066123301</v>
      </c>
      <c r="N4243">
        <v>0.36449437783090199</v>
      </c>
      <c r="O4243">
        <v>41.676061630965798</v>
      </c>
      <c r="P4243">
        <v>366.02451838879102</v>
      </c>
    </row>
    <row r="4244" spans="1:17" hidden="1" x14ac:dyDescent="0.3">
      <c r="A4244" t="s">
        <v>8718</v>
      </c>
      <c r="B4244" t="s">
        <v>8719</v>
      </c>
      <c r="C4244" t="str">
        <f>IFERROR(VLOOKUP(Table1[[#This Row],[Ticker]],[1]!Table2[[Symbol]:[Industry]],2,FALSE),"-")</f>
        <v>-</v>
      </c>
      <c r="D4244" t="s">
        <v>626</v>
      </c>
      <c r="E4244">
        <v>13.343544124999999</v>
      </c>
      <c r="F4244">
        <v>15.25</v>
      </c>
      <c r="G4244">
        <v>-2.6013455975606998</v>
      </c>
      <c r="H4244">
        <v>11.328906336263801</v>
      </c>
      <c r="I4244">
        <v>0.27808490495523702</v>
      </c>
      <c r="J4244">
        <v>11.793849100687201</v>
      </c>
      <c r="K4244">
        <v>14.367197438491999</v>
      </c>
      <c r="L4244">
        <v>13.674999345009301</v>
      </c>
      <c r="M4244">
        <v>59.820686719560101</v>
      </c>
      <c r="N4244">
        <v>1.3019529646482</v>
      </c>
      <c r="O4244">
        <v>44.590163934426201</v>
      </c>
      <c r="Q4244">
        <v>7.2206467669321997E-2</v>
      </c>
    </row>
    <row r="4245" spans="1:17" hidden="1" x14ac:dyDescent="0.3">
      <c r="A4245" t="s">
        <v>8720</v>
      </c>
      <c r="B4245" t="s">
        <v>8721</v>
      </c>
      <c r="C4245" t="str">
        <f>IFERROR(VLOOKUP(Table1[[#This Row],[Ticker]],[1]!Table2[[Symbol]:[Industry]],2,FALSE),"-")</f>
        <v>-</v>
      </c>
      <c r="D4245" t="s">
        <v>54</v>
      </c>
      <c r="E4245">
        <v>13.3209324</v>
      </c>
      <c r="F4245">
        <v>13.32</v>
      </c>
      <c r="G4245">
        <v>-16.045666347822099</v>
      </c>
      <c r="H4245">
        <v>-1.5600174378507301</v>
      </c>
      <c r="I4245">
        <v>-63.734911090977299</v>
      </c>
      <c r="J4245">
        <v>2.4233164691887299</v>
      </c>
      <c r="K4245">
        <v>13.0845562803869</v>
      </c>
      <c r="L4245">
        <v>13.8235225017849</v>
      </c>
      <c r="M4245">
        <v>57.377441836602799</v>
      </c>
      <c r="N4245">
        <v>1.1233799593676199</v>
      </c>
      <c r="O4245">
        <v>106.531531531531</v>
      </c>
      <c r="P4245">
        <v>26.136363636363601</v>
      </c>
      <c r="Q4245">
        <v>5.3515452579751002E-2</v>
      </c>
    </row>
    <row r="4246" spans="1:17" hidden="1" x14ac:dyDescent="0.3">
      <c r="A4246" t="s">
        <v>8722</v>
      </c>
      <c r="B4246" t="s">
        <v>8723</v>
      </c>
      <c r="C4246" t="str">
        <f>IFERROR(VLOOKUP(Table1[[#This Row],[Ticker]],[1]!Table2[[Symbol]:[Industry]],2,FALSE),"-")</f>
        <v>-</v>
      </c>
      <c r="D4246" t="s">
        <v>463</v>
      </c>
      <c r="E4246">
        <v>13.311</v>
      </c>
      <c r="F4246">
        <v>9.86</v>
      </c>
      <c r="G4246">
        <v>219.379826845742</v>
      </c>
      <c r="H4246">
        <v>35.065968346192399</v>
      </c>
      <c r="I4246">
        <v>-18.1144486346655</v>
      </c>
      <c r="J4246">
        <v>8.3958232997898197</v>
      </c>
      <c r="K4246">
        <v>7.9408038772341696</v>
      </c>
      <c r="L4246">
        <v>8.0065875324818006</v>
      </c>
      <c r="M4246">
        <v>96.073042804355893</v>
      </c>
      <c r="N4246">
        <v>2.7396221007422198E-3</v>
      </c>
      <c r="O4246">
        <v>85.0912778904665</v>
      </c>
      <c r="P4246">
        <v>286.666666666666</v>
      </c>
      <c r="Q4246">
        <v>0.12639063500654499</v>
      </c>
    </row>
    <row r="4247" spans="1:17" hidden="1" x14ac:dyDescent="0.3">
      <c r="A4247" t="s">
        <v>8724</v>
      </c>
      <c r="B4247" t="s">
        <v>8470</v>
      </c>
      <c r="C4247" t="str">
        <f>IFERROR(VLOOKUP(Table1[[#This Row],[Ticker]],[1]!Table2[[Symbol]:[Industry]],2,FALSE),"-")</f>
        <v>-</v>
      </c>
      <c r="D4247" t="s">
        <v>3555</v>
      </c>
      <c r="E4247">
        <v>13.3068945</v>
      </c>
      <c r="F4247">
        <v>18.190000000000001</v>
      </c>
      <c r="G4247">
        <v>101.64578031159</v>
      </c>
      <c r="H4247">
        <v>1.29040330746953</v>
      </c>
      <c r="I4247">
        <v>-19.822763441246199</v>
      </c>
      <c r="J4247">
        <v>3.4485629044519701</v>
      </c>
      <c r="K4247">
        <v>17.837306569504602</v>
      </c>
      <c r="L4247">
        <v>16.487000820481398</v>
      </c>
      <c r="M4247">
        <v>48.891183364555303</v>
      </c>
      <c r="N4247">
        <v>0.68767484823772596</v>
      </c>
      <c r="O4247">
        <v>24.024189114898199</v>
      </c>
      <c r="P4247">
        <v>156.92090395480199</v>
      </c>
      <c r="Q4247">
        <v>7.1740380238457996E-2</v>
      </c>
    </row>
    <row r="4248" spans="1:17" hidden="1" x14ac:dyDescent="0.3">
      <c r="A4248" t="s">
        <v>8725</v>
      </c>
      <c r="B4248" t="s">
        <v>8726</v>
      </c>
      <c r="C4248" t="str">
        <f>IFERROR(VLOOKUP(Table1[[#This Row],[Ticker]],[1]!Table2[[Symbol]:[Industry]],2,FALSE),"-")</f>
        <v>-</v>
      </c>
      <c r="D4248" t="s">
        <v>21</v>
      </c>
      <c r="E4248">
        <v>13.280160310999999</v>
      </c>
      <c r="F4248">
        <v>13.31</v>
      </c>
      <c r="G4248">
        <v>-32.187922314391599</v>
      </c>
      <c r="H4248">
        <v>-20.1100829268428</v>
      </c>
      <c r="I4248">
        <v>-37.907074610303198</v>
      </c>
      <c r="J4248">
        <v>0.90430447704804895</v>
      </c>
      <c r="K4248">
        <v>14.1626532565214</v>
      </c>
      <c r="L4248">
        <v>14.310263603755301</v>
      </c>
      <c r="M4248">
        <v>36.141349057164597</v>
      </c>
      <c r="N4248">
        <v>1.5146972264688301</v>
      </c>
      <c r="O4248">
        <v>53.8692712246431</v>
      </c>
      <c r="P4248">
        <v>43.891891891891802</v>
      </c>
      <c r="Q4248">
        <v>1.7379402431541999E-2</v>
      </c>
    </row>
    <row r="4249" spans="1:17" hidden="1" x14ac:dyDescent="0.3">
      <c r="A4249" t="s">
        <v>8727</v>
      </c>
      <c r="B4249" t="s">
        <v>8728</v>
      </c>
      <c r="C4249" t="str">
        <f>IFERROR(VLOOKUP(Table1[[#This Row],[Ticker]],[1]!Table2[[Symbol]:[Industry]],2,FALSE),"-")</f>
        <v>-</v>
      </c>
      <c r="D4249" t="s">
        <v>68</v>
      </c>
      <c r="E4249">
        <v>13.264419999999999</v>
      </c>
      <c r="F4249">
        <v>22.1</v>
      </c>
      <c r="G4249">
        <v>-42.1695010193746</v>
      </c>
      <c r="H4249">
        <v>8.8044915583998993</v>
      </c>
      <c r="I4249">
        <v>-21.021481389964201</v>
      </c>
      <c r="J4249">
        <v>2.7134743986909302</v>
      </c>
      <c r="K4249">
        <v>23.9863383824731</v>
      </c>
      <c r="L4249">
        <v>25.2540696486119</v>
      </c>
      <c r="M4249">
        <v>38.1256224034097</v>
      </c>
      <c r="N4249">
        <v>1.84374069670197</v>
      </c>
      <c r="O4249">
        <v>42.3076923076922</v>
      </c>
      <c r="P4249">
        <v>11.055276381909501</v>
      </c>
      <c r="Q4249">
        <v>7.7473039852358996E-2</v>
      </c>
    </row>
    <row r="4250" spans="1:17" hidden="1" x14ac:dyDescent="0.3">
      <c r="A4250" t="s">
        <v>8729</v>
      </c>
      <c r="B4250" t="s">
        <v>8730</v>
      </c>
      <c r="C4250" t="str">
        <f>IFERROR(VLOOKUP(Table1[[#This Row],[Ticker]],[1]!Table2[[Symbol]:[Industry]],2,FALSE),"-")</f>
        <v>-</v>
      </c>
      <c r="D4250" t="s">
        <v>4297</v>
      </c>
      <c r="E4250">
        <v>13.247999999999999</v>
      </c>
      <c r="F4250">
        <v>1.84</v>
      </c>
      <c r="G4250">
        <v>-9.3876332056597107</v>
      </c>
      <c r="H4250">
        <v>-1.9318189147526801</v>
      </c>
      <c r="I4250">
        <v>-43.931882392470399</v>
      </c>
      <c r="J4250">
        <v>-5.2574505097339701</v>
      </c>
      <c r="K4250">
        <v>1.8571089440440001</v>
      </c>
      <c r="L4250">
        <v>1.8856801925823801</v>
      </c>
      <c r="M4250">
        <v>46.921473586171103</v>
      </c>
      <c r="N4250">
        <v>0.88310106820849699</v>
      </c>
      <c r="O4250">
        <v>66.847826086956502</v>
      </c>
      <c r="P4250">
        <v>31.428571428571399</v>
      </c>
      <c r="Q4250">
        <v>3.5640028176890999E-2</v>
      </c>
    </row>
    <row r="4251" spans="1:17" hidden="1" x14ac:dyDescent="0.3">
      <c r="A4251" t="s">
        <v>8731</v>
      </c>
      <c r="B4251" t="s">
        <v>8732</v>
      </c>
      <c r="C4251" t="str">
        <f>IFERROR(VLOOKUP(Table1[[#This Row],[Ticker]],[1]!Table2[[Symbol]:[Industry]],2,FALSE),"-")</f>
        <v>-</v>
      </c>
      <c r="D4251" t="s">
        <v>51</v>
      </c>
      <c r="E4251">
        <v>13.2190472</v>
      </c>
      <c r="F4251">
        <v>22.07</v>
      </c>
      <c r="G4251">
        <v>36.775388288208902</v>
      </c>
      <c r="H4251">
        <v>-7.9150060492556102</v>
      </c>
      <c r="I4251">
        <v>-15.189996622143999</v>
      </c>
      <c r="J4251">
        <v>5.4945472071610002</v>
      </c>
      <c r="K4251">
        <v>21.589810849097098</v>
      </c>
      <c r="L4251">
        <v>19.448824394855201</v>
      </c>
      <c r="M4251">
        <v>47.300778492532899</v>
      </c>
      <c r="N4251">
        <v>1.62384028449886</v>
      </c>
      <c r="O4251">
        <v>23.1989125509741</v>
      </c>
      <c r="P4251">
        <v>80.901639344262307</v>
      </c>
      <c r="Q4251">
        <v>5.194175247235E-2</v>
      </c>
    </row>
    <row r="4252" spans="1:17" hidden="1" x14ac:dyDescent="0.3">
      <c r="A4252" t="s">
        <v>8733</v>
      </c>
      <c r="B4252" t="s">
        <v>8734</v>
      </c>
      <c r="C4252" t="str">
        <f>IFERROR(VLOOKUP(Table1[[#This Row],[Ticker]],[1]!Table2[[Symbol]:[Industry]],2,FALSE),"-")</f>
        <v>-</v>
      </c>
      <c r="D4252" t="s">
        <v>626</v>
      </c>
      <c r="E4252">
        <v>13.1814517</v>
      </c>
      <c r="F4252">
        <v>3.37</v>
      </c>
      <c r="G4252">
        <v>60.637136787263103</v>
      </c>
      <c r="H4252">
        <v>-21.755667153234999</v>
      </c>
      <c r="I4252">
        <v>64.263606329333996</v>
      </c>
      <c r="J4252">
        <v>1.38635030327415</v>
      </c>
      <c r="K4252">
        <v>3.4441584175520998</v>
      </c>
      <c r="L4252">
        <v>2.8326011251651599</v>
      </c>
      <c r="M4252">
        <v>42.223021159358701</v>
      </c>
      <c r="N4252">
        <v>0.48103073387241402</v>
      </c>
      <c r="O4252">
        <v>29.080118694362</v>
      </c>
      <c r="P4252">
        <v>98.235294117647001</v>
      </c>
      <c r="Q4252">
        <v>4.5280693137251998E-2</v>
      </c>
    </row>
    <row r="4253" spans="1:17" hidden="1" x14ac:dyDescent="0.3">
      <c r="A4253" t="s">
        <v>8735</v>
      </c>
      <c r="B4253" t="s">
        <v>8736</v>
      </c>
      <c r="C4253" t="str">
        <f>IFERROR(VLOOKUP(Table1[[#This Row],[Ticker]],[1]!Table2[[Symbol]:[Industry]],2,FALSE),"-")</f>
        <v>-</v>
      </c>
      <c r="D4253" t="s">
        <v>46</v>
      </c>
      <c r="E4253">
        <v>13.17733</v>
      </c>
      <c r="F4253">
        <v>19.7</v>
      </c>
      <c r="G4253">
        <v>92.303803453929802</v>
      </c>
      <c r="H4253">
        <v>-12.120401993244</v>
      </c>
      <c r="I4253">
        <v>-26.701305951367701</v>
      </c>
      <c r="J4253">
        <v>0.21855159997065901</v>
      </c>
      <c r="K4253">
        <v>23.3055977646715</v>
      </c>
      <c r="L4253">
        <v>19.369343687250801</v>
      </c>
      <c r="M4253">
        <v>32.229609051260397</v>
      </c>
      <c r="N4253">
        <v>1.0222222222222199</v>
      </c>
      <c r="O4253">
        <v>102.538071065989</v>
      </c>
      <c r="P4253">
        <v>141.71779141104199</v>
      </c>
      <c r="Q4253">
        <v>0.19476940609872001</v>
      </c>
    </row>
    <row r="4254" spans="1:17" hidden="1" x14ac:dyDescent="0.3">
      <c r="A4254" t="s">
        <v>8737</v>
      </c>
      <c r="B4254" t="s">
        <v>8738</v>
      </c>
      <c r="C4254" t="str">
        <f>IFERROR(VLOOKUP(Table1[[#This Row],[Ticker]],[1]!Table2[[Symbol]:[Industry]],2,FALSE),"-")</f>
        <v>-</v>
      </c>
      <c r="D4254" t="s">
        <v>463</v>
      </c>
      <c r="E4254">
        <v>13.16085743</v>
      </c>
      <c r="F4254">
        <v>17.95</v>
      </c>
      <c r="G4254">
        <v>-26.862863212736801</v>
      </c>
      <c r="H4254">
        <v>2.4833857636098702</v>
      </c>
      <c r="I4254">
        <v>-12.825485114358999</v>
      </c>
      <c r="J4254">
        <v>0.47171615693268798</v>
      </c>
      <c r="K4254">
        <v>17.606563948912399</v>
      </c>
      <c r="L4254">
        <v>17.333671762973399</v>
      </c>
      <c r="M4254">
        <v>99.8052603467236</v>
      </c>
      <c r="N4254">
        <v>2.0333333333333301</v>
      </c>
      <c r="O4254">
        <v>0.27855153203342198</v>
      </c>
      <c r="P4254">
        <v>4.9707602339181101</v>
      </c>
    </row>
    <row r="4255" spans="1:17" hidden="1" x14ac:dyDescent="0.3">
      <c r="A4255" t="s">
        <v>8739</v>
      </c>
      <c r="B4255" t="s">
        <v>8740</v>
      </c>
      <c r="C4255" t="str">
        <f>IFERROR(VLOOKUP(Table1[[#This Row],[Ticker]],[1]!Table2[[Symbol]:[Industry]],2,FALSE),"-")</f>
        <v>-</v>
      </c>
      <c r="D4255" t="s">
        <v>46</v>
      </c>
      <c r="E4255">
        <v>13.132258503999999</v>
      </c>
      <c r="F4255">
        <v>39.28</v>
      </c>
      <c r="G4255">
        <v>60.106929774166403</v>
      </c>
      <c r="H4255">
        <v>2.5112889886599499</v>
      </c>
      <c r="I4255">
        <v>-23.4449197221562</v>
      </c>
      <c r="J4255">
        <v>0.47171615693268798</v>
      </c>
      <c r="K4255">
        <v>37.013624064238897</v>
      </c>
      <c r="L4255">
        <v>30.687368262667999</v>
      </c>
      <c r="M4255">
        <v>98.988324292940803</v>
      </c>
      <c r="N4255">
        <v>0.25193798449612398</v>
      </c>
      <c r="O4255">
        <v>16.878818737270802</v>
      </c>
      <c r="P4255">
        <v>96.399999999999906</v>
      </c>
      <c r="Q4255">
        <v>1.0370219453393E-2</v>
      </c>
    </row>
    <row r="4256" spans="1:17" hidden="1" x14ac:dyDescent="0.3">
      <c r="A4256" t="s">
        <v>8741</v>
      </c>
      <c r="B4256" t="s">
        <v>8742</v>
      </c>
      <c r="C4256" t="str">
        <f>IFERROR(VLOOKUP(Table1[[#This Row],[Ticker]],[1]!Table2[[Symbol]:[Industry]],2,FALSE),"-")</f>
        <v>-</v>
      </c>
      <c r="D4256" t="s">
        <v>136</v>
      </c>
      <c r="E4256">
        <v>13.131576000000001</v>
      </c>
      <c r="F4256">
        <v>20.190000000000001</v>
      </c>
      <c r="G4256">
        <v>56.295349347649598</v>
      </c>
      <c r="H4256">
        <v>-1.2843669515112399</v>
      </c>
      <c r="I4256">
        <v>85.615657717647295</v>
      </c>
      <c r="J4256">
        <v>-3.3854267002101599</v>
      </c>
      <c r="K4256">
        <v>18.999450683878798</v>
      </c>
      <c r="L4256">
        <v>16.008812868580002</v>
      </c>
      <c r="M4256">
        <v>50.1555221584535</v>
      </c>
      <c r="N4256">
        <v>0.33887259693711302</v>
      </c>
      <c r="O4256">
        <v>16.592372461614602</v>
      </c>
      <c r="P4256">
        <v>160.180412371134</v>
      </c>
    </row>
    <row r="4257" spans="1:17" hidden="1" x14ac:dyDescent="0.3">
      <c r="A4257" t="s">
        <v>8743</v>
      </c>
      <c r="B4257" t="s">
        <v>8744</v>
      </c>
      <c r="C4257" t="str">
        <f>IFERROR(VLOOKUP(Table1[[#This Row],[Ticker]],[1]!Table2[[Symbol]:[Industry]],2,FALSE),"-")</f>
        <v>-</v>
      </c>
      <c r="D4257" t="s">
        <v>775</v>
      </c>
      <c r="E4257">
        <v>13.1156424</v>
      </c>
      <c r="F4257">
        <v>16.8</v>
      </c>
      <c r="G4257">
        <v>340.08158123170699</v>
      </c>
      <c r="H4257">
        <v>33.374125941892899</v>
      </c>
      <c r="I4257">
        <v>188.51098419950301</v>
      </c>
      <c r="J4257">
        <v>8.6081990965652295</v>
      </c>
      <c r="K4257">
        <v>12.730497507838599</v>
      </c>
      <c r="L4257">
        <v>8.4650586460152493</v>
      </c>
      <c r="M4257">
        <v>93.885665275389798</v>
      </c>
      <c r="N4257">
        <v>0.110836261556867</v>
      </c>
      <c r="O4257">
        <v>0</v>
      </c>
      <c r="P4257">
        <v>495.74468085106298</v>
      </c>
      <c r="Q4257">
        <v>0.10201013017954499</v>
      </c>
    </row>
    <row r="4258" spans="1:17" hidden="1" x14ac:dyDescent="0.3">
      <c r="A4258" t="s">
        <v>8745</v>
      </c>
      <c r="B4258" t="s">
        <v>8746</v>
      </c>
      <c r="C4258" t="str">
        <f>IFERROR(VLOOKUP(Table1[[#This Row],[Ticker]],[1]!Table2[[Symbol]:[Industry]],2,FALSE),"-")</f>
        <v>-</v>
      </c>
      <c r="D4258" t="s">
        <v>726</v>
      </c>
      <c r="E4258">
        <v>13.10207943</v>
      </c>
      <c r="F4258">
        <v>120.32</v>
      </c>
      <c r="G4258">
        <v>15.6203276367818</v>
      </c>
      <c r="H4258">
        <v>3.5976759461757499</v>
      </c>
      <c r="I4258">
        <v>9.2711006550588309</v>
      </c>
      <c r="J4258">
        <v>3.5208601821434802</v>
      </c>
      <c r="K4258">
        <v>114.625258471279</v>
      </c>
      <c r="L4258">
        <v>103.288107246916</v>
      </c>
      <c r="M4258">
        <v>34.201172078942697</v>
      </c>
      <c r="N4258">
        <v>0.73808341201946004</v>
      </c>
      <c r="O4258">
        <v>0.90591755319149303</v>
      </c>
      <c r="P4258">
        <v>45.789409911547203</v>
      </c>
    </row>
    <row r="4259" spans="1:17" hidden="1" x14ac:dyDescent="0.3">
      <c r="A4259" t="s">
        <v>8747</v>
      </c>
      <c r="B4259" t="s">
        <v>8748</v>
      </c>
      <c r="C4259" t="str">
        <f>IFERROR(VLOOKUP(Table1[[#This Row],[Ticker]],[1]!Table2[[Symbol]:[Industry]],2,FALSE),"-")</f>
        <v>-</v>
      </c>
      <c r="D4259" t="s">
        <v>532</v>
      </c>
      <c r="E4259">
        <v>13.099170000000001</v>
      </c>
      <c r="F4259">
        <v>2.0099999999999998</v>
      </c>
      <c r="G4259">
        <v>22.303803453929699</v>
      </c>
      <c r="H4259">
        <v>-26.533175997025801</v>
      </c>
      <c r="I4259">
        <v>5.1304793943494902</v>
      </c>
      <c r="J4259">
        <v>-13.0065447126325</v>
      </c>
      <c r="K4259">
        <v>2.0874434845421201</v>
      </c>
      <c r="L4259">
        <v>1.82592788253197</v>
      </c>
      <c r="M4259">
        <v>33.885738913928897</v>
      </c>
      <c r="N4259">
        <v>1.1155469986325901</v>
      </c>
      <c r="O4259">
        <v>41.791044776119399</v>
      </c>
      <c r="P4259">
        <v>68.907563025209996</v>
      </c>
      <c r="Q4259">
        <v>5.2674521026776E-2</v>
      </c>
    </row>
    <row r="4260" spans="1:17" hidden="1" x14ac:dyDescent="0.3">
      <c r="A4260" t="s">
        <v>8749</v>
      </c>
      <c r="B4260" t="s">
        <v>8750</v>
      </c>
      <c r="C4260" t="str">
        <f>IFERROR(VLOOKUP(Table1[[#This Row],[Ticker]],[1]!Table2[[Symbol]:[Industry]],2,FALSE),"-")</f>
        <v>-</v>
      </c>
      <c r="D4260" t="s">
        <v>5885</v>
      </c>
      <c r="E4260">
        <v>13.097344</v>
      </c>
      <c r="F4260">
        <v>78.709999999999994</v>
      </c>
      <c r="G4260">
        <v>-6.1413210891289296</v>
      </c>
      <c r="H4260">
        <v>2.45929219635841</v>
      </c>
      <c r="I4260">
        <v>-14.7173147232975</v>
      </c>
      <c r="J4260">
        <v>5.4603782884519498</v>
      </c>
      <c r="K4260">
        <v>75.943631602546404</v>
      </c>
      <c r="L4260">
        <v>74.450115337459806</v>
      </c>
      <c r="M4260">
        <v>90.138911305151197</v>
      </c>
      <c r="N4260">
        <v>2.1196581196581099</v>
      </c>
      <c r="O4260">
        <v>10.1511879049676</v>
      </c>
      <c r="P4260">
        <v>24.5411392405063</v>
      </c>
    </row>
    <row r="4261" spans="1:17" hidden="1" x14ac:dyDescent="0.3">
      <c r="A4261" t="s">
        <v>8751</v>
      </c>
      <c r="B4261" t="s">
        <v>8752</v>
      </c>
      <c r="C4261" t="str">
        <f>IFERROR(VLOOKUP(Table1[[#This Row],[Ticker]],[1]!Table2[[Symbol]:[Industry]],2,FALSE),"-")</f>
        <v>-</v>
      </c>
      <c r="D4261" t="s">
        <v>626</v>
      </c>
      <c r="E4261">
        <v>13.076864</v>
      </c>
      <c r="F4261">
        <v>22.64</v>
      </c>
      <c r="G4261">
        <v>-54.712069561943203</v>
      </c>
      <c r="H4261">
        <v>-10.410543738015299</v>
      </c>
      <c r="I4261">
        <v>-11.1228327413155</v>
      </c>
      <c r="J4261">
        <v>-1.8212774736405499</v>
      </c>
      <c r="K4261">
        <v>24.408630131554698</v>
      </c>
      <c r="L4261">
        <v>25.730027230800999</v>
      </c>
      <c r="M4261">
        <v>38.704211172957699</v>
      </c>
      <c r="N4261">
        <v>0.40305321651403597</v>
      </c>
      <c r="O4261">
        <v>67.844522968197793</v>
      </c>
      <c r="P4261">
        <v>19.157894736842099</v>
      </c>
      <c r="Q4261">
        <v>0.146506500099117</v>
      </c>
    </row>
    <row r="4262" spans="1:17" hidden="1" x14ac:dyDescent="0.3">
      <c r="A4262" t="s">
        <v>8753</v>
      </c>
      <c r="B4262" t="s">
        <v>8754</v>
      </c>
      <c r="C4262" t="str">
        <f>IFERROR(VLOOKUP(Table1[[#This Row],[Ticker]],[1]!Table2[[Symbol]:[Industry]],2,FALSE),"-")</f>
        <v>-</v>
      </c>
      <c r="D4262" t="s">
        <v>68</v>
      </c>
      <c r="E4262">
        <v>13.066935195999999</v>
      </c>
      <c r="F4262">
        <v>7.07</v>
      </c>
      <c r="G4262">
        <v>-38.649762051874397</v>
      </c>
      <c r="H4262">
        <v>-2.6262633591971198</v>
      </c>
      <c r="I4262">
        <v>-31.5592553230668</v>
      </c>
      <c r="J4262">
        <v>6.0517455255083199</v>
      </c>
      <c r="K4262">
        <v>7.2061598437635803</v>
      </c>
      <c r="L4262">
        <v>7.7752962743790697</v>
      </c>
      <c r="M4262">
        <v>56.946366561477298</v>
      </c>
      <c r="N4262">
        <v>1.22856094661538</v>
      </c>
      <c r="O4262">
        <v>60.396039603960297</v>
      </c>
      <c r="P4262">
        <v>17.247097844112702</v>
      </c>
      <c r="Q4262">
        <v>2.7801513137618999E-2</v>
      </c>
    </row>
    <row r="4263" spans="1:17" hidden="1" x14ac:dyDescent="0.3">
      <c r="A4263" t="s">
        <v>8755</v>
      </c>
      <c r="B4263" t="s">
        <v>8756</v>
      </c>
      <c r="C4263" t="str">
        <f>IFERROR(VLOOKUP(Table1[[#This Row],[Ticker]],[1]!Table2[[Symbol]:[Industry]],2,FALSE),"-")</f>
        <v>-</v>
      </c>
      <c r="D4263" t="s">
        <v>124</v>
      </c>
      <c r="E4263">
        <v>13.060374884345199</v>
      </c>
      <c r="F4263">
        <v>99.6</v>
      </c>
      <c r="G4263">
        <v>-5.5931859894901201</v>
      </c>
      <c r="H4263">
        <v>-1.87035303188851</v>
      </c>
      <c r="I4263">
        <v>-12.2495918825592</v>
      </c>
      <c r="J4263">
        <v>1.0670674632677399</v>
      </c>
      <c r="K4263">
        <v>88.622837348358701</v>
      </c>
      <c r="L4263">
        <v>75.642478964540601</v>
      </c>
      <c r="M4263">
        <v>75.835066412166697</v>
      </c>
      <c r="N4263">
        <v>1</v>
      </c>
      <c r="Q4263">
        <v>-4.6725400847372998E-2</v>
      </c>
    </row>
    <row r="4264" spans="1:17" hidden="1" x14ac:dyDescent="0.3">
      <c r="A4264" t="s">
        <v>8757</v>
      </c>
      <c r="B4264" t="s">
        <v>8758</v>
      </c>
      <c r="C4264" t="str">
        <f>IFERROR(VLOOKUP(Table1[[#This Row],[Ticker]],[1]!Table2[[Symbol]:[Industry]],2,FALSE),"-")</f>
        <v>-</v>
      </c>
      <c r="D4264" t="s">
        <v>433</v>
      </c>
      <c r="E4264">
        <v>13.057874999999999</v>
      </c>
      <c r="F4264">
        <v>1.59</v>
      </c>
      <c r="G4264">
        <v>44.382656500524703</v>
      </c>
      <c r="H4264">
        <v>24.496752513818699</v>
      </c>
      <c r="I4264">
        <v>-7.10481472329755</v>
      </c>
      <c r="J4264">
        <v>-4.2901886049720597</v>
      </c>
      <c r="K4264">
        <v>1.4574476391486</v>
      </c>
      <c r="L4264">
        <v>1.33264435172766</v>
      </c>
      <c r="M4264">
        <v>50.933851211675503</v>
      </c>
      <c r="N4264">
        <v>1.2566553480065099</v>
      </c>
      <c r="O4264">
        <v>27.044025157232699</v>
      </c>
      <c r="P4264">
        <v>91.566265060240994</v>
      </c>
      <c r="Q4264">
        <v>0.113842087254149</v>
      </c>
    </row>
    <row r="4265" spans="1:17" hidden="1" x14ac:dyDescent="0.3">
      <c r="A4265" t="s">
        <v>8759</v>
      </c>
      <c r="B4265" t="s">
        <v>8760</v>
      </c>
      <c r="C4265" t="str">
        <f>IFERROR(VLOOKUP(Table1[[#This Row],[Ticker]],[1]!Table2[[Symbol]:[Industry]],2,FALSE),"-")</f>
        <v>-</v>
      </c>
      <c r="D4265" t="s">
        <v>51</v>
      </c>
      <c r="E4265">
        <v>13.009531751999999</v>
      </c>
      <c r="F4265">
        <v>5.88</v>
      </c>
      <c r="G4265">
        <v>4.0815812317075899</v>
      </c>
      <c r="H4265">
        <v>-2.8252123081460701</v>
      </c>
      <c r="I4265">
        <v>-2.7891646374484901E-2</v>
      </c>
      <c r="J4265">
        <v>-2.4888101588567801</v>
      </c>
      <c r="K4265">
        <v>5.8871669116810299</v>
      </c>
      <c r="L4265">
        <v>5.4164182412942798</v>
      </c>
      <c r="M4265">
        <v>42.430307331052902</v>
      </c>
      <c r="N4265">
        <v>1.0733292303048501</v>
      </c>
      <c r="O4265">
        <v>26.700680272108801</v>
      </c>
      <c r="Q4265">
        <v>7.0947054168885998E-2</v>
      </c>
    </row>
    <row r="4266" spans="1:17" hidden="1" x14ac:dyDescent="0.3">
      <c r="A4266" t="s">
        <v>8761</v>
      </c>
      <c r="B4266" t="s">
        <v>8762</v>
      </c>
      <c r="C4266" t="str">
        <f>IFERROR(VLOOKUP(Table1[[#This Row],[Ticker]],[1]!Table2[[Symbol]:[Industry]],2,FALSE),"-")</f>
        <v>-</v>
      </c>
      <c r="D4266" t="s">
        <v>1180</v>
      </c>
      <c r="E4266">
        <v>12.997745999999999</v>
      </c>
      <c r="F4266">
        <v>6.48</v>
      </c>
      <c r="G4266">
        <v>61.241001521562602</v>
      </c>
      <c r="H4266">
        <v>-9.8999618828956599</v>
      </c>
      <c r="I4266">
        <v>3.6519420334592101</v>
      </c>
      <c r="J4266">
        <v>-5.3604317804784003</v>
      </c>
      <c r="K4266">
        <v>6.4861415015779897</v>
      </c>
      <c r="L4266">
        <v>5.47011348273411</v>
      </c>
      <c r="M4266">
        <v>45.521434287198197</v>
      </c>
      <c r="N4266">
        <v>0.52578077763436903</v>
      </c>
      <c r="O4266">
        <v>24.999999999999901</v>
      </c>
      <c r="Q4266">
        <v>5.6910078624610998E-2</v>
      </c>
    </row>
    <row r="4267" spans="1:17" hidden="1" x14ac:dyDescent="0.3">
      <c r="A4267" t="s">
        <v>8763</v>
      </c>
      <c r="B4267" t="s">
        <v>8764</v>
      </c>
      <c r="C4267" t="str">
        <f>IFERROR(VLOOKUP(Table1[[#This Row],[Ticker]],[1]!Table2[[Symbol]:[Industry]],2,FALSE),"-")</f>
        <v>-</v>
      </c>
      <c r="D4267" t="s">
        <v>2178</v>
      </c>
      <c r="E4267">
        <v>12.91952025</v>
      </c>
      <c r="F4267">
        <v>0.81</v>
      </c>
      <c r="G4267">
        <v>32.238443976805598</v>
      </c>
      <c r="H4267">
        <v>13.9305359774529</v>
      </c>
      <c r="I4267">
        <v>-17.8106970762387</v>
      </c>
      <c r="J4267">
        <v>10.330871086510101</v>
      </c>
      <c r="K4267">
        <v>0.69409266471112296</v>
      </c>
      <c r="L4267">
        <v>0.69020169286958899</v>
      </c>
      <c r="M4267">
        <v>81.849909930431295</v>
      </c>
      <c r="N4267">
        <v>1.2446732980869599</v>
      </c>
      <c r="O4267">
        <v>51.851851851851798</v>
      </c>
      <c r="P4267">
        <v>68.75</v>
      </c>
      <c r="Q4267">
        <v>7.2417778658445994E-2</v>
      </c>
    </row>
    <row r="4268" spans="1:17" hidden="1" x14ac:dyDescent="0.3">
      <c r="A4268" t="s">
        <v>8765</v>
      </c>
      <c r="B4268" t="s">
        <v>8766</v>
      </c>
      <c r="C4268" t="str">
        <f>IFERROR(VLOOKUP(Table1[[#This Row],[Ticker]],[1]!Table2[[Symbol]:[Industry]],2,FALSE),"-")</f>
        <v>-</v>
      </c>
      <c r="D4268" t="s">
        <v>914</v>
      </c>
      <c r="E4268">
        <v>12.870495999999999</v>
      </c>
      <c r="F4268">
        <v>23.6</v>
      </c>
      <c r="G4268">
        <v>62.366075493783903</v>
      </c>
      <c r="H4268">
        <v>-26.4711143077066</v>
      </c>
      <c r="I4268">
        <v>-22.3006592788958</v>
      </c>
      <c r="J4268">
        <v>7.0945231744765396</v>
      </c>
      <c r="K4268">
        <v>24.679460123816899</v>
      </c>
      <c r="L4268">
        <v>21.6870234219808</v>
      </c>
      <c r="M4268">
        <v>35.344811249758898</v>
      </c>
      <c r="N4268">
        <v>0.42479171810315602</v>
      </c>
      <c r="O4268">
        <v>74.491525423728802</v>
      </c>
      <c r="P4268">
        <v>101.537147736976</v>
      </c>
      <c r="Q4268">
        <v>6.0881016338292002E-2</v>
      </c>
    </row>
    <row r="4269" spans="1:17" hidden="1" x14ac:dyDescent="0.3">
      <c r="A4269" t="s">
        <v>8767</v>
      </c>
      <c r="B4269" t="s">
        <v>8768</v>
      </c>
      <c r="C4269" t="str">
        <f>IFERROR(VLOOKUP(Table1[[#This Row],[Ticker]],[1]!Table2[[Symbol]:[Industry]],2,FALSE),"-")</f>
        <v>-</v>
      </c>
      <c r="D4269" t="s">
        <v>926</v>
      </c>
      <c r="E4269">
        <v>12.84</v>
      </c>
      <c r="F4269">
        <v>6.42</v>
      </c>
      <c r="G4269">
        <v>-21.8542534610602</v>
      </c>
      <c r="H4269">
        <v>3.4046058897572098</v>
      </c>
      <c r="I4269">
        <v>-24.918001536484301</v>
      </c>
      <c r="J4269">
        <v>4.3240436047657402</v>
      </c>
      <c r="K4269">
        <v>6.1794548223099603</v>
      </c>
      <c r="L4269">
        <v>6.5410773081260301</v>
      </c>
      <c r="M4269">
        <v>65.041325992622006</v>
      </c>
      <c r="N4269">
        <v>1.6497959749361599</v>
      </c>
      <c r="O4269">
        <v>38.629283489096501</v>
      </c>
      <c r="P4269">
        <v>25.390625</v>
      </c>
      <c r="Q4269">
        <v>7.5695164909644994E-2</v>
      </c>
    </row>
    <row r="4270" spans="1:17" hidden="1" x14ac:dyDescent="0.3">
      <c r="A4270" t="s">
        <v>8769</v>
      </c>
      <c r="B4270" t="s">
        <v>8770</v>
      </c>
      <c r="C4270" t="str">
        <f>IFERROR(VLOOKUP(Table1[[#This Row],[Ticker]],[1]!Table2[[Symbol]:[Industry]],2,FALSE),"-")</f>
        <v>-</v>
      </c>
      <c r="D4270" t="s">
        <v>862</v>
      </c>
      <c r="E4270">
        <v>12.823966800000001</v>
      </c>
      <c r="F4270">
        <v>331.6</v>
      </c>
      <c r="G4270">
        <v>148.25950635948701</v>
      </c>
      <c r="H4270">
        <v>15.6677979434848</v>
      </c>
      <c r="I4270">
        <v>-33.1819417418562</v>
      </c>
      <c r="J4270">
        <v>12.779156340479</v>
      </c>
      <c r="K4270">
        <v>323.91200256687699</v>
      </c>
      <c r="L4270">
        <v>297.22239383298802</v>
      </c>
      <c r="M4270">
        <v>54.630536515136299</v>
      </c>
      <c r="N4270">
        <v>4.7557312252964401</v>
      </c>
      <c r="O4270">
        <v>45.898673100120597</v>
      </c>
      <c r="P4270">
        <v>175.415282392026</v>
      </c>
    </row>
    <row r="4271" spans="1:17" hidden="1" x14ac:dyDescent="0.3">
      <c r="A4271" t="s">
        <v>8771</v>
      </c>
      <c r="B4271" t="s">
        <v>8772</v>
      </c>
      <c r="C4271" t="str">
        <f>IFERROR(VLOOKUP(Table1[[#This Row],[Ticker]],[1]!Table2[[Symbol]:[Industry]],2,FALSE),"-")</f>
        <v>-</v>
      </c>
      <c r="D4271" t="s">
        <v>307</v>
      </c>
      <c r="E4271">
        <v>12.8184</v>
      </c>
      <c r="F4271">
        <v>27.25</v>
      </c>
      <c r="G4271">
        <v>30.566010297451498</v>
      </c>
      <c r="H4271">
        <v>9.9417753272626008</v>
      </c>
      <c r="I4271">
        <v>-38.447280476722199</v>
      </c>
      <c r="J4271">
        <v>-9.3659461807296491</v>
      </c>
      <c r="K4271">
        <v>26.2891558937966</v>
      </c>
      <c r="L4271">
        <v>27.316497240118601</v>
      </c>
      <c r="M4271">
        <v>43.785604591631703</v>
      </c>
      <c r="N4271">
        <v>2.8740416210295701</v>
      </c>
      <c r="O4271">
        <v>97.174311926605398</v>
      </c>
      <c r="P4271">
        <v>57.151095732410603</v>
      </c>
    </row>
    <row r="4272" spans="1:17" hidden="1" x14ac:dyDescent="0.3">
      <c r="A4272" t="s">
        <v>8773</v>
      </c>
      <c r="B4272" t="s">
        <v>8774</v>
      </c>
      <c r="C4272" t="str">
        <f>IFERROR(VLOOKUP(Table1[[#This Row],[Ticker]],[1]!Table2[[Symbol]:[Industry]],2,FALSE),"-")</f>
        <v>-</v>
      </c>
      <c r="D4272" t="s">
        <v>726</v>
      </c>
      <c r="E4272">
        <v>12.801381996</v>
      </c>
      <c r="F4272">
        <v>257.42</v>
      </c>
      <c r="G4272">
        <v>2.7132218632477598</v>
      </c>
      <c r="H4272">
        <v>1.16108350187478</v>
      </c>
      <c r="I4272">
        <v>2.2215595430883601</v>
      </c>
      <c r="J4272">
        <v>2.4227035468922402</v>
      </c>
      <c r="K4272">
        <v>246.57617871566899</v>
      </c>
      <c r="L4272">
        <v>227.967686862275</v>
      </c>
      <c r="M4272">
        <v>61.795021026026802</v>
      </c>
      <c r="N4272">
        <v>0.20842792720633699</v>
      </c>
      <c r="O4272">
        <v>2.4318234791391502</v>
      </c>
      <c r="P4272">
        <v>33.544303797468302</v>
      </c>
    </row>
    <row r="4273" spans="1:17" hidden="1" x14ac:dyDescent="0.3">
      <c r="A4273" t="s">
        <v>8775</v>
      </c>
      <c r="B4273" t="s">
        <v>8776</v>
      </c>
      <c r="C4273" t="str">
        <f>IFERROR(VLOOKUP(Table1[[#This Row],[Ticker]],[1]!Table2[[Symbol]:[Industry]],2,FALSE),"-")</f>
        <v>-</v>
      </c>
      <c r="D4273" t="s">
        <v>726</v>
      </c>
      <c r="E4273">
        <v>12.781170502</v>
      </c>
      <c r="F4273">
        <v>25.92</v>
      </c>
      <c r="G4273">
        <v>-14.6650406324777</v>
      </c>
      <c r="H4273">
        <v>-4.3713232269020601</v>
      </c>
      <c r="I4273">
        <v>-3.2277481696731298</v>
      </c>
      <c r="J4273">
        <v>2.6695183547348802</v>
      </c>
      <c r="K4273">
        <v>25.710466657879302</v>
      </c>
      <c r="L4273">
        <v>24.419008563346399</v>
      </c>
      <c r="N4273">
        <v>1.2815302673543501</v>
      </c>
      <c r="O4273">
        <v>9.8379629629629495</v>
      </c>
      <c r="P4273">
        <v>17.5510204081632</v>
      </c>
    </row>
    <row r="4274" spans="1:17" hidden="1" x14ac:dyDescent="0.3">
      <c r="A4274" t="s">
        <v>8777</v>
      </c>
      <c r="B4274" t="s">
        <v>8778</v>
      </c>
      <c r="C4274" t="str">
        <f>IFERROR(VLOOKUP(Table1[[#This Row],[Ticker]],[1]!Table2[[Symbol]:[Industry]],2,FALSE),"-")</f>
        <v>-</v>
      </c>
      <c r="D4274" t="s">
        <v>136</v>
      </c>
      <c r="E4274">
        <v>12.749143399999999</v>
      </c>
      <c r="F4274">
        <v>18.25</v>
      </c>
      <c r="G4274">
        <v>-26.585085434959002</v>
      </c>
      <c r="H4274">
        <v>-2.4873744703082399</v>
      </c>
      <c r="I4274">
        <v>-13.104814723297499</v>
      </c>
      <c r="J4274">
        <v>0.47171615693268798</v>
      </c>
      <c r="K4274">
        <v>18.249999530186098</v>
      </c>
      <c r="L4274">
        <v>18.234476649845298</v>
      </c>
      <c r="M4274">
        <v>100</v>
      </c>
      <c r="O4274">
        <v>0</v>
      </c>
      <c r="P4274">
        <v>0</v>
      </c>
    </row>
    <row r="4275" spans="1:17" hidden="1" x14ac:dyDescent="0.3">
      <c r="A4275" t="s">
        <v>8779</v>
      </c>
      <c r="B4275" t="s">
        <v>8780</v>
      </c>
      <c r="C4275" t="str">
        <f>IFERROR(VLOOKUP(Table1[[#This Row],[Ticker]],[1]!Table2[[Symbol]:[Industry]],2,FALSE),"-")</f>
        <v>-</v>
      </c>
      <c r="D4275" t="s">
        <v>3008</v>
      </c>
      <c r="E4275">
        <v>12.7457928</v>
      </c>
      <c r="F4275">
        <v>29.64</v>
      </c>
      <c r="G4275">
        <v>-46.800428638189203</v>
      </c>
      <c r="H4275">
        <v>-11.8794717347459</v>
      </c>
      <c r="I4275">
        <v>-43.739029560648298</v>
      </c>
      <c r="J4275">
        <v>0.170712812451083</v>
      </c>
      <c r="K4275">
        <v>31.650826345573101</v>
      </c>
      <c r="L4275">
        <v>35.724543836899102</v>
      </c>
      <c r="M4275">
        <v>41.2257457812333</v>
      </c>
      <c r="N4275">
        <v>0.66941586883466897</v>
      </c>
      <c r="O4275">
        <v>87.584345479082302</v>
      </c>
      <c r="P4275">
        <v>6.1604584527220601</v>
      </c>
      <c r="Q4275">
        <v>3.6917149494985001E-2</v>
      </c>
    </row>
    <row r="4276" spans="1:17" hidden="1" x14ac:dyDescent="0.3">
      <c r="A4276" t="s">
        <v>8781</v>
      </c>
      <c r="B4276" t="s">
        <v>8782</v>
      </c>
      <c r="C4276" t="str">
        <f>IFERROR(VLOOKUP(Table1[[#This Row],[Ticker]],[1]!Table2[[Symbol]:[Industry]],2,FALSE),"-")</f>
        <v>-</v>
      </c>
      <c r="D4276" t="s">
        <v>532</v>
      </c>
      <c r="E4276">
        <v>12.705</v>
      </c>
      <c r="F4276">
        <v>42.35</v>
      </c>
      <c r="G4276">
        <v>46.2720574221837</v>
      </c>
      <c r="H4276">
        <v>-17.5431756916179</v>
      </c>
      <c r="I4276">
        <v>-23.946919986455399</v>
      </c>
      <c r="J4276">
        <v>-4.7667146628934702</v>
      </c>
      <c r="K4276">
        <v>44.6401307222146</v>
      </c>
      <c r="L4276">
        <v>41.851350543444298</v>
      </c>
      <c r="M4276">
        <v>51.204887958783203</v>
      </c>
      <c r="N4276">
        <v>0.76328084214978098</v>
      </c>
      <c r="O4276">
        <v>38.5123966942148</v>
      </c>
      <c r="P4276">
        <v>106.585365853658</v>
      </c>
      <c r="Q4276">
        <v>5.0274978674633999E-2</v>
      </c>
    </row>
    <row r="4277" spans="1:17" hidden="1" x14ac:dyDescent="0.3">
      <c r="A4277" t="s">
        <v>8783</v>
      </c>
      <c r="B4277" t="s">
        <v>8784</v>
      </c>
      <c r="C4277" t="str">
        <f>IFERROR(VLOOKUP(Table1[[#This Row],[Ticker]],[1]!Table2[[Symbol]:[Industry]],2,FALSE),"-")</f>
        <v>-</v>
      </c>
      <c r="D4277" t="s">
        <v>626</v>
      </c>
      <c r="E4277">
        <v>12.67959576</v>
      </c>
      <c r="F4277">
        <v>11.18</v>
      </c>
      <c r="G4277">
        <v>-10.1267521016257</v>
      </c>
      <c r="H4277">
        <v>-1.38138368689809</v>
      </c>
      <c r="I4277">
        <v>-27.038609950395301</v>
      </c>
      <c r="J4277">
        <v>6.4620543211839001</v>
      </c>
      <c r="K4277">
        <v>10.546125078948601</v>
      </c>
      <c r="L4277">
        <v>11.0629286810065</v>
      </c>
      <c r="M4277">
        <v>80.127827623021901</v>
      </c>
      <c r="N4277">
        <v>0.33052289938150198</v>
      </c>
      <c r="O4277">
        <v>67.889087656529497</v>
      </c>
      <c r="P4277">
        <v>28.358208955223802</v>
      </c>
      <c r="Q4277">
        <v>2.0275056546541999E-2</v>
      </c>
    </row>
    <row r="4278" spans="1:17" hidden="1" x14ac:dyDescent="0.3">
      <c r="A4278" t="s">
        <v>8785</v>
      </c>
      <c r="B4278" t="s">
        <v>8786</v>
      </c>
      <c r="C4278" t="str">
        <f>IFERROR(VLOOKUP(Table1[[#This Row],[Ticker]],[1]!Table2[[Symbol]:[Industry]],2,FALSE),"-")</f>
        <v>-</v>
      </c>
      <c r="D4278" t="s">
        <v>726</v>
      </c>
      <c r="E4278">
        <v>12.67263724</v>
      </c>
      <c r="F4278">
        <v>80.239999999999995</v>
      </c>
      <c r="G4278">
        <v>-2.5090068823071601</v>
      </c>
      <c r="H4278">
        <v>0.16467194050394299</v>
      </c>
      <c r="I4278">
        <v>0.85627034984546102</v>
      </c>
      <c r="J4278">
        <v>2.3960103713902199</v>
      </c>
      <c r="K4278">
        <v>77.562314536241502</v>
      </c>
      <c r="L4278">
        <v>72.080446631059999</v>
      </c>
      <c r="M4278">
        <v>56.470560257846202</v>
      </c>
      <c r="N4278">
        <v>1.9545597287270999</v>
      </c>
      <c r="O4278">
        <v>2.6545363908275301</v>
      </c>
      <c r="P4278">
        <v>30.259740259740202</v>
      </c>
    </row>
    <row r="4279" spans="1:17" hidden="1" x14ac:dyDescent="0.3">
      <c r="A4279" t="s">
        <v>8787</v>
      </c>
      <c r="B4279" t="s">
        <v>8788</v>
      </c>
      <c r="C4279" t="str">
        <f>IFERROR(VLOOKUP(Table1[[#This Row],[Ticker]],[1]!Table2[[Symbol]:[Industry]],2,FALSE),"-")</f>
        <v>-</v>
      </c>
      <c r="D4279" t="s">
        <v>1403</v>
      </c>
      <c r="E4279">
        <v>12.6681872</v>
      </c>
      <c r="F4279">
        <v>4.88</v>
      </c>
      <c r="G4279">
        <v>52.169493319619598</v>
      </c>
      <c r="H4279">
        <v>25.965664203724899</v>
      </c>
      <c r="I4279">
        <v>5.9195755206048899</v>
      </c>
      <c r="J4279">
        <v>7.1230923037216796</v>
      </c>
      <c r="K4279">
        <v>3.9798886433140002</v>
      </c>
      <c r="L4279">
        <v>3.6206729203910601</v>
      </c>
      <c r="M4279">
        <v>63.930275407806199</v>
      </c>
      <c r="N4279">
        <v>1.0081272245755799</v>
      </c>
      <c r="O4279">
        <v>11.4754098360655</v>
      </c>
      <c r="P4279">
        <v>88.416988416988403</v>
      </c>
      <c r="Q4279">
        <v>5.2907779955997998E-2</v>
      </c>
    </row>
    <row r="4280" spans="1:17" hidden="1" x14ac:dyDescent="0.3">
      <c r="A4280" t="s">
        <v>8789</v>
      </c>
      <c r="B4280" t="s">
        <v>8790</v>
      </c>
      <c r="C4280" t="str">
        <f>IFERROR(VLOOKUP(Table1[[#This Row],[Ticker]],[1]!Table2[[Symbol]:[Industry]],2,FALSE),"-")</f>
        <v>-</v>
      </c>
      <c r="E4280">
        <v>12.6591231</v>
      </c>
      <c r="F4280">
        <v>15.99</v>
      </c>
      <c r="G4280">
        <v>-44.585085434958998</v>
      </c>
      <c r="H4280">
        <v>-22.064911822188702</v>
      </c>
      <c r="I4280">
        <v>-29.3875372363865</v>
      </c>
      <c r="J4280">
        <v>1.63827480890935</v>
      </c>
      <c r="K4280">
        <v>18.313741221923902</v>
      </c>
      <c r="L4280">
        <v>19.111027188678399</v>
      </c>
      <c r="M4280">
        <v>44.500831133499602</v>
      </c>
      <c r="N4280">
        <v>1.9760424679258899</v>
      </c>
      <c r="O4280">
        <v>60.662914321450899</v>
      </c>
      <c r="P4280">
        <v>21.136363636363601</v>
      </c>
      <c r="Q4280">
        <v>4.6039751372535999E-2</v>
      </c>
    </row>
    <row r="4281" spans="1:17" hidden="1" x14ac:dyDescent="0.3">
      <c r="A4281" t="s">
        <v>8791</v>
      </c>
      <c r="B4281" t="s">
        <v>8792</v>
      </c>
      <c r="C4281" t="str">
        <f>IFERROR(VLOOKUP(Table1[[#This Row],[Ticker]],[1]!Table2[[Symbol]:[Industry]],2,FALSE),"-")</f>
        <v>-</v>
      </c>
      <c r="D4281" t="s">
        <v>2954</v>
      </c>
      <c r="E4281">
        <v>12.6513408</v>
      </c>
      <c r="F4281">
        <v>28.28</v>
      </c>
      <c r="G4281">
        <v>19.791726159243801</v>
      </c>
      <c r="H4281">
        <v>18.479695142030199</v>
      </c>
      <c r="I4281">
        <v>-2.2028539389838202</v>
      </c>
      <c r="J4281">
        <v>4.7476773498899298</v>
      </c>
      <c r="K4281">
        <v>24.150560093577099</v>
      </c>
      <c r="L4281">
        <v>22.305692689780599</v>
      </c>
      <c r="M4281">
        <v>58.266654009465498</v>
      </c>
      <c r="N4281">
        <v>3.6411018473258498</v>
      </c>
      <c r="O4281">
        <v>19.306930693069301</v>
      </c>
      <c r="P4281">
        <v>77.973568281938299</v>
      </c>
      <c r="Q4281">
        <v>6.0813299495327003E-2</v>
      </c>
    </row>
    <row r="4282" spans="1:17" hidden="1" x14ac:dyDescent="0.3">
      <c r="A4282" t="s">
        <v>8793</v>
      </c>
      <c r="B4282" t="s">
        <v>8794</v>
      </c>
      <c r="C4282" t="str">
        <f>IFERROR(VLOOKUP(Table1[[#This Row],[Ticker]],[1]!Table2[[Symbol]:[Industry]],2,FALSE),"-")</f>
        <v>-</v>
      </c>
      <c r="D4282" t="s">
        <v>4007</v>
      </c>
      <c r="E4282">
        <v>12.650443104000001</v>
      </c>
      <c r="F4282">
        <v>7.54</v>
      </c>
      <c r="G4282">
        <v>3.8647415546602901</v>
      </c>
      <c r="H4282">
        <v>14.330807347873501</v>
      </c>
      <c r="I4282">
        <v>-35.532798262392198</v>
      </c>
      <c r="J4282">
        <v>-4.44128753253763E-2</v>
      </c>
      <c r="K4282">
        <v>7.3376025024883997</v>
      </c>
      <c r="L4282">
        <v>7.6943101360779798</v>
      </c>
      <c r="M4282">
        <v>45.697926505910402</v>
      </c>
      <c r="N4282">
        <v>1.8646749644339999</v>
      </c>
      <c r="O4282">
        <v>75.464190981432296</v>
      </c>
      <c r="P4282">
        <v>52.323232323232297</v>
      </c>
      <c r="Q4282">
        <v>3.3862626619294997E-2</v>
      </c>
    </row>
    <row r="4283" spans="1:17" hidden="1" x14ac:dyDescent="0.3">
      <c r="A4283" t="s">
        <v>8795</v>
      </c>
      <c r="B4283" t="s">
        <v>8796</v>
      </c>
      <c r="C4283" t="str">
        <f>IFERROR(VLOOKUP(Table1[[#This Row],[Ticker]],[1]!Table2[[Symbol]:[Industry]],2,FALSE),"-")</f>
        <v>-</v>
      </c>
      <c r="D4283" t="s">
        <v>286</v>
      </c>
      <c r="E4283">
        <v>12.635</v>
      </c>
      <c r="F4283">
        <v>18.05</v>
      </c>
      <c r="G4283">
        <v>-1.41171511595768</v>
      </c>
      <c r="H4283">
        <v>11.7893153591295</v>
      </c>
      <c r="I4283">
        <v>0.703508101418718</v>
      </c>
      <c r="J4283">
        <v>10.041673758386301</v>
      </c>
      <c r="K4283">
        <v>17.1431727435995</v>
      </c>
      <c r="L4283">
        <v>16.217670725119699</v>
      </c>
      <c r="M4283">
        <v>53.752368493611399</v>
      </c>
      <c r="N4283">
        <v>1.1537187482871201</v>
      </c>
      <c r="O4283">
        <v>25.650969529085799</v>
      </c>
      <c r="P4283">
        <v>47.226753670473002</v>
      </c>
      <c r="Q4283">
        <v>2.1270866124574999E-2</v>
      </c>
    </row>
    <row r="4284" spans="1:17" hidden="1" x14ac:dyDescent="0.3">
      <c r="A4284" t="s">
        <v>8797</v>
      </c>
      <c r="B4284" t="s">
        <v>8798</v>
      </c>
      <c r="C4284" t="str">
        <f>IFERROR(VLOOKUP(Table1[[#This Row],[Ticker]],[1]!Table2[[Symbol]:[Industry]],2,FALSE),"-")</f>
        <v>-</v>
      </c>
      <c r="D4284" t="s">
        <v>133</v>
      </c>
      <c r="E4284">
        <v>12.63333435</v>
      </c>
      <c r="F4284">
        <v>38.15</v>
      </c>
      <c r="G4284">
        <v>-8.8018189946997403</v>
      </c>
      <c r="H4284">
        <v>-8.6724188302575502</v>
      </c>
      <c r="I4284">
        <v>-16.839359260264501</v>
      </c>
      <c r="J4284">
        <v>-1.61823093301439</v>
      </c>
      <c r="K4284">
        <v>38.7576702365402</v>
      </c>
      <c r="L4284">
        <v>37.9662515152529</v>
      </c>
      <c r="M4284">
        <v>51.229023485461497</v>
      </c>
      <c r="N4284">
        <v>0.50191391115360295</v>
      </c>
      <c r="O4284">
        <v>33.158584534731297</v>
      </c>
      <c r="P4284">
        <v>29.322033898305001</v>
      </c>
      <c r="Q4284">
        <v>4.8520615252750001E-3</v>
      </c>
    </row>
    <row r="4285" spans="1:17" hidden="1" x14ac:dyDescent="0.3">
      <c r="A4285" t="s">
        <v>8799</v>
      </c>
      <c r="B4285" t="s">
        <v>8800</v>
      </c>
      <c r="C4285" t="str">
        <f>IFERROR(VLOOKUP(Table1[[#This Row],[Ticker]],[1]!Table2[[Symbol]:[Industry]],2,FALSE),"-")</f>
        <v>-</v>
      </c>
      <c r="D4285" t="s">
        <v>532</v>
      </c>
      <c r="E4285">
        <v>12.60378</v>
      </c>
      <c r="F4285">
        <v>42</v>
      </c>
      <c r="G4285">
        <v>72.939855182618103</v>
      </c>
      <c r="H4285">
        <v>1.01188624925805</v>
      </c>
      <c r="I4285">
        <v>-48.815820386851797</v>
      </c>
      <c r="J4285">
        <v>-0.47168006948240199</v>
      </c>
      <c r="K4285">
        <v>43.850245273863997</v>
      </c>
      <c r="L4285">
        <v>46.605088396892903</v>
      </c>
      <c r="M4285">
        <v>66.049213951388097</v>
      </c>
      <c r="N4285">
        <v>2.03383989799786</v>
      </c>
      <c r="O4285">
        <v>74.761904761904702</v>
      </c>
      <c r="P4285">
        <v>99.524940617577201</v>
      </c>
    </row>
    <row r="4286" spans="1:17" hidden="1" x14ac:dyDescent="0.3">
      <c r="A4286" t="s">
        <v>8801</v>
      </c>
      <c r="B4286" t="s">
        <v>8802</v>
      </c>
      <c r="C4286" t="str">
        <f>IFERROR(VLOOKUP(Table1[[#This Row],[Ticker]],[1]!Table2[[Symbol]:[Industry]],2,FALSE),"-")</f>
        <v>-</v>
      </c>
      <c r="D4286" t="s">
        <v>1332</v>
      </c>
      <c r="E4286">
        <v>12.591982437999899</v>
      </c>
      <c r="F4286">
        <v>26.32</v>
      </c>
      <c r="G4286">
        <v>-18.049002960732199</v>
      </c>
      <c r="H4286">
        <v>-1.13758657983388</v>
      </c>
      <c r="I4286">
        <v>-8.9084568452294697</v>
      </c>
      <c r="J4286">
        <v>0.96884808809904599</v>
      </c>
      <c r="K4286">
        <v>25.979354651161099</v>
      </c>
      <c r="L4286">
        <v>25.3279183061974</v>
      </c>
      <c r="M4286">
        <v>62.670828158080603</v>
      </c>
      <c r="N4286">
        <v>1.43191134136774</v>
      </c>
      <c r="O4286">
        <v>2.7735562310030302</v>
      </c>
      <c r="P4286">
        <v>9.9415204678362503</v>
      </c>
      <c r="Q4286">
        <v>-7.1457502660915995E-2</v>
      </c>
    </row>
    <row r="4287" spans="1:17" hidden="1" x14ac:dyDescent="0.3">
      <c r="A4287" t="s">
        <v>8803</v>
      </c>
      <c r="B4287" t="s">
        <v>8804</v>
      </c>
      <c r="C4287" t="str">
        <f>IFERROR(VLOOKUP(Table1[[#This Row],[Ticker]],[1]!Table2[[Symbol]:[Industry]],2,FALSE),"-")</f>
        <v>-</v>
      </c>
      <c r="D4287" t="s">
        <v>532</v>
      </c>
      <c r="E4287">
        <v>12.5685</v>
      </c>
      <c r="F4287">
        <v>7.35</v>
      </c>
      <c r="G4287">
        <v>-26.585085434959002</v>
      </c>
      <c r="H4287">
        <v>-2.4873744703082399</v>
      </c>
      <c r="I4287">
        <v>-13.104814723297499</v>
      </c>
      <c r="J4287">
        <v>0.47171615693268798</v>
      </c>
      <c r="K4287">
        <v>7.35</v>
      </c>
      <c r="L4287">
        <v>7.3499999999999801</v>
      </c>
      <c r="M4287">
        <v>50</v>
      </c>
      <c r="O4287">
        <v>0</v>
      </c>
      <c r="P4287">
        <v>0</v>
      </c>
    </row>
    <row r="4288" spans="1:17" hidden="1" x14ac:dyDescent="0.3">
      <c r="A4288" t="s">
        <v>8805</v>
      </c>
      <c r="B4288" t="s">
        <v>8806</v>
      </c>
      <c r="C4288" t="str">
        <f>IFERROR(VLOOKUP(Table1[[#This Row],[Ticker]],[1]!Table2[[Symbol]:[Industry]],2,FALSE),"-")</f>
        <v>-</v>
      </c>
      <c r="D4288" t="s">
        <v>297</v>
      </c>
      <c r="E4288">
        <v>12.544405680000001</v>
      </c>
      <c r="F4288">
        <v>22.52</v>
      </c>
      <c r="G4288">
        <v>-20.358670340619401</v>
      </c>
      <c r="H4288">
        <v>2.2423552594214899</v>
      </c>
      <c r="I4288">
        <v>-37.177640077309697</v>
      </c>
      <c r="J4288">
        <v>3.8050494902660201</v>
      </c>
      <c r="K4288">
        <v>23.094888390244002</v>
      </c>
      <c r="L4288">
        <v>23.7825944057013</v>
      </c>
      <c r="M4288">
        <v>46.270309898666902</v>
      </c>
      <c r="N4288">
        <v>1.9154677681199599</v>
      </c>
      <c r="O4288">
        <v>95.381882770870305</v>
      </c>
      <c r="P4288">
        <v>40.75</v>
      </c>
      <c r="Q4288">
        <v>4.0573780896133997E-2</v>
      </c>
    </row>
    <row r="4289" spans="1:17" hidden="1" x14ac:dyDescent="0.3">
      <c r="A4289" t="s">
        <v>8807</v>
      </c>
      <c r="B4289" t="s">
        <v>8808</v>
      </c>
      <c r="C4289" t="str">
        <f>IFERROR(VLOOKUP(Table1[[#This Row],[Ticker]],[1]!Table2[[Symbol]:[Industry]],2,FALSE),"-")</f>
        <v>-</v>
      </c>
      <c r="D4289" t="s">
        <v>396</v>
      </c>
      <c r="E4289">
        <v>12.5385375</v>
      </c>
      <c r="F4289">
        <v>209.85</v>
      </c>
      <c r="G4289">
        <v>-3.2164787330190401</v>
      </c>
      <c r="H4289">
        <v>-16.799338537274298</v>
      </c>
      <c r="I4289">
        <v>9.6144835223164709</v>
      </c>
      <c r="J4289">
        <v>1.5555311858344201</v>
      </c>
      <c r="K4289">
        <v>227.854989196031</v>
      </c>
      <c r="L4289">
        <v>204.12226038674001</v>
      </c>
      <c r="M4289">
        <v>42.069020317307597</v>
      </c>
      <c r="N4289">
        <v>2.7076142131979699</v>
      </c>
      <c r="O4289">
        <v>27.591136526090001</v>
      </c>
      <c r="P4289">
        <v>44.874007594062803</v>
      </c>
    </row>
    <row r="4290" spans="1:17" hidden="1" x14ac:dyDescent="0.3">
      <c r="A4290" t="s">
        <v>8809</v>
      </c>
      <c r="B4290" t="s">
        <v>8810</v>
      </c>
      <c r="C4290" t="str">
        <f>IFERROR(VLOOKUP(Table1[[#This Row],[Ticker]],[1]!Table2[[Symbol]:[Industry]],2,FALSE),"-")</f>
        <v>-</v>
      </c>
      <c r="D4290" t="s">
        <v>188</v>
      </c>
      <c r="E4290">
        <v>12.528</v>
      </c>
      <c r="F4290">
        <v>72</v>
      </c>
      <c r="G4290">
        <v>-79.309970530165899</v>
      </c>
      <c r="H4290">
        <v>-4.2639185369286396</v>
      </c>
      <c r="I4290">
        <v>-31.118934513778001</v>
      </c>
      <c r="J4290">
        <v>4.52994288829571</v>
      </c>
      <c r="K4290">
        <v>69.225485710170801</v>
      </c>
      <c r="L4290">
        <v>85.070856433954503</v>
      </c>
      <c r="M4290">
        <v>62.938533236997003</v>
      </c>
      <c r="N4290">
        <v>1.5443497875998999</v>
      </c>
      <c r="O4290">
        <v>111.527777777777</v>
      </c>
      <c r="P4290">
        <v>25.852123754588298</v>
      </c>
      <c r="Q4290">
        <v>8.2866643239386001E-2</v>
      </c>
    </row>
    <row r="4291" spans="1:17" hidden="1" x14ac:dyDescent="0.3">
      <c r="A4291" t="s">
        <v>8811</v>
      </c>
      <c r="B4291" t="s">
        <v>8812</v>
      </c>
      <c r="C4291" t="str">
        <f>IFERROR(VLOOKUP(Table1[[#This Row],[Ticker]],[1]!Table2[[Symbol]:[Industry]],2,FALSE),"-")</f>
        <v>-</v>
      </c>
      <c r="D4291" t="s">
        <v>433</v>
      </c>
      <c r="E4291">
        <v>12.4762</v>
      </c>
      <c r="F4291">
        <v>1.07</v>
      </c>
      <c r="G4291">
        <v>-23.700470050343601</v>
      </c>
      <c r="H4291">
        <v>-0.60058201747805195</v>
      </c>
      <c r="I4291">
        <v>-26.1129448045983</v>
      </c>
      <c r="J4291">
        <v>1.4062955961850201</v>
      </c>
      <c r="K4291">
        <v>1.08798297946557</v>
      </c>
      <c r="L4291">
        <v>1.1260483147403999</v>
      </c>
      <c r="M4291">
        <v>44.837273899317303</v>
      </c>
      <c r="N4291">
        <v>0.80801637227858902</v>
      </c>
      <c r="O4291">
        <v>50.467289719626102</v>
      </c>
      <c r="P4291">
        <v>17.582417582417499</v>
      </c>
      <c r="Q4291">
        <v>7.8288104072837997E-2</v>
      </c>
    </row>
    <row r="4292" spans="1:17" hidden="1" x14ac:dyDescent="0.3">
      <c r="A4292" t="s">
        <v>8813</v>
      </c>
      <c r="B4292" t="s">
        <v>8814</v>
      </c>
      <c r="C4292" t="str">
        <f>IFERROR(VLOOKUP(Table1[[#This Row],[Ticker]],[1]!Table2[[Symbol]:[Industry]],2,FALSE),"-")</f>
        <v>-</v>
      </c>
      <c r="D4292" t="s">
        <v>372</v>
      </c>
      <c r="E4292">
        <v>12.467205</v>
      </c>
      <c r="F4292">
        <v>25.5</v>
      </c>
      <c r="G4292">
        <v>40.628029319139202</v>
      </c>
      <c r="H4292">
        <v>11.191659950791401</v>
      </c>
      <c r="I4292">
        <v>75.087067195521598</v>
      </c>
      <c r="J4292">
        <v>-7.1898669948465397</v>
      </c>
      <c r="K4292">
        <v>22.225945256352301</v>
      </c>
      <c r="L4292">
        <v>17.4544761480531</v>
      </c>
      <c r="M4292">
        <v>37.799391405846201</v>
      </c>
      <c r="N4292">
        <v>0.46321484827054099</v>
      </c>
      <c r="O4292">
        <v>17.568627450980401</v>
      </c>
      <c r="P4292">
        <v>121.739130434782</v>
      </c>
      <c r="Q4292">
        <v>0.165322971842044</v>
      </c>
    </row>
    <row r="4293" spans="1:17" hidden="1" x14ac:dyDescent="0.3">
      <c r="A4293" t="s">
        <v>8815</v>
      </c>
      <c r="B4293" t="s">
        <v>8816</v>
      </c>
      <c r="C4293" t="str">
        <f>IFERROR(VLOOKUP(Table1[[#This Row],[Ticker]],[1]!Table2[[Symbol]:[Industry]],2,FALSE),"-")</f>
        <v>-</v>
      </c>
      <c r="D4293" t="s">
        <v>307</v>
      </c>
      <c r="E4293">
        <v>12.363</v>
      </c>
      <c r="F4293">
        <v>41.21</v>
      </c>
      <c r="G4293">
        <v>-12.1128632127368</v>
      </c>
      <c r="H4293">
        <v>4.5515865686527901</v>
      </c>
      <c r="I4293">
        <v>-6.4812700919909503</v>
      </c>
      <c r="J4293">
        <v>0.47171615693268798</v>
      </c>
      <c r="K4293">
        <v>39.837881870635101</v>
      </c>
      <c r="L4293">
        <v>38.721341591052997</v>
      </c>
      <c r="M4293">
        <v>69.520779145297098</v>
      </c>
      <c r="N4293">
        <v>0.77196261682242895</v>
      </c>
      <c r="O4293">
        <v>9.4879883523416595</v>
      </c>
      <c r="P4293">
        <v>30.4113924050632</v>
      </c>
    </row>
    <row r="4294" spans="1:17" hidden="1" x14ac:dyDescent="0.3">
      <c r="A4294" t="s">
        <v>8817</v>
      </c>
      <c r="B4294" t="s">
        <v>8818</v>
      </c>
      <c r="C4294" t="str">
        <f>IFERROR(VLOOKUP(Table1[[#This Row],[Ticker]],[1]!Table2[[Symbol]:[Industry]],2,FALSE),"-")</f>
        <v>-</v>
      </c>
      <c r="D4294" t="s">
        <v>136</v>
      </c>
      <c r="E4294">
        <v>12.357390000000001</v>
      </c>
      <c r="F4294">
        <v>103.8</v>
      </c>
      <c r="G4294">
        <v>139.910421625374</v>
      </c>
      <c r="H4294">
        <v>19.630272588515201</v>
      </c>
      <c r="I4294">
        <v>3.1325872923799301</v>
      </c>
      <c r="J4294">
        <v>0.47171615693268798</v>
      </c>
      <c r="K4294">
        <v>90.767633629389394</v>
      </c>
      <c r="L4294">
        <v>71.014812254034297</v>
      </c>
      <c r="M4294">
        <v>78.283282643221298</v>
      </c>
      <c r="N4294">
        <v>0.106108885651857</v>
      </c>
      <c r="O4294">
        <v>2.1194605009633798</v>
      </c>
      <c r="P4294">
        <v>219.38461538461499</v>
      </c>
      <c r="Q4294">
        <v>0.107227924603195</v>
      </c>
    </row>
    <row r="4295" spans="1:17" hidden="1" x14ac:dyDescent="0.3">
      <c r="A4295" t="s">
        <v>8819</v>
      </c>
      <c r="B4295" t="s">
        <v>8820</v>
      </c>
      <c r="C4295" t="str">
        <f>IFERROR(VLOOKUP(Table1[[#This Row],[Ticker]],[1]!Table2[[Symbol]:[Industry]],2,FALSE),"-")</f>
        <v>-</v>
      </c>
      <c r="D4295" t="s">
        <v>438</v>
      </c>
      <c r="E4295">
        <v>12.340415245000001</v>
      </c>
      <c r="F4295">
        <v>36.71</v>
      </c>
      <c r="G4295">
        <v>-36.565467975419999</v>
      </c>
      <c r="H4295">
        <v>-8.0686501904728498</v>
      </c>
      <c r="I4295">
        <v>-16.954998065361401</v>
      </c>
      <c r="J4295">
        <v>-0.659444629493386</v>
      </c>
      <c r="K4295">
        <v>36.596809571879803</v>
      </c>
      <c r="L4295">
        <v>36.424358152553602</v>
      </c>
      <c r="M4295">
        <v>48.1541650666368</v>
      </c>
      <c r="N4295">
        <v>0.38618020914469398</v>
      </c>
      <c r="O4295">
        <v>23.998910378643401</v>
      </c>
      <c r="P4295">
        <v>17.660256410256402</v>
      </c>
      <c r="Q4295">
        <v>6.5945916717757E-2</v>
      </c>
    </row>
    <row r="4296" spans="1:17" hidden="1" x14ac:dyDescent="0.3">
      <c r="A4296" t="s">
        <v>8821</v>
      </c>
      <c r="B4296" t="s">
        <v>8822</v>
      </c>
      <c r="C4296" t="str">
        <f>IFERROR(VLOOKUP(Table1[[#This Row],[Ticker]],[1]!Table2[[Symbol]:[Industry]],2,FALSE),"-")</f>
        <v>-</v>
      </c>
      <c r="D4296" t="s">
        <v>379</v>
      </c>
      <c r="E4296">
        <v>12.3061104</v>
      </c>
      <c r="F4296">
        <v>12</v>
      </c>
      <c r="G4296">
        <v>11.9830438952949</v>
      </c>
      <c r="H4296">
        <v>-4.7675047634678398</v>
      </c>
      <c r="I4296">
        <v>63.365773511996501</v>
      </c>
      <c r="J4296">
        <v>0.47171615693268798</v>
      </c>
      <c r="K4296">
        <v>10.1477005280732</v>
      </c>
      <c r="L4296">
        <v>8.0553937050497897</v>
      </c>
      <c r="M4296">
        <v>45.123996915282703</v>
      </c>
      <c r="N4296">
        <v>6.4893617021276495E-2</v>
      </c>
      <c r="O4296">
        <v>36.9166666666666</v>
      </c>
      <c r="P4296">
        <v>106.896551724137</v>
      </c>
    </row>
    <row r="4297" spans="1:17" hidden="1" x14ac:dyDescent="0.3">
      <c r="A4297" t="s">
        <v>8823</v>
      </c>
      <c r="B4297" t="s">
        <v>8824</v>
      </c>
      <c r="C4297" t="str">
        <f>IFERROR(VLOOKUP(Table1[[#This Row],[Ticker]],[1]!Table2[[Symbol]:[Industry]],2,FALSE),"-")</f>
        <v>-</v>
      </c>
      <c r="D4297" t="s">
        <v>626</v>
      </c>
      <c r="E4297">
        <v>12.256634</v>
      </c>
      <c r="F4297">
        <v>4085</v>
      </c>
      <c r="G4297">
        <v>31.258809464577201</v>
      </c>
      <c r="H4297">
        <v>5.1369421996515801</v>
      </c>
      <c r="I4297">
        <v>-3.69005645357745</v>
      </c>
      <c r="J4297">
        <v>6.2142160922211698</v>
      </c>
      <c r="K4297">
        <v>3926.1758353724199</v>
      </c>
      <c r="L4297">
        <v>3491.24991641829</v>
      </c>
      <c r="M4297">
        <v>56.796401587163501</v>
      </c>
      <c r="N4297">
        <v>1.54040404040404</v>
      </c>
      <c r="O4297">
        <v>16.230110159118698</v>
      </c>
      <c r="P4297">
        <v>98.686770428015507</v>
      </c>
      <c r="Q4297">
        <v>8.3293491826825994E-2</v>
      </c>
    </row>
    <row r="4298" spans="1:17" hidden="1" x14ac:dyDescent="0.3">
      <c r="A4298" t="s">
        <v>8825</v>
      </c>
      <c r="B4298" t="s">
        <v>8826</v>
      </c>
      <c r="C4298" t="str">
        <f>IFERROR(VLOOKUP(Table1[[#This Row],[Ticker]],[1]!Table2[[Symbol]:[Industry]],2,FALSE),"-")</f>
        <v>-</v>
      </c>
      <c r="D4298" t="s">
        <v>532</v>
      </c>
      <c r="E4298">
        <v>12.243</v>
      </c>
      <c r="F4298">
        <v>11.66</v>
      </c>
      <c r="G4298">
        <v>-5.7560698909176198</v>
      </c>
      <c r="H4298">
        <v>-5.1074618065527702</v>
      </c>
      <c r="I4298">
        <v>-5.6393769352791097</v>
      </c>
      <c r="J4298">
        <v>8.9347511763879499</v>
      </c>
      <c r="K4298">
        <v>10.5464808125139</v>
      </c>
      <c r="L4298">
        <v>10.053902271797201</v>
      </c>
      <c r="M4298">
        <v>68.146567036356402</v>
      </c>
      <c r="N4298">
        <v>1.4102425412563699</v>
      </c>
      <c r="O4298">
        <v>0.34305317324183598</v>
      </c>
      <c r="P4298">
        <v>45.568039950062399</v>
      </c>
      <c r="Q4298">
        <v>3.7362625941025997E-2</v>
      </c>
    </row>
    <row r="4299" spans="1:17" hidden="1" x14ac:dyDescent="0.3">
      <c r="A4299" t="s">
        <v>8827</v>
      </c>
      <c r="B4299" t="s">
        <v>8828</v>
      </c>
      <c r="C4299" t="str">
        <f>IFERROR(VLOOKUP(Table1[[#This Row],[Ticker]],[1]!Table2[[Symbol]:[Industry]],2,FALSE),"-")</f>
        <v>-</v>
      </c>
      <c r="D4299" t="s">
        <v>286</v>
      </c>
      <c r="E4299">
        <v>12.2376576</v>
      </c>
      <c r="F4299">
        <v>44.8</v>
      </c>
      <c r="G4299">
        <v>61.650208682687897</v>
      </c>
      <c r="H4299">
        <v>12.9765430554649</v>
      </c>
      <c r="I4299">
        <v>12.985812915317601</v>
      </c>
      <c r="J4299">
        <v>-5.1330036070791101</v>
      </c>
      <c r="K4299">
        <v>46.531767025506298</v>
      </c>
      <c r="L4299">
        <v>41.542601728679202</v>
      </c>
      <c r="M4299">
        <v>39.207775777433703</v>
      </c>
      <c r="N4299">
        <v>0.20421201894638799</v>
      </c>
      <c r="O4299">
        <v>33.683035714285701</v>
      </c>
      <c r="P4299">
        <v>116.949152542372</v>
      </c>
      <c r="Q4299">
        <v>0.114297479539095</v>
      </c>
    </row>
    <row r="4300" spans="1:17" hidden="1" x14ac:dyDescent="0.3">
      <c r="A4300" t="s">
        <v>8829</v>
      </c>
      <c r="B4300" t="s">
        <v>8830</v>
      </c>
      <c r="C4300" t="str">
        <f>IFERROR(VLOOKUP(Table1[[#This Row],[Ticker]],[1]!Table2[[Symbol]:[Industry]],2,FALSE),"-")</f>
        <v>-</v>
      </c>
      <c r="D4300" t="s">
        <v>926</v>
      </c>
      <c r="E4300">
        <v>12.223805</v>
      </c>
      <c r="F4300">
        <v>20.39</v>
      </c>
      <c r="G4300">
        <v>33.336483192491897</v>
      </c>
      <c r="H4300">
        <v>-12.371365189565701</v>
      </c>
      <c r="I4300">
        <v>18.1894544331738</v>
      </c>
      <c r="J4300">
        <v>6.2451366362355296</v>
      </c>
      <c r="K4300">
        <v>18.392384962000499</v>
      </c>
      <c r="L4300">
        <v>15.7750582115026</v>
      </c>
      <c r="M4300">
        <v>65.399949302636301</v>
      </c>
      <c r="N4300">
        <v>0.41950369495086098</v>
      </c>
      <c r="O4300">
        <v>12.5551741049533</v>
      </c>
      <c r="P4300">
        <v>73.384353741496597</v>
      </c>
      <c r="Q4300">
        <v>5.3610884800982E-2</v>
      </c>
    </row>
    <row r="4301" spans="1:17" hidden="1" x14ac:dyDescent="0.3">
      <c r="A4301" t="s">
        <v>8831</v>
      </c>
      <c r="B4301" t="s">
        <v>8832</v>
      </c>
      <c r="C4301" t="str">
        <f>IFERROR(VLOOKUP(Table1[[#This Row],[Ticker]],[1]!Table2[[Symbol]:[Industry]],2,FALSE),"-")</f>
        <v>-</v>
      </c>
      <c r="D4301" t="s">
        <v>21</v>
      </c>
      <c r="E4301">
        <v>12.215949999999999</v>
      </c>
      <c r="F4301">
        <v>24.19</v>
      </c>
      <c r="G4301">
        <v>82.309560506319002</v>
      </c>
      <c r="H4301">
        <v>11.616399114597399</v>
      </c>
      <c r="I4301">
        <v>14.884603266120401</v>
      </c>
      <c r="J4301">
        <v>2.3243477358800599</v>
      </c>
      <c r="K4301">
        <v>20.578480622428799</v>
      </c>
      <c r="L4301">
        <v>16.729509928909199</v>
      </c>
      <c r="M4301">
        <v>69.868761295728703</v>
      </c>
      <c r="N4301">
        <v>0.56385091182982205</v>
      </c>
      <c r="O4301">
        <v>4.2992972302604304</v>
      </c>
      <c r="P4301">
        <v>245.57142857142799</v>
      </c>
    </row>
    <row r="4302" spans="1:17" hidden="1" x14ac:dyDescent="0.3">
      <c r="A4302" t="s">
        <v>8833</v>
      </c>
      <c r="B4302" t="s">
        <v>8834</v>
      </c>
      <c r="C4302" t="str">
        <f>IFERROR(VLOOKUP(Table1[[#This Row],[Ticker]],[1]!Table2[[Symbol]:[Industry]],2,FALSE),"-")</f>
        <v>-</v>
      </c>
      <c r="D4302" t="s">
        <v>726</v>
      </c>
      <c r="E4302">
        <v>12.214835947999999</v>
      </c>
      <c r="F4302">
        <v>2663.95</v>
      </c>
      <c r="G4302">
        <v>1.3055909485089201</v>
      </c>
      <c r="H4302">
        <v>1.2876640504929799</v>
      </c>
      <c r="I4302">
        <v>1.1444454731256499</v>
      </c>
      <c r="J4302">
        <v>2.67163193873927</v>
      </c>
      <c r="K4302">
        <v>2578.49392498111</v>
      </c>
      <c r="L4302">
        <v>2383.3764716754599</v>
      </c>
      <c r="M4302">
        <v>57.569699091115801</v>
      </c>
      <c r="N4302">
        <v>0.57921225593502501</v>
      </c>
      <c r="O4302">
        <v>1.35362900955349</v>
      </c>
      <c r="P4302">
        <v>32.140376984126902</v>
      </c>
      <c r="Q4302">
        <v>2.2268006150822001E-2</v>
      </c>
    </row>
    <row r="4303" spans="1:17" hidden="1" x14ac:dyDescent="0.3">
      <c r="A4303" t="s">
        <v>8835</v>
      </c>
      <c r="B4303" t="s">
        <v>8836</v>
      </c>
      <c r="C4303" t="str">
        <f>IFERROR(VLOOKUP(Table1[[#This Row],[Ticker]],[1]!Table2[[Symbol]:[Industry]],2,FALSE),"-")</f>
        <v>-</v>
      </c>
      <c r="D4303" t="s">
        <v>51</v>
      </c>
      <c r="E4303">
        <v>12.1272126</v>
      </c>
      <c r="F4303">
        <v>40.42</v>
      </c>
      <c r="G4303">
        <v>59.5106788376007</v>
      </c>
      <c r="H4303">
        <v>-12.4873744703082</v>
      </c>
      <c r="I4303">
        <v>-15.4483759699754</v>
      </c>
      <c r="J4303">
        <v>1.20944192645698</v>
      </c>
      <c r="K4303">
        <v>41.145907895436601</v>
      </c>
      <c r="L4303">
        <v>37.343454768828202</v>
      </c>
      <c r="M4303">
        <v>43.770241744423501</v>
      </c>
      <c r="N4303">
        <v>1.4836843447988399</v>
      </c>
      <c r="O4303">
        <v>27.585353785254799</v>
      </c>
      <c r="P4303">
        <v>101.094527363184</v>
      </c>
      <c r="Q4303">
        <v>2.6036704900042999E-2</v>
      </c>
    </row>
    <row r="4304" spans="1:17" hidden="1" x14ac:dyDescent="0.3">
      <c r="A4304" t="s">
        <v>8837</v>
      </c>
      <c r="B4304" t="s">
        <v>8838</v>
      </c>
      <c r="C4304" t="str">
        <f>IFERROR(VLOOKUP(Table1[[#This Row],[Ticker]],[1]!Table2[[Symbol]:[Industry]],2,FALSE),"-")</f>
        <v>-</v>
      </c>
      <c r="D4304" t="s">
        <v>433</v>
      </c>
      <c r="E4304">
        <v>12.1224025</v>
      </c>
      <c r="F4304">
        <v>5.93</v>
      </c>
      <c r="G4304">
        <v>1.2166387029719501</v>
      </c>
      <c r="H4304">
        <v>-18.8969116372086</v>
      </c>
      <c r="I4304">
        <v>-50.880260683423401</v>
      </c>
      <c r="J4304">
        <v>-6.11135594338079</v>
      </c>
      <c r="K4304">
        <v>6.7537570674454397</v>
      </c>
      <c r="L4304">
        <v>7.1710595649159101</v>
      </c>
      <c r="M4304">
        <v>12.4453328326481</v>
      </c>
      <c r="N4304">
        <v>1.5679514702389601</v>
      </c>
      <c r="O4304">
        <v>82.630691399662695</v>
      </c>
      <c r="P4304">
        <v>38.2284382284382</v>
      </c>
      <c r="Q4304">
        <v>6.2355776721471003E-2</v>
      </c>
    </row>
    <row r="4305" spans="1:17" hidden="1" x14ac:dyDescent="0.3">
      <c r="A4305" t="s">
        <v>8839</v>
      </c>
      <c r="B4305" t="s">
        <v>8840</v>
      </c>
      <c r="C4305" t="str">
        <f>IFERROR(VLOOKUP(Table1[[#This Row],[Ticker]],[1]!Table2[[Symbol]:[Industry]],2,FALSE),"-")</f>
        <v>-</v>
      </c>
      <c r="D4305" t="s">
        <v>696</v>
      </c>
      <c r="E4305">
        <v>12.121586750000001</v>
      </c>
      <c r="F4305">
        <v>86.45</v>
      </c>
      <c r="G4305">
        <v>221.58245383205599</v>
      </c>
      <c r="H4305">
        <v>16.845958863025</v>
      </c>
      <c r="I4305">
        <v>235.06272454371799</v>
      </c>
      <c r="J4305">
        <v>6.7031701628673996</v>
      </c>
      <c r="K4305">
        <v>79.901570271462305</v>
      </c>
      <c r="M4305">
        <v>60.155058420269903</v>
      </c>
      <c r="N4305">
        <v>0.96943498615925605</v>
      </c>
      <c r="O4305">
        <v>14.7946790052053</v>
      </c>
      <c r="P4305">
        <v>265.53911205074002</v>
      </c>
    </row>
    <row r="4306" spans="1:17" hidden="1" x14ac:dyDescent="0.3">
      <c r="A4306" t="s">
        <v>8841</v>
      </c>
      <c r="B4306" t="s">
        <v>8842</v>
      </c>
      <c r="C4306" t="str">
        <f>IFERROR(VLOOKUP(Table1[[#This Row],[Ticker]],[1]!Table2[[Symbol]:[Industry]],2,FALSE),"-")</f>
        <v>-</v>
      </c>
      <c r="D4306" t="s">
        <v>726</v>
      </c>
      <c r="E4306">
        <v>12.120252429999899</v>
      </c>
      <c r="F4306">
        <v>39.119999999999997</v>
      </c>
      <c r="G4306">
        <v>11.307054149108501</v>
      </c>
      <c r="H4306">
        <v>1.4806681395452901</v>
      </c>
      <c r="I4306">
        <v>2.8406505997611098</v>
      </c>
      <c r="J4306">
        <v>0.62564124672233001</v>
      </c>
      <c r="K4306">
        <v>37.649053161006798</v>
      </c>
      <c r="L4306">
        <v>34.340704627562701</v>
      </c>
      <c r="M4306">
        <v>57.562155009737999</v>
      </c>
      <c r="N4306">
        <v>1.5005281368600001</v>
      </c>
      <c r="O4306">
        <v>2.1216768916155502</v>
      </c>
      <c r="P4306">
        <v>44.8888888888888</v>
      </c>
    </row>
    <row r="4307" spans="1:17" hidden="1" x14ac:dyDescent="0.3">
      <c r="A4307" t="s">
        <v>8843</v>
      </c>
      <c r="B4307" t="s">
        <v>8844</v>
      </c>
      <c r="C4307" t="str">
        <f>IFERROR(VLOOKUP(Table1[[#This Row],[Ticker]],[1]!Table2[[Symbol]:[Industry]],2,FALSE),"-")</f>
        <v>-</v>
      </c>
      <c r="D4307" t="s">
        <v>932</v>
      </c>
      <c r="E4307">
        <v>12.119646400000001</v>
      </c>
      <c r="F4307">
        <v>12.56</v>
      </c>
      <c r="G4307">
        <v>8.6140534240291</v>
      </c>
      <c r="H4307">
        <v>12.9538020002799</v>
      </c>
      <c r="I4307">
        <v>-17.808911840141199</v>
      </c>
      <c r="J4307">
        <v>4.1876533988815003</v>
      </c>
      <c r="K4307">
        <v>11.825006848681101</v>
      </c>
      <c r="L4307">
        <v>11.176268374765799</v>
      </c>
      <c r="M4307">
        <v>60.707134158470097</v>
      </c>
      <c r="N4307">
        <v>1.31447916511145</v>
      </c>
      <c r="O4307">
        <v>24.203821656050899</v>
      </c>
      <c r="P4307">
        <v>52.058111380145199</v>
      </c>
    </row>
    <row r="4308" spans="1:17" hidden="1" x14ac:dyDescent="0.3">
      <c r="A4308" t="s">
        <v>8845</v>
      </c>
      <c r="B4308" t="s">
        <v>8846</v>
      </c>
      <c r="C4308" t="str">
        <f>IFERROR(VLOOKUP(Table1[[#This Row],[Ticker]],[1]!Table2[[Symbol]:[Industry]],2,FALSE),"-")</f>
        <v>-</v>
      </c>
      <c r="D4308" t="s">
        <v>133</v>
      </c>
      <c r="E4308">
        <v>12.094485000000001</v>
      </c>
      <c r="F4308">
        <v>3.67</v>
      </c>
      <c r="G4308">
        <v>89.297267506217395</v>
      </c>
      <c r="H4308">
        <v>-10.5954825784163</v>
      </c>
      <c r="I4308">
        <v>17.5001674831081</v>
      </c>
      <c r="J4308">
        <v>6.4207246555162696</v>
      </c>
      <c r="K4308">
        <v>3.7124398854496001</v>
      </c>
      <c r="L4308">
        <v>2.9579029889675499</v>
      </c>
      <c r="M4308">
        <v>34.010841739843499</v>
      </c>
      <c r="N4308">
        <v>0.311324614043123</v>
      </c>
      <c r="O4308">
        <v>35.967302452315998</v>
      </c>
      <c r="P4308">
        <v>126.543209876543</v>
      </c>
      <c r="Q4308">
        <v>-4.0477195630989997E-2</v>
      </c>
    </row>
    <row r="4309" spans="1:17" hidden="1" x14ac:dyDescent="0.3">
      <c r="A4309" t="s">
        <v>8847</v>
      </c>
      <c r="B4309" t="s">
        <v>8848</v>
      </c>
      <c r="C4309" t="str">
        <f>IFERROR(VLOOKUP(Table1[[#This Row],[Ticker]],[1]!Table2[[Symbol]:[Industry]],2,FALSE),"-")</f>
        <v>-</v>
      </c>
      <c r="D4309" t="s">
        <v>532</v>
      </c>
      <c r="E4309">
        <v>12.06935736</v>
      </c>
      <c r="F4309">
        <v>10.28</v>
      </c>
      <c r="G4309">
        <v>-48.410180491993302</v>
      </c>
      <c r="H4309">
        <v>-9.9313206586490494</v>
      </c>
      <c r="I4309">
        <v>-16.397382926496</v>
      </c>
      <c r="J4309">
        <v>-6.0500229735020801</v>
      </c>
      <c r="K4309">
        <v>10.584413487320701</v>
      </c>
      <c r="L4309">
        <v>11.074710795123099</v>
      </c>
      <c r="M4309">
        <v>43.765195178928401</v>
      </c>
      <c r="N4309">
        <v>0.57095753829386797</v>
      </c>
      <c r="O4309">
        <v>50.6809338521401</v>
      </c>
      <c r="P4309">
        <v>20.9411764705882</v>
      </c>
      <c r="Q4309">
        <v>0.103735823417146</v>
      </c>
    </row>
    <row r="4310" spans="1:17" hidden="1" x14ac:dyDescent="0.3">
      <c r="A4310" t="s">
        <v>8849</v>
      </c>
      <c r="B4310" t="s">
        <v>8850</v>
      </c>
      <c r="C4310" t="str">
        <f>IFERROR(VLOOKUP(Table1[[#This Row],[Ticker]],[1]!Table2[[Symbol]:[Industry]],2,FALSE),"-")</f>
        <v>-</v>
      </c>
      <c r="D4310" t="s">
        <v>532</v>
      </c>
      <c r="E4310">
        <v>12.066599999999999</v>
      </c>
      <c r="F4310">
        <v>8.84</v>
      </c>
      <c r="G4310">
        <v>96.647237797364099</v>
      </c>
      <c r="H4310">
        <v>15.1136685544635</v>
      </c>
      <c r="I4310">
        <v>-21.498597106717199</v>
      </c>
      <c r="J4310">
        <v>8.4956682527410692</v>
      </c>
      <c r="K4310">
        <v>7.4000368979288798</v>
      </c>
      <c r="L4310">
        <v>7.70423273780861</v>
      </c>
      <c r="M4310">
        <v>80.1338422347159</v>
      </c>
      <c r="N4310">
        <v>0.50645886809638996</v>
      </c>
      <c r="O4310">
        <v>43.891402714932099</v>
      </c>
      <c r="P4310">
        <v>123.232323232323</v>
      </c>
      <c r="Q4310">
        <v>8.4901334128994005E-2</v>
      </c>
    </row>
    <row r="4311" spans="1:17" hidden="1" x14ac:dyDescent="0.3">
      <c r="A4311" t="s">
        <v>8851</v>
      </c>
      <c r="B4311" t="s">
        <v>8852</v>
      </c>
      <c r="C4311" t="str">
        <f>IFERROR(VLOOKUP(Table1[[#This Row],[Ticker]],[1]!Table2[[Symbol]:[Industry]],2,FALSE),"-")</f>
        <v>-</v>
      </c>
      <c r="D4311" t="s">
        <v>835</v>
      </c>
      <c r="E4311">
        <v>11.97</v>
      </c>
      <c r="F4311">
        <v>26.6</v>
      </c>
      <c r="G4311">
        <v>-40.445189061901999</v>
      </c>
      <c r="H4311">
        <v>-10.5136902597819</v>
      </c>
      <c r="I4311">
        <v>-19.012136973032199</v>
      </c>
      <c r="J4311">
        <v>0.221983727392908</v>
      </c>
      <c r="K4311">
        <v>29.597824490885699</v>
      </c>
      <c r="L4311">
        <v>29.193224021313402</v>
      </c>
      <c r="M4311">
        <v>27.2484809077542</v>
      </c>
      <c r="N4311">
        <v>2.7719769370507801</v>
      </c>
      <c r="O4311">
        <v>28.0075187969924</v>
      </c>
      <c r="P4311">
        <v>8.6157615353205497</v>
      </c>
    </row>
    <row r="4312" spans="1:17" hidden="1" x14ac:dyDescent="0.3">
      <c r="A4312" t="s">
        <v>8853</v>
      </c>
      <c r="B4312" t="s">
        <v>8854</v>
      </c>
      <c r="C4312" t="str">
        <f>IFERROR(VLOOKUP(Table1[[#This Row],[Ticker]],[1]!Table2[[Symbol]:[Industry]],2,FALSE),"-")</f>
        <v>-</v>
      </c>
      <c r="D4312" t="s">
        <v>626</v>
      </c>
      <c r="E4312">
        <v>11.9620091</v>
      </c>
      <c r="F4312">
        <v>15.97</v>
      </c>
      <c r="G4312">
        <v>-1.7219110799942401</v>
      </c>
      <c r="H4312">
        <v>-12.193920745703201</v>
      </c>
      <c r="I4312">
        <v>-16.551005775292701</v>
      </c>
      <c r="J4312">
        <v>-0.70184777141815302</v>
      </c>
      <c r="K4312">
        <v>16.818043987877001</v>
      </c>
      <c r="L4312">
        <v>16.720281892314102</v>
      </c>
      <c r="M4312">
        <v>44.650810302724302</v>
      </c>
      <c r="N4312">
        <v>1.0961393055488899</v>
      </c>
      <c r="O4312">
        <v>45.585472761427603</v>
      </c>
      <c r="P4312">
        <v>45.181818181818102</v>
      </c>
      <c r="Q4312">
        <v>5.5526340087599997E-2</v>
      </c>
    </row>
    <row r="4313" spans="1:17" hidden="1" x14ac:dyDescent="0.3">
      <c r="A4313" t="s">
        <v>8855</v>
      </c>
      <c r="B4313" t="s">
        <v>8856</v>
      </c>
      <c r="C4313" t="str">
        <f>IFERROR(VLOOKUP(Table1[[#This Row],[Ticker]],[1]!Table2[[Symbol]:[Industry]],2,FALSE),"-")</f>
        <v>-</v>
      </c>
      <c r="D4313" t="s">
        <v>626</v>
      </c>
      <c r="E4313">
        <v>11.954753999999999</v>
      </c>
      <c r="F4313">
        <v>35.549999999999997</v>
      </c>
      <c r="G4313">
        <v>-29.2944450408704</v>
      </c>
      <c r="H4313">
        <v>-7.3449533105930902</v>
      </c>
      <c r="I4313">
        <v>-31.192372326984199</v>
      </c>
      <c r="J4313">
        <v>0.49845412484712098</v>
      </c>
      <c r="K4313">
        <v>39.499937520627498</v>
      </c>
      <c r="L4313">
        <v>41.006183574581399</v>
      </c>
      <c r="M4313">
        <v>18.364825522117901</v>
      </c>
      <c r="N4313">
        <v>0.86007885657959504</v>
      </c>
      <c r="O4313">
        <v>43.178621659634302</v>
      </c>
      <c r="P4313">
        <v>7.5317604355716599</v>
      </c>
      <c r="Q4313">
        <v>8.8544884741753996E-2</v>
      </c>
    </row>
    <row r="4314" spans="1:17" hidden="1" x14ac:dyDescent="0.3">
      <c r="A4314" t="s">
        <v>8857</v>
      </c>
      <c r="B4314" t="s">
        <v>8858</v>
      </c>
      <c r="C4314" t="str">
        <f>IFERROR(VLOOKUP(Table1[[#This Row],[Ticker]],[1]!Table2[[Symbol]:[Industry]],2,FALSE),"-")</f>
        <v>-</v>
      </c>
      <c r="D4314" t="s">
        <v>54</v>
      </c>
      <c r="E4314">
        <v>11.9316455</v>
      </c>
      <c r="F4314">
        <v>24.67</v>
      </c>
      <c r="G4314">
        <v>149.05737266559899</v>
      </c>
      <c r="H4314">
        <v>-2.4873744703082399</v>
      </c>
      <c r="I4314">
        <v>-17.298989480579099</v>
      </c>
      <c r="J4314">
        <v>0.47171615693268798</v>
      </c>
      <c r="K4314">
        <v>24.568893008953498</v>
      </c>
      <c r="L4314">
        <v>21.925194306176099</v>
      </c>
      <c r="M4314">
        <v>97.755691246373402</v>
      </c>
      <c r="N4314">
        <v>2.0666666666666602</v>
      </c>
      <c r="O4314">
        <v>15.4843940008106</v>
      </c>
      <c r="P4314">
        <v>228.933333333333</v>
      </c>
    </row>
    <row r="4315" spans="1:17" hidden="1" x14ac:dyDescent="0.3">
      <c r="A4315" t="s">
        <v>8859</v>
      </c>
      <c r="B4315" t="s">
        <v>4397</v>
      </c>
      <c r="C4315" t="str">
        <f>IFERROR(VLOOKUP(Table1[[#This Row],[Ticker]],[1]!Table2[[Symbol]:[Industry]],2,FALSE),"-")</f>
        <v>-</v>
      </c>
      <c r="D4315" t="s">
        <v>51</v>
      </c>
      <c r="E4315">
        <v>11.93</v>
      </c>
      <c r="F4315">
        <v>119.3</v>
      </c>
      <c r="M4315">
        <v>100</v>
      </c>
      <c r="N4315">
        <v>1</v>
      </c>
      <c r="Q4315">
        <v>5.4726977498741003E-2</v>
      </c>
    </row>
    <row r="4316" spans="1:17" hidden="1" x14ac:dyDescent="0.3">
      <c r="A4316" t="s">
        <v>8860</v>
      </c>
      <c r="B4316" t="s">
        <v>8861</v>
      </c>
      <c r="C4316" t="str">
        <f>IFERROR(VLOOKUP(Table1[[#This Row],[Ticker]],[1]!Table2[[Symbol]:[Industry]],2,FALSE),"-")</f>
        <v>-</v>
      </c>
      <c r="D4316" t="s">
        <v>532</v>
      </c>
      <c r="E4316">
        <v>11.897264085512999</v>
      </c>
      <c r="F4316">
        <v>41.6</v>
      </c>
      <c r="G4316">
        <v>-16.357210501201699</v>
      </c>
      <c r="H4316">
        <v>-2.4873744703082399</v>
      </c>
      <c r="I4316">
        <v>-8.1073387010865403</v>
      </c>
      <c r="J4316">
        <v>0.47171615693268798</v>
      </c>
      <c r="K4316">
        <v>41.0694287406195</v>
      </c>
      <c r="L4316">
        <v>39.777800702733799</v>
      </c>
      <c r="M4316">
        <v>100</v>
      </c>
      <c r="N4316">
        <v>0</v>
      </c>
      <c r="O4316">
        <v>0</v>
      </c>
      <c r="P4316">
        <v>10.227874933757199</v>
      </c>
    </row>
    <row r="4317" spans="1:17" hidden="1" x14ac:dyDescent="0.3">
      <c r="A4317" t="s">
        <v>8862</v>
      </c>
      <c r="B4317" t="s">
        <v>8863</v>
      </c>
      <c r="C4317" t="str">
        <f>IFERROR(VLOOKUP(Table1[[#This Row],[Ticker]],[1]!Table2[[Symbol]:[Industry]],2,FALSE),"-")</f>
        <v>-</v>
      </c>
      <c r="D4317" t="s">
        <v>133</v>
      </c>
      <c r="E4317">
        <v>11.867971499999999</v>
      </c>
      <c r="F4317">
        <v>9.9</v>
      </c>
      <c r="G4317">
        <v>-78.031873075959496</v>
      </c>
      <c r="H4317">
        <v>-1.2616339187249801</v>
      </c>
      <c r="I4317">
        <v>-24.0760377448802</v>
      </c>
      <c r="J4317">
        <v>-11.8291687988195</v>
      </c>
      <c r="K4317">
        <v>10.3089616904547</v>
      </c>
      <c r="L4317">
        <v>11.1656385123717</v>
      </c>
      <c r="M4317">
        <v>38.908390349067197</v>
      </c>
      <c r="N4317">
        <v>4.1031073687714699</v>
      </c>
      <c r="O4317">
        <v>105.95959595959501</v>
      </c>
      <c r="P4317">
        <v>16.883116883116799</v>
      </c>
    </row>
    <row r="4318" spans="1:17" hidden="1" x14ac:dyDescent="0.3">
      <c r="A4318" t="s">
        <v>8864</v>
      </c>
      <c r="B4318" t="s">
        <v>8865</v>
      </c>
      <c r="C4318" t="str">
        <f>IFERROR(VLOOKUP(Table1[[#This Row],[Ticker]],[1]!Table2[[Symbol]:[Industry]],2,FALSE),"-")</f>
        <v>-</v>
      </c>
      <c r="D4318" t="s">
        <v>1701</v>
      </c>
      <c r="E4318">
        <v>11.8371096</v>
      </c>
      <c r="F4318">
        <v>23.61</v>
      </c>
      <c r="G4318">
        <v>-13.618578257925501</v>
      </c>
      <c r="H4318">
        <v>4.6246944952089999</v>
      </c>
      <c r="I4318">
        <v>-39.323564723297501</v>
      </c>
      <c r="J4318">
        <v>24.103556952952498</v>
      </c>
      <c r="K4318">
        <v>23.349852191819501</v>
      </c>
      <c r="L4318">
        <v>23.507234471685599</v>
      </c>
      <c r="M4318">
        <v>62.062795306606397</v>
      </c>
      <c r="N4318">
        <v>0.33202752779248201</v>
      </c>
      <c r="O4318">
        <v>40.999576450656498</v>
      </c>
      <c r="P4318">
        <v>31.3856427378965</v>
      </c>
      <c r="Q4318">
        <v>0.12602085388361201</v>
      </c>
    </row>
    <row r="4319" spans="1:17" hidden="1" x14ac:dyDescent="0.3">
      <c r="A4319" t="s">
        <v>8866</v>
      </c>
      <c r="B4319" t="s">
        <v>8867</v>
      </c>
      <c r="C4319" t="str">
        <f>IFERROR(VLOOKUP(Table1[[#This Row],[Ticker]],[1]!Table2[[Symbol]:[Industry]],2,FALSE),"-")</f>
        <v>-</v>
      </c>
      <c r="D4319" t="s">
        <v>532</v>
      </c>
      <c r="E4319">
        <v>11.8228125</v>
      </c>
      <c r="F4319">
        <v>37.5</v>
      </c>
      <c r="G4319">
        <v>-13.972472822346401</v>
      </c>
      <c r="H4319">
        <v>6.4925732193168697</v>
      </c>
      <c r="I4319">
        <v>-21.5297231482059</v>
      </c>
      <c r="J4319">
        <v>-0.84407331675152197</v>
      </c>
      <c r="K4319">
        <v>37.232866980056997</v>
      </c>
      <c r="L4319">
        <v>35.976670794645202</v>
      </c>
      <c r="M4319">
        <v>66.517797722079095</v>
      </c>
      <c r="N4319">
        <v>1.0022727272727201</v>
      </c>
      <c r="O4319">
        <v>25.733333333333299</v>
      </c>
      <c r="P4319">
        <v>95.109261186264305</v>
      </c>
    </row>
    <row r="4320" spans="1:17" hidden="1" x14ac:dyDescent="0.3">
      <c r="A4320" t="s">
        <v>8868</v>
      </c>
      <c r="B4320" t="s">
        <v>8869</v>
      </c>
      <c r="C4320" t="str">
        <f>IFERROR(VLOOKUP(Table1[[#This Row],[Ticker]],[1]!Table2[[Symbol]:[Industry]],2,FALSE),"-")</f>
        <v>-</v>
      </c>
      <c r="D4320" t="s">
        <v>307</v>
      </c>
      <c r="E4320">
        <v>11.741328897000001</v>
      </c>
      <c r="F4320">
        <v>9.2100000000000009</v>
      </c>
      <c r="G4320">
        <v>29.516609480295099</v>
      </c>
      <c r="H4320">
        <v>-2.4873744703082399</v>
      </c>
      <c r="I4320">
        <v>33.085661467178603</v>
      </c>
      <c r="K4320">
        <v>7.5246027658444099</v>
      </c>
      <c r="L4320">
        <v>6.1570502388896298</v>
      </c>
      <c r="M4320">
        <v>12.136929132962999</v>
      </c>
      <c r="N4320">
        <v>1.55190790876145</v>
      </c>
      <c r="O4320">
        <v>5.3203040173723997</v>
      </c>
      <c r="P4320">
        <v>84.2</v>
      </c>
    </row>
    <row r="4321" spans="1:17" hidden="1" x14ac:dyDescent="0.3">
      <c r="A4321" t="s">
        <v>8870</v>
      </c>
      <c r="B4321" t="s">
        <v>8871</v>
      </c>
      <c r="C4321" t="str">
        <f>IFERROR(VLOOKUP(Table1[[#This Row],[Ticker]],[1]!Table2[[Symbol]:[Industry]],2,FALSE),"-")</f>
        <v>-</v>
      </c>
      <c r="D4321" t="s">
        <v>1459</v>
      </c>
      <c r="E4321">
        <v>11.717208952</v>
      </c>
      <c r="F4321">
        <v>12.91</v>
      </c>
      <c r="G4321">
        <v>10.1733891413121</v>
      </c>
      <c r="H4321">
        <v>15.599582051430801</v>
      </c>
      <c r="I4321">
        <v>-7.2851425921499997</v>
      </c>
      <c r="J4321">
        <v>0.47171615693268798</v>
      </c>
      <c r="K4321">
        <v>13.6904588022305</v>
      </c>
      <c r="L4321">
        <v>12.406582475573201</v>
      </c>
      <c r="M4321">
        <v>31.950456163620299</v>
      </c>
      <c r="N4321">
        <v>0.18504658086279299</v>
      </c>
      <c r="O4321">
        <v>35.786212238574699</v>
      </c>
      <c r="P4321">
        <v>74.459459459459396</v>
      </c>
      <c r="Q4321">
        <v>3.4643631852250001E-2</v>
      </c>
    </row>
    <row r="4322" spans="1:17" hidden="1" x14ac:dyDescent="0.3">
      <c r="A4322" t="s">
        <v>8872</v>
      </c>
      <c r="B4322" t="s">
        <v>8873</v>
      </c>
      <c r="C4322" t="str">
        <f>IFERROR(VLOOKUP(Table1[[#This Row],[Ticker]],[1]!Table2[[Symbol]:[Industry]],2,FALSE),"-")</f>
        <v>-</v>
      </c>
      <c r="D4322" t="s">
        <v>626</v>
      </c>
      <c r="E4322">
        <v>11.711690847</v>
      </c>
      <c r="F4322">
        <v>14.11</v>
      </c>
      <c r="G4322">
        <v>35.041489593677703</v>
      </c>
      <c r="H4322">
        <v>-8.4207078036415801</v>
      </c>
      <c r="I4322">
        <v>-21.659578171126402</v>
      </c>
      <c r="J4322">
        <v>0.47171615693268798</v>
      </c>
      <c r="K4322">
        <v>14.046053418675401</v>
      </c>
      <c r="L4322">
        <v>12.110923684896999</v>
      </c>
      <c r="M4322">
        <v>0.46178403304846</v>
      </c>
      <c r="N4322">
        <v>0</v>
      </c>
      <c r="O4322">
        <v>18.284904323174999</v>
      </c>
      <c r="P4322">
        <v>95.159059474412103</v>
      </c>
    </row>
    <row r="4323" spans="1:17" hidden="1" x14ac:dyDescent="0.3">
      <c r="A4323" t="s">
        <v>8874</v>
      </c>
      <c r="B4323" t="s">
        <v>8875</v>
      </c>
      <c r="C4323" t="str">
        <f>IFERROR(VLOOKUP(Table1[[#This Row],[Ticker]],[1]!Table2[[Symbol]:[Industry]],2,FALSE),"-")</f>
        <v>-</v>
      </c>
      <c r="D4323" t="s">
        <v>54</v>
      </c>
      <c r="E4323">
        <v>11.67398</v>
      </c>
      <c r="F4323">
        <v>19.82</v>
      </c>
      <c r="G4323">
        <v>91.696852891032094</v>
      </c>
      <c r="H4323">
        <v>-11.8991391761905</v>
      </c>
      <c r="I4323">
        <v>152.93545373307799</v>
      </c>
      <c r="J4323">
        <v>9.3518066546702396</v>
      </c>
      <c r="K4323">
        <v>20.13474502723</v>
      </c>
      <c r="L4323">
        <v>15.4320689689107</v>
      </c>
      <c r="M4323">
        <v>61.5860942784591</v>
      </c>
      <c r="N4323">
        <v>1.21471256461628</v>
      </c>
      <c r="O4323">
        <v>47.376387487386403</v>
      </c>
      <c r="P4323">
        <v>323.50427350427299</v>
      </c>
      <c r="Q4323">
        <v>0.13238908228721899</v>
      </c>
    </row>
    <row r="4324" spans="1:17" hidden="1" x14ac:dyDescent="0.3">
      <c r="A4324" t="s">
        <v>8876</v>
      </c>
      <c r="B4324" t="s">
        <v>8877</v>
      </c>
      <c r="C4324" t="str">
        <f>IFERROR(VLOOKUP(Table1[[#This Row],[Ticker]],[1]!Table2[[Symbol]:[Industry]],2,FALSE),"-")</f>
        <v>-</v>
      </c>
      <c r="D4324" t="s">
        <v>294</v>
      </c>
      <c r="E4324">
        <v>11.668766400000001</v>
      </c>
      <c r="F4324">
        <v>27.36</v>
      </c>
      <c r="G4324">
        <v>-13.8997477084351</v>
      </c>
      <c r="H4324">
        <v>2.91068378211894</v>
      </c>
      <c r="I4324">
        <v>-12.8850345035173</v>
      </c>
      <c r="J4324">
        <v>-0.83737475215821799</v>
      </c>
      <c r="K4324">
        <v>26.668754624098</v>
      </c>
      <c r="L4324">
        <v>26.454022676296901</v>
      </c>
      <c r="M4324">
        <v>52.429188991717503</v>
      </c>
      <c r="N4324">
        <v>0.61467987201177099</v>
      </c>
      <c r="O4324">
        <v>16.959064327485301</v>
      </c>
      <c r="P4324">
        <v>22.855859901212298</v>
      </c>
      <c r="Q4324">
        <v>-4.5457526662139999E-3</v>
      </c>
    </row>
    <row r="4325" spans="1:17" hidden="1" x14ac:dyDescent="0.3">
      <c r="A4325" t="s">
        <v>8878</v>
      </c>
      <c r="B4325" t="s">
        <v>8879</v>
      </c>
      <c r="C4325" t="str">
        <f>IFERROR(VLOOKUP(Table1[[#This Row],[Ticker]],[1]!Table2[[Symbol]:[Industry]],2,FALSE),"-")</f>
        <v>-</v>
      </c>
      <c r="D4325" t="s">
        <v>181</v>
      </c>
      <c r="E4325">
        <v>11.622417</v>
      </c>
      <c r="F4325">
        <v>25.94</v>
      </c>
      <c r="G4325">
        <v>91.398107842351806</v>
      </c>
      <c r="H4325">
        <v>-8.7824067039070197</v>
      </c>
      <c r="I4325">
        <v>13.555341526702399</v>
      </c>
      <c r="J4325">
        <v>7.2103770640601201</v>
      </c>
      <c r="K4325">
        <v>24.014622633615801</v>
      </c>
      <c r="L4325">
        <v>20.9105844960695</v>
      </c>
      <c r="M4325">
        <v>75.657494864487603</v>
      </c>
      <c r="N4325">
        <v>0.34283694627709699</v>
      </c>
      <c r="O4325">
        <v>34.888203546646103</v>
      </c>
      <c r="P4325">
        <v>129.15194346289701</v>
      </c>
      <c r="Q4325">
        <v>7.2359445217484997E-2</v>
      </c>
    </row>
    <row r="4326" spans="1:17" hidden="1" x14ac:dyDescent="0.3">
      <c r="A4326" t="s">
        <v>8880</v>
      </c>
      <c r="B4326" t="s">
        <v>8881</v>
      </c>
      <c r="C4326" t="str">
        <f>IFERROR(VLOOKUP(Table1[[#This Row],[Ticker]],[1]!Table2[[Symbol]:[Industry]],2,FALSE),"-")</f>
        <v>-</v>
      </c>
      <c r="D4326" t="s">
        <v>626</v>
      </c>
      <c r="E4326">
        <v>11.621808</v>
      </c>
      <c r="F4326">
        <v>20.010000000000002</v>
      </c>
      <c r="G4326">
        <v>-3.0665669164405398</v>
      </c>
      <c r="H4326">
        <v>-10.3278146353701</v>
      </c>
      <c r="I4326">
        <v>-4.9426525611353798</v>
      </c>
      <c r="J4326">
        <v>-1.95546830908672</v>
      </c>
      <c r="K4326">
        <v>20.713581713354198</v>
      </c>
      <c r="L4326">
        <v>18.902428146885601</v>
      </c>
      <c r="M4326">
        <v>37.417886832630799</v>
      </c>
      <c r="N4326">
        <v>0.99819745090845202</v>
      </c>
      <c r="O4326">
        <v>30.734632683658099</v>
      </c>
      <c r="P4326">
        <v>90.753098188751196</v>
      </c>
    </row>
    <row r="4327" spans="1:17" hidden="1" x14ac:dyDescent="0.3">
      <c r="A4327" t="s">
        <v>8882</v>
      </c>
      <c r="B4327" t="s">
        <v>8883</v>
      </c>
      <c r="C4327" t="str">
        <f>IFERROR(VLOOKUP(Table1[[#This Row],[Ticker]],[1]!Table2[[Symbol]:[Industry]],2,FALSE),"-")</f>
        <v>-</v>
      </c>
      <c r="D4327" t="s">
        <v>116</v>
      </c>
      <c r="E4327">
        <v>11.592000000000001</v>
      </c>
      <c r="F4327">
        <v>3.22</v>
      </c>
      <c r="G4327">
        <v>492.64568379580999</v>
      </c>
      <c r="H4327">
        <v>46.603534620600797</v>
      </c>
      <c r="I4327">
        <v>67.794061681196794</v>
      </c>
      <c r="J4327">
        <v>-6.6104368175715598</v>
      </c>
      <c r="K4327">
        <v>2.7538560666997598</v>
      </c>
      <c r="L4327">
        <v>1.9888901485370201</v>
      </c>
      <c r="M4327">
        <v>47.180428955717801</v>
      </c>
      <c r="N4327">
        <v>0.72496561322960495</v>
      </c>
      <c r="O4327">
        <v>11.8012422360248</v>
      </c>
      <c r="P4327">
        <v>519.23076923076906</v>
      </c>
      <c r="Q4327">
        <v>0.22269432283948101</v>
      </c>
    </row>
    <row r="4328" spans="1:17" hidden="1" x14ac:dyDescent="0.3">
      <c r="A4328" t="s">
        <v>8884</v>
      </c>
      <c r="B4328" t="s">
        <v>8885</v>
      </c>
      <c r="C4328" t="str">
        <f>IFERROR(VLOOKUP(Table1[[#This Row],[Ticker]],[1]!Table2[[Symbol]:[Industry]],2,FALSE),"-")</f>
        <v>-</v>
      </c>
      <c r="D4328" t="s">
        <v>726</v>
      </c>
      <c r="E4328">
        <v>11.560360832000001</v>
      </c>
      <c r="F4328">
        <v>56.62</v>
      </c>
      <c r="G4328">
        <v>47.523155647451702</v>
      </c>
      <c r="H4328">
        <v>2.28242295142288</v>
      </c>
      <c r="I4328">
        <v>11.1708656981247</v>
      </c>
      <c r="J4328">
        <v>2.24273583492911</v>
      </c>
      <c r="K4328">
        <v>54.251336298261698</v>
      </c>
      <c r="L4328">
        <v>46.548620598649499</v>
      </c>
      <c r="M4328">
        <v>44.735305969102399</v>
      </c>
      <c r="N4328">
        <v>1.1655897369158299</v>
      </c>
      <c r="O4328">
        <v>2.6139173436948</v>
      </c>
      <c r="P4328">
        <v>76.937499999999901</v>
      </c>
    </row>
    <row r="4329" spans="1:17" hidden="1" x14ac:dyDescent="0.3">
      <c r="A4329" t="s">
        <v>8886</v>
      </c>
      <c r="B4329" t="s">
        <v>8887</v>
      </c>
      <c r="C4329" t="str">
        <f>IFERROR(VLOOKUP(Table1[[#This Row],[Ticker]],[1]!Table2[[Symbol]:[Industry]],2,FALSE),"-")</f>
        <v>-</v>
      </c>
      <c r="D4329" t="s">
        <v>932</v>
      </c>
      <c r="E4329">
        <v>11.554506809999999</v>
      </c>
      <c r="F4329">
        <v>2.31</v>
      </c>
      <c r="G4329">
        <v>21.491837641963901</v>
      </c>
      <c r="H4329">
        <v>-15.1267796747692</v>
      </c>
      <c r="I4329">
        <v>-7.6253626685030298</v>
      </c>
      <c r="J4329">
        <v>-5.1507738029066701</v>
      </c>
      <c r="K4329">
        <v>2.5935275903715902</v>
      </c>
      <c r="L4329">
        <v>2.4261423212865698</v>
      </c>
      <c r="M4329">
        <v>34.570854182822899</v>
      </c>
      <c r="N4329">
        <v>0.41830844327102801</v>
      </c>
      <c r="O4329">
        <v>83.549783549783498</v>
      </c>
      <c r="P4329">
        <v>62.676056338028097</v>
      </c>
      <c r="Q4329">
        <v>1.9131243229875E-2</v>
      </c>
    </row>
    <row r="4330" spans="1:17" hidden="1" x14ac:dyDescent="0.3">
      <c r="A4330" t="s">
        <v>8888</v>
      </c>
      <c r="B4330" t="s">
        <v>8889</v>
      </c>
      <c r="C4330" t="str">
        <f>IFERROR(VLOOKUP(Table1[[#This Row],[Ticker]],[1]!Table2[[Symbol]:[Industry]],2,FALSE),"-")</f>
        <v>-</v>
      </c>
      <c r="D4330" t="s">
        <v>133</v>
      </c>
      <c r="E4330">
        <v>11.53212375</v>
      </c>
      <c r="F4330">
        <v>5.53</v>
      </c>
      <c r="G4330">
        <v>-88.048500069105401</v>
      </c>
      <c r="H4330">
        <v>-16.656755577800102</v>
      </c>
      <c r="I4330">
        <v>-53.0613836700945</v>
      </c>
      <c r="J4330">
        <v>0.28232221753873599</v>
      </c>
      <c r="K4330">
        <v>6.4389117659027102</v>
      </c>
      <c r="L4330">
        <v>8.8831713768171898</v>
      </c>
      <c r="M4330">
        <v>61.372161241868803</v>
      </c>
      <c r="N4330">
        <v>0.769319430690666</v>
      </c>
      <c r="O4330">
        <v>181.193490054249</v>
      </c>
      <c r="P4330">
        <v>14.9688149688149</v>
      </c>
      <c r="Q4330">
        <v>1.4581824100933999E-2</v>
      </c>
    </row>
    <row r="4331" spans="1:17" hidden="1" x14ac:dyDescent="0.3">
      <c r="A4331" t="s">
        <v>8890</v>
      </c>
      <c r="B4331" t="s">
        <v>8891</v>
      </c>
      <c r="C4331" t="str">
        <f>IFERROR(VLOOKUP(Table1[[#This Row],[Ticker]],[1]!Table2[[Symbol]:[Industry]],2,FALSE),"-")</f>
        <v>-</v>
      </c>
      <c r="D4331" t="s">
        <v>626</v>
      </c>
      <c r="E4331">
        <v>11.484</v>
      </c>
      <c r="F4331">
        <v>191.4</v>
      </c>
      <c r="G4331">
        <v>-21.5933136302415</v>
      </c>
      <c r="I4331">
        <v>-8.1130429185800601</v>
      </c>
      <c r="M4331">
        <v>100</v>
      </c>
      <c r="N4331">
        <v>1</v>
      </c>
      <c r="O4331">
        <v>0</v>
      </c>
      <c r="P4331">
        <v>4.9917718047174997</v>
      </c>
      <c r="Q4331">
        <v>3.0346719918976001E-2</v>
      </c>
    </row>
    <row r="4332" spans="1:17" hidden="1" x14ac:dyDescent="0.3">
      <c r="A4332" t="s">
        <v>8892</v>
      </c>
      <c r="B4332" t="s">
        <v>8893</v>
      </c>
      <c r="C4332" t="str">
        <f>IFERROR(VLOOKUP(Table1[[#This Row],[Ticker]],[1]!Table2[[Symbol]:[Industry]],2,FALSE),"-")</f>
        <v>-</v>
      </c>
      <c r="D4332" t="s">
        <v>433</v>
      </c>
      <c r="E4332">
        <v>11.472072300000001</v>
      </c>
      <c r="F4332">
        <v>11.31</v>
      </c>
      <c r="G4332">
        <v>11.0619733885703</v>
      </c>
      <c r="H4332">
        <v>-14.302936429962401</v>
      </c>
      <c r="I4332">
        <v>-27.939152072695101</v>
      </c>
      <c r="J4332">
        <v>-0.25821085036657998</v>
      </c>
      <c r="K4332">
        <v>12.327010192878999</v>
      </c>
      <c r="L4332">
        <v>11.392527267251999</v>
      </c>
      <c r="M4332">
        <v>30.2294430583155</v>
      </c>
      <c r="N4332">
        <v>1.1211330712223799</v>
      </c>
      <c r="O4332">
        <v>78.160919540229798</v>
      </c>
      <c r="P4332">
        <v>56</v>
      </c>
      <c r="Q4332">
        <v>6.6854354935791005E-2</v>
      </c>
    </row>
    <row r="4333" spans="1:17" hidden="1" x14ac:dyDescent="0.3">
      <c r="A4333" t="s">
        <v>8894</v>
      </c>
      <c r="B4333" t="s">
        <v>8895</v>
      </c>
      <c r="C4333" t="str">
        <f>IFERROR(VLOOKUP(Table1[[#This Row],[Ticker]],[1]!Table2[[Symbol]:[Industry]],2,FALSE),"-")</f>
        <v>-</v>
      </c>
      <c r="D4333" t="s">
        <v>532</v>
      </c>
      <c r="E4333">
        <v>11.45144</v>
      </c>
      <c r="F4333">
        <v>6.76</v>
      </c>
      <c r="G4333">
        <v>81.414914565040903</v>
      </c>
      <c r="H4333">
        <v>-7.7814921173670504</v>
      </c>
      <c r="I4333">
        <v>-13.5466409383196</v>
      </c>
      <c r="J4333">
        <v>1.09671615693268</v>
      </c>
      <c r="K4333">
        <v>6.4815177045602299</v>
      </c>
      <c r="L4333">
        <v>6.1979173651384896</v>
      </c>
      <c r="M4333">
        <v>61.518218094272399</v>
      </c>
      <c r="N4333">
        <v>0.75140291806958404</v>
      </c>
      <c r="O4333">
        <v>70.857988165680496</v>
      </c>
      <c r="P4333">
        <v>108</v>
      </c>
      <c r="Q4333">
        <v>0.103333401260099</v>
      </c>
    </row>
    <row r="4334" spans="1:17" hidden="1" x14ac:dyDescent="0.3">
      <c r="A4334" t="s">
        <v>8896</v>
      </c>
      <c r="B4334" t="s">
        <v>8897</v>
      </c>
      <c r="C4334" t="str">
        <f>IFERROR(VLOOKUP(Table1[[#This Row],[Ticker]],[1]!Table2[[Symbol]:[Industry]],2,FALSE),"-")</f>
        <v>-</v>
      </c>
      <c r="D4334" t="s">
        <v>307</v>
      </c>
      <c r="E4334">
        <v>11.4439172</v>
      </c>
      <c r="F4334">
        <v>7.99</v>
      </c>
      <c r="G4334">
        <v>34.8290559791823</v>
      </c>
      <c r="H4334">
        <v>-2.4873744703082399</v>
      </c>
      <c r="I4334">
        <v>7.04556121655206</v>
      </c>
      <c r="J4334">
        <v>0.47171615693268798</v>
      </c>
      <c r="K4334">
        <v>6.6860846943814503</v>
      </c>
      <c r="L4334">
        <v>5.3949324751533796</v>
      </c>
      <c r="M4334">
        <v>99.999983397573999</v>
      </c>
      <c r="N4334">
        <v>0.774399680495232</v>
      </c>
      <c r="O4334">
        <v>0</v>
      </c>
      <c r="P4334">
        <v>113.06666666666599</v>
      </c>
      <c r="Q4334">
        <v>9.9713429440099005E-2</v>
      </c>
    </row>
    <row r="4335" spans="1:17" hidden="1" x14ac:dyDescent="0.3">
      <c r="A4335" t="s">
        <v>8898</v>
      </c>
      <c r="B4335" t="s">
        <v>8899</v>
      </c>
      <c r="C4335" t="str">
        <f>IFERROR(VLOOKUP(Table1[[#This Row],[Ticker]],[1]!Table2[[Symbol]:[Industry]],2,FALSE),"-")</f>
        <v>-</v>
      </c>
      <c r="D4335" t="s">
        <v>433</v>
      </c>
      <c r="E4335">
        <v>11.335000000000001</v>
      </c>
      <c r="F4335">
        <v>22.67</v>
      </c>
      <c r="G4335">
        <v>95.452132978361107</v>
      </c>
      <c r="H4335">
        <v>-11.2727995715228</v>
      </c>
      <c r="I4335">
        <v>-4.1144301079129297</v>
      </c>
      <c r="J4335">
        <v>1.2320023823352</v>
      </c>
      <c r="K4335">
        <v>21.557942595415799</v>
      </c>
      <c r="L4335">
        <v>19.359200223407601</v>
      </c>
      <c r="M4335">
        <v>60.327571937279203</v>
      </c>
      <c r="N4335">
        <v>0.46113170003730802</v>
      </c>
      <c r="O4335">
        <v>23.070136744596301</v>
      </c>
      <c r="P4335">
        <v>145.08108108108101</v>
      </c>
      <c r="Q4335">
        <v>5.8393620060405001E-2</v>
      </c>
    </row>
    <row r="4336" spans="1:17" hidden="1" x14ac:dyDescent="0.3">
      <c r="A4336" t="s">
        <v>8900</v>
      </c>
      <c r="B4336" t="s">
        <v>8901</v>
      </c>
      <c r="C4336" t="str">
        <f>IFERROR(VLOOKUP(Table1[[#This Row],[Ticker]],[1]!Table2[[Symbol]:[Industry]],2,FALSE),"-")</f>
        <v>-</v>
      </c>
      <c r="D4336" t="s">
        <v>726</v>
      </c>
      <c r="E4336">
        <v>11.309675944999899</v>
      </c>
      <c r="F4336">
        <v>20.73</v>
      </c>
      <c r="G4336">
        <v>9.6172798738451206</v>
      </c>
      <c r="H4336">
        <v>2.8878790793875</v>
      </c>
      <c r="I4336">
        <v>2.6405789115433098</v>
      </c>
      <c r="J4336">
        <v>1.1988126183965799</v>
      </c>
      <c r="K4336">
        <v>19.794126420530599</v>
      </c>
      <c r="L4336">
        <v>18.151490492027001</v>
      </c>
      <c r="M4336">
        <v>51.507867780463002</v>
      </c>
      <c r="N4336">
        <v>0.77252539080490801</v>
      </c>
      <c r="O4336">
        <v>1.3024602026049099</v>
      </c>
      <c r="P4336">
        <v>39.502018842530198</v>
      </c>
    </row>
    <row r="4337" spans="1:17" hidden="1" x14ac:dyDescent="0.3">
      <c r="A4337" t="s">
        <v>8902</v>
      </c>
      <c r="B4337" t="s">
        <v>8903</v>
      </c>
      <c r="C4337" t="str">
        <f>IFERROR(VLOOKUP(Table1[[#This Row],[Ticker]],[1]!Table2[[Symbol]:[Industry]],2,FALSE),"-")</f>
        <v>-</v>
      </c>
      <c r="D4337" t="s">
        <v>304</v>
      </c>
      <c r="E4337">
        <v>11.3072737</v>
      </c>
      <c r="F4337">
        <v>11.29</v>
      </c>
      <c r="G4337">
        <v>25.366462344314101</v>
      </c>
      <c r="H4337">
        <v>-20.912229961637699</v>
      </c>
      <c r="I4337">
        <v>-2.41854021349363</v>
      </c>
      <c r="J4337">
        <v>-4.4946138093972898</v>
      </c>
      <c r="K4337">
        <v>12.7856116728695</v>
      </c>
      <c r="L4337">
        <v>11.782356009462299</v>
      </c>
      <c r="M4337">
        <v>4.2517286765808802</v>
      </c>
      <c r="N4337">
        <v>1.89</v>
      </c>
      <c r="O4337">
        <v>30.292294065544699</v>
      </c>
      <c r="P4337">
        <v>51.951547779273199</v>
      </c>
    </row>
    <row r="4338" spans="1:17" hidden="1" x14ac:dyDescent="0.3">
      <c r="A4338" t="s">
        <v>8904</v>
      </c>
      <c r="B4338" t="s">
        <v>8905</v>
      </c>
      <c r="C4338" t="str">
        <f>IFERROR(VLOOKUP(Table1[[#This Row],[Ticker]],[1]!Table2[[Symbol]:[Industry]],2,FALSE),"-")</f>
        <v>-</v>
      </c>
      <c r="E4338">
        <v>11.275650000000001</v>
      </c>
      <c r="F4338">
        <v>22.5</v>
      </c>
      <c r="G4338">
        <v>-11.318691992336101</v>
      </c>
      <c r="H4338">
        <v>2.4357024527686799</v>
      </c>
      <c r="I4338">
        <v>-18.9625553090716</v>
      </c>
      <c r="J4338">
        <v>1.83052719727239</v>
      </c>
      <c r="K4338">
        <v>22.7982048461669</v>
      </c>
      <c r="L4338">
        <v>22.9290653769797</v>
      </c>
      <c r="M4338">
        <v>50.250635330802403</v>
      </c>
      <c r="N4338">
        <v>1.3609845722565701</v>
      </c>
      <c r="O4338">
        <v>32.8888888888888</v>
      </c>
      <c r="P4338">
        <v>33.928571428571402</v>
      </c>
      <c r="Q4338">
        <v>0.118421993459007</v>
      </c>
    </row>
    <row r="4339" spans="1:17" hidden="1" x14ac:dyDescent="0.3">
      <c r="A4339" t="s">
        <v>8906</v>
      </c>
      <c r="B4339" t="s">
        <v>8907</v>
      </c>
      <c r="C4339" t="str">
        <f>IFERROR(VLOOKUP(Table1[[#This Row],[Ticker]],[1]!Table2[[Symbol]:[Industry]],2,FALSE),"-")</f>
        <v>-</v>
      </c>
      <c r="D4339" t="s">
        <v>726</v>
      </c>
      <c r="E4339">
        <v>11.262924035999999</v>
      </c>
      <c r="F4339">
        <v>270.25</v>
      </c>
      <c r="G4339">
        <v>6.4054170009446603</v>
      </c>
      <c r="H4339">
        <v>1.0591283365496</v>
      </c>
      <c r="I4339">
        <v>3.3120027144555202</v>
      </c>
      <c r="J4339">
        <v>2.33365645544015</v>
      </c>
      <c r="K4339">
        <v>261.537119849818</v>
      </c>
      <c r="L4339">
        <v>239.23884757916301</v>
      </c>
      <c r="M4339">
        <v>55.874429077666797</v>
      </c>
      <c r="N4339">
        <v>0.63158642727730796</v>
      </c>
      <c r="O4339">
        <v>5.3987049028677099</v>
      </c>
      <c r="P4339">
        <v>37.882653061224403</v>
      </c>
      <c r="Q4339">
        <v>3.1845093282099998E-4</v>
      </c>
    </row>
    <row r="4340" spans="1:17" hidden="1" x14ac:dyDescent="0.3">
      <c r="A4340" t="s">
        <v>8908</v>
      </c>
      <c r="B4340" t="s">
        <v>8909</v>
      </c>
      <c r="C4340" t="str">
        <f>IFERROR(VLOOKUP(Table1[[#This Row],[Ticker]],[1]!Table2[[Symbol]:[Industry]],2,FALSE),"-")</f>
        <v>-</v>
      </c>
      <c r="D4340" t="s">
        <v>433</v>
      </c>
      <c r="E4340">
        <v>11.251799999999999</v>
      </c>
      <c r="F4340">
        <v>0.75</v>
      </c>
      <c r="G4340">
        <v>-31.648376574199499</v>
      </c>
      <c r="H4340">
        <v>-1.1360231189568899</v>
      </c>
      <c r="I4340">
        <v>-24.869520605650401</v>
      </c>
      <c r="J4340">
        <v>-3.3744376892211601</v>
      </c>
      <c r="K4340">
        <v>0.73599360316496498</v>
      </c>
      <c r="M4340">
        <v>51.625990822755902</v>
      </c>
      <c r="N4340">
        <v>0.601008623706205</v>
      </c>
      <c r="O4340">
        <v>63.999999999999901</v>
      </c>
      <c r="P4340">
        <v>92.307692307692193</v>
      </c>
    </row>
    <row r="4341" spans="1:17" hidden="1" x14ac:dyDescent="0.3">
      <c r="A4341" t="s">
        <v>8910</v>
      </c>
      <c r="B4341" t="s">
        <v>8911</v>
      </c>
      <c r="C4341" t="str">
        <f>IFERROR(VLOOKUP(Table1[[#This Row],[Ticker]],[1]!Table2[[Symbol]:[Industry]],2,FALSE),"-")</f>
        <v>-</v>
      </c>
      <c r="D4341" t="s">
        <v>433</v>
      </c>
      <c r="E4341">
        <v>11.226522959999899</v>
      </c>
      <c r="F4341">
        <v>9.76</v>
      </c>
      <c r="G4341">
        <v>-31.365573239837101</v>
      </c>
      <c r="H4341">
        <v>-2.4873744703082399</v>
      </c>
      <c r="I4341">
        <v>-8.1585781641577793</v>
      </c>
      <c r="J4341">
        <v>0.47171615693268798</v>
      </c>
      <c r="K4341">
        <v>9.7444431320648501</v>
      </c>
      <c r="L4341">
        <v>10.140355739862899</v>
      </c>
      <c r="M4341">
        <v>99.999990417572306</v>
      </c>
      <c r="O4341">
        <v>5.0204918032786798</v>
      </c>
      <c r="P4341">
        <v>6.0869565217391397</v>
      </c>
    </row>
    <row r="4342" spans="1:17" hidden="1" x14ac:dyDescent="0.3">
      <c r="A4342" t="s">
        <v>8912</v>
      </c>
      <c r="B4342" t="s">
        <v>8913</v>
      </c>
      <c r="C4342" t="str">
        <f>IFERROR(VLOOKUP(Table1[[#This Row],[Ticker]],[1]!Table2[[Symbol]:[Industry]],2,FALSE),"-")</f>
        <v>-</v>
      </c>
      <c r="D4342" t="s">
        <v>1421</v>
      </c>
      <c r="E4342">
        <v>11.212451250000001</v>
      </c>
      <c r="F4342">
        <v>4.55</v>
      </c>
      <c r="G4342">
        <v>-37.717897934958998</v>
      </c>
      <c r="H4342">
        <v>-6.69790078609772</v>
      </c>
      <c r="I4342">
        <v>-48.104814723297501</v>
      </c>
      <c r="J4342">
        <v>-9.4292739420772094</v>
      </c>
      <c r="K4342">
        <v>4.8351349468032199</v>
      </c>
      <c r="L4342">
        <v>5.2939398537436304</v>
      </c>
      <c r="M4342">
        <v>25.585913986978898</v>
      </c>
      <c r="N4342">
        <v>0.80535700554776601</v>
      </c>
      <c r="O4342">
        <v>73.626373626373606</v>
      </c>
      <c r="P4342">
        <v>15.482233502538</v>
      </c>
      <c r="Q4342">
        <v>-1.4654425429203999E-2</v>
      </c>
    </row>
    <row r="4343" spans="1:17" hidden="1" x14ac:dyDescent="0.3">
      <c r="A4343" t="s">
        <v>8914</v>
      </c>
      <c r="B4343" t="s">
        <v>8915</v>
      </c>
      <c r="C4343" t="str">
        <f>IFERROR(VLOOKUP(Table1[[#This Row],[Ticker]],[1]!Table2[[Symbol]:[Industry]],2,FALSE),"-")</f>
        <v>-</v>
      </c>
      <c r="E4343">
        <v>11.184419999999999</v>
      </c>
      <c r="F4343">
        <v>11.03</v>
      </c>
      <c r="G4343">
        <v>172.330903724932</v>
      </c>
      <c r="H4343">
        <v>-20.9065187777774</v>
      </c>
      <c r="I4343">
        <v>33.3759289686014</v>
      </c>
      <c r="J4343">
        <v>-7.2395225633298104</v>
      </c>
      <c r="K4343">
        <v>11.296758779889201</v>
      </c>
      <c r="L4343">
        <v>8.9786193075307796</v>
      </c>
      <c r="M4343">
        <v>19.876140537978699</v>
      </c>
      <c r="N4343">
        <v>0.70821193412014005</v>
      </c>
      <c r="O4343">
        <v>26.291931097008099</v>
      </c>
      <c r="P4343">
        <v>233.23262839879101</v>
      </c>
      <c r="Q4343">
        <v>1.037663103991E-2</v>
      </c>
    </row>
    <row r="4344" spans="1:17" hidden="1" x14ac:dyDescent="0.3">
      <c r="A4344" t="s">
        <v>8916</v>
      </c>
      <c r="B4344" t="s">
        <v>8917</v>
      </c>
      <c r="C4344" t="str">
        <f>IFERROR(VLOOKUP(Table1[[#This Row],[Ticker]],[1]!Table2[[Symbol]:[Industry]],2,FALSE),"-")</f>
        <v>-</v>
      </c>
      <c r="D4344" t="s">
        <v>1564</v>
      </c>
      <c r="E4344">
        <v>11.141432999999999</v>
      </c>
      <c r="F4344">
        <v>31.65</v>
      </c>
      <c r="G4344">
        <v>139.82905597918199</v>
      </c>
      <c r="H4344">
        <v>-0.265152248086028</v>
      </c>
      <c r="I4344">
        <v>50.969835354462901</v>
      </c>
      <c r="J4344">
        <v>0.66111009632662399</v>
      </c>
      <c r="K4344">
        <v>30.8846483107511</v>
      </c>
      <c r="M4344">
        <v>57.2051400302906</v>
      </c>
      <c r="N4344">
        <v>0.97535965717783801</v>
      </c>
      <c r="O4344">
        <v>39.6208530805687</v>
      </c>
      <c r="P4344">
        <v>179.593639575971</v>
      </c>
    </row>
    <row r="4345" spans="1:17" hidden="1" x14ac:dyDescent="0.3">
      <c r="A4345" t="s">
        <v>8918</v>
      </c>
      <c r="B4345" t="s">
        <v>8919</v>
      </c>
      <c r="C4345" t="str">
        <f>IFERROR(VLOOKUP(Table1[[#This Row],[Ticker]],[1]!Table2[[Symbol]:[Industry]],2,FALSE),"-")</f>
        <v>-</v>
      </c>
      <c r="D4345" t="s">
        <v>68</v>
      </c>
      <c r="E4345">
        <v>11.1067</v>
      </c>
      <c r="F4345">
        <v>25.3</v>
      </c>
      <c r="G4345">
        <v>54.776921733499698</v>
      </c>
      <c r="H4345">
        <v>-10.6926948150066</v>
      </c>
      <c r="I4345">
        <v>20.053080013544498</v>
      </c>
      <c r="J4345">
        <v>0.47171615693268798</v>
      </c>
      <c r="K4345">
        <v>25.366305089318502</v>
      </c>
      <c r="L4345">
        <v>23.001487362248099</v>
      </c>
      <c r="M4345">
        <v>58.542553774918098</v>
      </c>
      <c r="N4345">
        <v>0.42346565292640498</v>
      </c>
      <c r="O4345">
        <v>21.936758893280601</v>
      </c>
      <c r="P4345">
        <v>88.805970149253696</v>
      </c>
      <c r="Q4345">
        <v>4.1306771779470002E-2</v>
      </c>
    </row>
    <row r="4346" spans="1:17" hidden="1" x14ac:dyDescent="0.3">
      <c r="A4346" t="s">
        <v>8920</v>
      </c>
      <c r="B4346" t="s">
        <v>8921</v>
      </c>
      <c r="C4346" t="str">
        <f>IFERROR(VLOOKUP(Table1[[#This Row],[Ticker]],[1]!Table2[[Symbol]:[Industry]],2,FALSE),"-")</f>
        <v>-</v>
      </c>
      <c r="D4346" t="s">
        <v>304</v>
      </c>
      <c r="E4346">
        <v>11.023782000000001</v>
      </c>
      <c r="F4346">
        <v>2.31</v>
      </c>
      <c r="G4346">
        <v>-8.1235469734206092</v>
      </c>
      <c r="H4346">
        <v>-6.2373744703082297</v>
      </c>
      <c r="I4346">
        <v>32.178204144626903</v>
      </c>
      <c r="J4346">
        <v>4.5257702109867299</v>
      </c>
      <c r="K4346">
        <v>2.38924932771521</v>
      </c>
      <c r="L4346">
        <v>2.1759978794474999</v>
      </c>
      <c r="M4346">
        <v>44.904005189911203</v>
      </c>
      <c r="N4346">
        <v>0.98393195634235897</v>
      </c>
      <c r="O4346">
        <v>39.826839826839802</v>
      </c>
      <c r="P4346">
        <v>63.829787234042499</v>
      </c>
    </row>
    <row r="4347" spans="1:17" hidden="1" x14ac:dyDescent="0.3">
      <c r="A4347" t="s">
        <v>8922</v>
      </c>
      <c r="B4347" t="s">
        <v>8923</v>
      </c>
      <c r="C4347" t="str">
        <f>IFERROR(VLOOKUP(Table1[[#This Row],[Ticker]],[1]!Table2[[Symbol]:[Industry]],2,FALSE),"-")</f>
        <v>-</v>
      </c>
      <c r="D4347" t="s">
        <v>372</v>
      </c>
      <c r="E4347">
        <v>11.022323999999999</v>
      </c>
      <c r="F4347">
        <v>2.04</v>
      </c>
      <c r="G4347">
        <v>-18.164032803380099</v>
      </c>
      <c r="H4347">
        <v>-46.2890273628702</v>
      </c>
      <c r="I4347">
        <v>-29.8395086008485</v>
      </c>
      <c r="J4347">
        <v>2.4717161569326902</v>
      </c>
      <c r="K4347">
        <v>2.3648946142309</v>
      </c>
      <c r="L4347">
        <v>2.2834865850675801</v>
      </c>
      <c r="M4347">
        <v>36.703632736642597</v>
      </c>
      <c r="N4347">
        <v>0.33174896790139902</v>
      </c>
      <c r="O4347">
        <v>77.941176470588204</v>
      </c>
      <c r="P4347">
        <v>42.657342657342603</v>
      </c>
    </row>
    <row r="4348" spans="1:17" hidden="1" x14ac:dyDescent="0.3">
      <c r="A4348" t="s">
        <v>8924</v>
      </c>
      <c r="B4348" t="s">
        <v>8925</v>
      </c>
      <c r="C4348" t="str">
        <f>IFERROR(VLOOKUP(Table1[[#This Row],[Ticker]],[1]!Table2[[Symbol]:[Industry]],2,FALSE),"-")</f>
        <v>-</v>
      </c>
      <c r="E4348">
        <v>11.01959424</v>
      </c>
      <c r="F4348">
        <v>97.36</v>
      </c>
      <c r="G4348">
        <v>1686.4502963155001</v>
      </c>
      <c r="H4348">
        <v>48.868262123952</v>
      </c>
      <c r="I4348">
        <v>954.43904492582499</v>
      </c>
      <c r="J4348">
        <v>8.6907389434648206</v>
      </c>
      <c r="K4348">
        <v>65.991223793837406</v>
      </c>
      <c r="L4348">
        <v>32.214198850233998</v>
      </c>
      <c r="M4348">
        <v>100</v>
      </c>
      <c r="N4348">
        <v>0.77360157558578302</v>
      </c>
      <c r="O4348">
        <v>0</v>
      </c>
      <c r="P4348">
        <v>1713.0353817504599</v>
      </c>
    </row>
    <row r="4349" spans="1:17" hidden="1" x14ac:dyDescent="0.3">
      <c r="A4349" t="s">
        <v>8926</v>
      </c>
      <c r="B4349" t="s">
        <v>8927</v>
      </c>
      <c r="C4349" t="str">
        <f>IFERROR(VLOOKUP(Table1[[#This Row],[Ticker]],[1]!Table2[[Symbol]:[Industry]],2,FALSE),"-")</f>
        <v>-</v>
      </c>
      <c r="D4349" t="s">
        <v>391</v>
      </c>
      <c r="E4349">
        <v>11.008869142479501</v>
      </c>
      <c r="F4349">
        <v>3.61</v>
      </c>
      <c r="G4349">
        <v>241.78226150381599</v>
      </c>
      <c r="H4349">
        <v>12.8480887884777</v>
      </c>
      <c r="I4349">
        <v>95.565705507916306</v>
      </c>
      <c r="J4349">
        <v>5.4135766220489598</v>
      </c>
      <c r="K4349">
        <v>3.29066057745028</v>
      </c>
      <c r="L4349">
        <v>2.5614688326084099</v>
      </c>
      <c r="M4349">
        <v>72.517567115718407</v>
      </c>
      <c r="N4349">
        <v>1.9401360544217601</v>
      </c>
      <c r="O4349">
        <v>0</v>
      </c>
      <c r="P4349">
        <v>401.388888888888</v>
      </c>
    </row>
    <row r="4350" spans="1:17" hidden="1" x14ac:dyDescent="0.3">
      <c r="A4350" t="s">
        <v>8928</v>
      </c>
      <c r="B4350" t="s">
        <v>8929</v>
      </c>
      <c r="C4350" t="str">
        <f>IFERROR(VLOOKUP(Table1[[#This Row],[Ticker]],[1]!Table2[[Symbol]:[Industry]],2,FALSE),"-")</f>
        <v>-</v>
      </c>
      <c r="D4350" t="s">
        <v>726</v>
      </c>
      <c r="E4350">
        <v>10.982502</v>
      </c>
      <c r="F4350">
        <v>289.17</v>
      </c>
      <c r="G4350">
        <v>-24.0716140793152</v>
      </c>
      <c r="H4350">
        <v>-6.9290610048129597</v>
      </c>
      <c r="I4350">
        <v>12.1257946050121</v>
      </c>
      <c r="J4350">
        <v>1.9808751910708899</v>
      </c>
      <c r="K4350">
        <v>295.51334510995298</v>
      </c>
      <c r="L4350">
        <v>278.51673289297503</v>
      </c>
      <c r="M4350">
        <v>56.692276819569898</v>
      </c>
      <c r="N4350">
        <v>0.59113571256075403</v>
      </c>
      <c r="O4350">
        <v>16.910467890860001</v>
      </c>
      <c r="P4350">
        <v>41.0585365853658</v>
      </c>
      <c r="Q4350">
        <v>-0.11226619776288201</v>
      </c>
    </row>
    <row r="4351" spans="1:17" hidden="1" x14ac:dyDescent="0.3">
      <c r="A4351" t="s">
        <v>8930</v>
      </c>
      <c r="B4351" t="s">
        <v>8931</v>
      </c>
      <c r="C4351" t="str">
        <f>IFERROR(VLOOKUP(Table1[[#This Row],[Ticker]],[1]!Table2[[Symbol]:[Industry]],2,FALSE),"-")</f>
        <v>-</v>
      </c>
      <c r="D4351" t="s">
        <v>433</v>
      </c>
      <c r="E4351">
        <v>10.956944099999999</v>
      </c>
      <c r="F4351">
        <v>14.59</v>
      </c>
      <c r="G4351">
        <v>-18.430897147338602</v>
      </c>
      <c r="H4351">
        <v>1.7269112439774701</v>
      </c>
      <c r="I4351">
        <v>11.596039977557099</v>
      </c>
      <c r="J4351">
        <v>-8.8508444397111905</v>
      </c>
      <c r="K4351">
        <v>13.3905784894653</v>
      </c>
      <c r="L4351">
        <v>12.4928393958385</v>
      </c>
      <c r="M4351">
        <v>59.729622779616498</v>
      </c>
      <c r="N4351">
        <v>0.94237664984577796</v>
      </c>
      <c r="O4351">
        <v>10.281014393420101</v>
      </c>
      <c r="P4351">
        <v>73.072360616844605</v>
      </c>
      <c r="Q4351">
        <v>9.7710371038110005E-2</v>
      </c>
    </row>
    <row r="4352" spans="1:17" hidden="1" x14ac:dyDescent="0.3">
      <c r="A4352" t="s">
        <v>8932</v>
      </c>
      <c r="B4352" t="s">
        <v>8933</v>
      </c>
      <c r="C4352" t="str">
        <f>IFERROR(VLOOKUP(Table1[[#This Row],[Ticker]],[1]!Table2[[Symbol]:[Industry]],2,FALSE),"-")</f>
        <v>-</v>
      </c>
      <c r="D4352" t="s">
        <v>5474</v>
      </c>
      <c r="E4352">
        <v>10.948478100000001</v>
      </c>
      <c r="F4352">
        <v>21</v>
      </c>
      <c r="G4352">
        <v>-14.585085434959</v>
      </c>
      <c r="H4352">
        <v>-5.9816273438714598</v>
      </c>
      <c r="I4352">
        <v>-37.155447634689899</v>
      </c>
      <c r="J4352">
        <v>-0.28478502510040898</v>
      </c>
      <c r="K4352">
        <v>22.2640246672076</v>
      </c>
      <c r="L4352">
        <v>23.693951219472101</v>
      </c>
      <c r="M4352">
        <v>46.591561892651399</v>
      </c>
      <c r="N4352">
        <v>0.35553047404063198</v>
      </c>
      <c r="O4352">
        <v>44.523809523809497</v>
      </c>
      <c r="P4352">
        <v>28.205128205128201</v>
      </c>
    </row>
    <row r="4353" spans="1:17" hidden="1" x14ac:dyDescent="0.3">
      <c r="A4353" t="s">
        <v>8934</v>
      </c>
      <c r="B4353" t="s">
        <v>8935</v>
      </c>
      <c r="C4353" t="str">
        <f>IFERROR(VLOOKUP(Table1[[#This Row],[Ticker]],[1]!Table2[[Symbol]:[Industry]],2,FALSE),"-")</f>
        <v>-</v>
      </c>
      <c r="D4353" t="s">
        <v>433</v>
      </c>
      <c r="E4353">
        <v>10.9330841</v>
      </c>
      <c r="F4353">
        <v>8.41</v>
      </c>
      <c r="G4353">
        <v>38.316875349354603</v>
      </c>
      <c r="H4353">
        <v>9.8162904511577302</v>
      </c>
      <c r="I4353">
        <v>7.0380424195595799</v>
      </c>
      <c r="J4353">
        <v>-8.2516880983864596</v>
      </c>
      <c r="K4353">
        <v>8.2183356682204796</v>
      </c>
      <c r="L4353">
        <v>7.2085186322603203</v>
      </c>
      <c r="M4353">
        <v>36.0763387625245</v>
      </c>
      <c r="N4353">
        <v>1.02458574275426</v>
      </c>
      <c r="O4353">
        <v>37.931034482758598</v>
      </c>
      <c r="P4353">
        <v>71.632653061224403</v>
      </c>
      <c r="Q4353">
        <v>1.8977762211920001E-2</v>
      </c>
    </row>
    <row r="4354" spans="1:17" hidden="1" x14ac:dyDescent="0.3">
      <c r="A4354" t="s">
        <v>8936</v>
      </c>
      <c r="B4354" t="s">
        <v>8937</v>
      </c>
      <c r="C4354" t="str">
        <f>IFERROR(VLOOKUP(Table1[[#This Row],[Ticker]],[1]!Table2[[Symbol]:[Industry]],2,FALSE),"-")</f>
        <v>-</v>
      </c>
      <c r="D4354" t="s">
        <v>532</v>
      </c>
      <c r="E4354">
        <v>10.8962924</v>
      </c>
      <c r="F4354">
        <v>19.809999999999999</v>
      </c>
      <c r="G4354">
        <v>209.74768196741701</v>
      </c>
      <c r="H4354">
        <v>78.425102252224306</v>
      </c>
      <c r="I4354">
        <v>160.51396980708901</v>
      </c>
      <c r="J4354">
        <v>6.5306681219981799</v>
      </c>
      <c r="K4354">
        <v>12.689875975177999</v>
      </c>
      <c r="L4354">
        <v>7.8665303133401698</v>
      </c>
      <c r="M4354">
        <v>99.960872755485397</v>
      </c>
      <c r="N4354">
        <v>2.7058576527398701</v>
      </c>
      <c r="O4354">
        <v>0</v>
      </c>
      <c r="P4354">
        <v>448.75346260387801</v>
      </c>
    </row>
    <row r="4355" spans="1:17" hidden="1" x14ac:dyDescent="0.3">
      <c r="A4355" t="s">
        <v>8938</v>
      </c>
      <c r="B4355" t="s">
        <v>8939</v>
      </c>
      <c r="C4355" t="str">
        <f>IFERROR(VLOOKUP(Table1[[#This Row],[Ticker]],[1]!Table2[[Symbol]:[Industry]],2,FALSE),"-")</f>
        <v>-</v>
      </c>
      <c r="D4355" t="s">
        <v>726</v>
      </c>
      <c r="E4355">
        <v>10.8938445</v>
      </c>
      <c r="F4355">
        <v>61.29</v>
      </c>
      <c r="G4355">
        <v>-11.9814953078087</v>
      </c>
      <c r="H4355">
        <v>-7.7735190486215</v>
      </c>
      <c r="I4355">
        <v>-7.1584015858731798</v>
      </c>
      <c r="J4355">
        <v>-2.5506431337380802</v>
      </c>
      <c r="K4355">
        <v>66.488147611647506</v>
      </c>
      <c r="L4355">
        <v>61.397826921392898</v>
      </c>
      <c r="M4355">
        <v>65.817523880043396</v>
      </c>
      <c r="N4355">
        <v>5.0357427214278996</v>
      </c>
      <c r="O4355">
        <v>51.166585087289903</v>
      </c>
      <c r="P4355">
        <v>19.009708737863999</v>
      </c>
    </row>
    <row r="4356" spans="1:17" hidden="1" x14ac:dyDescent="0.3">
      <c r="A4356" t="s">
        <v>8940</v>
      </c>
      <c r="B4356" t="s">
        <v>8941</v>
      </c>
      <c r="C4356" t="str">
        <f>IFERROR(VLOOKUP(Table1[[#This Row],[Ticker]],[1]!Table2[[Symbol]:[Industry]],2,FALSE),"-")</f>
        <v>-</v>
      </c>
      <c r="D4356" t="s">
        <v>532</v>
      </c>
      <c r="E4356">
        <v>10.88</v>
      </c>
      <c r="F4356">
        <v>272</v>
      </c>
      <c r="G4356">
        <v>121.02529235293299</v>
      </c>
      <c r="H4356">
        <v>-3.4706768821820702</v>
      </c>
      <c r="I4356">
        <v>102.85389905200999</v>
      </c>
      <c r="J4356">
        <v>0.39682381467468802</v>
      </c>
      <c r="K4356">
        <v>222.688800356255</v>
      </c>
      <c r="L4356">
        <v>153.11336504290901</v>
      </c>
      <c r="M4356">
        <v>59.833350862736701</v>
      </c>
      <c r="N4356">
        <v>0.68896815450367899</v>
      </c>
      <c r="O4356">
        <v>6.5992647058823399</v>
      </c>
      <c r="P4356">
        <v>205.961754780652</v>
      </c>
      <c r="Q4356">
        <v>0.105201262651241</v>
      </c>
    </row>
    <row r="4357" spans="1:17" hidden="1" x14ac:dyDescent="0.3">
      <c r="A4357" t="s">
        <v>8942</v>
      </c>
      <c r="B4357" t="s">
        <v>8943</v>
      </c>
      <c r="C4357" t="str">
        <f>IFERROR(VLOOKUP(Table1[[#This Row],[Ticker]],[1]!Table2[[Symbol]:[Industry]],2,FALSE),"-")</f>
        <v>-</v>
      </c>
      <c r="D4357" t="s">
        <v>532</v>
      </c>
      <c r="E4357">
        <v>10.83928</v>
      </c>
      <c r="F4357">
        <v>39.25</v>
      </c>
      <c r="G4357">
        <v>-48.8623131577313</v>
      </c>
      <c r="H4357">
        <v>2.7494676349549199</v>
      </c>
      <c r="I4357">
        <v>-23.900269268752101</v>
      </c>
      <c r="J4357">
        <v>4.1802223809990702</v>
      </c>
      <c r="K4357">
        <v>39.819913363585002</v>
      </c>
      <c r="L4357">
        <v>42.364100419232201</v>
      </c>
      <c r="M4357">
        <v>49.923277194585403</v>
      </c>
      <c r="N4357">
        <v>0.94608695652173902</v>
      </c>
      <c r="O4357">
        <v>32.484076433120997</v>
      </c>
      <c r="P4357">
        <v>7.50479320734045</v>
      </c>
    </row>
    <row r="4358" spans="1:17" hidden="1" x14ac:dyDescent="0.3">
      <c r="A4358" t="s">
        <v>8944</v>
      </c>
      <c r="B4358" t="s">
        <v>8945</v>
      </c>
      <c r="C4358" t="str">
        <f>IFERROR(VLOOKUP(Table1[[#This Row],[Ticker]],[1]!Table2[[Symbol]:[Industry]],2,FALSE),"-")</f>
        <v>-</v>
      </c>
      <c r="D4358" t="s">
        <v>68</v>
      </c>
      <c r="E4358">
        <v>10.8108</v>
      </c>
      <c r="F4358">
        <v>9.36</v>
      </c>
      <c r="G4358">
        <v>69.230814146630806</v>
      </c>
      <c r="H4358">
        <v>57.083287425934998</v>
      </c>
      <c r="I4358">
        <v>74.095185276702395</v>
      </c>
      <c r="J4358">
        <v>74.690466156932601</v>
      </c>
      <c r="K4358">
        <v>5.7883783292579603</v>
      </c>
      <c r="L4358">
        <v>5.1649631490683898</v>
      </c>
      <c r="M4358">
        <v>84.775590996315699</v>
      </c>
      <c r="N4358">
        <v>2.66803864114204</v>
      </c>
      <c r="O4358">
        <v>0</v>
      </c>
      <c r="P4358">
        <v>150.93833780160799</v>
      </c>
      <c r="Q4358">
        <v>3.5961191759456002E-2</v>
      </c>
    </row>
    <row r="4359" spans="1:17" hidden="1" x14ac:dyDescent="0.3">
      <c r="A4359" t="s">
        <v>8946</v>
      </c>
      <c r="B4359" t="s">
        <v>8947</v>
      </c>
      <c r="C4359" t="str">
        <f>IFERROR(VLOOKUP(Table1[[#This Row],[Ticker]],[1]!Table2[[Symbol]:[Industry]],2,FALSE),"-")</f>
        <v>-</v>
      </c>
      <c r="D4359" t="s">
        <v>297</v>
      </c>
      <c r="E4359">
        <v>10.669725997</v>
      </c>
      <c r="F4359">
        <v>46.13</v>
      </c>
      <c r="G4359">
        <v>4.1321372617105098E-2</v>
      </c>
      <c r="H4359">
        <v>-10.023016018169701</v>
      </c>
      <c r="I4359">
        <v>-28.987382192298199</v>
      </c>
      <c r="J4359">
        <v>-1.17473098344858</v>
      </c>
      <c r="K4359">
        <v>46.149939758534899</v>
      </c>
      <c r="L4359">
        <v>45.863477331142697</v>
      </c>
      <c r="M4359">
        <v>54.804244773615999</v>
      </c>
      <c r="N4359">
        <v>0.92251533812423503</v>
      </c>
      <c r="O4359">
        <v>49.685670929980397</v>
      </c>
      <c r="P4359">
        <v>32.367288378766098</v>
      </c>
      <c r="Q4359">
        <v>-1.265663222357E-3</v>
      </c>
    </row>
    <row r="4360" spans="1:17" hidden="1" x14ac:dyDescent="0.3">
      <c r="A4360" t="s">
        <v>8948</v>
      </c>
      <c r="B4360" t="s">
        <v>8949</v>
      </c>
      <c r="C4360" t="str">
        <f>IFERROR(VLOOKUP(Table1[[#This Row],[Ticker]],[1]!Table2[[Symbol]:[Industry]],2,FALSE),"-")</f>
        <v>-</v>
      </c>
      <c r="D4360" t="s">
        <v>438</v>
      </c>
      <c r="E4360">
        <v>10.618475</v>
      </c>
      <c r="F4360">
        <v>23.5</v>
      </c>
      <c r="G4360">
        <v>52.9412705619851</v>
      </c>
      <c r="H4360">
        <v>1.7264905047710399</v>
      </c>
      <c r="I4360">
        <v>-18.803049073217299</v>
      </c>
      <c r="J4360">
        <v>0.47171615693268798</v>
      </c>
      <c r="K4360">
        <v>22.277608628499301</v>
      </c>
      <c r="L4360">
        <v>20.730238040419099</v>
      </c>
      <c r="M4360">
        <v>59.417205361250701</v>
      </c>
      <c r="N4360">
        <v>0.373479209718445</v>
      </c>
      <c r="O4360">
        <v>36.170212765957402</v>
      </c>
      <c r="P4360">
        <v>95.507487520798605</v>
      </c>
      <c r="Q4360">
        <v>5.0930582511737002E-2</v>
      </c>
    </row>
    <row r="4361" spans="1:17" hidden="1" x14ac:dyDescent="0.3">
      <c r="A4361" t="s">
        <v>8950</v>
      </c>
      <c r="B4361" t="s">
        <v>8951</v>
      </c>
      <c r="C4361" t="str">
        <f>IFERROR(VLOOKUP(Table1[[#This Row],[Ticker]],[1]!Table2[[Symbol]:[Industry]],2,FALSE),"-")</f>
        <v>-</v>
      </c>
      <c r="D4361" t="s">
        <v>726</v>
      </c>
      <c r="E4361">
        <v>10.576090199999999</v>
      </c>
      <c r="F4361">
        <v>60.29</v>
      </c>
      <c r="G4361">
        <v>16.205827870557801</v>
      </c>
      <c r="H4361">
        <v>3.7679811423738401</v>
      </c>
      <c r="I4361">
        <v>5.3431224083330902</v>
      </c>
      <c r="J4361">
        <v>3.8567420031891499</v>
      </c>
      <c r="K4361">
        <v>57.960113199969598</v>
      </c>
      <c r="L4361">
        <v>52.444252601962198</v>
      </c>
      <c r="M4361">
        <v>51.449225640246297</v>
      </c>
      <c r="N4361">
        <v>0.75626024581276896</v>
      </c>
      <c r="O4361">
        <v>2.83629125891524</v>
      </c>
      <c r="P4361">
        <v>43.104676002848301</v>
      </c>
    </row>
    <row r="4362" spans="1:17" hidden="1" x14ac:dyDescent="0.3">
      <c r="A4362" t="s">
        <v>8952</v>
      </c>
      <c r="B4362" t="s">
        <v>8953</v>
      </c>
      <c r="C4362" t="str">
        <f>IFERROR(VLOOKUP(Table1[[#This Row],[Ticker]],[1]!Table2[[Symbol]:[Industry]],2,FALSE),"-")</f>
        <v>-</v>
      </c>
      <c r="D4362" t="s">
        <v>551</v>
      </c>
      <c r="E4362">
        <v>10.5218738</v>
      </c>
      <c r="F4362">
        <v>21.86</v>
      </c>
      <c r="G4362">
        <v>-34.542980171801098</v>
      </c>
      <c r="H4362">
        <v>-10.8964653793991</v>
      </c>
      <c r="I4362">
        <v>-18.595519435792099</v>
      </c>
      <c r="J4362">
        <v>-6.8846056821477699</v>
      </c>
      <c r="K4362">
        <v>21.0137434792683</v>
      </c>
      <c r="L4362">
        <v>21.540521635807899</v>
      </c>
      <c r="M4362">
        <v>55.9893538443526</v>
      </c>
      <c r="N4362">
        <v>0.75808442561114797</v>
      </c>
      <c r="O4362">
        <v>39.387008234217703</v>
      </c>
      <c r="P4362">
        <v>32.887537993920901</v>
      </c>
      <c r="Q4362">
        <v>-6.5921371992609997E-3</v>
      </c>
    </row>
    <row r="4363" spans="1:17" hidden="1" x14ac:dyDescent="0.3">
      <c r="A4363" t="s">
        <v>8954</v>
      </c>
      <c r="B4363" t="s">
        <v>8955</v>
      </c>
      <c r="C4363" t="str">
        <f>IFERROR(VLOOKUP(Table1[[#This Row],[Ticker]],[1]!Table2[[Symbol]:[Industry]],2,FALSE),"-")</f>
        <v>-</v>
      </c>
      <c r="D4363" t="s">
        <v>8956</v>
      </c>
      <c r="E4363">
        <v>10.4484663</v>
      </c>
      <c r="F4363">
        <v>17.73</v>
      </c>
      <c r="G4363">
        <v>-45.626181325369998</v>
      </c>
      <c r="H4363">
        <v>-3.4370951406992898</v>
      </c>
      <c r="I4363">
        <v>-45.017257119610903</v>
      </c>
      <c r="J4363">
        <v>0.47171615693268798</v>
      </c>
      <c r="K4363">
        <v>18.316067545867099</v>
      </c>
      <c r="L4363">
        <v>21.205681799954199</v>
      </c>
      <c r="M4363">
        <v>7.396256182375E-3</v>
      </c>
      <c r="N4363">
        <v>0</v>
      </c>
      <c r="O4363">
        <v>87.704455724760294</v>
      </c>
      <c r="P4363">
        <v>1.02564102564102</v>
      </c>
    </row>
    <row r="4364" spans="1:17" hidden="1" x14ac:dyDescent="0.3">
      <c r="A4364" t="s">
        <v>8957</v>
      </c>
      <c r="B4364" t="s">
        <v>8958</v>
      </c>
      <c r="C4364" t="str">
        <f>IFERROR(VLOOKUP(Table1[[#This Row],[Ticker]],[1]!Table2[[Symbol]:[Industry]],2,FALSE),"-")</f>
        <v>-</v>
      </c>
      <c r="D4364" t="s">
        <v>626</v>
      </c>
      <c r="E4364">
        <v>10.43163</v>
      </c>
      <c r="F4364">
        <v>24.6</v>
      </c>
      <c r="G4364">
        <v>67.727710773571701</v>
      </c>
      <c r="H4364">
        <v>7.7011354040185003</v>
      </c>
      <c r="I4364">
        <v>-26.179019670294</v>
      </c>
      <c r="J4364">
        <v>0.47171615693268798</v>
      </c>
      <c r="K4364">
        <v>23.9325581131863</v>
      </c>
      <c r="L4364">
        <v>23.816475133517802</v>
      </c>
      <c r="M4364">
        <v>87.077144171315496</v>
      </c>
      <c r="N4364">
        <v>1.0522128556375101</v>
      </c>
      <c r="O4364">
        <v>35.325203252032502</v>
      </c>
      <c r="P4364">
        <v>94.312796208530798</v>
      </c>
      <c r="Q4364">
        <v>6.1987721100995E-2</v>
      </c>
    </row>
    <row r="4365" spans="1:17" hidden="1" x14ac:dyDescent="0.3">
      <c r="A4365" t="s">
        <v>8959</v>
      </c>
      <c r="B4365" t="s">
        <v>8960</v>
      </c>
      <c r="C4365" t="str">
        <f>IFERROR(VLOOKUP(Table1[[#This Row],[Ticker]],[1]!Table2[[Symbol]:[Industry]],2,FALSE),"-")</f>
        <v>-</v>
      </c>
      <c r="E4365">
        <v>10.426500000000001</v>
      </c>
      <c r="F4365">
        <v>33.1</v>
      </c>
      <c r="G4365">
        <v>164.27607449474201</v>
      </c>
      <c r="H4365">
        <v>16.791904808971001</v>
      </c>
      <c r="I4365">
        <v>-41.116993931648999</v>
      </c>
      <c r="J4365">
        <v>0.41132968350274801</v>
      </c>
      <c r="K4365">
        <v>33.142543387150702</v>
      </c>
      <c r="L4365">
        <v>33.021496644361299</v>
      </c>
      <c r="M4365">
        <v>51.805583102546599</v>
      </c>
      <c r="N4365">
        <v>1.1445563123087501</v>
      </c>
      <c r="O4365">
        <v>113.806646525679</v>
      </c>
      <c r="P4365">
        <v>190.86115992970099</v>
      </c>
    </row>
    <row r="4366" spans="1:17" hidden="1" x14ac:dyDescent="0.3">
      <c r="A4366" t="s">
        <v>8961</v>
      </c>
      <c r="B4366" t="s">
        <v>8962</v>
      </c>
      <c r="C4366" t="str">
        <f>IFERROR(VLOOKUP(Table1[[#This Row],[Ticker]],[1]!Table2[[Symbol]:[Industry]],2,FALSE),"-")</f>
        <v>-</v>
      </c>
      <c r="D4366" t="s">
        <v>532</v>
      </c>
      <c r="E4366">
        <v>10.4052291</v>
      </c>
      <c r="F4366">
        <v>22.83</v>
      </c>
      <c r="G4366">
        <v>-15.490194924010099</v>
      </c>
      <c r="H4366">
        <v>-40.938078695660302</v>
      </c>
      <c r="I4366">
        <v>-43.902025999441797</v>
      </c>
      <c r="J4366">
        <v>-8.4486673361894304</v>
      </c>
      <c r="K4366">
        <v>30.720007024536802</v>
      </c>
      <c r="L4366">
        <v>30.855421873943801</v>
      </c>
      <c r="M4366">
        <v>33.177543512294797</v>
      </c>
      <c r="N4366">
        <v>1.5545944783203001</v>
      </c>
      <c r="O4366">
        <v>83.968462549277206</v>
      </c>
      <c r="P4366">
        <v>35.489614243323402</v>
      </c>
      <c r="Q4366">
        <v>2.0698134713876999E-2</v>
      </c>
    </row>
    <row r="4367" spans="1:17" hidden="1" x14ac:dyDescent="0.3">
      <c r="A4367" t="s">
        <v>8963</v>
      </c>
      <c r="B4367" t="s">
        <v>8964</v>
      </c>
      <c r="C4367" t="str">
        <f>IFERROR(VLOOKUP(Table1[[#This Row],[Ticker]],[1]!Table2[[Symbol]:[Industry]],2,FALSE),"-")</f>
        <v>-</v>
      </c>
      <c r="D4367" t="s">
        <v>2915</v>
      </c>
      <c r="E4367">
        <v>10.402755000000001</v>
      </c>
      <c r="F4367">
        <v>10</v>
      </c>
      <c r="G4367">
        <v>83.941230354514602</v>
      </c>
      <c r="H4367">
        <v>14.827113162200501</v>
      </c>
      <c r="I4367">
        <v>15.4298896468823</v>
      </c>
      <c r="J4367">
        <v>3.6841513900933101</v>
      </c>
      <c r="K4367">
        <v>9.0567374182335403</v>
      </c>
      <c r="L4367">
        <v>7.5362972222494404</v>
      </c>
      <c r="M4367">
        <v>54.489441910835801</v>
      </c>
      <c r="N4367">
        <v>0.55079557980246596</v>
      </c>
      <c r="O4367">
        <v>8.8999999999999897</v>
      </c>
      <c r="P4367">
        <v>150</v>
      </c>
      <c r="Q4367">
        <v>5.9063646652749997E-2</v>
      </c>
    </row>
    <row r="4368" spans="1:17" hidden="1" x14ac:dyDescent="0.3">
      <c r="A4368" t="s">
        <v>8965</v>
      </c>
      <c r="B4368" t="s">
        <v>8966</v>
      </c>
      <c r="C4368" t="str">
        <f>IFERROR(VLOOKUP(Table1[[#This Row],[Ticker]],[1]!Table2[[Symbol]:[Industry]],2,FALSE),"-")</f>
        <v>-</v>
      </c>
      <c r="D4368" t="s">
        <v>584</v>
      </c>
      <c r="E4368">
        <v>10.384379523</v>
      </c>
      <c r="F4368">
        <v>8.73</v>
      </c>
      <c r="G4368">
        <v>46.286201693753803</v>
      </c>
      <c r="H4368">
        <v>31.5272240698377</v>
      </c>
      <c r="I4368">
        <v>11.6094709909881</v>
      </c>
      <c r="J4368">
        <v>16.6742478025023</v>
      </c>
      <c r="K4368">
        <v>7.8418622203572097</v>
      </c>
      <c r="L4368">
        <v>7.1216482402087697</v>
      </c>
      <c r="M4368">
        <v>61.190569254820701</v>
      </c>
      <c r="N4368">
        <v>1.55945947251608</v>
      </c>
      <c r="O4368">
        <v>6.7583046964490201</v>
      </c>
      <c r="P4368">
        <v>88.961038961038895</v>
      </c>
      <c r="Q4368">
        <v>0.122956989074647</v>
      </c>
    </row>
    <row r="4369" spans="1:17" hidden="1" x14ac:dyDescent="0.3">
      <c r="A4369" t="s">
        <v>8967</v>
      </c>
      <c r="B4369" t="s">
        <v>8968</v>
      </c>
      <c r="C4369" t="str">
        <f>IFERROR(VLOOKUP(Table1[[#This Row],[Ticker]],[1]!Table2[[Symbol]:[Industry]],2,FALSE),"-")</f>
        <v>-</v>
      </c>
      <c r="D4369" t="s">
        <v>560</v>
      </c>
      <c r="E4369">
        <v>10.37326</v>
      </c>
      <c r="F4369">
        <v>8.6300000000000008</v>
      </c>
      <c r="G4369">
        <v>169.978488448202</v>
      </c>
      <c r="H4369">
        <v>-6.3422497537549498</v>
      </c>
      <c r="I4369">
        <v>-0.88114762316751205</v>
      </c>
      <c r="J4369">
        <v>-5.3060616208450799</v>
      </c>
      <c r="K4369">
        <v>8.8703276263702993</v>
      </c>
      <c r="L4369">
        <v>7.57572299024931</v>
      </c>
      <c r="M4369">
        <v>37.167532431457602</v>
      </c>
      <c r="N4369">
        <v>1.6471771749933299</v>
      </c>
      <c r="O4369">
        <v>40.092699884125103</v>
      </c>
      <c r="P4369">
        <v>231.923076923076</v>
      </c>
      <c r="Q4369">
        <v>0.116270532412085</v>
      </c>
    </row>
    <row r="4370" spans="1:17" hidden="1" x14ac:dyDescent="0.3">
      <c r="A4370" t="s">
        <v>8969</v>
      </c>
      <c r="B4370" t="s">
        <v>8970</v>
      </c>
      <c r="C4370" t="str">
        <f>IFERROR(VLOOKUP(Table1[[#This Row],[Ticker]],[1]!Table2[[Symbol]:[Industry]],2,FALSE),"-")</f>
        <v>-</v>
      </c>
      <c r="D4370" t="s">
        <v>396</v>
      </c>
      <c r="E4370">
        <v>10.363645999999999</v>
      </c>
      <c r="F4370">
        <v>32.35</v>
      </c>
      <c r="G4370">
        <v>200.18259133271701</v>
      </c>
      <c r="H4370">
        <v>108.54002278996499</v>
      </c>
      <c r="I4370">
        <v>95.604862696057296</v>
      </c>
      <c r="J4370">
        <v>21.914364954725301</v>
      </c>
      <c r="K4370">
        <v>19.6146585508702</v>
      </c>
      <c r="L4370">
        <v>16.465179618382699</v>
      </c>
      <c r="M4370">
        <v>98.364114683646804</v>
      </c>
      <c r="N4370">
        <v>2.1189596181625898</v>
      </c>
      <c r="O4370">
        <v>0</v>
      </c>
      <c r="P4370">
        <v>228.09330628803201</v>
      </c>
      <c r="Q4370">
        <v>0.15840443491510001</v>
      </c>
    </row>
    <row r="4371" spans="1:17" hidden="1" x14ac:dyDescent="0.3">
      <c r="A4371" t="s">
        <v>8971</v>
      </c>
      <c r="B4371" t="s">
        <v>8972</v>
      </c>
      <c r="C4371" t="str">
        <f>IFERROR(VLOOKUP(Table1[[#This Row],[Ticker]],[1]!Table2[[Symbol]:[Industry]],2,FALSE),"-")</f>
        <v>-</v>
      </c>
      <c r="D4371" t="s">
        <v>294</v>
      </c>
      <c r="E4371">
        <v>10.347366384000001</v>
      </c>
      <c r="F4371">
        <v>23.88</v>
      </c>
      <c r="G4371">
        <v>-5.9790248288984698</v>
      </c>
      <c r="H4371">
        <v>-2.4873744703082399</v>
      </c>
      <c r="I4371">
        <v>0.33936579926775501</v>
      </c>
      <c r="J4371">
        <v>-3.6631694311845302</v>
      </c>
      <c r="K4371">
        <v>23.623266302703801</v>
      </c>
      <c r="L4371">
        <v>23.5477028444014</v>
      </c>
      <c r="M4371">
        <v>32.794904708829201</v>
      </c>
      <c r="N4371">
        <v>0.77005347593582796</v>
      </c>
      <c r="O4371">
        <v>46.566164154103802</v>
      </c>
      <c r="P4371">
        <v>52.2959183673469</v>
      </c>
      <c r="Q4371">
        <v>1.9655646162653001E-2</v>
      </c>
    </row>
    <row r="4372" spans="1:17" hidden="1" x14ac:dyDescent="0.3">
      <c r="A4372" t="s">
        <v>8973</v>
      </c>
      <c r="B4372" t="s">
        <v>8974</v>
      </c>
      <c r="C4372" t="str">
        <f>IFERROR(VLOOKUP(Table1[[#This Row],[Ticker]],[1]!Table2[[Symbol]:[Industry]],2,FALSE),"-")</f>
        <v>-</v>
      </c>
      <c r="E4372">
        <v>10.34586</v>
      </c>
      <c r="F4372">
        <v>2.0699999999999998</v>
      </c>
      <c r="G4372">
        <v>-0.68147097712775495</v>
      </c>
      <c r="H4372">
        <v>-36.882278928906899</v>
      </c>
      <c r="I4372">
        <v>-33.489430107912902</v>
      </c>
      <c r="J4372">
        <v>-4.15791347269694</v>
      </c>
      <c r="K4372">
        <v>2.2190285295788001</v>
      </c>
      <c r="L4372">
        <v>2.22078972687896</v>
      </c>
      <c r="M4372">
        <v>38.579475391869103</v>
      </c>
      <c r="N4372">
        <v>0.50824140276512098</v>
      </c>
      <c r="O4372">
        <v>72.463768115942003</v>
      </c>
      <c r="P4372">
        <v>24.698795180722801</v>
      </c>
      <c r="Q4372">
        <v>2.0075522851127001E-2</v>
      </c>
    </row>
    <row r="4373" spans="1:17" hidden="1" x14ac:dyDescent="0.3">
      <c r="A4373" t="s">
        <v>8975</v>
      </c>
      <c r="B4373" t="s">
        <v>8976</v>
      </c>
      <c r="C4373" t="str">
        <f>IFERROR(VLOOKUP(Table1[[#This Row],[Ticker]],[1]!Table2[[Symbol]:[Industry]],2,FALSE),"-")</f>
        <v>-</v>
      </c>
      <c r="D4373" t="s">
        <v>136</v>
      </c>
      <c r="E4373">
        <v>10.330336000000001</v>
      </c>
      <c r="F4373">
        <v>8.48</v>
      </c>
      <c r="G4373">
        <v>68.426252433521597</v>
      </c>
      <c r="H4373">
        <v>-3.6921937474166899</v>
      </c>
      <c r="I4373">
        <v>2.9006572329267999</v>
      </c>
      <c r="J4373">
        <v>-6.9774937753472202</v>
      </c>
      <c r="K4373">
        <v>8.2110655205037304</v>
      </c>
      <c r="L4373">
        <v>7.2236137448263102</v>
      </c>
      <c r="M4373">
        <v>52.2527740061659</v>
      </c>
      <c r="N4373">
        <v>1.5923360168812599</v>
      </c>
      <c r="O4373">
        <v>12.0283018867924</v>
      </c>
      <c r="P4373">
        <v>126.133333333333</v>
      </c>
      <c r="Q4373">
        <v>8.8973842180265994E-2</v>
      </c>
    </row>
    <row r="4374" spans="1:17" hidden="1" x14ac:dyDescent="0.3">
      <c r="A4374" t="s">
        <v>8977</v>
      </c>
      <c r="B4374" t="s">
        <v>8978</v>
      </c>
      <c r="C4374" t="str">
        <f>IFERROR(VLOOKUP(Table1[[#This Row],[Ticker]],[1]!Table2[[Symbol]:[Industry]],2,FALSE),"-")</f>
        <v>-</v>
      </c>
      <c r="D4374" t="s">
        <v>626</v>
      </c>
      <c r="E4374">
        <v>10.327897999999999</v>
      </c>
      <c r="F4374">
        <v>22.45</v>
      </c>
      <c r="G4374">
        <v>-24.307181106940799</v>
      </c>
      <c r="H4374">
        <v>-7.4873744703082501</v>
      </c>
      <c r="I4374">
        <v>20.925036022971</v>
      </c>
      <c r="J4374">
        <v>0.47171615693268798</v>
      </c>
      <c r="K4374">
        <v>21.9614794969822</v>
      </c>
      <c r="L4374">
        <v>19.941030106556902</v>
      </c>
      <c r="M4374">
        <v>64.072201945139099</v>
      </c>
      <c r="N4374">
        <v>2.9090909090908998</v>
      </c>
      <c r="O4374">
        <v>0.66815144766148005</v>
      </c>
      <c r="P4374">
        <v>39.440993788819803</v>
      </c>
    </row>
    <row r="4375" spans="1:17" hidden="1" x14ac:dyDescent="0.3">
      <c r="A4375" t="s">
        <v>8979</v>
      </c>
      <c r="B4375" t="s">
        <v>8980</v>
      </c>
      <c r="C4375" t="str">
        <f>IFERROR(VLOOKUP(Table1[[#This Row],[Ticker]],[1]!Table2[[Symbol]:[Industry]],2,FALSE),"-")</f>
        <v>-</v>
      </c>
      <c r="D4375" t="s">
        <v>532</v>
      </c>
      <c r="E4375">
        <v>10.3092825</v>
      </c>
      <c r="F4375">
        <v>15.95</v>
      </c>
      <c r="G4375">
        <v>227.85935900948499</v>
      </c>
      <c r="H4375">
        <v>96.142762515993098</v>
      </c>
      <c r="I4375">
        <v>81.8829603378271</v>
      </c>
      <c r="J4375">
        <v>62.482889341290203</v>
      </c>
      <c r="K4375">
        <v>8.8354794769676399</v>
      </c>
      <c r="L4375">
        <v>7.5019753980998498</v>
      </c>
      <c r="M4375">
        <v>92.937799048117398</v>
      </c>
      <c r="N4375">
        <v>3.7039033213594998</v>
      </c>
      <c r="O4375">
        <v>0</v>
      </c>
      <c r="P4375">
        <v>353.125</v>
      </c>
      <c r="Q4375">
        <v>0.141543255144192</v>
      </c>
    </row>
    <row r="4376" spans="1:17" hidden="1" x14ac:dyDescent="0.3">
      <c r="A4376" t="s">
        <v>8981</v>
      </c>
      <c r="B4376" t="s">
        <v>8982</v>
      </c>
      <c r="C4376" t="str">
        <f>IFERROR(VLOOKUP(Table1[[#This Row],[Ticker]],[1]!Table2[[Symbol]:[Industry]],2,FALSE),"-")</f>
        <v>-</v>
      </c>
      <c r="D4376" t="s">
        <v>2954</v>
      </c>
      <c r="E4376">
        <v>10.286815968000001</v>
      </c>
      <c r="F4376">
        <v>68.64</v>
      </c>
      <c r="G4376">
        <v>-54.9058874399716</v>
      </c>
      <c r="H4376">
        <v>54.577842920996098</v>
      </c>
      <c r="I4376">
        <v>29.895185276702399</v>
      </c>
      <c r="J4376">
        <v>21.981975154578102</v>
      </c>
      <c r="K4376">
        <v>53.703461738164798</v>
      </c>
      <c r="L4376">
        <v>51.876823186113398</v>
      </c>
      <c r="M4376">
        <v>70.842425641614895</v>
      </c>
      <c r="N4376">
        <v>2.6081504702194298</v>
      </c>
      <c r="O4376">
        <v>46.4743589743589</v>
      </c>
      <c r="P4376">
        <v>77.501939487975093</v>
      </c>
    </row>
    <row r="4377" spans="1:17" hidden="1" x14ac:dyDescent="0.3">
      <c r="A4377" t="s">
        <v>8983</v>
      </c>
      <c r="B4377" t="s">
        <v>8984</v>
      </c>
      <c r="C4377" t="str">
        <f>IFERROR(VLOOKUP(Table1[[#This Row],[Ticker]],[1]!Table2[[Symbol]:[Industry]],2,FALSE),"-")</f>
        <v>-</v>
      </c>
      <c r="D4377" t="s">
        <v>130</v>
      </c>
      <c r="E4377">
        <v>10.214499999999999</v>
      </c>
      <c r="F4377">
        <v>6.59</v>
      </c>
      <c r="G4377">
        <v>-18.018363853410399</v>
      </c>
      <c r="H4377">
        <v>0.60997066243511899</v>
      </c>
      <c r="I4377">
        <v>-23.444950777719299</v>
      </c>
      <c r="J4377">
        <v>1.1921772520335501</v>
      </c>
      <c r="K4377">
        <v>6.9383082757629602</v>
      </c>
      <c r="L4377">
        <v>7.2082090548641098</v>
      </c>
      <c r="M4377">
        <v>32.932347363606098</v>
      </c>
      <c r="N4377">
        <v>1.5702573656373799</v>
      </c>
      <c r="O4377">
        <v>96.965098634294307</v>
      </c>
      <c r="P4377">
        <v>27.713178294573598</v>
      </c>
      <c r="Q4377">
        <v>3.3579847945433998E-2</v>
      </c>
    </row>
    <row r="4378" spans="1:17" hidden="1" x14ac:dyDescent="0.3">
      <c r="A4378" t="s">
        <v>8985</v>
      </c>
      <c r="B4378" t="s">
        <v>8986</v>
      </c>
      <c r="C4378" t="str">
        <f>IFERROR(VLOOKUP(Table1[[#This Row],[Ticker]],[1]!Table2[[Symbol]:[Industry]],2,FALSE),"-")</f>
        <v>-</v>
      </c>
      <c r="D4378" t="s">
        <v>1676</v>
      </c>
      <c r="E4378">
        <v>10.2093075</v>
      </c>
      <c r="F4378">
        <v>14</v>
      </c>
      <c r="G4378">
        <v>-81.160036765263996</v>
      </c>
      <c r="H4378">
        <v>-2.4873744703082399</v>
      </c>
      <c r="I4378">
        <v>-56.6532018200717</v>
      </c>
      <c r="J4378">
        <v>0.47171615693268798</v>
      </c>
      <c r="K4378">
        <v>14.405196351329799</v>
      </c>
      <c r="L4378">
        <v>17.1415578000863</v>
      </c>
      <c r="M4378">
        <v>44.106863214007703</v>
      </c>
      <c r="N4378">
        <v>0</v>
      </c>
      <c r="O4378">
        <v>138.57142857142799</v>
      </c>
      <c r="P4378">
        <v>22.9148375768217</v>
      </c>
    </row>
    <row r="4379" spans="1:17" hidden="1" x14ac:dyDescent="0.3">
      <c r="A4379" t="s">
        <v>8987</v>
      </c>
      <c r="B4379" t="s">
        <v>8988</v>
      </c>
      <c r="C4379" t="str">
        <f>IFERROR(VLOOKUP(Table1[[#This Row],[Ticker]],[1]!Table2[[Symbol]:[Industry]],2,FALSE),"-")</f>
        <v>-</v>
      </c>
      <c r="D4379" t="s">
        <v>532</v>
      </c>
      <c r="E4379">
        <v>10.206</v>
      </c>
      <c r="F4379">
        <v>17.010000000000002</v>
      </c>
      <c r="G4379">
        <v>37.130025248390297</v>
      </c>
      <c r="H4379">
        <v>-26.521709234256701</v>
      </c>
      <c r="I4379">
        <v>-14.9513236673252</v>
      </c>
      <c r="J4379">
        <v>5.6410566203907999</v>
      </c>
      <c r="K4379">
        <v>17.258648541595601</v>
      </c>
      <c r="L4379">
        <v>15.5155234784523</v>
      </c>
      <c r="M4379">
        <v>45.650374466808501</v>
      </c>
      <c r="N4379">
        <v>0.40270034435976998</v>
      </c>
      <c r="O4379">
        <v>39.212228101116899</v>
      </c>
      <c r="P4379">
        <v>106.181818181818</v>
      </c>
      <c r="Q4379">
        <v>5.6740710177276998E-2</v>
      </c>
    </row>
    <row r="4380" spans="1:17" hidden="1" x14ac:dyDescent="0.3">
      <c r="A4380" t="s">
        <v>8989</v>
      </c>
      <c r="B4380" t="s">
        <v>8990</v>
      </c>
      <c r="C4380" t="str">
        <f>IFERROR(VLOOKUP(Table1[[#This Row],[Ticker]],[1]!Table2[[Symbol]:[Industry]],2,FALSE),"-")</f>
        <v>-</v>
      </c>
      <c r="D4380" t="s">
        <v>51</v>
      </c>
      <c r="E4380">
        <v>10.1910612</v>
      </c>
      <c r="F4380">
        <v>33.51</v>
      </c>
      <c r="G4380">
        <v>95.482508998440494</v>
      </c>
      <c r="H4380">
        <v>-5.1823285987486196</v>
      </c>
      <c r="I4380">
        <v>-21.271435715350101</v>
      </c>
      <c r="J4380">
        <v>5.3867084289573999</v>
      </c>
      <c r="K4380">
        <v>32.090808398991797</v>
      </c>
      <c r="L4380">
        <v>30.4324618022398</v>
      </c>
      <c r="M4380">
        <v>60.532284055829898</v>
      </c>
      <c r="N4380">
        <v>1.91952445527968</v>
      </c>
      <c r="O4380">
        <v>26.8278125932557</v>
      </c>
      <c r="P4380">
        <v>145.13533284564701</v>
      </c>
      <c r="Q4380">
        <v>6.8281112244783004E-2</v>
      </c>
    </row>
    <row r="4381" spans="1:17" hidden="1" x14ac:dyDescent="0.3">
      <c r="A4381" t="s">
        <v>8991</v>
      </c>
      <c r="B4381" t="s">
        <v>8992</v>
      </c>
      <c r="C4381" t="str">
        <f>IFERROR(VLOOKUP(Table1[[#This Row],[Ticker]],[1]!Table2[[Symbol]:[Industry]],2,FALSE),"-")</f>
        <v>-</v>
      </c>
      <c r="D4381" t="s">
        <v>2469</v>
      </c>
      <c r="E4381">
        <v>10.176645779999999</v>
      </c>
      <c r="F4381">
        <v>4.0599999999999996</v>
      </c>
      <c r="G4381">
        <v>19.985311676954201</v>
      </c>
      <c r="H4381">
        <v>22.3664266992823</v>
      </c>
      <c r="I4381">
        <v>-11.857931930280101</v>
      </c>
      <c r="J4381">
        <v>-2.0396993681814699</v>
      </c>
      <c r="K4381">
        <v>3.7918455443373298</v>
      </c>
      <c r="L4381">
        <v>3.6050669396728798</v>
      </c>
      <c r="M4381">
        <v>45.195164630575</v>
      </c>
      <c r="N4381">
        <v>2.9306893734123101</v>
      </c>
      <c r="O4381">
        <v>27.8325123152709</v>
      </c>
      <c r="P4381">
        <v>88.837209302325505</v>
      </c>
      <c r="Q4381">
        <v>2.9653371964171001E-2</v>
      </c>
    </row>
    <row r="4382" spans="1:17" hidden="1" x14ac:dyDescent="0.3">
      <c r="A4382" t="s">
        <v>8993</v>
      </c>
      <c r="B4382" t="s">
        <v>8994</v>
      </c>
      <c r="C4382" t="str">
        <f>IFERROR(VLOOKUP(Table1[[#This Row],[Ticker]],[1]!Table2[[Symbol]:[Industry]],2,FALSE),"-")</f>
        <v>-</v>
      </c>
      <c r="D4382" t="s">
        <v>51</v>
      </c>
      <c r="E4382">
        <v>10.145565899999999</v>
      </c>
      <c r="F4382">
        <v>23.49</v>
      </c>
      <c r="G4382">
        <v>12.8214427549518</v>
      </c>
      <c r="H4382">
        <v>-9.12737447030824</v>
      </c>
      <c r="I4382">
        <v>-32.327648285883498</v>
      </c>
      <c r="J4382">
        <v>1.11854668733371</v>
      </c>
      <c r="K4382">
        <v>23.897613952985601</v>
      </c>
      <c r="L4382">
        <v>23.6803409920654</v>
      </c>
      <c r="M4382">
        <v>48.994573088779198</v>
      </c>
      <c r="N4382">
        <v>0.708664496757752</v>
      </c>
      <c r="O4382">
        <v>63.899531715623603</v>
      </c>
      <c r="P4382">
        <v>46.812499999999901</v>
      </c>
      <c r="Q4382">
        <v>7.0455935372076006E-2</v>
      </c>
    </row>
    <row r="4383" spans="1:17" hidden="1" x14ac:dyDescent="0.3">
      <c r="A4383" t="s">
        <v>8995</v>
      </c>
      <c r="B4383" t="s">
        <v>8996</v>
      </c>
      <c r="C4383" t="str">
        <f>IFERROR(VLOOKUP(Table1[[#This Row],[Ticker]],[1]!Table2[[Symbol]:[Industry]],2,FALSE),"-")</f>
        <v>-</v>
      </c>
      <c r="D4383" t="s">
        <v>626</v>
      </c>
      <c r="E4383">
        <v>10.138716244999999</v>
      </c>
      <c r="F4383">
        <v>10.15</v>
      </c>
      <c r="G4383">
        <v>57.9603691104954</v>
      </c>
      <c r="H4383">
        <v>-26.9404994703082</v>
      </c>
      <c r="I4383">
        <v>-21.166408926195999</v>
      </c>
      <c r="J4383">
        <v>6.3862835172831698</v>
      </c>
      <c r="K4383">
        <v>9.8358581024608398</v>
      </c>
      <c r="L4383">
        <v>9.0740758871359493</v>
      </c>
      <c r="M4383">
        <v>59.849051916851899</v>
      </c>
      <c r="N4383">
        <v>0.23629734245228601</v>
      </c>
      <c r="O4383">
        <v>50.738916256157601</v>
      </c>
      <c r="P4383">
        <v>84.545454545454504</v>
      </c>
      <c r="Q4383">
        <v>6.8820901545957006E-2</v>
      </c>
    </row>
    <row r="4384" spans="1:17" hidden="1" x14ac:dyDescent="0.3">
      <c r="A4384" t="s">
        <v>8997</v>
      </c>
      <c r="B4384" t="s">
        <v>8998</v>
      </c>
      <c r="C4384" t="str">
        <f>IFERROR(VLOOKUP(Table1[[#This Row],[Ticker]],[1]!Table2[[Symbol]:[Industry]],2,FALSE),"-")</f>
        <v>-</v>
      </c>
      <c r="E4384">
        <v>10.080189000000001</v>
      </c>
      <c r="F4384">
        <v>33</v>
      </c>
      <c r="G4384">
        <v>-28.662236770270599</v>
      </c>
      <c r="H4384">
        <v>-2.4873744703082399</v>
      </c>
      <c r="I4384">
        <v>-8.34290996139279</v>
      </c>
      <c r="J4384">
        <v>0.47171615693268798</v>
      </c>
      <c r="K4384">
        <v>32.680051826543099</v>
      </c>
      <c r="L4384">
        <v>32.292326300650601</v>
      </c>
      <c r="M4384">
        <v>84.7193819831745</v>
      </c>
      <c r="N4384">
        <v>0</v>
      </c>
      <c r="O4384">
        <v>2.1212121212121202</v>
      </c>
      <c r="P4384">
        <v>10</v>
      </c>
    </row>
    <row r="4385" spans="1:17" hidden="1" x14ac:dyDescent="0.3">
      <c r="A4385" t="s">
        <v>8999</v>
      </c>
      <c r="B4385" t="s">
        <v>9000</v>
      </c>
      <c r="C4385" t="str">
        <f>IFERROR(VLOOKUP(Table1[[#This Row],[Ticker]],[1]!Table2[[Symbol]:[Industry]],2,FALSE),"-")</f>
        <v>-</v>
      </c>
      <c r="D4385" t="s">
        <v>1676</v>
      </c>
      <c r="E4385">
        <v>10.062270767999999</v>
      </c>
      <c r="F4385">
        <v>4.07</v>
      </c>
      <c r="G4385">
        <v>-78.017066341880295</v>
      </c>
      <c r="H4385">
        <v>-10.262752440070599</v>
      </c>
      <c r="I4385">
        <v>-63.950225351316803</v>
      </c>
      <c r="J4385">
        <v>-2.0396993681814699</v>
      </c>
      <c r="K4385">
        <v>4.6435381329455101</v>
      </c>
      <c r="L4385">
        <v>6.8692774598163799</v>
      </c>
      <c r="M4385">
        <v>44.242897973185201</v>
      </c>
      <c r="N4385">
        <v>0.82253492609839995</v>
      </c>
      <c r="O4385">
        <v>182.309582309582</v>
      </c>
      <c r="P4385">
        <v>10.5978260869565</v>
      </c>
      <c r="Q4385">
        <v>-0.20943653154067199</v>
      </c>
    </row>
    <row r="4386" spans="1:17" hidden="1" x14ac:dyDescent="0.3">
      <c r="A4386" t="s">
        <v>9001</v>
      </c>
      <c r="B4386" t="s">
        <v>9002</v>
      </c>
      <c r="C4386" t="str">
        <f>IFERROR(VLOOKUP(Table1[[#This Row],[Ticker]],[1]!Table2[[Symbol]:[Industry]],2,FALSE),"-")</f>
        <v>-</v>
      </c>
      <c r="D4386" t="s">
        <v>54</v>
      </c>
      <c r="E4386">
        <v>10.053000000000001</v>
      </c>
      <c r="F4386">
        <v>67.02</v>
      </c>
      <c r="G4386">
        <v>75.525891645861194</v>
      </c>
      <c r="H4386">
        <v>-0.95114258625026804</v>
      </c>
      <c r="I4386">
        <v>-31.631437626288001</v>
      </c>
      <c r="J4386">
        <v>-6.8563261711096199</v>
      </c>
      <c r="K4386">
        <v>68.421055211347607</v>
      </c>
      <c r="L4386">
        <v>63.643034547052601</v>
      </c>
      <c r="M4386">
        <v>43.302467869800402</v>
      </c>
      <c r="N4386">
        <v>2.2879397852432399</v>
      </c>
      <c r="O4386">
        <v>29.811996418979401</v>
      </c>
      <c r="P4386">
        <v>139.35714285714201</v>
      </c>
      <c r="Q4386">
        <v>8.3050964849056996E-2</v>
      </c>
    </row>
    <row r="4387" spans="1:17" hidden="1" x14ac:dyDescent="0.3">
      <c r="A4387" t="s">
        <v>9003</v>
      </c>
      <c r="B4387" t="s">
        <v>9004</v>
      </c>
      <c r="C4387" t="str">
        <f>IFERROR(VLOOKUP(Table1[[#This Row],[Ticker]],[1]!Table2[[Symbol]:[Industry]],2,FALSE),"-")</f>
        <v>-</v>
      </c>
      <c r="D4387" t="s">
        <v>1126</v>
      </c>
      <c r="E4387">
        <v>10.037127999999999</v>
      </c>
      <c r="F4387">
        <v>8.1999999999999993</v>
      </c>
      <c r="G4387">
        <v>123.41491456503999</v>
      </c>
      <c r="H4387">
        <v>-2.2379979117047499</v>
      </c>
      <c r="I4387">
        <v>41.904637072543601</v>
      </c>
      <c r="J4387">
        <v>8.1022382452860899</v>
      </c>
      <c r="K4387">
        <v>6.9753096456602899</v>
      </c>
      <c r="L4387">
        <v>5.7833099493714597</v>
      </c>
      <c r="M4387">
        <v>84.4911029301078</v>
      </c>
      <c r="N4387">
        <v>1.29755339600951</v>
      </c>
      <c r="O4387">
        <v>5.1219512195121997</v>
      </c>
      <c r="P4387">
        <v>180.82191780821901</v>
      </c>
      <c r="Q4387">
        <v>1.3003097056822999E-2</v>
      </c>
    </row>
    <row r="4388" spans="1:17" hidden="1" x14ac:dyDescent="0.3">
      <c r="A4388" t="s">
        <v>9005</v>
      </c>
      <c r="B4388" t="s">
        <v>9006</v>
      </c>
      <c r="C4388" t="str">
        <f>IFERROR(VLOOKUP(Table1[[#This Row],[Ticker]],[1]!Table2[[Symbol]:[Industry]],2,FALSE),"-")</f>
        <v>-</v>
      </c>
      <c r="D4388" t="s">
        <v>3555</v>
      </c>
      <c r="E4388">
        <v>10.01308581</v>
      </c>
      <c r="F4388">
        <v>66.150000000000006</v>
      </c>
      <c r="G4388">
        <v>-15.966356337969</v>
      </c>
      <c r="H4388">
        <v>-12.241808303868901</v>
      </c>
      <c r="I4388">
        <v>-14.1667351540483</v>
      </c>
      <c r="J4388">
        <v>-0.75271269180554201</v>
      </c>
      <c r="K4388">
        <v>69.361912479231407</v>
      </c>
      <c r="L4388">
        <v>69.8262464883733</v>
      </c>
      <c r="M4388">
        <v>39.244658450827998</v>
      </c>
      <c r="N4388">
        <v>0.47914438502673701</v>
      </c>
      <c r="O4388">
        <v>76.507936507936506</v>
      </c>
      <c r="P4388">
        <v>44.432314410480302</v>
      </c>
      <c r="Q4388">
        <v>9.1045560350693E-2</v>
      </c>
    </row>
    <row r="4389" spans="1:17" hidden="1" x14ac:dyDescent="0.3">
      <c r="A4389" t="s">
        <v>9007</v>
      </c>
      <c r="B4389" t="s">
        <v>9008</v>
      </c>
      <c r="C4389" t="str">
        <f>IFERROR(VLOOKUP(Table1[[#This Row],[Ticker]],[1]!Table2[[Symbol]:[Industry]],2,FALSE),"-")</f>
        <v>-</v>
      </c>
      <c r="D4389" t="s">
        <v>433</v>
      </c>
      <c r="E4389">
        <v>10.0001</v>
      </c>
      <c r="F4389">
        <v>10</v>
      </c>
      <c r="G4389">
        <v>73.414914565040903</v>
      </c>
      <c r="H4389">
        <v>-40.026412571495001</v>
      </c>
      <c r="I4389">
        <v>86.895185276702406</v>
      </c>
      <c r="J4389">
        <v>-10.560312312818199</v>
      </c>
      <c r="K4389">
        <v>13.418975680116001</v>
      </c>
      <c r="M4389">
        <v>11.3227457476772</v>
      </c>
      <c r="N4389">
        <v>1.22173982104092</v>
      </c>
      <c r="O4389">
        <v>95.5</v>
      </c>
      <c r="P4389">
        <v>100</v>
      </c>
    </row>
    <row r="4390" spans="1:17" hidden="1" x14ac:dyDescent="0.3">
      <c r="A4390" t="s">
        <v>9009</v>
      </c>
      <c r="B4390" t="s">
        <v>9010</v>
      </c>
      <c r="C4390" t="str">
        <f>IFERROR(VLOOKUP(Table1[[#This Row],[Ticker]],[1]!Table2[[Symbol]:[Industry]],2,FALSE),"-")</f>
        <v>-</v>
      </c>
      <c r="E4390">
        <v>9.9862175000000004</v>
      </c>
      <c r="F4390">
        <v>18.25</v>
      </c>
      <c r="G4390">
        <v>68.602080340442001</v>
      </c>
      <c r="H4390">
        <v>27.7370294567604</v>
      </c>
      <c r="I4390">
        <v>3.5086038070538699</v>
      </c>
      <c r="J4390">
        <v>-7.4608569714758399</v>
      </c>
      <c r="K4390">
        <v>16.8542082480167</v>
      </c>
      <c r="L4390">
        <v>14.068642546916999</v>
      </c>
      <c r="M4390">
        <v>43.965624587355997</v>
      </c>
      <c r="N4390">
        <v>1.6854903293775201</v>
      </c>
      <c r="O4390">
        <v>18.794520547945201</v>
      </c>
      <c r="P4390">
        <v>125.30864197530801</v>
      </c>
      <c r="Q4390">
        <v>0.148770882291445</v>
      </c>
    </row>
    <row r="4391" spans="1:17" hidden="1" x14ac:dyDescent="0.3">
      <c r="A4391" t="s">
        <v>9011</v>
      </c>
      <c r="B4391" t="s">
        <v>9012</v>
      </c>
      <c r="C4391" t="str">
        <f>IFERROR(VLOOKUP(Table1[[#This Row],[Ticker]],[1]!Table2[[Symbol]:[Industry]],2,FALSE),"-")</f>
        <v>-</v>
      </c>
      <c r="D4391" t="s">
        <v>136</v>
      </c>
      <c r="E4391">
        <v>9.9760069999999992</v>
      </c>
      <c r="F4391">
        <v>7.86</v>
      </c>
      <c r="G4391">
        <v>33.496380960152898</v>
      </c>
      <c r="H4391">
        <v>-8.9116168945506704</v>
      </c>
      <c r="I4391">
        <v>-21.921520059724401</v>
      </c>
      <c r="J4391">
        <v>-1.05889608796527</v>
      </c>
      <c r="K4391">
        <v>7.86307493411904</v>
      </c>
      <c r="L4391">
        <v>7.6806589825232097</v>
      </c>
      <c r="M4391">
        <v>58.6192805679053</v>
      </c>
      <c r="N4391">
        <v>0.70960041873048196</v>
      </c>
      <c r="O4391">
        <v>30.661577608142402</v>
      </c>
      <c r="P4391">
        <v>74.279379157427897</v>
      </c>
      <c r="Q4391">
        <v>5.7067371171887003E-2</v>
      </c>
    </row>
    <row r="4392" spans="1:17" hidden="1" x14ac:dyDescent="0.3">
      <c r="A4392" t="s">
        <v>9013</v>
      </c>
      <c r="B4392" t="s">
        <v>9014</v>
      </c>
      <c r="C4392" t="str">
        <f>IFERROR(VLOOKUP(Table1[[#This Row],[Ticker]],[1]!Table2[[Symbol]:[Industry]],2,FALSE),"-")</f>
        <v>-</v>
      </c>
      <c r="D4392" t="s">
        <v>5885</v>
      </c>
      <c r="E4392">
        <v>9.9478836249999993</v>
      </c>
      <c r="F4392">
        <v>11.39</v>
      </c>
      <c r="G4392">
        <v>-18.520569305926799</v>
      </c>
      <c r="H4392">
        <v>-14.535567241392499</v>
      </c>
      <c r="I4392">
        <v>-23.065289031597899</v>
      </c>
      <c r="J4392">
        <v>0.93043175326295402</v>
      </c>
      <c r="K4392">
        <v>10.745100968947501</v>
      </c>
      <c r="L4392">
        <v>10.493515170750699</v>
      </c>
      <c r="M4392">
        <v>61.337412343557602</v>
      </c>
      <c r="N4392">
        <v>0.98400676415648303</v>
      </c>
      <c r="O4392">
        <v>41.264266900790098</v>
      </c>
      <c r="P4392">
        <v>65.793304221251802</v>
      </c>
    </row>
    <row r="4393" spans="1:17" hidden="1" x14ac:dyDescent="0.3">
      <c r="A4393" t="s">
        <v>9015</v>
      </c>
      <c r="B4393" t="s">
        <v>9016</v>
      </c>
      <c r="C4393" t="str">
        <f>IFERROR(VLOOKUP(Table1[[#This Row],[Ticker]],[1]!Table2[[Symbol]:[Industry]],2,FALSE),"-")</f>
        <v>-</v>
      </c>
      <c r="D4393" t="s">
        <v>21</v>
      </c>
      <c r="E4393">
        <v>9.9206117999999996</v>
      </c>
      <c r="F4393">
        <v>7.65</v>
      </c>
      <c r="G4393">
        <v>22.247599389943598</v>
      </c>
      <c r="H4393">
        <v>6.4235166188006598</v>
      </c>
      <c r="I4393">
        <v>-9.7264363449191702</v>
      </c>
      <c r="J4393">
        <v>-6.0816819013197296</v>
      </c>
      <c r="K4393">
        <v>7.4691398783311396</v>
      </c>
      <c r="L4393">
        <v>6.9233866217790698</v>
      </c>
      <c r="M4393">
        <v>51.977184222947798</v>
      </c>
      <c r="N4393">
        <v>1.07474887084433</v>
      </c>
      <c r="O4393">
        <v>22.745098039215598</v>
      </c>
      <c r="P4393">
        <v>65.943600867678896</v>
      </c>
      <c r="Q4393">
        <v>2.6465650499397999E-2</v>
      </c>
    </row>
    <row r="4394" spans="1:17" hidden="1" x14ac:dyDescent="0.3">
      <c r="A4394" t="s">
        <v>9017</v>
      </c>
      <c r="B4394" t="s">
        <v>9018</v>
      </c>
      <c r="C4394" t="str">
        <f>IFERROR(VLOOKUP(Table1[[#This Row],[Ticker]],[1]!Table2[[Symbol]:[Industry]],2,FALSE),"-")</f>
        <v>-</v>
      </c>
      <c r="D4394" t="s">
        <v>626</v>
      </c>
      <c r="E4394">
        <v>9.8294479999999993</v>
      </c>
      <c r="F4394">
        <v>21.4</v>
      </c>
      <c r="G4394">
        <v>28.3750883521516</v>
      </c>
      <c r="H4394">
        <v>29.0126255296917</v>
      </c>
      <c r="I4394">
        <v>-15.5660726995965</v>
      </c>
      <c r="J4394">
        <v>8.7021688318297894</v>
      </c>
      <c r="K4394">
        <v>18.407367570690599</v>
      </c>
      <c r="L4394">
        <v>17.944543094596899</v>
      </c>
      <c r="M4394">
        <v>58.903856875703298</v>
      </c>
      <c r="N4394">
        <v>1.9947485331614301</v>
      </c>
      <c r="O4394">
        <v>39.9532710280373</v>
      </c>
      <c r="P4394">
        <v>67.711598746081506</v>
      </c>
      <c r="Q4394">
        <v>-3.0857365037703002E-2</v>
      </c>
    </row>
    <row r="4395" spans="1:17" hidden="1" x14ac:dyDescent="0.3">
      <c r="A4395" t="s">
        <v>9019</v>
      </c>
      <c r="B4395" t="s">
        <v>9020</v>
      </c>
      <c r="C4395" t="str">
        <f>IFERROR(VLOOKUP(Table1[[#This Row],[Ticker]],[1]!Table2[[Symbol]:[Industry]],2,FALSE),"-")</f>
        <v>-</v>
      </c>
      <c r="D4395" t="s">
        <v>21</v>
      </c>
      <c r="E4395">
        <v>9.8110161999999992</v>
      </c>
      <c r="F4395">
        <v>9.34</v>
      </c>
      <c r="G4395">
        <v>-25.393319454460698</v>
      </c>
      <c r="H4395">
        <v>-0.91434076244308804</v>
      </c>
      <c r="I4395">
        <v>-7.0889236903804198</v>
      </c>
      <c r="J4395">
        <v>0.80467953096153799</v>
      </c>
      <c r="K4395">
        <v>8.6909419791950793</v>
      </c>
      <c r="L4395">
        <v>8.6785929475382897</v>
      </c>
      <c r="M4395">
        <v>54.736767318888603</v>
      </c>
      <c r="N4395">
        <v>1.2145588358796</v>
      </c>
      <c r="O4395">
        <v>41.862955032119899</v>
      </c>
      <c r="P4395">
        <v>87.927565392354097</v>
      </c>
    </row>
    <row r="4396" spans="1:17" hidden="1" x14ac:dyDescent="0.3">
      <c r="A4396" t="s">
        <v>9021</v>
      </c>
      <c r="B4396" t="s">
        <v>9022</v>
      </c>
      <c r="C4396" t="str">
        <f>IFERROR(VLOOKUP(Table1[[#This Row],[Ticker]],[1]!Table2[[Symbol]:[Industry]],2,FALSE),"-")</f>
        <v>-</v>
      </c>
      <c r="D4396" t="s">
        <v>8300</v>
      </c>
      <c r="E4396">
        <v>9.7945668799999996</v>
      </c>
      <c r="F4396">
        <v>9.31</v>
      </c>
      <c r="G4396">
        <v>-74.340416523623503</v>
      </c>
      <c r="H4396">
        <v>1.45135638308343</v>
      </c>
      <c r="I4396">
        <v>-56.851038288252198</v>
      </c>
      <c r="J4396">
        <v>1.5355459441667201</v>
      </c>
      <c r="K4396">
        <v>10.0045188964336</v>
      </c>
      <c r="L4396">
        <v>13.4279712946558</v>
      </c>
      <c r="M4396">
        <v>39.801985398378598</v>
      </c>
      <c r="N4396">
        <v>0.55223599713605298</v>
      </c>
      <c r="O4396">
        <v>179.37701396348001</v>
      </c>
      <c r="P4396">
        <v>16.520650813516902</v>
      </c>
      <c r="Q4396">
        <v>-5.1894683096595999E-2</v>
      </c>
    </row>
    <row r="4397" spans="1:17" hidden="1" x14ac:dyDescent="0.3">
      <c r="A4397" t="s">
        <v>9023</v>
      </c>
      <c r="B4397" t="s">
        <v>9024</v>
      </c>
      <c r="C4397" t="str">
        <f>IFERROR(VLOOKUP(Table1[[#This Row],[Ticker]],[1]!Table2[[Symbol]:[Industry]],2,FALSE),"-")</f>
        <v>-</v>
      </c>
      <c r="D4397" t="s">
        <v>433</v>
      </c>
      <c r="E4397">
        <v>9.7347959999999993</v>
      </c>
      <c r="F4397">
        <v>20.7</v>
      </c>
      <c r="G4397">
        <v>-11.585085434959</v>
      </c>
      <c r="H4397">
        <v>11.065739082805299</v>
      </c>
      <c r="I4397">
        <v>28.6760071945106</v>
      </c>
      <c r="J4397">
        <v>3.3153180526672701</v>
      </c>
      <c r="K4397">
        <v>19.617509791322998</v>
      </c>
      <c r="L4397">
        <v>18.550216856394499</v>
      </c>
      <c r="M4397">
        <v>50.6397553230195</v>
      </c>
      <c r="N4397">
        <v>1.9056816611604499</v>
      </c>
      <c r="O4397">
        <v>7.1980676328502398</v>
      </c>
      <c r="P4397">
        <v>55.639097744360797</v>
      </c>
      <c r="Q4397">
        <v>2.6458869127609998E-2</v>
      </c>
    </row>
    <row r="4398" spans="1:17" hidden="1" x14ac:dyDescent="0.3">
      <c r="A4398" t="s">
        <v>9025</v>
      </c>
      <c r="B4398" t="s">
        <v>9026</v>
      </c>
      <c r="C4398" t="str">
        <f>IFERROR(VLOOKUP(Table1[[#This Row],[Ticker]],[1]!Table2[[Symbol]:[Industry]],2,FALSE),"-")</f>
        <v>-</v>
      </c>
      <c r="D4398" t="s">
        <v>396</v>
      </c>
      <c r="E4398">
        <v>9.6350795999999992</v>
      </c>
      <c r="F4398">
        <v>10.41</v>
      </c>
      <c r="G4398">
        <v>15.047567626265399</v>
      </c>
      <c r="H4398">
        <v>-15.4698306106591</v>
      </c>
      <c r="I4398">
        <v>-0.19809021136697699</v>
      </c>
      <c r="J4398">
        <v>11.062574573878001</v>
      </c>
      <c r="K4398">
        <v>10.447781071208199</v>
      </c>
      <c r="L4398">
        <v>10.611330435475001</v>
      </c>
      <c r="M4398">
        <v>67.706114738928505</v>
      </c>
      <c r="N4398">
        <v>0.56613057868001504</v>
      </c>
      <c r="O4398">
        <v>55.331412103746402</v>
      </c>
      <c r="P4398">
        <v>79.173838209982804</v>
      </c>
      <c r="Q4398">
        <v>4.2222856031153999E-2</v>
      </c>
    </row>
    <row r="4399" spans="1:17" hidden="1" x14ac:dyDescent="0.3">
      <c r="A4399" t="s">
        <v>9027</v>
      </c>
      <c r="B4399" t="s">
        <v>9028</v>
      </c>
      <c r="C4399" t="str">
        <f>IFERROR(VLOOKUP(Table1[[#This Row],[Ticker]],[1]!Table2[[Symbol]:[Industry]],2,FALSE),"-")</f>
        <v>-</v>
      </c>
      <c r="E4399">
        <v>9.6272400000000005</v>
      </c>
      <c r="F4399">
        <v>18.84</v>
      </c>
      <c r="G4399">
        <v>13.8023959361288</v>
      </c>
      <c r="H4399">
        <v>31.2682142033132</v>
      </c>
      <c r="I4399">
        <v>27.2826666477903</v>
      </c>
      <c r="J4399">
        <v>16.128932651778001</v>
      </c>
      <c r="K4399">
        <v>14.2617136020861</v>
      </c>
      <c r="M4399">
        <v>100</v>
      </c>
      <c r="N4399">
        <v>5.7272727272727204</v>
      </c>
      <c r="O4399">
        <v>0</v>
      </c>
      <c r="P4399">
        <v>40.387481371087901</v>
      </c>
    </row>
    <row r="4400" spans="1:17" hidden="1" x14ac:dyDescent="0.3">
      <c r="A4400" t="s">
        <v>9029</v>
      </c>
      <c r="B4400" t="s">
        <v>9030</v>
      </c>
      <c r="C4400" t="str">
        <f>IFERROR(VLOOKUP(Table1[[#This Row],[Ticker]],[1]!Table2[[Symbol]:[Industry]],2,FALSE),"-")</f>
        <v>-</v>
      </c>
      <c r="E4400">
        <v>9.5605394520000004</v>
      </c>
      <c r="F4400">
        <v>6.42</v>
      </c>
      <c r="G4400">
        <v>-32.862457697732701</v>
      </c>
      <c r="H4400">
        <v>-2.4873744703082399</v>
      </c>
      <c r="I4400">
        <v>-52.2517341545771</v>
      </c>
      <c r="J4400">
        <v>0.47171615693268798</v>
      </c>
      <c r="K4400">
        <v>6.7972465185320097</v>
      </c>
      <c r="L4400">
        <v>7.6982040432263599</v>
      </c>
      <c r="M4400">
        <v>1.3196024510999999E-5</v>
      </c>
      <c r="N4400">
        <v>0</v>
      </c>
      <c r="O4400">
        <v>71.651090342679097</v>
      </c>
      <c r="P4400">
        <v>0</v>
      </c>
    </row>
    <row r="4401" spans="1:17" hidden="1" x14ac:dyDescent="0.3">
      <c r="A4401" t="s">
        <v>9031</v>
      </c>
      <c r="B4401" t="s">
        <v>9032</v>
      </c>
      <c r="C4401" t="str">
        <f>IFERROR(VLOOKUP(Table1[[#This Row],[Ticker]],[1]!Table2[[Symbol]:[Industry]],2,FALSE),"-")</f>
        <v>-</v>
      </c>
      <c r="D4401" t="s">
        <v>95</v>
      </c>
      <c r="E4401">
        <v>9.5416784000000003</v>
      </c>
      <c r="F4401">
        <v>7.03</v>
      </c>
      <c r="G4401">
        <v>5.0628546399472896</v>
      </c>
      <c r="H4401">
        <v>32.806743176750601</v>
      </c>
      <c r="I4401">
        <v>-42.522485406028402</v>
      </c>
      <c r="J4401">
        <v>2.0917456120136899</v>
      </c>
      <c r="K4401">
        <v>5.6644950026982297</v>
      </c>
      <c r="L4401">
        <v>6.1116374266979898</v>
      </c>
      <c r="M4401">
        <v>84.117962591716505</v>
      </c>
      <c r="N4401">
        <v>0.60782122905027902</v>
      </c>
      <c r="O4401">
        <v>65.291607396870504</v>
      </c>
      <c r="P4401">
        <v>119.68749999999901</v>
      </c>
      <c r="Q4401">
        <v>8.33212655465E-3</v>
      </c>
    </row>
    <row r="4402" spans="1:17" hidden="1" x14ac:dyDescent="0.3">
      <c r="A4402" t="s">
        <v>9033</v>
      </c>
      <c r="B4402" t="s">
        <v>9034</v>
      </c>
      <c r="C4402" t="str">
        <f>IFERROR(VLOOKUP(Table1[[#This Row],[Ticker]],[1]!Table2[[Symbol]:[Industry]],2,FALSE),"-")</f>
        <v>-</v>
      </c>
      <c r="D4402" t="s">
        <v>379</v>
      </c>
      <c r="E4402">
        <v>9.5242228739999995</v>
      </c>
      <c r="F4402">
        <v>16.41</v>
      </c>
      <c r="G4402">
        <v>125.876453026579</v>
      </c>
      <c r="H4402">
        <v>-24.043138294113302</v>
      </c>
      <c r="I4402">
        <v>64.877831697526702</v>
      </c>
      <c r="J4402">
        <v>-7.1951343670606898</v>
      </c>
      <c r="K4402">
        <v>16.976923741602398</v>
      </c>
      <c r="L4402">
        <v>12.231869038075899</v>
      </c>
      <c r="M4402">
        <v>12.9661377608072</v>
      </c>
      <c r="N4402">
        <v>0.11525598058049</v>
      </c>
      <c r="O4402">
        <v>46.191346739792699</v>
      </c>
      <c r="P4402">
        <v>202.20994475138099</v>
      </c>
      <c r="Q4402">
        <v>0.12301021928096301</v>
      </c>
    </row>
    <row r="4403" spans="1:17" hidden="1" x14ac:dyDescent="0.3">
      <c r="A4403" t="s">
        <v>9035</v>
      </c>
      <c r="B4403" t="s">
        <v>9036</v>
      </c>
      <c r="C4403" t="str">
        <f>IFERROR(VLOOKUP(Table1[[#This Row],[Ticker]],[1]!Table2[[Symbol]:[Industry]],2,FALSE),"-")</f>
        <v>-</v>
      </c>
      <c r="D4403" t="s">
        <v>551</v>
      </c>
      <c r="E4403">
        <v>9.5108599999999992</v>
      </c>
      <c r="F4403">
        <v>34.14</v>
      </c>
      <c r="G4403">
        <v>44.114914565040898</v>
      </c>
      <c r="H4403">
        <v>-2.4873744703082399</v>
      </c>
      <c r="I4403">
        <v>49.466613848130997</v>
      </c>
      <c r="J4403">
        <v>0.47171615693268798</v>
      </c>
      <c r="K4403">
        <v>31.600679852583401</v>
      </c>
      <c r="L4403">
        <v>25.232704744467501</v>
      </c>
      <c r="M4403">
        <v>100</v>
      </c>
      <c r="N4403">
        <v>0</v>
      </c>
      <c r="O4403">
        <v>0</v>
      </c>
      <c r="P4403">
        <v>70.7</v>
      </c>
    </row>
    <row r="4404" spans="1:17" hidden="1" x14ac:dyDescent="0.3">
      <c r="A4404" t="s">
        <v>9037</v>
      </c>
      <c r="B4404" t="s">
        <v>9038</v>
      </c>
      <c r="C4404" t="str">
        <f>IFERROR(VLOOKUP(Table1[[#This Row],[Ticker]],[1]!Table2[[Symbol]:[Industry]],2,FALSE),"-")</f>
        <v>-</v>
      </c>
      <c r="D4404" t="s">
        <v>726</v>
      </c>
      <c r="E4404">
        <v>9.5089231049999992</v>
      </c>
      <c r="F4404">
        <v>124.78</v>
      </c>
      <c r="G4404">
        <v>3.3326100382919499</v>
      </c>
      <c r="H4404">
        <v>7.8803432342947799</v>
      </c>
      <c r="I4404">
        <v>-1.25468923028931</v>
      </c>
      <c r="J4404">
        <v>1.49506121609482</v>
      </c>
      <c r="K4404">
        <v>118.124042786979</v>
      </c>
      <c r="L4404">
        <v>110.145258610222</v>
      </c>
      <c r="M4404">
        <v>45.884931757483201</v>
      </c>
      <c r="N4404">
        <v>2.3406539792921399</v>
      </c>
      <c r="O4404">
        <v>17.8073409200192</v>
      </c>
      <c r="P4404">
        <v>30.933892969569701</v>
      </c>
    </row>
    <row r="4405" spans="1:17" hidden="1" x14ac:dyDescent="0.3">
      <c r="A4405" t="s">
        <v>9039</v>
      </c>
      <c r="B4405" t="s">
        <v>9040</v>
      </c>
      <c r="C4405" t="str">
        <f>IFERROR(VLOOKUP(Table1[[#This Row],[Ticker]],[1]!Table2[[Symbol]:[Industry]],2,FALSE),"-")</f>
        <v>-</v>
      </c>
      <c r="D4405" t="s">
        <v>532</v>
      </c>
      <c r="E4405">
        <v>9.5086875000000006</v>
      </c>
      <c r="F4405">
        <v>48.75</v>
      </c>
      <c r="G4405">
        <v>33.618660868031299</v>
      </c>
      <c r="H4405">
        <v>-7.1385372610059097</v>
      </c>
      <c r="I4405">
        <v>16.999268543315701</v>
      </c>
      <c r="J4405">
        <v>-1.6108210994677701</v>
      </c>
      <c r="K4405">
        <v>51.12647911258</v>
      </c>
      <c r="L4405">
        <v>44.088183324080298</v>
      </c>
      <c r="M4405">
        <v>34.1360357325823</v>
      </c>
      <c r="N4405">
        <v>0.556944263676874</v>
      </c>
      <c r="O4405">
        <v>35.2615384615384</v>
      </c>
      <c r="P4405">
        <v>77.272727272727195</v>
      </c>
      <c r="Q4405">
        <v>0.13433408055146101</v>
      </c>
    </row>
    <row r="4406" spans="1:17" hidden="1" x14ac:dyDescent="0.3">
      <c r="A4406" t="s">
        <v>9041</v>
      </c>
      <c r="B4406" t="s">
        <v>9042</v>
      </c>
      <c r="C4406" t="str">
        <f>IFERROR(VLOOKUP(Table1[[#This Row],[Ticker]],[1]!Table2[[Symbol]:[Industry]],2,FALSE),"-")</f>
        <v>-</v>
      </c>
      <c r="D4406" t="s">
        <v>294</v>
      </c>
      <c r="E4406">
        <v>9.4673040000000004</v>
      </c>
      <c r="F4406">
        <v>23.1</v>
      </c>
      <c r="G4406">
        <v>55.735356553991203</v>
      </c>
      <c r="H4406">
        <v>5.8870097661449501</v>
      </c>
      <c r="I4406">
        <v>-8.0570657464899007</v>
      </c>
      <c r="J4406">
        <v>15.594688422762101</v>
      </c>
      <c r="K4406">
        <v>20.683157820374099</v>
      </c>
      <c r="L4406">
        <v>19.121912426922901</v>
      </c>
      <c r="M4406">
        <v>68.081994250323604</v>
      </c>
      <c r="N4406">
        <v>0.72222073882677995</v>
      </c>
      <c r="O4406">
        <v>20.04329004329</v>
      </c>
      <c r="P4406">
        <v>118.75</v>
      </c>
      <c r="Q4406">
        <v>8.4935416924747001E-2</v>
      </c>
    </row>
    <row r="4407" spans="1:17" hidden="1" x14ac:dyDescent="0.3">
      <c r="A4407" t="s">
        <v>9043</v>
      </c>
      <c r="B4407" t="s">
        <v>9044</v>
      </c>
      <c r="C4407" t="str">
        <f>IFERROR(VLOOKUP(Table1[[#This Row],[Ticker]],[1]!Table2[[Symbol]:[Industry]],2,FALSE),"-")</f>
        <v>-</v>
      </c>
      <c r="D4407" t="s">
        <v>46</v>
      </c>
      <c r="E4407">
        <v>9.4258694999999992</v>
      </c>
      <c r="F4407">
        <v>0.75</v>
      </c>
      <c r="G4407">
        <v>-19.442228292101898</v>
      </c>
      <c r="H4407">
        <v>-14.6824964215277</v>
      </c>
      <c r="I4407">
        <v>-19.354814723297501</v>
      </c>
      <c r="J4407">
        <v>4.8195422438892104</v>
      </c>
      <c r="K4407">
        <v>0.78684775021410203</v>
      </c>
      <c r="L4407">
        <v>1.09909285875739</v>
      </c>
      <c r="M4407">
        <v>54.587481890201303</v>
      </c>
      <c r="N4407">
        <v>1.13636882580753</v>
      </c>
      <c r="O4407">
        <v>29.3333333333333</v>
      </c>
      <c r="P4407">
        <v>36.363636363636303</v>
      </c>
      <c r="Q4407">
        <v>-2.4384557752089998E-3</v>
      </c>
    </row>
    <row r="4408" spans="1:17" hidden="1" x14ac:dyDescent="0.3">
      <c r="A4408" t="s">
        <v>9045</v>
      </c>
      <c r="B4408" t="s">
        <v>9046</v>
      </c>
      <c r="C4408" t="str">
        <f>IFERROR(VLOOKUP(Table1[[#This Row],[Ticker]],[1]!Table2[[Symbol]:[Industry]],2,FALSE),"-")</f>
        <v>-</v>
      </c>
      <c r="D4408" t="s">
        <v>433</v>
      </c>
      <c r="E4408">
        <v>9.41465</v>
      </c>
      <c r="F4408">
        <v>37</v>
      </c>
      <c r="G4408">
        <v>27.581581231707499</v>
      </c>
      <c r="H4408">
        <v>-9.8966360472794594</v>
      </c>
      <c r="I4408">
        <v>41.061851943369099</v>
      </c>
      <c r="J4408">
        <v>-1.41157296773574</v>
      </c>
      <c r="K4408">
        <v>34.867589676015797</v>
      </c>
      <c r="L4408">
        <v>28.4652831356644</v>
      </c>
      <c r="M4408">
        <v>51.597433884144799</v>
      </c>
      <c r="N4408">
        <v>0.122153798927642</v>
      </c>
      <c r="O4408">
        <v>20.108108108108102</v>
      </c>
      <c r="P4408">
        <v>94.736842105263094</v>
      </c>
      <c r="Q4408">
        <v>9.787795406548E-2</v>
      </c>
    </row>
    <row r="4409" spans="1:17" hidden="1" x14ac:dyDescent="0.3">
      <c r="A4409" t="s">
        <v>9047</v>
      </c>
      <c r="B4409" t="s">
        <v>9048</v>
      </c>
      <c r="C4409" t="str">
        <f>IFERROR(VLOOKUP(Table1[[#This Row],[Ticker]],[1]!Table2[[Symbol]:[Industry]],2,FALSE),"-")</f>
        <v>-</v>
      </c>
      <c r="D4409" t="s">
        <v>626</v>
      </c>
      <c r="E4409">
        <v>9.3806222500000001</v>
      </c>
      <c r="F4409">
        <v>24.37</v>
      </c>
      <c r="G4409">
        <v>44.432458424689997</v>
      </c>
      <c r="H4409">
        <v>-10.8802316131653</v>
      </c>
      <c r="I4409">
        <v>-10.2344052678311</v>
      </c>
      <c r="J4409">
        <v>-7.3284276245194997</v>
      </c>
      <c r="K4409">
        <v>26.792008669485199</v>
      </c>
      <c r="L4409">
        <v>23.855801719532099</v>
      </c>
      <c r="M4409">
        <v>36.597068395737303</v>
      </c>
      <c r="N4409">
        <v>0.85119081023444898</v>
      </c>
      <c r="O4409">
        <v>48.379154698399603</v>
      </c>
      <c r="P4409">
        <v>103.083333333333</v>
      </c>
      <c r="Q4409">
        <v>8.9886761622026995E-2</v>
      </c>
    </row>
    <row r="4410" spans="1:17" hidden="1" x14ac:dyDescent="0.3">
      <c r="A4410" t="s">
        <v>9049</v>
      </c>
      <c r="B4410" t="s">
        <v>9050</v>
      </c>
      <c r="C4410" t="str">
        <f>IFERROR(VLOOKUP(Table1[[#This Row],[Ticker]],[1]!Table2[[Symbol]:[Industry]],2,FALSE),"-")</f>
        <v>-</v>
      </c>
      <c r="D4410" t="s">
        <v>1459</v>
      </c>
      <c r="E4410">
        <v>9.3713691499999996</v>
      </c>
      <c r="F4410">
        <v>1.43</v>
      </c>
      <c r="G4410">
        <v>64.081581231707503</v>
      </c>
      <c r="H4410">
        <v>-4.5421689908561902</v>
      </c>
      <c r="I4410">
        <v>-46.593186816320802</v>
      </c>
      <c r="J4410">
        <v>1.17594150904536</v>
      </c>
      <c r="K4410">
        <v>1.78514155079985</v>
      </c>
      <c r="L4410">
        <v>1.59350692296904</v>
      </c>
      <c r="M4410">
        <v>41.972322824320798</v>
      </c>
      <c r="N4410">
        <v>1.64440533764565</v>
      </c>
      <c r="O4410">
        <v>74.825174825174798</v>
      </c>
      <c r="Q4410">
        <v>3.0116885849940001E-3</v>
      </c>
    </row>
    <row r="4411" spans="1:17" hidden="1" x14ac:dyDescent="0.3">
      <c r="A4411" t="s">
        <v>9051</v>
      </c>
      <c r="B4411" t="s">
        <v>9052</v>
      </c>
      <c r="C4411" t="str">
        <f>IFERROR(VLOOKUP(Table1[[#This Row],[Ticker]],[1]!Table2[[Symbol]:[Industry]],2,FALSE),"-")</f>
        <v>-</v>
      </c>
      <c r="D4411" t="s">
        <v>626</v>
      </c>
      <c r="E4411">
        <v>9.2924720000000001</v>
      </c>
      <c r="F4411">
        <v>15.05</v>
      </c>
      <c r="G4411">
        <v>46.403420312167299</v>
      </c>
      <c r="H4411">
        <v>35.479043440139499</v>
      </c>
      <c r="I4411">
        <v>0.22349852971450199</v>
      </c>
      <c r="J4411">
        <v>17.204154988818999</v>
      </c>
      <c r="K4411">
        <v>12.1582406247352</v>
      </c>
      <c r="L4411">
        <v>12.6255481683007</v>
      </c>
      <c r="M4411">
        <v>95.345489377191598</v>
      </c>
      <c r="N4411">
        <v>1.96879431011897</v>
      </c>
      <c r="O4411">
        <v>26.578073089700901</v>
      </c>
      <c r="P4411">
        <v>87.890137328339506</v>
      </c>
      <c r="Q4411">
        <v>6.4539728185809997E-2</v>
      </c>
    </row>
    <row r="4412" spans="1:17" hidden="1" x14ac:dyDescent="0.3">
      <c r="A4412" t="s">
        <v>9053</v>
      </c>
      <c r="B4412" t="s">
        <v>9054</v>
      </c>
      <c r="C4412" t="str">
        <f>IFERROR(VLOOKUP(Table1[[#This Row],[Ticker]],[1]!Table2[[Symbol]:[Industry]],2,FALSE),"-")</f>
        <v>-</v>
      </c>
      <c r="D4412" t="s">
        <v>54</v>
      </c>
      <c r="E4412">
        <v>9.2917500000000004</v>
      </c>
      <c r="F4412">
        <v>3.9</v>
      </c>
      <c r="G4412">
        <v>35.914914565040903</v>
      </c>
      <c r="H4412">
        <v>-6.5794460815614402</v>
      </c>
      <c r="I4412">
        <v>-34.475782465233003</v>
      </c>
      <c r="J4412">
        <v>-5.3071783154291197</v>
      </c>
      <c r="K4412">
        <v>4.1625196345905504</v>
      </c>
      <c r="L4412">
        <v>3.9953879482253298</v>
      </c>
      <c r="M4412">
        <v>45.016490355736799</v>
      </c>
      <c r="N4412">
        <v>0.64231936857615801</v>
      </c>
      <c r="O4412">
        <v>54.102564102564102</v>
      </c>
      <c r="P4412">
        <v>65.957446808510596</v>
      </c>
      <c r="Q4412">
        <v>-1.1097469530750999E-2</v>
      </c>
    </row>
    <row r="4413" spans="1:17" hidden="1" x14ac:dyDescent="0.3">
      <c r="A4413" t="s">
        <v>9055</v>
      </c>
      <c r="B4413" t="s">
        <v>9056</v>
      </c>
      <c r="C4413" t="str">
        <f>IFERROR(VLOOKUP(Table1[[#This Row],[Ticker]],[1]!Table2[[Symbol]:[Industry]],2,FALSE),"-")</f>
        <v>-</v>
      </c>
      <c r="D4413" t="s">
        <v>2584</v>
      </c>
      <c r="E4413">
        <v>9.2767802400000008</v>
      </c>
      <c r="F4413">
        <v>25.2</v>
      </c>
      <c r="G4413">
        <v>-22.6675596617632</v>
      </c>
      <c r="H4413">
        <v>-6.1791882744816</v>
      </c>
      <c r="I4413">
        <v>-18.474698313233699</v>
      </c>
      <c r="J4413">
        <v>9.5626252478417797</v>
      </c>
      <c r="K4413">
        <v>23.960944671953701</v>
      </c>
      <c r="L4413">
        <v>21.759989509077101</v>
      </c>
      <c r="M4413">
        <v>77.564564604026302</v>
      </c>
      <c r="N4413">
        <v>1.1045943854217899</v>
      </c>
      <c r="O4413">
        <v>8.3333333333333393</v>
      </c>
      <c r="P4413">
        <v>73.195876288659704</v>
      </c>
    </row>
    <row r="4414" spans="1:17" hidden="1" x14ac:dyDescent="0.3">
      <c r="A4414" t="s">
        <v>9057</v>
      </c>
      <c r="B4414" t="s">
        <v>9058</v>
      </c>
      <c r="C4414" t="str">
        <f>IFERROR(VLOOKUP(Table1[[#This Row],[Ticker]],[1]!Table2[[Symbol]:[Industry]],2,FALSE),"-")</f>
        <v>-</v>
      </c>
      <c r="E4414">
        <v>9.1201500000000006</v>
      </c>
      <c r="F4414">
        <v>15.59</v>
      </c>
      <c r="G4414">
        <v>13.486792372767701</v>
      </c>
      <c r="H4414">
        <v>16.338845041886799</v>
      </c>
      <c r="I4414">
        <v>-54.163415857513002</v>
      </c>
      <c r="J4414">
        <v>-1.4779693776584999</v>
      </c>
      <c r="K4414">
        <v>16.3732801011048</v>
      </c>
      <c r="L4414">
        <v>17.716654707572999</v>
      </c>
      <c r="M4414">
        <v>61.901976940431801</v>
      </c>
      <c r="N4414">
        <v>0.14482758620689601</v>
      </c>
      <c r="O4414">
        <v>85.824246311738193</v>
      </c>
      <c r="P4414">
        <v>40.0718778077268</v>
      </c>
    </row>
    <row r="4415" spans="1:17" hidden="1" x14ac:dyDescent="0.3">
      <c r="A4415" t="s">
        <v>9059</v>
      </c>
      <c r="B4415" t="s">
        <v>9060</v>
      </c>
      <c r="C4415" t="str">
        <f>IFERROR(VLOOKUP(Table1[[#This Row],[Ticker]],[1]!Table2[[Symbol]:[Industry]],2,FALSE),"-")</f>
        <v>-</v>
      </c>
      <c r="D4415" t="s">
        <v>532</v>
      </c>
      <c r="E4415">
        <v>9.1058749999999993</v>
      </c>
      <c r="F4415">
        <v>1.94</v>
      </c>
      <c r="G4415">
        <v>-16.3578127076863</v>
      </c>
      <c r="H4415">
        <v>0.14420447706018</v>
      </c>
      <c r="I4415">
        <v>-26.1092990282302</v>
      </c>
      <c r="J4415">
        <v>-6.2268484363687397</v>
      </c>
      <c r="K4415">
        <v>1.96246070858735</v>
      </c>
      <c r="L4415">
        <v>1.94718458467084</v>
      </c>
      <c r="M4415">
        <v>40.733702316422402</v>
      </c>
      <c r="N4415">
        <v>0.60728185040285199</v>
      </c>
      <c r="O4415">
        <v>36.597938144329902</v>
      </c>
      <c r="P4415">
        <v>40.579710144927503</v>
      </c>
      <c r="Q4415">
        <v>-5.8954482909957001E-2</v>
      </c>
    </row>
    <row r="4416" spans="1:17" hidden="1" x14ac:dyDescent="0.3">
      <c r="A4416" t="s">
        <v>9061</v>
      </c>
      <c r="B4416" t="s">
        <v>9062</v>
      </c>
      <c r="C4416" t="str">
        <f>IFERROR(VLOOKUP(Table1[[#This Row],[Ticker]],[1]!Table2[[Symbol]:[Industry]],2,FALSE),"-")</f>
        <v>-</v>
      </c>
      <c r="D4416" t="s">
        <v>121</v>
      </c>
      <c r="E4416">
        <v>9.0909700000000004</v>
      </c>
      <c r="F4416">
        <v>0.49</v>
      </c>
      <c r="G4416">
        <v>-26.585085434959002</v>
      </c>
      <c r="H4416">
        <v>-2.4873744703082399</v>
      </c>
      <c r="I4416">
        <v>-20.6519845346183</v>
      </c>
      <c r="J4416">
        <v>0.47171615693268798</v>
      </c>
      <c r="K4416">
        <v>0.49059339359514098</v>
      </c>
      <c r="L4416">
        <v>0.51707774848681198</v>
      </c>
      <c r="M4416">
        <v>42.892589935559599</v>
      </c>
      <c r="N4416">
        <v>2.0091825283247</v>
      </c>
      <c r="O4416">
        <v>24.4897959183673</v>
      </c>
      <c r="P4416">
        <v>0</v>
      </c>
      <c r="Q4416">
        <v>-0.16917449555684499</v>
      </c>
    </row>
    <row r="4417" spans="1:17" hidden="1" x14ac:dyDescent="0.3">
      <c r="A4417" t="s">
        <v>9063</v>
      </c>
      <c r="B4417" t="s">
        <v>9064</v>
      </c>
      <c r="C4417" t="str">
        <f>IFERROR(VLOOKUP(Table1[[#This Row],[Ticker]],[1]!Table2[[Symbol]:[Industry]],2,FALSE),"-")</f>
        <v>-</v>
      </c>
      <c r="D4417" t="s">
        <v>3387</v>
      </c>
      <c r="E4417">
        <v>9.0852437500000001</v>
      </c>
      <c r="F4417">
        <v>11.33</v>
      </c>
      <c r="G4417">
        <v>262.76199360284102</v>
      </c>
      <c r="H4417">
        <v>12.8812651973968</v>
      </c>
      <c r="I4417">
        <v>23.073069892086998</v>
      </c>
      <c r="J4417">
        <v>21.1014664283767</v>
      </c>
      <c r="K4417">
        <v>10.627629591250299</v>
      </c>
      <c r="L4417">
        <v>8.8888494959556592</v>
      </c>
      <c r="M4417">
        <v>76.055410903793003</v>
      </c>
      <c r="N4417">
        <v>1.87240155174937</v>
      </c>
      <c r="O4417">
        <v>28.684907325684001</v>
      </c>
      <c r="P4417">
        <v>337.45173745173702</v>
      </c>
    </row>
    <row r="4418" spans="1:17" hidden="1" x14ac:dyDescent="0.3">
      <c r="A4418" t="s">
        <v>9065</v>
      </c>
      <c r="B4418" t="s">
        <v>9066</v>
      </c>
      <c r="C4418" t="str">
        <f>IFERROR(VLOOKUP(Table1[[#This Row],[Ticker]],[1]!Table2[[Symbol]:[Industry]],2,FALSE),"-")</f>
        <v>-</v>
      </c>
      <c r="D4418" t="s">
        <v>626</v>
      </c>
      <c r="E4418">
        <v>9.0821412000000006</v>
      </c>
      <c r="F4418">
        <v>5.94</v>
      </c>
      <c r="G4418">
        <v>23.414914565040899</v>
      </c>
      <c r="H4418">
        <v>10.974163991230199</v>
      </c>
      <c r="I4418">
        <v>2.9108102767024402</v>
      </c>
      <c r="J4418">
        <v>9.5290174508328693</v>
      </c>
      <c r="K4418">
        <v>5.4644449732449498</v>
      </c>
      <c r="L4418">
        <v>5.22082591950549</v>
      </c>
      <c r="M4418">
        <v>65.670202479596796</v>
      </c>
      <c r="N4418">
        <v>2.2894280492886199</v>
      </c>
      <c r="O4418">
        <v>6.0606060606060499</v>
      </c>
      <c r="P4418">
        <v>65</v>
      </c>
      <c r="Q4418">
        <v>0.14922296019960701</v>
      </c>
    </row>
    <row r="4419" spans="1:17" hidden="1" x14ac:dyDescent="0.3">
      <c r="A4419" t="s">
        <v>9067</v>
      </c>
      <c r="B4419" t="s">
        <v>9068</v>
      </c>
      <c r="C4419" t="str">
        <f>IFERROR(VLOOKUP(Table1[[#This Row],[Ticker]],[1]!Table2[[Symbol]:[Industry]],2,FALSE),"-")</f>
        <v>-</v>
      </c>
      <c r="E4419">
        <v>9.0800426000000005</v>
      </c>
      <c r="F4419">
        <v>29.98</v>
      </c>
      <c r="G4419">
        <v>-26.851219832829901</v>
      </c>
      <c r="H4419">
        <v>-2.4873744703082399</v>
      </c>
      <c r="I4419">
        <v>-8.13282592777934</v>
      </c>
      <c r="J4419">
        <v>0.47171615693268798</v>
      </c>
      <c r="K4419">
        <v>29.8291568335164</v>
      </c>
      <c r="L4419">
        <v>29.6496263257281</v>
      </c>
      <c r="M4419">
        <v>99.999999998127706</v>
      </c>
      <c r="N4419">
        <v>0</v>
      </c>
      <c r="O4419">
        <v>0.26684456304202298</v>
      </c>
      <c r="P4419">
        <v>4.97198879551821</v>
      </c>
    </row>
    <row r="4420" spans="1:17" hidden="1" x14ac:dyDescent="0.3">
      <c r="A4420" t="s">
        <v>9069</v>
      </c>
      <c r="B4420" t="s">
        <v>9070</v>
      </c>
      <c r="C4420" t="str">
        <f>IFERROR(VLOOKUP(Table1[[#This Row],[Ticker]],[1]!Table2[[Symbol]:[Industry]],2,FALSE),"-")</f>
        <v>-</v>
      </c>
      <c r="D4420" t="s">
        <v>1564</v>
      </c>
      <c r="E4420">
        <v>9.0684100149999995</v>
      </c>
      <c r="F4420">
        <v>8.65</v>
      </c>
      <c r="G4420">
        <v>120.557771707898</v>
      </c>
      <c r="H4420">
        <v>-12.8427044195468</v>
      </c>
      <c r="I4420">
        <v>-10.128624247107</v>
      </c>
      <c r="J4420">
        <v>-8.4973560080157498</v>
      </c>
      <c r="K4420">
        <v>9.7570019525842593</v>
      </c>
      <c r="L4420">
        <v>7.9489618225059404</v>
      </c>
      <c r="M4420">
        <v>15.7191198928343</v>
      </c>
      <c r="N4420">
        <v>0.29206210587743803</v>
      </c>
      <c r="O4420">
        <v>50.867052023121303</v>
      </c>
      <c r="Q4420">
        <v>7.9401152788585005E-2</v>
      </c>
    </row>
    <row r="4421" spans="1:17" hidden="1" x14ac:dyDescent="0.3">
      <c r="A4421" t="s">
        <v>9071</v>
      </c>
      <c r="B4421" t="s">
        <v>9072</v>
      </c>
      <c r="C4421" t="str">
        <f>IFERROR(VLOOKUP(Table1[[#This Row],[Ticker]],[1]!Table2[[Symbol]:[Industry]],2,FALSE),"-")</f>
        <v>-</v>
      </c>
      <c r="D4421" t="s">
        <v>286</v>
      </c>
      <c r="E4421">
        <v>9.0617137499999991</v>
      </c>
      <c r="F4421">
        <v>5.97</v>
      </c>
      <c r="G4421">
        <v>144.77855092867699</v>
      </c>
      <c r="H4421">
        <v>37.325271899715098</v>
      </c>
      <c r="I4421">
        <v>81.993224492388705</v>
      </c>
      <c r="J4421">
        <v>10.6193176329474</v>
      </c>
      <c r="K4421">
        <v>4.5972156701406499</v>
      </c>
      <c r="L4421">
        <v>3.81399773093607</v>
      </c>
      <c r="M4421">
        <v>100</v>
      </c>
      <c r="N4421">
        <v>5.4909224894486499</v>
      </c>
      <c r="O4421">
        <v>0</v>
      </c>
      <c r="P4421">
        <v>171.363636363636</v>
      </c>
    </row>
    <row r="4422" spans="1:17" hidden="1" x14ac:dyDescent="0.3">
      <c r="A4422" t="s">
        <v>9073</v>
      </c>
      <c r="B4422" t="s">
        <v>9074</v>
      </c>
      <c r="C4422" t="str">
        <f>IFERROR(VLOOKUP(Table1[[#This Row],[Ticker]],[1]!Table2[[Symbol]:[Industry]],2,FALSE),"-")</f>
        <v>-</v>
      </c>
      <c r="D4422" t="s">
        <v>532</v>
      </c>
      <c r="E4422">
        <v>9.0181959999999997</v>
      </c>
      <c r="F4422">
        <v>9.02</v>
      </c>
      <c r="G4422">
        <v>16.136433552382599</v>
      </c>
      <c r="H4422">
        <v>-9.6375276878771796</v>
      </c>
      <c r="I4422">
        <v>-44.459457036843901</v>
      </c>
      <c r="J4422">
        <v>0.36182604704258098</v>
      </c>
      <c r="K4422">
        <v>9.6872453970030907</v>
      </c>
      <c r="L4422">
        <v>9.5950186409498901</v>
      </c>
      <c r="M4422">
        <v>35.315941852285299</v>
      </c>
      <c r="N4422">
        <v>0.56976817359769605</v>
      </c>
      <c r="O4422">
        <v>75.277161862527706</v>
      </c>
      <c r="P4422">
        <v>50.836120401337702</v>
      </c>
      <c r="Q4422">
        <v>9.5091157294856996E-2</v>
      </c>
    </row>
    <row r="4423" spans="1:17" hidden="1" x14ac:dyDescent="0.3">
      <c r="A4423" t="s">
        <v>9075</v>
      </c>
      <c r="B4423" t="s">
        <v>9076</v>
      </c>
      <c r="C4423" t="str">
        <f>IFERROR(VLOOKUP(Table1[[#This Row],[Ticker]],[1]!Table2[[Symbol]:[Industry]],2,FALSE),"-")</f>
        <v>-</v>
      </c>
      <c r="D4423" t="s">
        <v>4028</v>
      </c>
      <c r="E4423">
        <v>9.0134090879999995</v>
      </c>
      <c r="F4423">
        <v>4.5599999999999996</v>
      </c>
      <c r="G4423">
        <v>47.4607160917584</v>
      </c>
      <c r="H4423">
        <v>1.90061629181645</v>
      </c>
      <c r="I4423">
        <v>-49.771481389964201</v>
      </c>
      <c r="J4423">
        <v>-6.7151421592890799</v>
      </c>
      <c r="K4423">
        <v>4.4302773564374904</v>
      </c>
      <c r="L4423">
        <v>4.4932506226568298</v>
      </c>
      <c r="M4423">
        <v>46.644244394328901</v>
      </c>
      <c r="N4423">
        <v>1.1200402673749701</v>
      </c>
      <c r="O4423">
        <v>117.105263157894</v>
      </c>
      <c r="P4423">
        <v>82.399999999999906</v>
      </c>
      <c r="Q4423">
        <v>4.2296439314579999E-2</v>
      </c>
    </row>
    <row r="4424" spans="1:17" hidden="1" x14ac:dyDescent="0.3">
      <c r="A4424" t="s">
        <v>9077</v>
      </c>
      <c r="B4424" t="s">
        <v>9078</v>
      </c>
      <c r="C4424" t="str">
        <f>IFERROR(VLOOKUP(Table1[[#This Row],[Ticker]],[1]!Table2[[Symbol]:[Industry]],2,FALSE),"-")</f>
        <v>-</v>
      </c>
      <c r="D4424" t="s">
        <v>68</v>
      </c>
      <c r="E4424">
        <v>8.9979349650000007</v>
      </c>
      <c r="F4424">
        <v>4.1500000000000004</v>
      </c>
      <c r="G4424">
        <v>9.9280724597777699</v>
      </c>
      <c r="H4424">
        <v>-5.9356503323771896</v>
      </c>
      <c r="I4424">
        <v>-25.736393670665901</v>
      </c>
      <c r="J4424">
        <v>-2.3060616208450901</v>
      </c>
      <c r="K4424">
        <v>4.0905638084946796</v>
      </c>
      <c r="L4424">
        <v>3.94146190839467</v>
      </c>
      <c r="M4424">
        <v>56.6901374238264</v>
      </c>
      <c r="N4424">
        <v>0.61251894496202297</v>
      </c>
      <c r="O4424">
        <v>21.6867469879517</v>
      </c>
      <c r="P4424">
        <v>50.909090909090899</v>
      </c>
      <c r="Q4424">
        <v>4.3929281161051E-2</v>
      </c>
    </row>
    <row r="4425" spans="1:17" hidden="1" x14ac:dyDescent="0.3">
      <c r="A4425" t="s">
        <v>9079</v>
      </c>
      <c r="B4425" t="s">
        <v>9080</v>
      </c>
      <c r="C4425" t="str">
        <f>IFERROR(VLOOKUP(Table1[[#This Row],[Ticker]],[1]!Table2[[Symbol]:[Industry]],2,FALSE),"-")</f>
        <v>-</v>
      </c>
      <c r="D4425" t="s">
        <v>5474</v>
      </c>
      <c r="E4425">
        <v>8.9946740349999992</v>
      </c>
      <c r="F4425">
        <v>1.27</v>
      </c>
      <c r="G4425">
        <v>-13.1922282921019</v>
      </c>
      <c r="H4425">
        <v>-10.401043535056401</v>
      </c>
      <c r="I4425">
        <v>-26.7102569001683</v>
      </c>
      <c r="J4425">
        <v>-1.0667453815288499</v>
      </c>
      <c r="K4425">
        <v>1.35045693630148</v>
      </c>
      <c r="L4425">
        <v>1.3571292249398801</v>
      </c>
      <c r="M4425">
        <v>42.339778576439599</v>
      </c>
      <c r="N4425">
        <v>0.96415281149212195</v>
      </c>
      <c r="O4425">
        <v>100.787401574803</v>
      </c>
      <c r="P4425">
        <v>54.878048780487802</v>
      </c>
      <c r="Q4425">
        <v>2.1336978627687998E-2</v>
      </c>
    </row>
    <row r="4426" spans="1:17" hidden="1" x14ac:dyDescent="0.3">
      <c r="A4426" t="s">
        <v>9081</v>
      </c>
      <c r="B4426" t="s">
        <v>9082</v>
      </c>
      <c r="C4426" t="str">
        <f>IFERROR(VLOOKUP(Table1[[#This Row],[Ticker]],[1]!Table2[[Symbol]:[Industry]],2,FALSE),"-")</f>
        <v>-</v>
      </c>
      <c r="D4426" t="s">
        <v>417</v>
      </c>
      <c r="E4426">
        <v>8.9611699999999992</v>
      </c>
      <c r="F4426">
        <v>6.85</v>
      </c>
      <c r="G4426">
        <v>-29.4219648675831</v>
      </c>
      <c r="H4426">
        <v>-21.1810681640019</v>
      </c>
      <c r="I4426">
        <v>-27.479814723297501</v>
      </c>
      <c r="J4426">
        <v>-4.5282838430672996</v>
      </c>
      <c r="K4426">
        <v>7.2549948069015402</v>
      </c>
      <c r="L4426">
        <v>7.1609395114222396</v>
      </c>
      <c r="M4426">
        <v>3.77560120376249</v>
      </c>
      <c r="N4426">
        <v>0.40969597475422997</v>
      </c>
      <c r="O4426">
        <v>43.795620437956202</v>
      </c>
      <c r="P4426">
        <v>73.417721518987307</v>
      </c>
      <c r="Q4426">
        <v>2.4865243575929999E-3</v>
      </c>
    </row>
    <row r="4427" spans="1:17" hidden="1" x14ac:dyDescent="0.3">
      <c r="A4427" t="s">
        <v>9083</v>
      </c>
      <c r="B4427" t="s">
        <v>9084</v>
      </c>
      <c r="C4427" t="str">
        <f>IFERROR(VLOOKUP(Table1[[#This Row],[Ticker]],[1]!Table2[[Symbol]:[Industry]],2,FALSE),"-")</f>
        <v>-</v>
      </c>
      <c r="D4427" t="s">
        <v>696</v>
      </c>
      <c r="E4427">
        <v>8.9285349999999397</v>
      </c>
      <c r="F4427">
        <v>8.75</v>
      </c>
      <c r="G4427">
        <v>-26.585085434959002</v>
      </c>
      <c r="H4427">
        <v>-2.4873744703082399</v>
      </c>
      <c r="I4427">
        <v>-13.104814723297499</v>
      </c>
      <c r="J4427">
        <v>0.47171615693268798</v>
      </c>
      <c r="K4427">
        <v>8.75</v>
      </c>
      <c r="L4427">
        <v>8.75</v>
      </c>
      <c r="M4427">
        <v>50</v>
      </c>
      <c r="O4427">
        <v>0</v>
      </c>
      <c r="P4427">
        <v>0</v>
      </c>
    </row>
    <row r="4428" spans="1:17" hidden="1" x14ac:dyDescent="0.3">
      <c r="A4428" t="s">
        <v>9085</v>
      </c>
      <c r="B4428" t="s">
        <v>9086</v>
      </c>
      <c r="C4428" t="str">
        <f>IFERROR(VLOOKUP(Table1[[#This Row],[Ticker]],[1]!Table2[[Symbol]:[Industry]],2,FALSE),"-")</f>
        <v>-</v>
      </c>
      <c r="D4428" t="s">
        <v>1701</v>
      </c>
      <c r="E4428">
        <v>8.9234489999999997</v>
      </c>
      <c r="F4428">
        <v>24.63</v>
      </c>
      <c r="G4428">
        <v>177.86485276034301</v>
      </c>
      <c r="H4428">
        <v>21.2953010806912</v>
      </c>
      <c r="I4428">
        <v>90.4489042849669</v>
      </c>
      <c r="J4428">
        <v>8.6221863763684201</v>
      </c>
      <c r="K4428">
        <v>20.188167479015501</v>
      </c>
      <c r="L4428">
        <v>16.120532340198</v>
      </c>
      <c r="M4428">
        <v>89.037619435996604</v>
      </c>
      <c r="N4428">
        <v>1.9570608423111</v>
      </c>
      <c r="O4428">
        <v>16.037352821761999</v>
      </c>
      <c r="P4428">
        <v>220.28608582574699</v>
      </c>
      <c r="Q4428">
        <v>0.14135611763834299</v>
      </c>
    </row>
    <row r="4429" spans="1:17" hidden="1" x14ac:dyDescent="0.3">
      <c r="A4429" t="s">
        <v>9087</v>
      </c>
      <c r="B4429" t="s">
        <v>9088</v>
      </c>
      <c r="C4429" t="str">
        <f>IFERROR(VLOOKUP(Table1[[#This Row],[Ticker]],[1]!Table2[[Symbol]:[Industry]],2,FALSE),"-")</f>
        <v>-</v>
      </c>
      <c r="D4429" t="s">
        <v>626</v>
      </c>
      <c r="E4429">
        <v>8.91688905</v>
      </c>
      <c r="F4429">
        <v>2.85</v>
      </c>
      <c r="G4429">
        <v>-34.649601563991297</v>
      </c>
      <c r="H4429">
        <v>8.2405948783507696</v>
      </c>
      <c r="I4429">
        <v>-26.741178359661099</v>
      </c>
      <c r="J4429">
        <v>-1.5621821481520499</v>
      </c>
      <c r="K4429">
        <v>2.8534249079382699</v>
      </c>
      <c r="L4429">
        <v>3.0098560327169599</v>
      </c>
      <c r="M4429">
        <v>41.896509990630001</v>
      </c>
      <c r="N4429">
        <v>0.74785896696549403</v>
      </c>
      <c r="O4429">
        <v>34.736842105263101</v>
      </c>
      <c r="P4429">
        <v>21.276595744680801</v>
      </c>
      <c r="Q4429">
        <v>7.2588877242466002E-2</v>
      </c>
    </row>
    <row r="4430" spans="1:17" hidden="1" x14ac:dyDescent="0.3">
      <c r="A4430" t="s">
        <v>9089</v>
      </c>
      <c r="B4430" t="s">
        <v>9090</v>
      </c>
      <c r="C4430" t="str">
        <f>IFERROR(VLOOKUP(Table1[[#This Row],[Ticker]],[1]!Table2[[Symbol]:[Industry]],2,FALSE),"-")</f>
        <v>-</v>
      </c>
      <c r="D4430" t="s">
        <v>4550</v>
      </c>
      <c r="E4430">
        <v>8.9157600000000006</v>
      </c>
      <c r="F4430">
        <v>42.7</v>
      </c>
      <c r="G4430">
        <v>6.8524145650409301</v>
      </c>
      <c r="H4430">
        <v>-2.0200847506820598</v>
      </c>
      <c r="I4430">
        <v>-2.0803737456584401</v>
      </c>
      <c r="J4430">
        <v>0.47171615693268798</v>
      </c>
      <c r="K4430">
        <v>42.165309242644</v>
      </c>
      <c r="L4430">
        <v>39.357845598256397</v>
      </c>
      <c r="M4430">
        <v>19.681729955470999</v>
      </c>
      <c r="N4430">
        <v>0.94499999999999995</v>
      </c>
      <c r="O4430">
        <v>5.2459016393442397</v>
      </c>
      <c r="P4430">
        <v>55.272727272727202</v>
      </c>
    </row>
    <row r="4431" spans="1:17" hidden="1" x14ac:dyDescent="0.3">
      <c r="A4431" t="s">
        <v>9091</v>
      </c>
      <c r="B4431" t="s">
        <v>8671</v>
      </c>
      <c r="C4431" t="str">
        <f>IFERROR(VLOOKUP(Table1[[#This Row],[Ticker]],[1]!Table2[[Symbol]:[Industry]],2,FALSE),"-")</f>
        <v>-</v>
      </c>
      <c r="D4431" t="s">
        <v>932</v>
      </c>
      <c r="E4431">
        <v>8.8887900000000002</v>
      </c>
      <c r="F4431">
        <v>10.199999999999999</v>
      </c>
      <c r="G4431">
        <v>91.363632513758802</v>
      </c>
      <c r="H4431">
        <v>13.1588840330931</v>
      </c>
      <c r="I4431">
        <v>67.7462491064896</v>
      </c>
      <c r="J4431">
        <v>7.38995515064338</v>
      </c>
      <c r="K4431">
        <v>9.7397352892709907</v>
      </c>
      <c r="L4431">
        <v>8.0339085719188894</v>
      </c>
      <c r="M4431">
        <v>64.569972502140402</v>
      </c>
      <c r="N4431">
        <v>0.75741699759859304</v>
      </c>
      <c r="O4431">
        <v>54.019607843137202</v>
      </c>
      <c r="P4431">
        <v>117.948717948717</v>
      </c>
    </row>
    <row r="4432" spans="1:17" hidden="1" x14ac:dyDescent="0.3">
      <c r="A4432" t="s">
        <v>9092</v>
      </c>
      <c r="B4432" t="s">
        <v>9093</v>
      </c>
      <c r="C4432" t="str">
        <f>IFERROR(VLOOKUP(Table1[[#This Row],[Ticker]],[1]!Table2[[Symbol]:[Industry]],2,FALSE),"-")</f>
        <v>-</v>
      </c>
      <c r="D4432" t="s">
        <v>286</v>
      </c>
      <c r="E4432">
        <v>8.8648750300000003</v>
      </c>
      <c r="F4432">
        <v>6.05</v>
      </c>
      <c r="G4432">
        <v>23.538984043949</v>
      </c>
      <c r="H4432">
        <v>-25.391004007229299</v>
      </c>
      <c r="I4432">
        <v>-13.7616291732154</v>
      </c>
      <c r="J4432">
        <v>-8.9400485489496599</v>
      </c>
      <c r="K4432">
        <v>6.4551684159901903</v>
      </c>
      <c r="L4432">
        <v>5.6259693570036697</v>
      </c>
      <c r="M4432">
        <v>12.4671637663124</v>
      </c>
      <c r="N4432">
        <v>0.468690700309143</v>
      </c>
      <c r="O4432">
        <v>44.297520661157002</v>
      </c>
      <c r="P4432">
        <v>63.513513513513502</v>
      </c>
      <c r="Q4432">
        <v>6.2898634649371996E-2</v>
      </c>
    </row>
    <row r="4433" spans="1:17" hidden="1" x14ac:dyDescent="0.3">
      <c r="A4433" t="s">
        <v>9094</v>
      </c>
      <c r="B4433" t="s">
        <v>9095</v>
      </c>
      <c r="C4433" t="str">
        <f>IFERROR(VLOOKUP(Table1[[#This Row],[Ticker]],[1]!Table2[[Symbol]:[Industry]],2,FALSE),"-")</f>
        <v>-</v>
      </c>
      <c r="D4433" t="s">
        <v>626</v>
      </c>
      <c r="E4433">
        <v>8.8471936000000007</v>
      </c>
      <c r="F4433">
        <v>23.59</v>
      </c>
      <c r="G4433">
        <v>-10.206200383158301</v>
      </c>
      <c r="H4433">
        <v>-2.90771915294799</v>
      </c>
      <c r="I4433">
        <v>-13.4006727114632</v>
      </c>
      <c r="J4433">
        <v>-4.1962918913570499</v>
      </c>
      <c r="K4433">
        <v>23.7786229801197</v>
      </c>
      <c r="L4433">
        <v>23.763714494203899</v>
      </c>
      <c r="M4433">
        <v>41.898771813995403</v>
      </c>
      <c r="N4433">
        <v>2.07237547425387</v>
      </c>
      <c r="O4433">
        <v>23.993217465027499</v>
      </c>
      <c r="P4433">
        <v>41.0041841004183</v>
      </c>
      <c r="Q4433">
        <v>1.083092029777E-2</v>
      </c>
    </row>
    <row r="4434" spans="1:17" hidden="1" x14ac:dyDescent="0.3">
      <c r="A4434" t="s">
        <v>9096</v>
      </c>
      <c r="B4434" t="s">
        <v>9097</v>
      </c>
      <c r="C4434" t="str">
        <f>IFERROR(VLOOKUP(Table1[[#This Row],[Ticker]],[1]!Table2[[Symbol]:[Industry]],2,FALSE),"-")</f>
        <v>-</v>
      </c>
      <c r="D4434" t="s">
        <v>68</v>
      </c>
      <c r="E4434">
        <v>8.7727851000000001</v>
      </c>
      <c r="F4434">
        <v>4.63</v>
      </c>
      <c r="G4434">
        <v>28.7840420818194</v>
      </c>
      <c r="H4434">
        <v>13.2606570257547</v>
      </c>
      <c r="I4434">
        <v>-12.888364506847299</v>
      </c>
      <c r="J4434">
        <v>8.0326917666887994</v>
      </c>
      <c r="K4434">
        <v>3.8711266841126601</v>
      </c>
      <c r="L4434">
        <v>3.8157342892192001</v>
      </c>
      <c r="M4434">
        <v>77.770333473296205</v>
      </c>
      <c r="N4434">
        <v>1.78276764015323</v>
      </c>
      <c r="O4434">
        <v>31.5334773218142</v>
      </c>
      <c r="P4434">
        <v>70.220588235294102</v>
      </c>
      <c r="Q4434">
        <v>4.3953290826617003E-2</v>
      </c>
    </row>
    <row r="4435" spans="1:17" hidden="1" x14ac:dyDescent="0.3">
      <c r="A4435" t="s">
        <v>9098</v>
      </c>
      <c r="B4435" t="s">
        <v>9099</v>
      </c>
      <c r="C4435" t="str">
        <f>IFERROR(VLOOKUP(Table1[[#This Row],[Ticker]],[1]!Table2[[Symbol]:[Industry]],2,FALSE),"-")</f>
        <v>-</v>
      </c>
      <c r="D4435" t="s">
        <v>484</v>
      </c>
      <c r="E4435">
        <v>8.7550749999999997</v>
      </c>
      <c r="F4435">
        <v>17.5</v>
      </c>
      <c r="G4435">
        <v>98.640139790266105</v>
      </c>
      <c r="H4435">
        <v>-5.68520644862802</v>
      </c>
      <c r="I4435">
        <v>24.690460867253599</v>
      </c>
      <c r="J4435">
        <v>4.0079480409906498</v>
      </c>
      <c r="K4435">
        <v>16.117625347820599</v>
      </c>
      <c r="L4435">
        <v>12.6034657983281</v>
      </c>
      <c r="M4435">
        <v>45.662381224550003</v>
      </c>
      <c r="N4435">
        <v>0.73826682709204094</v>
      </c>
      <c r="O4435">
        <v>13.9428571428571</v>
      </c>
      <c r="P4435">
        <v>138.74488403819899</v>
      </c>
      <c r="Q4435">
        <v>0.12906753382035399</v>
      </c>
    </row>
    <row r="4436" spans="1:17" hidden="1" x14ac:dyDescent="0.3">
      <c r="A4436" t="s">
        <v>9100</v>
      </c>
      <c r="B4436" t="s">
        <v>9101</v>
      </c>
      <c r="C4436" t="str">
        <f>IFERROR(VLOOKUP(Table1[[#This Row],[Ticker]],[1]!Table2[[Symbol]:[Industry]],2,FALSE),"-")</f>
        <v>-</v>
      </c>
      <c r="D4436" t="s">
        <v>1676</v>
      </c>
      <c r="E4436">
        <v>8.7248000000000001</v>
      </c>
      <c r="F4436">
        <v>20.5</v>
      </c>
      <c r="G4436">
        <v>-43.215441281001098</v>
      </c>
      <c r="H4436">
        <v>-11.645041856917301</v>
      </c>
      <c r="I4436">
        <v>-16.860683267898398</v>
      </c>
      <c r="J4436">
        <v>0.61457329978983599</v>
      </c>
      <c r="K4436">
        <v>21.368669015087001</v>
      </c>
      <c r="L4436">
        <v>25.417026043136101</v>
      </c>
      <c r="M4436">
        <v>38.7029817560962</v>
      </c>
      <c r="N4436">
        <v>0.61065465147097797</v>
      </c>
      <c r="O4436">
        <v>237.54355400696801</v>
      </c>
      <c r="P4436">
        <v>18.223760092272201</v>
      </c>
      <c r="Q4436">
        <v>5.1509558375556E-2</v>
      </c>
    </row>
    <row r="4437" spans="1:17" hidden="1" x14ac:dyDescent="0.3">
      <c r="A4437" t="s">
        <v>9102</v>
      </c>
      <c r="B4437" t="s">
        <v>9103</v>
      </c>
      <c r="C4437" t="str">
        <f>IFERROR(VLOOKUP(Table1[[#This Row],[Ticker]],[1]!Table2[[Symbol]:[Industry]],2,FALSE),"-")</f>
        <v>-</v>
      </c>
      <c r="D4437" t="s">
        <v>417</v>
      </c>
      <c r="E4437">
        <v>8.7224096000000007</v>
      </c>
      <c r="F4437">
        <v>17.02</v>
      </c>
      <c r="G4437">
        <v>25.3792002793266</v>
      </c>
      <c r="H4437">
        <v>40.537835613725299</v>
      </c>
      <c r="I4437">
        <v>-33.794469895711302</v>
      </c>
      <c r="J4437">
        <v>4.4423942265722598</v>
      </c>
      <c r="K4437">
        <v>14.018547323227599</v>
      </c>
      <c r="L4437">
        <v>15.0105081446351</v>
      </c>
      <c r="M4437">
        <v>91.311406584969703</v>
      </c>
      <c r="N4437">
        <v>2.2560296846011099</v>
      </c>
      <c r="O4437">
        <v>49.294947121033999</v>
      </c>
      <c r="P4437">
        <v>59.812206572769902</v>
      </c>
      <c r="Q4437">
        <v>3.1351067413703998E-2</v>
      </c>
    </row>
    <row r="4438" spans="1:17" hidden="1" x14ac:dyDescent="0.3">
      <c r="A4438" t="s">
        <v>9104</v>
      </c>
      <c r="B4438" t="s">
        <v>9105</v>
      </c>
      <c r="C4438" t="str">
        <f>IFERROR(VLOOKUP(Table1[[#This Row],[Ticker]],[1]!Table2[[Symbol]:[Industry]],2,FALSE),"-")</f>
        <v>-</v>
      </c>
      <c r="D4438" t="s">
        <v>9106</v>
      </c>
      <c r="E4438">
        <v>8.7178728999999997</v>
      </c>
      <c r="F4438">
        <v>11</v>
      </c>
      <c r="G4438">
        <v>-4.7071511626585902</v>
      </c>
      <c r="H4438">
        <v>3.3838376509038701</v>
      </c>
      <c r="I4438">
        <v>-23.673920414354399</v>
      </c>
      <c r="J4438">
        <v>-2.2262821024232702</v>
      </c>
      <c r="K4438">
        <v>11.0224564018766</v>
      </c>
      <c r="L4438">
        <v>11.1069017240241</v>
      </c>
      <c r="M4438">
        <v>44.026672864198297</v>
      </c>
      <c r="N4438">
        <v>1.34265734265734</v>
      </c>
      <c r="O4438">
        <v>95</v>
      </c>
      <c r="P4438">
        <v>29.8</v>
      </c>
      <c r="Q4438">
        <v>2.4666655459747999E-2</v>
      </c>
    </row>
    <row r="4439" spans="1:17" hidden="1" x14ac:dyDescent="0.3">
      <c r="A4439" t="s">
        <v>9107</v>
      </c>
      <c r="B4439" t="s">
        <v>9108</v>
      </c>
      <c r="C4439" t="str">
        <f>IFERROR(VLOOKUP(Table1[[#This Row],[Ticker]],[1]!Table2[[Symbol]:[Industry]],2,FALSE),"-")</f>
        <v>-</v>
      </c>
      <c r="D4439" t="s">
        <v>433</v>
      </c>
      <c r="E4439">
        <v>8.7159999999999993</v>
      </c>
      <c r="F4439">
        <v>21.79</v>
      </c>
      <c r="G4439">
        <v>0.84181514983622896</v>
      </c>
      <c r="H4439">
        <v>-2.4873744703082399</v>
      </c>
      <c r="I4439">
        <v>-8.1433503687696298</v>
      </c>
      <c r="J4439">
        <v>0.47171615693268798</v>
      </c>
      <c r="K4439">
        <v>21.6303528009365</v>
      </c>
      <c r="L4439">
        <v>18.639748058285999</v>
      </c>
      <c r="M4439">
        <v>100</v>
      </c>
      <c r="O4439">
        <v>0</v>
      </c>
      <c r="P4439">
        <v>27.426900584795298</v>
      </c>
    </row>
    <row r="4440" spans="1:17" hidden="1" x14ac:dyDescent="0.3">
      <c r="A4440" t="s">
        <v>9109</v>
      </c>
      <c r="B4440" t="s">
        <v>9110</v>
      </c>
      <c r="C4440" t="str">
        <f>IFERROR(VLOOKUP(Table1[[#This Row],[Ticker]],[1]!Table2[[Symbol]:[Industry]],2,FALSE),"-")</f>
        <v>-</v>
      </c>
      <c r="D4440" t="s">
        <v>1701</v>
      </c>
      <c r="E4440">
        <v>8.7126319999999993</v>
      </c>
      <c r="F4440">
        <v>9.64</v>
      </c>
      <c r="G4440">
        <v>-8.5363049471541892</v>
      </c>
      <c r="H4440">
        <v>2.6237366408028699</v>
      </c>
      <c r="I4440">
        <v>-32.637368980392701</v>
      </c>
      <c r="J4440">
        <v>-1.5986772178085</v>
      </c>
      <c r="K4440">
        <v>9.4179351105975595</v>
      </c>
      <c r="L4440">
        <v>9.9800715896915708</v>
      </c>
      <c r="M4440">
        <v>50.562627958649401</v>
      </c>
      <c r="N4440">
        <v>0.470762496659481</v>
      </c>
      <c r="O4440">
        <v>67.012448132780094</v>
      </c>
      <c r="P4440">
        <v>42.603550295858</v>
      </c>
      <c r="Q4440">
        <v>-6.1685391191801997E-2</v>
      </c>
    </row>
    <row r="4441" spans="1:17" hidden="1" x14ac:dyDescent="0.3">
      <c r="A4441" t="s">
        <v>9111</v>
      </c>
      <c r="B4441" t="s">
        <v>9112</v>
      </c>
      <c r="C4441" t="str">
        <f>IFERROR(VLOOKUP(Table1[[#This Row],[Ticker]],[1]!Table2[[Symbol]:[Industry]],2,FALSE),"-")</f>
        <v>-</v>
      </c>
      <c r="D4441" t="s">
        <v>27</v>
      </c>
      <c r="E4441">
        <v>8.68</v>
      </c>
      <c r="F4441">
        <v>25</v>
      </c>
      <c r="G4441">
        <v>-44.617872320204903</v>
      </c>
      <c r="H4441">
        <v>-12.881639703283099</v>
      </c>
      <c r="I4441">
        <v>-17.866719485202299</v>
      </c>
      <c r="J4441">
        <v>-4.47124962253499</v>
      </c>
      <c r="K4441">
        <v>28.0373951646067</v>
      </c>
      <c r="L4441">
        <v>27.047832655032899</v>
      </c>
      <c r="M4441">
        <v>12.3624952084187</v>
      </c>
      <c r="N4441">
        <v>0.75581395348837199</v>
      </c>
      <c r="O4441">
        <v>36</v>
      </c>
      <c r="P4441">
        <v>5.7082452431289603</v>
      </c>
    </row>
    <row r="4442" spans="1:17" hidden="1" x14ac:dyDescent="0.3">
      <c r="A4442" t="s">
        <v>9113</v>
      </c>
      <c r="B4442" t="s">
        <v>9114</v>
      </c>
      <c r="C4442" t="str">
        <f>IFERROR(VLOOKUP(Table1[[#This Row],[Ticker]],[1]!Table2[[Symbol]:[Industry]],2,FALSE),"-")</f>
        <v>-</v>
      </c>
      <c r="D4442" t="s">
        <v>433</v>
      </c>
      <c r="E4442">
        <v>8.6630400000000005</v>
      </c>
      <c r="F4442">
        <v>30.72</v>
      </c>
      <c r="G4442">
        <v>95.701455809613904</v>
      </c>
      <c r="H4442">
        <v>38.559457485614601</v>
      </c>
      <c r="I4442">
        <v>14.8418741563359</v>
      </c>
      <c r="J4442">
        <v>-0.55921167811885797</v>
      </c>
      <c r="K4442">
        <v>26.225270450859298</v>
      </c>
      <c r="L4442">
        <v>22.1790915525184</v>
      </c>
      <c r="M4442">
        <v>51.716188718456102</v>
      </c>
      <c r="N4442">
        <v>1.59254653417837</v>
      </c>
      <c r="O4442">
        <v>11.328125</v>
      </c>
      <c r="P4442">
        <v>146.548956661316</v>
      </c>
      <c r="Q4442">
        <v>0.11674604361498001</v>
      </c>
    </row>
    <row r="4443" spans="1:17" hidden="1" x14ac:dyDescent="0.3">
      <c r="A4443" t="s">
        <v>9115</v>
      </c>
      <c r="B4443" t="s">
        <v>9116</v>
      </c>
      <c r="C4443" t="str">
        <f>IFERROR(VLOOKUP(Table1[[#This Row],[Ticker]],[1]!Table2[[Symbol]:[Industry]],2,FALSE),"-")</f>
        <v>-</v>
      </c>
      <c r="D4443" t="s">
        <v>433</v>
      </c>
      <c r="E4443">
        <v>8.6501249999999992</v>
      </c>
      <c r="F4443">
        <v>116.5</v>
      </c>
      <c r="G4443">
        <v>-26.585085434959002</v>
      </c>
      <c r="H4443">
        <v>-2.4873744703082399</v>
      </c>
      <c r="I4443">
        <v>-13.104814723297499</v>
      </c>
      <c r="J4443">
        <v>0.47171615693268798</v>
      </c>
      <c r="K4443">
        <v>116.499999470646</v>
      </c>
      <c r="L4443">
        <v>116.48624196005601</v>
      </c>
      <c r="M4443">
        <v>100</v>
      </c>
      <c r="O4443">
        <v>0</v>
      </c>
      <c r="P4443">
        <v>0.43103448275862899</v>
      </c>
    </row>
    <row r="4444" spans="1:17" hidden="1" x14ac:dyDescent="0.3">
      <c r="A4444" t="s">
        <v>9117</v>
      </c>
      <c r="B4444" t="s">
        <v>9118</v>
      </c>
      <c r="C4444" t="str">
        <f>IFERROR(VLOOKUP(Table1[[#This Row],[Ticker]],[1]!Table2[[Symbol]:[Industry]],2,FALSE),"-")</f>
        <v>-</v>
      </c>
      <c r="D4444" t="s">
        <v>1676</v>
      </c>
      <c r="E4444">
        <v>8.6354649999999999</v>
      </c>
      <c r="F4444">
        <v>28.06</v>
      </c>
      <c r="G4444">
        <v>79.890264086748005</v>
      </c>
      <c r="H4444">
        <v>-20.139869849236099</v>
      </c>
      <c r="I4444">
        <v>-38.058010765019901</v>
      </c>
      <c r="J4444">
        <v>25.087100772317299</v>
      </c>
      <c r="K4444">
        <v>32.123286546551299</v>
      </c>
      <c r="L4444">
        <v>34.242082275593098</v>
      </c>
      <c r="M4444">
        <v>62.024972193534502</v>
      </c>
      <c r="N4444">
        <v>3.49123336388489</v>
      </c>
      <c r="O4444">
        <v>82.074126870990696</v>
      </c>
      <c r="P4444">
        <v>120.07843137254901</v>
      </c>
      <c r="Q4444">
        <v>3.8855811165629001E-2</v>
      </c>
    </row>
    <row r="4445" spans="1:17" hidden="1" x14ac:dyDescent="0.3">
      <c r="A4445" t="s">
        <v>9119</v>
      </c>
      <c r="B4445" t="s">
        <v>9120</v>
      </c>
      <c r="C4445" t="str">
        <f>IFERROR(VLOOKUP(Table1[[#This Row],[Ticker]],[1]!Table2[[Symbol]:[Industry]],2,FALSE),"-")</f>
        <v>-</v>
      </c>
      <c r="D4445" t="s">
        <v>696</v>
      </c>
      <c r="E4445">
        <v>8.6270889999999998</v>
      </c>
      <c r="F4445">
        <v>5.35</v>
      </c>
      <c r="G4445">
        <v>40.602414565040803</v>
      </c>
      <c r="H4445">
        <v>21.355218122284299</v>
      </c>
      <c r="I4445">
        <v>6.3148281338452801</v>
      </c>
      <c r="J4445">
        <v>-3.4780145432468501</v>
      </c>
      <c r="K4445">
        <v>5.0396012791057796</v>
      </c>
      <c r="L4445">
        <v>4.5831088315163901</v>
      </c>
      <c r="M4445">
        <v>44.036209390523801</v>
      </c>
      <c r="N4445">
        <v>1.6848447447685599</v>
      </c>
      <c r="O4445">
        <v>44.672897196261601</v>
      </c>
      <c r="P4445">
        <v>91.071428571428498</v>
      </c>
      <c r="Q4445">
        <v>8.9427997136654003E-2</v>
      </c>
    </row>
    <row r="4446" spans="1:17" hidden="1" x14ac:dyDescent="0.3">
      <c r="A4446" t="s">
        <v>9121</v>
      </c>
      <c r="B4446" t="s">
        <v>9122</v>
      </c>
      <c r="C4446" t="str">
        <f>IFERROR(VLOOKUP(Table1[[#This Row],[Ticker]],[1]!Table2[[Symbol]:[Industry]],2,FALSE),"-")</f>
        <v>-</v>
      </c>
      <c r="D4446" t="s">
        <v>1676</v>
      </c>
      <c r="E4446">
        <v>8.6021999999999998</v>
      </c>
      <c r="F4446">
        <v>18</v>
      </c>
      <c r="G4446">
        <v>40.081581231707503</v>
      </c>
      <c r="H4446">
        <v>-11.1460331289669</v>
      </c>
      <c r="I4446">
        <v>-43.472319558887499</v>
      </c>
      <c r="J4446">
        <v>7.76154566898441</v>
      </c>
      <c r="K4446">
        <v>19.3912501271314</v>
      </c>
      <c r="L4446">
        <v>19.542308228264801</v>
      </c>
      <c r="M4446">
        <v>49.309917795088303</v>
      </c>
      <c r="N4446">
        <v>1.10357459443357</v>
      </c>
      <c r="O4446">
        <v>61.8333333333333</v>
      </c>
      <c r="P4446">
        <v>97.802197802197796</v>
      </c>
      <c r="Q4446">
        <v>0.109341774168062</v>
      </c>
    </row>
    <row r="4447" spans="1:17" hidden="1" x14ac:dyDescent="0.3">
      <c r="A4447" t="s">
        <v>9123</v>
      </c>
      <c r="B4447" t="s">
        <v>9124</v>
      </c>
      <c r="C4447" t="str">
        <f>IFERROR(VLOOKUP(Table1[[#This Row],[Ticker]],[1]!Table2[[Symbol]:[Industry]],2,FALSE),"-")</f>
        <v>-</v>
      </c>
      <c r="D4447" t="s">
        <v>494</v>
      </c>
      <c r="E4447">
        <v>8.5799196000000002</v>
      </c>
      <c r="F4447">
        <v>8.3699999999999992</v>
      </c>
      <c r="G4447">
        <v>21.2947732222847</v>
      </c>
      <c r="H4447">
        <v>-5.1670334228051997</v>
      </c>
      <c r="I4447">
        <v>-11.650269268752099</v>
      </c>
      <c r="J4447">
        <v>4.1033633683464403</v>
      </c>
      <c r="K4447">
        <v>8.1204411772269705</v>
      </c>
      <c r="L4447">
        <v>8.1631038115207808</v>
      </c>
      <c r="M4447">
        <v>63.044555114706398</v>
      </c>
      <c r="N4447">
        <v>0.61858164820911399</v>
      </c>
      <c r="O4447">
        <v>81.362007168458803</v>
      </c>
      <c r="P4447">
        <v>62.524271844660099</v>
      </c>
      <c r="Q4447">
        <v>3.6654407721064E-2</v>
      </c>
    </row>
    <row r="4448" spans="1:17" hidden="1" x14ac:dyDescent="0.3">
      <c r="A4448" t="s">
        <v>9125</v>
      </c>
      <c r="B4448" t="s">
        <v>9126</v>
      </c>
      <c r="C4448" t="str">
        <f>IFERROR(VLOOKUP(Table1[[#This Row],[Ticker]],[1]!Table2[[Symbol]:[Industry]],2,FALSE),"-")</f>
        <v>-</v>
      </c>
      <c r="D4448" t="s">
        <v>726</v>
      </c>
      <c r="E4448">
        <v>8.5756189999999997</v>
      </c>
      <c r="F4448">
        <v>74.11</v>
      </c>
      <c r="G4448">
        <v>40.675171975418699</v>
      </c>
      <c r="H4448">
        <v>0.51016180124937704</v>
      </c>
      <c r="I4448">
        <v>18.365825688268799</v>
      </c>
      <c r="J4448">
        <v>2.3812502847766699</v>
      </c>
      <c r="K4448">
        <v>71.7174578899496</v>
      </c>
      <c r="L4448">
        <v>61.934195378536401</v>
      </c>
      <c r="M4448">
        <v>52.364653728359698</v>
      </c>
      <c r="N4448">
        <v>0.76622259225337996</v>
      </c>
      <c r="O4448">
        <v>4.0345432465254296</v>
      </c>
      <c r="P4448">
        <v>72.750582750582694</v>
      </c>
    </row>
    <row r="4449" spans="1:17" hidden="1" x14ac:dyDescent="0.3">
      <c r="A4449" t="s">
        <v>9127</v>
      </c>
      <c r="B4449" t="s">
        <v>9128</v>
      </c>
      <c r="C4449" t="str">
        <f>IFERROR(VLOOKUP(Table1[[#This Row],[Ticker]],[1]!Table2[[Symbol]:[Industry]],2,FALSE),"-")</f>
        <v>-</v>
      </c>
      <c r="D4449" t="s">
        <v>433</v>
      </c>
      <c r="E4449">
        <v>8.5452499999999993</v>
      </c>
      <c r="F4449">
        <v>17.989999999999998</v>
      </c>
      <c r="G4449">
        <v>-8.8494833407182405</v>
      </c>
      <c r="H4449">
        <v>2.3444298110373101</v>
      </c>
      <c r="I4449">
        <v>2.95970140573468</v>
      </c>
      <c r="J4449">
        <v>-2.9649035613771599</v>
      </c>
      <c r="K4449">
        <v>16.9334126641808</v>
      </c>
      <c r="L4449">
        <v>15.6896720704031</v>
      </c>
      <c r="M4449">
        <v>57.6926899318374</v>
      </c>
      <c r="N4449">
        <v>0.25820466846405699</v>
      </c>
      <c r="O4449">
        <v>10.894941634241199</v>
      </c>
      <c r="P4449">
        <v>59.769094138543501</v>
      </c>
      <c r="Q4449">
        <v>6.6471176105997995E-2</v>
      </c>
    </row>
    <row r="4450" spans="1:17" hidden="1" x14ac:dyDescent="0.3">
      <c r="A4450" t="s">
        <v>9129</v>
      </c>
      <c r="B4450" t="s">
        <v>9130</v>
      </c>
      <c r="C4450" t="str">
        <f>IFERROR(VLOOKUP(Table1[[#This Row],[Ticker]],[1]!Table2[[Symbol]:[Industry]],2,FALSE),"-")</f>
        <v>-</v>
      </c>
      <c r="D4450" t="s">
        <v>433</v>
      </c>
      <c r="E4450">
        <v>8.5254390000000004</v>
      </c>
      <c r="F4450">
        <v>16.05</v>
      </c>
      <c r="G4450">
        <v>69.146621882114104</v>
      </c>
      <c r="H4450">
        <v>-4.8725861578455003</v>
      </c>
      <c r="I4450">
        <v>87.520185276702406</v>
      </c>
      <c r="J4450">
        <v>-7.1988986202810699</v>
      </c>
      <c r="K4450">
        <v>16.484550094662598</v>
      </c>
      <c r="L4450">
        <v>12.7080306151309</v>
      </c>
      <c r="M4450">
        <v>17.8413938413441</v>
      </c>
      <c r="N4450">
        <v>9.9526070869696406E-2</v>
      </c>
      <c r="O4450">
        <v>26.9781931464174</v>
      </c>
      <c r="P4450">
        <v>145.038167938931</v>
      </c>
      <c r="Q4450">
        <v>0.145211249683909</v>
      </c>
    </row>
    <row r="4451" spans="1:17" hidden="1" x14ac:dyDescent="0.3">
      <c r="A4451" t="s">
        <v>9131</v>
      </c>
      <c r="B4451" t="s">
        <v>9132</v>
      </c>
      <c r="C4451" t="str">
        <f>IFERROR(VLOOKUP(Table1[[#This Row],[Ticker]],[1]!Table2[[Symbol]:[Industry]],2,FALSE),"-")</f>
        <v>-</v>
      </c>
      <c r="D4451" t="s">
        <v>433</v>
      </c>
      <c r="E4451">
        <v>8.5114014999999998</v>
      </c>
      <c r="F4451">
        <v>28.31</v>
      </c>
      <c r="G4451">
        <v>-32.060878423272896</v>
      </c>
      <c r="H4451">
        <v>2.3644773815436002</v>
      </c>
      <c r="I4451">
        <v>-7.94136747218315</v>
      </c>
      <c r="J4451">
        <v>0.18992679448111399</v>
      </c>
      <c r="K4451">
        <v>26.494220704935699</v>
      </c>
      <c r="L4451">
        <v>25.3470632569686</v>
      </c>
      <c r="M4451">
        <v>48.365626297530603</v>
      </c>
      <c r="N4451">
        <v>1.54599014230604</v>
      </c>
      <c r="O4451">
        <v>11.056163899682</v>
      </c>
      <c r="P4451">
        <v>35.519387266634702</v>
      </c>
      <c r="Q4451">
        <v>9.0074277748682E-2</v>
      </c>
    </row>
    <row r="4452" spans="1:17" hidden="1" x14ac:dyDescent="0.3">
      <c r="A4452" t="s">
        <v>9133</v>
      </c>
      <c r="B4452" t="s">
        <v>9134</v>
      </c>
      <c r="C4452" t="str">
        <f>IFERROR(VLOOKUP(Table1[[#This Row],[Ticker]],[1]!Table2[[Symbol]:[Industry]],2,FALSE),"-")</f>
        <v>-</v>
      </c>
      <c r="E4452">
        <v>8.5105424999999997</v>
      </c>
      <c r="F4452">
        <v>25.77</v>
      </c>
      <c r="G4452">
        <v>-21.615635333126001</v>
      </c>
      <c r="H4452">
        <v>-2.4873744703082399</v>
      </c>
      <c r="I4452">
        <v>-13.104814723297499</v>
      </c>
      <c r="J4452">
        <v>0.47171615693268798</v>
      </c>
      <c r="K4452">
        <v>25.761449613333902</v>
      </c>
      <c r="L4452">
        <v>25.408728758513799</v>
      </c>
      <c r="M4452">
        <v>100</v>
      </c>
      <c r="O4452">
        <v>0</v>
      </c>
      <c r="P4452">
        <v>4.9694501018329804</v>
      </c>
    </row>
    <row r="4453" spans="1:17" hidden="1" x14ac:dyDescent="0.3">
      <c r="A4453" t="s">
        <v>9135</v>
      </c>
      <c r="B4453" t="s">
        <v>9136</v>
      </c>
      <c r="C4453" t="str">
        <f>IFERROR(VLOOKUP(Table1[[#This Row],[Ticker]],[1]!Table2[[Symbol]:[Industry]],2,FALSE),"-")</f>
        <v>-</v>
      </c>
      <c r="D4453" t="s">
        <v>136</v>
      </c>
      <c r="E4453">
        <v>8.5014935999999999</v>
      </c>
      <c r="F4453">
        <v>16.02</v>
      </c>
      <c r="G4453">
        <v>32.028775951179497</v>
      </c>
      <c r="H4453">
        <v>-5.6764405295337399</v>
      </c>
      <c r="I4453">
        <v>-10.5439952610696</v>
      </c>
      <c r="J4453">
        <v>-6.8852320719501501</v>
      </c>
      <c r="K4453">
        <v>16.8134664677712</v>
      </c>
      <c r="L4453">
        <v>15.5226699874963</v>
      </c>
      <c r="M4453">
        <v>39.569208791854301</v>
      </c>
      <c r="N4453">
        <v>0.36213109832426199</v>
      </c>
      <c r="O4453">
        <v>17.353308364544301</v>
      </c>
      <c r="P4453">
        <v>74.319912948857393</v>
      </c>
      <c r="Q4453">
        <v>-6.1903091949250004E-3</v>
      </c>
    </row>
    <row r="4454" spans="1:17" hidden="1" x14ac:dyDescent="0.3">
      <c r="A4454" t="s">
        <v>9137</v>
      </c>
      <c r="B4454" t="s">
        <v>9138</v>
      </c>
      <c r="C4454" t="str">
        <f>IFERROR(VLOOKUP(Table1[[#This Row],[Ticker]],[1]!Table2[[Symbol]:[Industry]],2,FALSE),"-")</f>
        <v>-</v>
      </c>
      <c r="D4454" t="s">
        <v>626</v>
      </c>
      <c r="E4454">
        <v>8.4039599999999997</v>
      </c>
      <c r="F4454">
        <v>5.9</v>
      </c>
      <c r="G4454">
        <v>80.432458424689997</v>
      </c>
      <c r="H4454">
        <v>-10.289922241008799</v>
      </c>
      <c r="I4454">
        <v>11.895185276702399</v>
      </c>
      <c r="J4454">
        <v>11.817870003086499</v>
      </c>
      <c r="K4454">
        <v>5.60570709860378</v>
      </c>
      <c r="L4454">
        <v>4.6840627206149099</v>
      </c>
      <c r="M4454">
        <v>61.941007487555297</v>
      </c>
      <c r="N4454">
        <v>0.53668821895724395</v>
      </c>
      <c r="O4454">
        <v>17.118644067796499</v>
      </c>
      <c r="P4454">
        <v>131.37254901960699</v>
      </c>
      <c r="Q4454">
        <v>0.113517122357883</v>
      </c>
    </row>
    <row r="4455" spans="1:17" hidden="1" x14ac:dyDescent="0.3">
      <c r="A4455" t="s">
        <v>9139</v>
      </c>
      <c r="B4455" t="s">
        <v>9140</v>
      </c>
      <c r="C4455" t="str">
        <f>IFERROR(VLOOKUP(Table1[[#This Row],[Ticker]],[1]!Table2[[Symbol]:[Industry]],2,FALSE),"-")</f>
        <v>-</v>
      </c>
      <c r="D4455" t="s">
        <v>51</v>
      </c>
      <c r="E4455">
        <v>8.4007907500000005</v>
      </c>
      <c r="F4455">
        <v>7.75</v>
      </c>
      <c r="G4455">
        <v>22.4533761035024</v>
      </c>
      <c r="H4455">
        <v>-9.0116923825265101</v>
      </c>
      <c r="I4455">
        <v>-30.217114188538101</v>
      </c>
      <c r="J4455">
        <v>-1.5183335943110801</v>
      </c>
      <c r="K4455">
        <v>8.5737437175870301</v>
      </c>
      <c r="L4455">
        <v>8.4427758562064295</v>
      </c>
      <c r="M4455">
        <v>2.8144726971843901</v>
      </c>
      <c r="N4455">
        <v>0.25394266135939902</v>
      </c>
      <c r="O4455">
        <v>36.129032258064498</v>
      </c>
      <c r="P4455">
        <v>76.136363636363598</v>
      </c>
      <c r="Q4455">
        <v>3.1257128800579001E-2</v>
      </c>
    </row>
    <row r="4456" spans="1:17" hidden="1" x14ac:dyDescent="0.3">
      <c r="A4456" t="s">
        <v>9141</v>
      </c>
      <c r="B4456" t="s">
        <v>9142</v>
      </c>
      <c r="C4456" t="str">
        <f>IFERROR(VLOOKUP(Table1[[#This Row],[Ticker]],[1]!Table2[[Symbol]:[Industry]],2,FALSE),"-")</f>
        <v>-</v>
      </c>
      <c r="D4456" t="s">
        <v>929</v>
      </c>
      <c r="E4456">
        <v>8.3569999999999993</v>
      </c>
      <c r="F4456">
        <v>12.2</v>
      </c>
      <c r="G4456">
        <v>-11.1640825967377</v>
      </c>
      <c r="H4456">
        <v>-6.6002776961146896</v>
      </c>
      <c r="I4456">
        <v>6.1522722757249104</v>
      </c>
      <c r="J4456">
        <v>1.66320551863482</v>
      </c>
      <c r="K4456">
        <v>11.754962182273101</v>
      </c>
      <c r="L4456">
        <v>11.4445408884615</v>
      </c>
      <c r="M4456">
        <v>58.506117027317799</v>
      </c>
      <c r="N4456">
        <v>1.56457052468214</v>
      </c>
      <c r="O4456">
        <v>21.721311475409799</v>
      </c>
      <c r="P4456">
        <v>37.078651685393197</v>
      </c>
      <c r="Q4456">
        <v>3.6047298145015998E-2</v>
      </c>
    </row>
    <row r="4457" spans="1:17" hidden="1" x14ac:dyDescent="0.3">
      <c r="A4457" t="s">
        <v>9143</v>
      </c>
      <c r="B4457" t="s">
        <v>9144</v>
      </c>
      <c r="C4457" t="str">
        <f>IFERROR(VLOOKUP(Table1[[#This Row],[Ticker]],[1]!Table2[[Symbol]:[Industry]],2,FALSE),"-")</f>
        <v>-</v>
      </c>
      <c r="D4457" t="s">
        <v>532</v>
      </c>
      <c r="E4457">
        <v>8.3497713499999993</v>
      </c>
      <c r="F4457">
        <v>5.51</v>
      </c>
      <c r="G4457">
        <v>33.589333169691997</v>
      </c>
      <c r="H4457">
        <v>-19.1540411369749</v>
      </c>
      <c r="I4457">
        <v>3.88032328094872</v>
      </c>
      <c r="J4457">
        <v>1.4332546184711401</v>
      </c>
      <c r="K4457">
        <v>5.5861339626441104</v>
      </c>
      <c r="L4457">
        <v>5.0441645403772597</v>
      </c>
      <c r="M4457">
        <v>58.8427117525016</v>
      </c>
      <c r="N4457">
        <v>0.96653158035831899</v>
      </c>
      <c r="O4457">
        <v>43.194192377495398</v>
      </c>
      <c r="P4457">
        <v>72.187499999999901</v>
      </c>
      <c r="Q4457">
        <v>6.3769940208123002E-2</v>
      </c>
    </row>
    <row r="4458" spans="1:17" hidden="1" x14ac:dyDescent="0.3">
      <c r="A4458" t="s">
        <v>9145</v>
      </c>
      <c r="B4458" t="s">
        <v>9146</v>
      </c>
      <c r="C4458" t="str">
        <f>IFERROR(VLOOKUP(Table1[[#This Row],[Ticker]],[1]!Table2[[Symbol]:[Industry]],2,FALSE),"-")</f>
        <v>-</v>
      </c>
      <c r="D4458" t="s">
        <v>726</v>
      </c>
      <c r="E4458">
        <v>8.3382966300000003</v>
      </c>
      <c r="F4458">
        <v>90.36</v>
      </c>
      <c r="G4458">
        <v>35.0317988433453</v>
      </c>
      <c r="H4458">
        <v>0.19749469920256399</v>
      </c>
      <c r="I4458">
        <v>14.594450398239999</v>
      </c>
      <c r="J4458">
        <v>2.4604167219044402</v>
      </c>
      <c r="K4458">
        <v>86.265036858955099</v>
      </c>
      <c r="L4458">
        <v>75.6369662543066</v>
      </c>
      <c r="M4458">
        <v>46.9368374749682</v>
      </c>
      <c r="N4458">
        <v>1.0227917563529501</v>
      </c>
      <c r="O4458">
        <v>1.5382912793271399</v>
      </c>
      <c r="P4458">
        <v>92.747440273037498</v>
      </c>
      <c r="Q4458">
        <v>2.6148773974396002E-2</v>
      </c>
    </row>
    <row r="4459" spans="1:17" hidden="1" x14ac:dyDescent="0.3">
      <c r="A4459" t="s">
        <v>9147</v>
      </c>
      <c r="B4459" t="s">
        <v>9148</v>
      </c>
      <c r="C4459" t="str">
        <f>IFERROR(VLOOKUP(Table1[[#This Row],[Ticker]],[1]!Table2[[Symbol]:[Industry]],2,FALSE),"-")</f>
        <v>-</v>
      </c>
      <c r="D4459" t="s">
        <v>396</v>
      </c>
      <c r="E4459">
        <v>8.2942920000000004</v>
      </c>
      <c r="F4459">
        <v>27.45</v>
      </c>
      <c r="G4459">
        <v>17.1321920519519</v>
      </c>
      <c r="H4459">
        <v>-5.8006274823564299</v>
      </c>
      <c r="I4459">
        <v>-28.643276261758999</v>
      </c>
      <c r="J4459">
        <v>-3.2282838430673002</v>
      </c>
      <c r="K4459">
        <v>29.147102506642899</v>
      </c>
      <c r="L4459">
        <v>28.5079104556633</v>
      </c>
      <c r="M4459">
        <v>38.736149091410702</v>
      </c>
      <c r="N4459">
        <v>1.3594074857684499</v>
      </c>
      <c r="O4459">
        <v>43.897996357012701</v>
      </c>
      <c r="P4459">
        <v>51.239669421487598</v>
      </c>
      <c r="Q4459">
        <v>8.6268910487873995E-2</v>
      </c>
    </row>
    <row r="4460" spans="1:17" hidden="1" x14ac:dyDescent="0.3">
      <c r="A4460" t="s">
        <v>9149</v>
      </c>
      <c r="B4460" t="s">
        <v>9150</v>
      </c>
      <c r="C4460" t="str">
        <f>IFERROR(VLOOKUP(Table1[[#This Row],[Ticker]],[1]!Table2[[Symbol]:[Industry]],2,FALSE),"-")</f>
        <v>-</v>
      </c>
      <c r="D4460" t="s">
        <v>4521</v>
      </c>
      <c r="E4460">
        <v>8.2644000000000002</v>
      </c>
      <c r="F4460">
        <v>3.88</v>
      </c>
      <c r="G4460">
        <v>111.451724380991</v>
      </c>
      <c r="H4460">
        <v>-1.9784686178909301</v>
      </c>
      <c r="I4460">
        <v>22.559520941038102</v>
      </c>
      <c r="J4460">
        <v>-7.02242904213053</v>
      </c>
      <c r="K4460">
        <v>3.8922928646779602</v>
      </c>
      <c r="L4460">
        <v>3.1301155844805102</v>
      </c>
      <c r="M4460">
        <v>39.122943678243701</v>
      </c>
      <c r="N4460">
        <v>0.60052592755364498</v>
      </c>
      <c r="O4460">
        <v>40.206185567010301</v>
      </c>
      <c r="P4460">
        <v>158.666666666666</v>
      </c>
      <c r="Q4460">
        <v>6.0332758074822003E-2</v>
      </c>
    </row>
    <row r="4461" spans="1:17" hidden="1" x14ac:dyDescent="0.3">
      <c r="A4461" t="s">
        <v>9151</v>
      </c>
      <c r="B4461" t="s">
        <v>9152</v>
      </c>
      <c r="C4461" t="str">
        <f>IFERROR(VLOOKUP(Table1[[#This Row],[Ticker]],[1]!Table2[[Symbol]:[Industry]],2,FALSE),"-")</f>
        <v>-</v>
      </c>
      <c r="D4461" t="s">
        <v>286</v>
      </c>
      <c r="E4461">
        <v>8.2508999999999997</v>
      </c>
      <c r="F4461">
        <v>21</v>
      </c>
      <c r="G4461">
        <v>57.787170930273497</v>
      </c>
      <c r="H4461">
        <v>-21.096699229150602</v>
      </c>
      <c r="I4461">
        <v>-23.4761335453206</v>
      </c>
      <c r="J4461">
        <v>7.6712926524329497</v>
      </c>
      <c r="K4461">
        <v>21.996073599603399</v>
      </c>
      <c r="L4461">
        <v>20.882283984988302</v>
      </c>
      <c r="M4461">
        <v>60.381894413351702</v>
      </c>
      <c r="N4461">
        <v>1.0654211333632599</v>
      </c>
      <c r="O4461">
        <v>59.952380952380899</v>
      </c>
      <c r="P4461">
        <v>91.780821917808197</v>
      </c>
    </row>
    <row r="4462" spans="1:17" hidden="1" x14ac:dyDescent="0.3">
      <c r="A4462" t="s">
        <v>9153</v>
      </c>
      <c r="B4462" t="s">
        <v>9154</v>
      </c>
      <c r="C4462" t="str">
        <f>IFERROR(VLOOKUP(Table1[[#This Row],[Ticker]],[1]!Table2[[Symbol]:[Industry]],2,FALSE),"-")</f>
        <v>-</v>
      </c>
      <c r="D4462" t="s">
        <v>372</v>
      </c>
      <c r="E4462">
        <v>8.1983561999999992</v>
      </c>
      <c r="F4462">
        <v>12.59</v>
      </c>
      <c r="G4462">
        <v>6.2208217380366904</v>
      </c>
      <c r="H4462">
        <v>-1.4104513933851599</v>
      </c>
      <c r="I4462">
        <v>30.126129531537401</v>
      </c>
      <c r="J4462">
        <v>-6.6004196280743797</v>
      </c>
      <c r="K4462">
        <v>13.231374018101899</v>
      </c>
      <c r="L4462">
        <v>11.2564558884874</v>
      </c>
      <c r="M4462">
        <v>38.957540479338803</v>
      </c>
      <c r="N4462">
        <v>1.3305177629776199</v>
      </c>
      <c r="O4462">
        <v>49.007148530579798</v>
      </c>
      <c r="P4462">
        <v>108.443708609271</v>
      </c>
      <c r="Q4462">
        <v>0.10163384415364</v>
      </c>
    </row>
    <row r="4463" spans="1:17" hidden="1" x14ac:dyDescent="0.3">
      <c r="A4463" t="s">
        <v>9155</v>
      </c>
      <c r="B4463" t="s">
        <v>9156</v>
      </c>
      <c r="C4463" t="str">
        <f>IFERROR(VLOOKUP(Table1[[#This Row],[Ticker]],[1]!Table2[[Symbol]:[Industry]],2,FALSE),"-")</f>
        <v>-</v>
      </c>
      <c r="D4463" t="s">
        <v>532</v>
      </c>
      <c r="E4463">
        <v>8.1978779999999993</v>
      </c>
      <c r="F4463">
        <v>13.89</v>
      </c>
      <c r="G4463">
        <v>-21.596423303439799</v>
      </c>
      <c r="H4463">
        <v>-2.4873744703082399</v>
      </c>
      <c r="I4463">
        <v>-13.104814723297499</v>
      </c>
      <c r="J4463">
        <v>0.47171615693268798</v>
      </c>
      <c r="K4463">
        <v>13.886058300025001</v>
      </c>
      <c r="L4463">
        <v>13.6991038904166</v>
      </c>
      <c r="M4463">
        <v>100</v>
      </c>
      <c r="O4463">
        <v>0</v>
      </c>
      <c r="P4463">
        <v>4.9886621315192698</v>
      </c>
    </row>
    <row r="4464" spans="1:17" hidden="1" x14ac:dyDescent="0.3">
      <c r="A4464" t="s">
        <v>9157</v>
      </c>
      <c r="B4464" t="s">
        <v>9158</v>
      </c>
      <c r="C4464" t="str">
        <f>IFERROR(VLOOKUP(Table1[[#This Row],[Ticker]],[1]!Table2[[Symbol]:[Industry]],2,FALSE),"-")</f>
        <v>-</v>
      </c>
      <c r="D4464" t="s">
        <v>626</v>
      </c>
      <c r="E4464">
        <v>8.1585778229999999</v>
      </c>
      <c r="F4464">
        <v>8.91</v>
      </c>
      <c r="G4464">
        <v>38.414914565040903</v>
      </c>
      <c r="H4464">
        <v>27.276186030387102</v>
      </c>
      <c r="I4464">
        <v>56.6094709909881</v>
      </c>
      <c r="J4464">
        <v>-0.69353808035544096</v>
      </c>
      <c r="K4464">
        <v>7.8162859702449197</v>
      </c>
      <c r="L4464">
        <v>6.8520158177096002</v>
      </c>
      <c r="M4464">
        <v>56.577221780816501</v>
      </c>
      <c r="N4464">
        <v>1.0377283256750001</v>
      </c>
      <c r="O4464">
        <v>8.3052749719416408</v>
      </c>
      <c r="P4464">
        <v>111.638954869358</v>
      </c>
      <c r="Q4464">
        <v>5.6215983110638003E-2</v>
      </c>
    </row>
    <row r="4465" spans="1:17" hidden="1" x14ac:dyDescent="0.3">
      <c r="A4465" t="s">
        <v>9159</v>
      </c>
      <c r="B4465" t="s">
        <v>9160</v>
      </c>
      <c r="C4465" t="str">
        <f>IFERROR(VLOOKUP(Table1[[#This Row],[Ticker]],[1]!Table2[[Symbol]:[Industry]],2,FALSE),"-")</f>
        <v>-</v>
      </c>
      <c r="D4465" t="s">
        <v>433</v>
      </c>
      <c r="E4465">
        <v>8.1059160000000006</v>
      </c>
      <c r="F4465">
        <v>20.28</v>
      </c>
      <c r="G4465">
        <v>5.79089367731246</v>
      </c>
      <c r="H4465">
        <v>-1.4413493657057299</v>
      </c>
      <c r="I4465">
        <v>13.645185276702399</v>
      </c>
      <c r="J4465">
        <v>1.51774126153519</v>
      </c>
      <c r="K4465">
        <v>18.007098466021599</v>
      </c>
      <c r="L4465">
        <v>15.719524282583301</v>
      </c>
      <c r="M4465">
        <v>99.999995118743996</v>
      </c>
      <c r="N4465">
        <v>1.27323943661971</v>
      </c>
      <c r="O4465">
        <v>0</v>
      </c>
      <c r="P4465">
        <v>35.200000000000003</v>
      </c>
    </row>
    <row r="4466" spans="1:17" hidden="1" x14ac:dyDescent="0.3">
      <c r="A4466" t="s">
        <v>9161</v>
      </c>
      <c r="B4466" t="s">
        <v>9162</v>
      </c>
      <c r="C4466" t="str">
        <f>IFERROR(VLOOKUP(Table1[[#This Row],[Ticker]],[1]!Table2[[Symbol]:[Industry]],2,FALSE),"-")</f>
        <v>-</v>
      </c>
      <c r="E4466">
        <v>8.0898604299999999</v>
      </c>
      <c r="F4466">
        <v>12.49</v>
      </c>
      <c r="G4466">
        <v>311.66052860012798</v>
      </c>
      <c r="H4466">
        <v>-36.627159416544799</v>
      </c>
      <c r="I4466">
        <v>28.505162600965399</v>
      </c>
      <c r="J4466">
        <v>-7.0754536543880597</v>
      </c>
      <c r="K4466">
        <v>14.6399166833408</v>
      </c>
      <c r="L4466">
        <v>11.300466841015099</v>
      </c>
      <c r="M4466">
        <v>16.2624957284138</v>
      </c>
      <c r="N4466">
        <v>0.111141067301985</v>
      </c>
      <c r="O4466">
        <v>61.248999199359403</v>
      </c>
      <c r="P4466">
        <v>338.24561403508699</v>
      </c>
      <c r="Q4466">
        <v>5.8389071673927997E-2</v>
      </c>
    </row>
    <row r="4467" spans="1:17" hidden="1" x14ac:dyDescent="0.3">
      <c r="A4467" t="s">
        <v>9163</v>
      </c>
      <c r="B4467" t="s">
        <v>9164</v>
      </c>
      <c r="C4467" t="str">
        <f>IFERROR(VLOOKUP(Table1[[#This Row],[Ticker]],[1]!Table2[[Symbol]:[Industry]],2,FALSE),"-")</f>
        <v>-</v>
      </c>
      <c r="D4467" t="s">
        <v>1676</v>
      </c>
      <c r="E4467">
        <v>8.0891999999999999</v>
      </c>
      <c r="F4467">
        <v>9.6300000000000008</v>
      </c>
      <c r="G4467">
        <v>-80.5965467530106</v>
      </c>
      <c r="H4467">
        <v>-8.7675677070232201</v>
      </c>
      <c r="I4467">
        <v>-40.698799685703499</v>
      </c>
      <c r="J4467">
        <v>-4.8941375016039004</v>
      </c>
      <c r="K4467">
        <v>10.1215267397411</v>
      </c>
      <c r="L4467">
        <v>12.5219525994445</v>
      </c>
      <c r="M4467">
        <v>39.829745478230002</v>
      </c>
      <c r="N4467">
        <v>1.12525974709484</v>
      </c>
      <c r="O4467">
        <v>157.52855659397699</v>
      </c>
      <c r="P4467">
        <v>10.0571428571428</v>
      </c>
      <c r="Q4467">
        <v>2.3206946785810999E-2</v>
      </c>
    </row>
    <row r="4468" spans="1:17" hidden="1" x14ac:dyDescent="0.3">
      <c r="A4468" t="s">
        <v>9165</v>
      </c>
      <c r="B4468" t="s">
        <v>3351</v>
      </c>
      <c r="C4468" t="str">
        <f>IFERROR(VLOOKUP(Table1[[#This Row],[Ticker]],[1]!Table2[[Symbol]:[Industry]],2,FALSE),"-")</f>
        <v>-</v>
      </c>
      <c r="D4468" t="s">
        <v>124</v>
      </c>
      <c r="E4468">
        <v>8.0851000000000006</v>
      </c>
      <c r="F4468">
        <v>6.94</v>
      </c>
      <c r="G4468">
        <v>-31.255415105288701</v>
      </c>
      <c r="H4468">
        <v>-7.5588959267451798</v>
      </c>
      <c r="I4468">
        <v>-35.039572878528098</v>
      </c>
      <c r="J4468">
        <v>1.8606050458215699</v>
      </c>
      <c r="K4468">
        <v>7.3349779277269196</v>
      </c>
      <c r="L4468">
        <v>7.3450335728871297</v>
      </c>
      <c r="M4468">
        <v>37.009778576578299</v>
      </c>
      <c r="N4468">
        <v>0.56953509597461505</v>
      </c>
      <c r="O4468">
        <v>33.573487031700203</v>
      </c>
      <c r="P4468">
        <v>17.229729729729701</v>
      </c>
      <c r="Q4468">
        <v>8.7268125273816999E-2</v>
      </c>
    </row>
    <row r="4469" spans="1:17" hidden="1" x14ac:dyDescent="0.3">
      <c r="A4469" t="s">
        <v>9166</v>
      </c>
      <c r="B4469" t="s">
        <v>9167</v>
      </c>
      <c r="C4469" t="str">
        <f>IFERROR(VLOOKUP(Table1[[#This Row],[Ticker]],[1]!Table2[[Symbol]:[Industry]],2,FALSE),"-")</f>
        <v>-</v>
      </c>
      <c r="D4469" t="s">
        <v>626</v>
      </c>
      <c r="E4469">
        <v>8.0796799999999998</v>
      </c>
      <c r="F4469">
        <v>36.07</v>
      </c>
      <c r="G4469">
        <v>-11.161085434959</v>
      </c>
      <c r="H4469">
        <v>-13.461480512231701</v>
      </c>
      <c r="I4469">
        <v>-24.611193526045302</v>
      </c>
      <c r="J4469">
        <v>-4.4532245857588997</v>
      </c>
      <c r="K4469">
        <v>39.235544201604199</v>
      </c>
      <c r="L4469">
        <v>38.010944124999398</v>
      </c>
      <c r="M4469">
        <v>46.440950027065199</v>
      </c>
      <c r="N4469">
        <v>3.9991861078281898</v>
      </c>
      <c r="O4469">
        <v>64.180759634044904</v>
      </c>
      <c r="P4469">
        <v>43.992015968063797</v>
      </c>
    </row>
    <row r="4470" spans="1:17" hidden="1" x14ac:dyDescent="0.3">
      <c r="A4470" t="s">
        <v>9168</v>
      </c>
      <c r="B4470" t="s">
        <v>9169</v>
      </c>
      <c r="C4470" t="str">
        <f>IFERROR(VLOOKUP(Table1[[#This Row],[Ticker]],[1]!Table2[[Symbol]:[Industry]],2,FALSE),"-")</f>
        <v>-</v>
      </c>
      <c r="D4470" t="s">
        <v>1525</v>
      </c>
      <c r="E4470">
        <v>8.0267599999999995</v>
      </c>
      <c r="F4470">
        <v>5.26</v>
      </c>
      <c r="G4470">
        <v>338.901640228757</v>
      </c>
      <c r="H4470">
        <v>354.14979367128399</v>
      </c>
      <c r="I4470">
        <v>352.381910940419</v>
      </c>
      <c r="J4470">
        <v>21.598476720312899</v>
      </c>
      <c r="M4470">
        <v>100</v>
      </c>
      <c r="O4470">
        <v>0</v>
      </c>
      <c r="P4470">
        <v>365.48672566371602</v>
      </c>
    </row>
    <row r="4471" spans="1:17" hidden="1" x14ac:dyDescent="0.3">
      <c r="A4471" t="s">
        <v>9170</v>
      </c>
      <c r="B4471" t="s">
        <v>9171</v>
      </c>
      <c r="C4471" t="str">
        <f>IFERROR(VLOOKUP(Table1[[#This Row],[Ticker]],[1]!Table2[[Symbol]:[Industry]],2,FALSE),"-")</f>
        <v>-</v>
      </c>
      <c r="D4471" t="s">
        <v>21</v>
      </c>
      <c r="E4471">
        <v>7.994719656</v>
      </c>
      <c r="F4471">
        <v>2.31</v>
      </c>
      <c r="G4471">
        <v>52.484682006901302</v>
      </c>
      <c r="H4471">
        <v>40.886119505595303</v>
      </c>
      <c r="I4471">
        <v>18.895185276702399</v>
      </c>
      <c r="J4471">
        <v>20.673736358952802</v>
      </c>
      <c r="K4471">
        <v>1.8637780102842401</v>
      </c>
      <c r="L4471">
        <v>1.76508895401092</v>
      </c>
      <c r="M4471">
        <v>78.016875807835007</v>
      </c>
      <c r="N4471">
        <v>2.0500825818238102</v>
      </c>
      <c r="O4471">
        <v>10.8225108225108</v>
      </c>
      <c r="P4471">
        <v>171.76470588235199</v>
      </c>
      <c r="Q4471">
        <v>5.3515897336343002E-2</v>
      </c>
    </row>
    <row r="4472" spans="1:17" hidden="1" x14ac:dyDescent="0.3">
      <c r="A4472" t="s">
        <v>9172</v>
      </c>
      <c r="B4472" t="s">
        <v>9173</v>
      </c>
      <c r="C4472" t="str">
        <f>IFERROR(VLOOKUP(Table1[[#This Row],[Ticker]],[1]!Table2[[Symbol]:[Industry]],2,FALSE),"-")</f>
        <v>-</v>
      </c>
      <c r="D4472" t="s">
        <v>396</v>
      </c>
      <c r="E4472">
        <v>7.9331332000000003</v>
      </c>
      <c r="F4472">
        <v>93.32</v>
      </c>
      <c r="G4472">
        <v>78.064037372058394</v>
      </c>
      <c r="H4472">
        <v>27.191806417063699</v>
      </c>
      <c r="I4472">
        <v>36.494415799305798</v>
      </c>
      <c r="J4472">
        <v>11.6621644771948</v>
      </c>
      <c r="K4472">
        <v>80.191888235831698</v>
      </c>
      <c r="L4472">
        <v>69.831570709359696</v>
      </c>
      <c r="M4472">
        <v>58.061479395511</v>
      </c>
      <c r="N4472">
        <v>0.609117639307725</v>
      </c>
      <c r="O4472">
        <v>12.5053579082726</v>
      </c>
      <c r="P4472">
        <v>115.420129270544</v>
      </c>
      <c r="Q4472">
        <v>0.18190921298320401</v>
      </c>
    </row>
    <row r="4473" spans="1:17" hidden="1" x14ac:dyDescent="0.3">
      <c r="A4473" t="s">
        <v>9174</v>
      </c>
      <c r="B4473" t="s">
        <v>9175</v>
      </c>
      <c r="C4473" t="str">
        <f>IFERROR(VLOOKUP(Table1[[#This Row],[Ticker]],[1]!Table2[[Symbol]:[Industry]],2,FALSE),"-")</f>
        <v>-</v>
      </c>
      <c r="D4473" t="s">
        <v>1459</v>
      </c>
      <c r="E4473">
        <v>7.9127655599999898</v>
      </c>
      <c r="F4473">
        <v>25.68</v>
      </c>
      <c r="G4473">
        <v>-20.469382955620201</v>
      </c>
      <c r="H4473">
        <v>3.0985630296917499</v>
      </c>
      <c r="I4473">
        <v>-10.8348027758662</v>
      </c>
      <c r="J4473">
        <v>5.0365130621551204</v>
      </c>
      <c r="K4473">
        <v>26.252945996888499</v>
      </c>
      <c r="L4473">
        <v>24.752878748303999</v>
      </c>
      <c r="M4473">
        <v>39.230351453551499</v>
      </c>
      <c r="N4473">
        <v>0.86316411490901301</v>
      </c>
      <c r="O4473">
        <v>24.299065420560702</v>
      </c>
      <c r="P4473">
        <v>58.030769230769202</v>
      </c>
      <c r="Q4473">
        <v>7.5117649369140005E-2</v>
      </c>
    </row>
    <row r="4474" spans="1:17" hidden="1" x14ac:dyDescent="0.3">
      <c r="A4474" t="s">
        <v>9176</v>
      </c>
      <c r="B4474" t="s">
        <v>9177</v>
      </c>
      <c r="C4474" t="str">
        <f>IFERROR(VLOOKUP(Table1[[#This Row],[Ticker]],[1]!Table2[[Symbol]:[Industry]],2,FALSE),"-")</f>
        <v>-</v>
      </c>
      <c r="D4474" t="s">
        <v>726</v>
      </c>
      <c r="E4474">
        <v>7.8703070319999897</v>
      </c>
      <c r="F4474">
        <v>85.21</v>
      </c>
      <c r="G4474">
        <v>-13.7540472993658</v>
      </c>
      <c r="H4474">
        <v>-6.2771330987765399</v>
      </c>
      <c r="I4474">
        <v>3.3977830344273401</v>
      </c>
      <c r="J4474">
        <v>2.24954696471218</v>
      </c>
      <c r="K4474">
        <v>88.0348588095721</v>
      </c>
      <c r="L4474">
        <v>81.431232324543402</v>
      </c>
      <c r="M4474">
        <v>56.3654480897074</v>
      </c>
      <c r="N4474">
        <v>2.1091698927682501</v>
      </c>
      <c r="O4474">
        <v>14.2823612252083</v>
      </c>
      <c r="P4474">
        <v>23.4927536231883</v>
      </c>
    </row>
    <row r="4475" spans="1:17" hidden="1" x14ac:dyDescent="0.3">
      <c r="A4475" t="s">
        <v>9178</v>
      </c>
      <c r="B4475" t="s">
        <v>9179</v>
      </c>
      <c r="C4475" t="str">
        <f>IFERROR(VLOOKUP(Table1[[#This Row],[Ticker]],[1]!Table2[[Symbol]:[Industry]],2,FALSE),"-")</f>
        <v>-</v>
      </c>
      <c r="D4475" t="s">
        <v>1370</v>
      </c>
      <c r="E4475">
        <v>7.8431119999999996</v>
      </c>
      <c r="F4475">
        <v>7.4</v>
      </c>
      <c r="G4475">
        <v>-39.011120937917603</v>
      </c>
      <c r="H4475">
        <v>-9.4336392147381201</v>
      </c>
      <c r="I4475">
        <v>-35.045742993339701</v>
      </c>
      <c r="J4475">
        <v>0.47171615693268798</v>
      </c>
      <c r="K4475">
        <v>7.2619342179236801</v>
      </c>
      <c r="L4475">
        <v>7.7207371007632899</v>
      </c>
      <c r="M4475">
        <v>77.685383646459996</v>
      </c>
      <c r="N4475">
        <v>0.10862068965517201</v>
      </c>
      <c r="O4475">
        <v>40.405405405405403</v>
      </c>
      <c r="P4475">
        <v>19.354838709677399</v>
      </c>
    </row>
    <row r="4476" spans="1:17" hidden="1" x14ac:dyDescent="0.3">
      <c r="A4476" t="s">
        <v>9180</v>
      </c>
      <c r="B4476" t="s">
        <v>9181</v>
      </c>
      <c r="C4476" t="str">
        <f>IFERROR(VLOOKUP(Table1[[#This Row],[Ticker]],[1]!Table2[[Symbol]:[Industry]],2,FALSE),"-")</f>
        <v>-</v>
      </c>
      <c r="D4476" t="s">
        <v>286</v>
      </c>
      <c r="E4476">
        <v>7.8230056899999996</v>
      </c>
      <c r="F4476">
        <v>12.7</v>
      </c>
      <c r="G4476">
        <v>-4.4697008195744701</v>
      </c>
      <c r="H4476">
        <v>0.79901050621757796</v>
      </c>
      <c r="I4476">
        <v>-12.7095578063015</v>
      </c>
      <c r="J4476">
        <v>0.47171615693268798</v>
      </c>
      <c r="K4476">
        <v>12.654110584481</v>
      </c>
      <c r="L4476">
        <v>11.8967163727215</v>
      </c>
      <c r="M4476">
        <v>41.041734243102297</v>
      </c>
      <c r="N4476">
        <v>1.08927141101595</v>
      </c>
      <c r="O4476">
        <v>19.4488188976378</v>
      </c>
      <c r="P4476">
        <v>33.263378803777499</v>
      </c>
      <c r="Q4476">
        <v>9.7816458629521E-2</v>
      </c>
    </row>
    <row r="4477" spans="1:17" hidden="1" x14ac:dyDescent="0.3">
      <c r="A4477" t="s">
        <v>9182</v>
      </c>
      <c r="B4477" t="s">
        <v>9183</v>
      </c>
      <c r="C4477" t="str">
        <f>IFERROR(VLOOKUP(Table1[[#This Row],[Ticker]],[1]!Table2[[Symbol]:[Industry]],2,FALSE),"-")</f>
        <v>-</v>
      </c>
      <c r="D4477" t="s">
        <v>1370</v>
      </c>
      <c r="E4477">
        <v>7.8153759999999997</v>
      </c>
      <c r="F4477">
        <v>200.6</v>
      </c>
      <c r="G4477">
        <v>27.485575087314299</v>
      </c>
      <c r="H4477">
        <v>2.51131697172262</v>
      </c>
      <c r="I4477">
        <v>61.329967885398098</v>
      </c>
      <c r="J4477">
        <v>5.4704075989635603</v>
      </c>
      <c r="K4477">
        <v>173.03885629534699</v>
      </c>
      <c r="L4477">
        <v>147.18561349004401</v>
      </c>
      <c r="M4477">
        <v>95.039089847740698</v>
      </c>
      <c r="N4477">
        <v>0.76543209876543195</v>
      </c>
      <c r="O4477">
        <v>0.24925224327019199</v>
      </c>
      <c r="P4477">
        <v>78.787878787878697</v>
      </c>
    </row>
    <row r="4478" spans="1:17" hidden="1" x14ac:dyDescent="0.3">
      <c r="A4478" t="s">
        <v>9184</v>
      </c>
      <c r="B4478" t="s">
        <v>9185</v>
      </c>
      <c r="C4478" t="str">
        <f>IFERROR(VLOOKUP(Table1[[#This Row],[Ticker]],[1]!Table2[[Symbol]:[Industry]],2,FALSE),"-")</f>
        <v>-</v>
      </c>
      <c r="D4478" t="s">
        <v>1676</v>
      </c>
      <c r="E4478">
        <v>7.8049625000000002</v>
      </c>
      <c r="F4478">
        <v>23.75</v>
      </c>
      <c r="G4478">
        <v>27.535615408648901</v>
      </c>
      <c r="H4478">
        <v>-20.486669996902101</v>
      </c>
      <c r="I4478">
        <v>21.151827447420299</v>
      </c>
      <c r="J4478">
        <v>-1.5072312114883499</v>
      </c>
      <c r="K4478">
        <v>22.6408772811013</v>
      </c>
      <c r="L4478">
        <v>18.316490969463299</v>
      </c>
      <c r="M4478">
        <v>45.308625108821403</v>
      </c>
      <c r="N4478">
        <v>0.58000647536252403</v>
      </c>
      <c r="O4478">
        <v>43.115789473684202</v>
      </c>
      <c r="P4478">
        <v>87.747035573122503</v>
      </c>
      <c r="Q4478">
        <v>9.6889568474932006E-2</v>
      </c>
    </row>
    <row r="4479" spans="1:17" hidden="1" x14ac:dyDescent="0.3">
      <c r="A4479" t="s">
        <v>9186</v>
      </c>
      <c r="B4479" t="s">
        <v>9187</v>
      </c>
      <c r="C4479" t="str">
        <f>IFERROR(VLOOKUP(Table1[[#This Row],[Ticker]],[1]!Table2[[Symbol]:[Industry]],2,FALSE),"-")</f>
        <v>-</v>
      </c>
      <c r="D4479" t="s">
        <v>433</v>
      </c>
      <c r="E4479">
        <v>7.7992302499999999</v>
      </c>
      <c r="F4479">
        <v>5.95</v>
      </c>
      <c r="G4479">
        <v>27.9603691104954</v>
      </c>
      <c r="H4479">
        <v>-22.869540075403702</v>
      </c>
      <c r="I4479">
        <v>-28.104814723297501</v>
      </c>
      <c r="J4479">
        <v>-17.828937437838501</v>
      </c>
      <c r="K4479">
        <v>7.4791326603864601</v>
      </c>
      <c r="L4479">
        <v>6.8757580928114201</v>
      </c>
      <c r="M4479">
        <v>23.797940822149702</v>
      </c>
      <c r="N4479">
        <v>0.32109981274419702</v>
      </c>
      <c r="O4479">
        <v>83.025210084033603</v>
      </c>
      <c r="P4479">
        <v>56.992084432717597</v>
      </c>
      <c r="Q4479">
        <v>0.12588325087470301</v>
      </c>
    </row>
    <row r="4480" spans="1:17" hidden="1" x14ac:dyDescent="0.3">
      <c r="A4480" t="s">
        <v>9188</v>
      </c>
      <c r="B4480" t="s">
        <v>9189</v>
      </c>
      <c r="C4480" t="str">
        <f>IFERROR(VLOOKUP(Table1[[#This Row],[Ticker]],[1]!Table2[[Symbol]:[Industry]],2,FALSE),"-")</f>
        <v>-</v>
      </c>
      <c r="D4480" t="s">
        <v>532</v>
      </c>
      <c r="E4480">
        <v>7.7879708000000001</v>
      </c>
      <c r="F4480">
        <v>17.2</v>
      </c>
      <c r="G4480">
        <v>35.679065508437098</v>
      </c>
      <c r="H4480">
        <v>-12.482141607932499</v>
      </c>
      <c r="I4480">
        <v>-4.9967066151894501</v>
      </c>
      <c r="J4480">
        <v>-4.0257852311850302</v>
      </c>
      <c r="K4480">
        <v>18.152829735306799</v>
      </c>
      <c r="L4480">
        <v>15.7588998374742</v>
      </c>
      <c r="M4480">
        <v>31.7148977388118</v>
      </c>
      <c r="N4480">
        <v>0.90491218169717302</v>
      </c>
      <c r="O4480">
        <v>21.337209302325501</v>
      </c>
      <c r="P4480">
        <v>97.701149425287298</v>
      </c>
      <c r="Q4480">
        <v>9.3898063040727994E-2</v>
      </c>
    </row>
    <row r="4481" spans="1:17" hidden="1" x14ac:dyDescent="0.3">
      <c r="A4481" t="s">
        <v>9190</v>
      </c>
      <c r="B4481" t="s">
        <v>9191</v>
      </c>
      <c r="C4481" t="str">
        <f>IFERROR(VLOOKUP(Table1[[#This Row],[Ticker]],[1]!Table2[[Symbol]:[Industry]],2,FALSE),"-")</f>
        <v>-</v>
      </c>
      <c r="D4481" t="s">
        <v>532</v>
      </c>
      <c r="E4481">
        <v>7.7544599999999999</v>
      </c>
      <c r="F4481">
        <v>7.77</v>
      </c>
      <c r="G4481">
        <v>-26.585085434959002</v>
      </c>
      <c r="H4481">
        <v>-2.4873744703082399</v>
      </c>
      <c r="I4481">
        <v>-13.104814723297499</v>
      </c>
      <c r="J4481">
        <v>0.47171615693268798</v>
      </c>
      <c r="K4481">
        <v>7.7699992788102099</v>
      </c>
      <c r="L4481">
        <v>7.7531930765929298</v>
      </c>
      <c r="M4481">
        <v>100</v>
      </c>
      <c r="O4481">
        <v>0</v>
      </c>
      <c r="P4481">
        <v>0</v>
      </c>
    </row>
    <row r="4482" spans="1:17" hidden="1" x14ac:dyDescent="0.3">
      <c r="A4482" t="s">
        <v>9192</v>
      </c>
      <c r="B4482" t="s">
        <v>9193</v>
      </c>
      <c r="C4482" t="str">
        <f>IFERROR(VLOOKUP(Table1[[#This Row],[Ticker]],[1]!Table2[[Symbol]:[Industry]],2,FALSE),"-")</f>
        <v>-</v>
      </c>
      <c r="D4482" t="s">
        <v>68</v>
      </c>
      <c r="E4482">
        <v>7.7140000000000004</v>
      </c>
      <c r="F4482">
        <v>5.32</v>
      </c>
      <c r="G4482">
        <v>-21.860675986140102</v>
      </c>
      <c r="H4482">
        <v>-10.2998744703082</v>
      </c>
      <c r="I4482">
        <v>-28.2563298748127</v>
      </c>
      <c r="J4482">
        <v>11.7924708739138</v>
      </c>
      <c r="K4482">
        <v>5.2067194801393901</v>
      </c>
      <c r="L4482">
        <v>5.5043404987153499</v>
      </c>
      <c r="M4482">
        <v>56.682892834594703</v>
      </c>
      <c r="N4482">
        <v>1.0524558897409699</v>
      </c>
      <c r="O4482">
        <v>50.187969924812002</v>
      </c>
      <c r="P4482">
        <v>18.2222222222222</v>
      </c>
      <c r="Q4482">
        <v>1.4635437576979E-2</v>
      </c>
    </row>
    <row r="4483" spans="1:17" hidden="1" x14ac:dyDescent="0.3">
      <c r="A4483" t="s">
        <v>9194</v>
      </c>
      <c r="B4483" t="s">
        <v>9195</v>
      </c>
      <c r="C4483" t="str">
        <f>IFERROR(VLOOKUP(Table1[[#This Row],[Ticker]],[1]!Table2[[Symbol]:[Industry]],2,FALSE),"-")</f>
        <v>-</v>
      </c>
      <c r="D4483" t="s">
        <v>532</v>
      </c>
      <c r="E4483">
        <v>7.7050000000000001</v>
      </c>
      <c r="F4483">
        <v>16.75</v>
      </c>
      <c r="G4483">
        <v>254.096732746859</v>
      </c>
      <c r="H4483">
        <v>-27.134640784241199</v>
      </c>
      <c r="I4483">
        <v>16.338771057227898</v>
      </c>
      <c r="J4483">
        <v>-7.1998127463628299</v>
      </c>
      <c r="K4483">
        <v>17.377102232200201</v>
      </c>
      <c r="L4483">
        <v>13.0139537180722</v>
      </c>
      <c r="M4483">
        <v>12.6461316713775</v>
      </c>
      <c r="N4483">
        <v>0.31512407175554902</v>
      </c>
      <c r="O4483">
        <v>49.253731343283498</v>
      </c>
      <c r="P4483">
        <v>286.83602771362501</v>
      </c>
      <c r="Q4483">
        <v>3.1301450956238999E-2</v>
      </c>
    </row>
    <row r="4484" spans="1:17" hidden="1" x14ac:dyDescent="0.3">
      <c r="A4484" t="s">
        <v>9196</v>
      </c>
      <c r="B4484" t="s">
        <v>9197</v>
      </c>
      <c r="C4484" t="str">
        <f>IFERROR(VLOOKUP(Table1[[#This Row],[Ticker]],[1]!Table2[[Symbol]:[Industry]],2,FALSE),"-")</f>
        <v>-</v>
      </c>
      <c r="D4484" t="s">
        <v>230</v>
      </c>
      <c r="E4484">
        <v>7.7012587679999998</v>
      </c>
      <c r="F4484">
        <v>12.53</v>
      </c>
      <c r="G4484">
        <v>195.52288371671099</v>
      </c>
      <c r="H4484">
        <v>-6.3424245859597397</v>
      </c>
      <c r="I4484">
        <v>47.125364304835401</v>
      </c>
      <c r="J4484">
        <v>-0.56002987481333499</v>
      </c>
      <c r="K4484">
        <v>12.824925158315599</v>
      </c>
      <c r="L4484">
        <v>10.344361444962599</v>
      </c>
      <c r="M4484">
        <v>54.013074707073599</v>
      </c>
      <c r="N4484">
        <v>0.781742744806735</v>
      </c>
      <c r="O4484">
        <v>47.326416600159597</v>
      </c>
      <c r="P4484">
        <v>253.95480225988601</v>
      </c>
      <c r="Q4484">
        <v>0.11544777423623299</v>
      </c>
    </row>
    <row r="4485" spans="1:17" hidden="1" x14ac:dyDescent="0.3">
      <c r="A4485" t="s">
        <v>9198</v>
      </c>
      <c r="B4485" t="s">
        <v>9199</v>
      </c>
      <c r="C4485" t="str">
        <f>IFERROR(VLOOKUP(Table1[[#This Row],[Ticker]],[1]!Table2[[Symbol]:[Industry]],2,FALSE),"-")</f>
        <v>-</v>
      </c>
      <c r="D4485" t="s">
        <v>307</v>
      </c>
      <c r="E4485">
        <v>7.6880870000000003</v>
      </c>
      <c r="F4485">
        <v>9.7899999999999991</v>
      </c>
      <c r="G4485">
        <v>-3.4404313469087699</v>
      </c>
      <c r="H4485">
        <v>-4.2768481545187598</v>
      </c>
      <c r="I4485">
        <v>-21.438148056630801</v>
      </c>
      <c r="J4485">
        <v>4.6011804426469602</v>
      </c>
      <c r="K4485">
        <v>9.2882429404279296</v>
      </c>
      <c r="L4485">
        <v>9.0838954129854503</v>
      </c>
      <c r="M4485">
        <v>76.943898354827297</v>
      </c>
      <c r="N4485">
        <v>0.47727272727272702</v>
      </c>
      <c r="O4485">
        <v>26.149131767109299</v>
      </c>
      <c r="P4485">
        <v>33.197278911564602</v>
      </c>
    </row>
    <row r="4486" spans="1:17" hidden="1" x14ac:dyDescent="0.3">
      <c r="A4486" t="s">
        <v>9200</v>
      </c>
      <c r="B4486" t="s">
        <v>9201</v>
      </c>
      <c r="C4486" t="str">
        <f>IFERROR(VLOOKUP(Table1[[#This Row],[Ticker]],[1]!Table2[[Symbol]:[Industry]],2,FALSE),"-")</f>
        <v>-</v>
      </c>
      <c r="D4486" t="s">
        <v>626</v>
      </c>
      <c r="E4486">
        <v>7.6625464650000001</v>
      </c>
      <c r="F4486">
        <v>15.45</v>
      </c>
      <c r="G4486">
        <v>-44.535165095075897</v>
      </c>
      <c r="H4486">
        <v>0.44329029023500299</v>
      </c>
      <c r="I4486">
        <v>-23.798456341794601</v>
      </c>
      <c r="J4486">
        <v>1.1006469745427501</v>
      </c>
      <c r="K4486">
        <v>13.951139674938901</v>
      </c>
      <c r="L4486">
        <v>14.6346052899501</v>
      </c>
      <c r="M4486">
        <v>63.6822244861998</v>
      </c>
      <c r="N4486">
        <v>1.9126399879607201</v>
      </c>
      <c r="O4486">
        <v>29.3851132686084</v>
      </c>
      <c r="P4486">
        <v>32.051282051282001</v>
      </c>
      <c r="Q4486">
        <v>7.6270895948922002E-2</v>
      </c>
    </row>
    <row r="4487" spans="1:17" hidden="1" x14ac:dyDescent="0.3">
      <c r="A4487" t="s">
        <v>9202</v>
      </c>
      <c r="B4487" t="s">
        <v>9203</v>
      </c>
      <c r="C4487" t="str">
        <f>IFERROR(VLOOKUP(Table1[[#This Row],[Ticker]],[1]!Table2[[Symbol]:[Industry]],2,FALSE),"-")</f>
        <v>-</v>
      </c>
      <c r="D4487" t="s">
        <v>188</v>
      </c>
      <c r="E4487">
        <v>7.6618660859999999</v>
      </c>
      <c r="F4487">
        <v>14.54</v>
      </c>
      <c r="G4487">
        <v>-27.738409722611699</v>
      </c>
      <c r="H4487">
        <v>-13.6878695198131</v>
      </c>
      <c r="I4487">
        <v>-28.323473615425801</v>
      </c>
      <c r="J4487">
        <v>1.24418806704504</v>
      </c>
      <c r="K4487">
        <v>15.0886889553339</v>
      </c>
      <c r="L4487">
        <v>15.9679195916738</v>
      </c>
      <c r="M4487">
        <v>54.750676895934198</v>
      </c>
      <c r="N4487">
        <v>0.19887231857735299</v>
      </c>
      <c r="O4487">
        <v>50.618982118294298</v>
      </c>
      <c r="P4487">
        <v>17.732793522267102</v>
      </c>
      <c r="Q4487">
        <v>-7.9423738728140007E-3</v>
      </c>
    </row>
    <row r="4488" spans="1:17" hidden="1" x14ac:dyDescent="0.3">
      <c r="A4488" t="s">
        <v>9204</v>
      </c>
      <c r="B4488" t="s">
        <v>9205</v>
      </c>
      <c r="C4488" t="str">
        <f>IFERROR(VLOOKUP(Table1[[#This Row],[Ticker]],[1]!Table2[[Symbol]:[Industry]],2,FALSE),"-")</f>
        <v>-</v>
      </c>
      <c r="D4488" t="s">
        <v>433</v>
      </c>
      <c r="E4488">
        <v>7.66</v>
      </c>
      <c r="F4488">
        <v>7.66</v>
      </c>
      <c r="G4488">
        <v>-54.592604231951498</v>
      </c>
      <c r="H4488">
        <v>-1.93641028298041</v>
      </c>
      <c r="I4488">
        <v>-15.150850528924099</v>
      </c>
      <c r="J4488">
        <v>-19.746863078039901</v>
      </c>
      <c r="K4488">
        <v>8.0404284172196903</v>
      </c>
      <c r="L4488">
        <v>7.9661442468707202</v>
      </c>
      <c r="M4488">
        <v>36.6414500416886</v>
      </c>
      <c r="N4488">
        <v>0.87893729178803504</v>
      </c>
      <c r="O4488">
        <v>80.156657963446406</v>
      </c>
      <c r="P4488">
        <v>22.756410256410199</v>
      </c>
      <c r="Q4488">
        <v>0.12967360373596901</v>
      </c>
    </row>
    <row r="4489" spans="1:17" hidden="1" x14ac:dyDescent="0.3">
      <c r="A4489" t="s">
        <v>9206</v>
      </c>
      <c r="B4489" t="s">
        <v>9207</v>
      </c>
      <c r="C4489" t="str">
        <f>IFERROR(VLOOKUP(Table1[[#This Row],[Ticker]],[1]!Table2[[Symbol]:[Industry]],2,FALSE),"-")</f>
        <v>-</v>
      </c>
      <c r="D4489" t="s">
        <v>396</v>
      </c>
      <c r="E4489">
        <v>7.6492500000000003</v>
      </c>
      <c r="F4489">
        <v>9.8699999999999992</v>
      </c>
      <c r="G4489">
        <v>65.812575383754293</v>
      </c>
      <c r="H4489">
        <v>0.21814061814128599</v>
      </c>
      <c r="I4489">
        <v>-9.2100778811922996</v>
      </c>
      <c r="J4489">
        <v>0.47171615693268798</v>
      </c>
      <c r="K4489">
        <v>9.6111826990335896</v>
      </c>
      <c r="L4489">
        <v>9.3286920619761293</v>
      </c>
      <c r="M4489">
        <v>84.514298272038602</v>
      </c>
      <c r="N4489">
        <v>1.26732673267326</v>
      </c>
      <c r="O4489">
        <v>22.492401215805401</v>
      </c>
      <c r="P4489">
        <v>92.397660818713405</v>
      </c>
    </row>
    <row r="4490" spans="1:17" hidden="1" x14ac:dyDescent="0.3">
      <c r="A4490" t="s">
        <v>9208</v>
      </c>
      <c r="B4490" t="s">
        <v>9209</v>
      </c>
      <c r="C4490" t="str">
        <f>IFERROR(VLOOKUP(Table1[[#This Row],[Ticker]],[1]!Table2[[Symbol]:[Industry]],2,FALSE),"-")</f>
        <v>-</v>
      </c>
      <c r="D4490" t="s">
        <v>532</v>
      </c>
      <c r="E4490">
        <v>7.6117439999999998</v>
      </c>
      <c r="F4490">
        <v>24.1</v>
      </c>
      <c r="G4490">
        <v>-11.823180673054299</v>
      </c>
      <c r="H4490">
        <v>-2.4873744703082399</v>
      </c>
      <c r="I4490">
        <v>6.0251902198561798</v>
      </c>
      <c r="J4490">
        <v>-0.77345344375429703</v>
      </c>
      <c r="K4490">
        <v>23.185931811946599</v>
      </c>
      <c r="L4490">
        <v>21.225385130038202</v>
      </c>
      <c r="M4490">
        <v>58.274124291087098</v>
      </c>
      <c r="N4490">
        <v>0.72060585784239095</v>
      </c>
      <c r="O4490">
        <v>17.634854771784202</v>
      </c>
      <c r="P4490">
        <v>66.897506925207693</v>
      </c>
      <c r="Q4490">
        <v>6.2552855959811998E-2</v>
      </c>
    </row>
    <row r="4491" spans="1:17" hidden="1" x14ac:dyDescent="0.3">
      <c r="A4491" t="s">
        <v>9210</v>
      </c>
      <c r="B4491" t="s">
        <v>9211</v>
      </c>
      <c r="C4491" t="str">
        <f>IFERROR(VLOOKUP(Table1[[#This Row],[Ticker]],[1]!Table2[[Symbol]:[Industry]],2,FALSE),"-")</f>
        <v>-</v>
      </c>
      <c r="D4491" t="s">
        <v>1403</v>
      </c>
      <c r="E4491">
        <v>7.6109432999999997</v>
      </c>
      <c r="F4491">
        <v>15.09</v>
      </c>
      <c r="G4491">
        <v>10.5967327468591</v>
      </c>
      <c r="H4491">
        <v>-1.78709435826341</v>
      </c>
      <c r="I4491">
        <v>-12.5048147232975</v>
      </c>
      <c r="J4491">
        <v>-9.5407994876229996</v>
      </c>
      <c r="K4491">
        <v>14.1175066330531</v>
      </c>
      <c r="L4491">
        <v>12.8283655005692</v>
      </c>
      <c r="M4491">
        <v>55.378477697011398</v>
      </c>
      <c r="N4491">
        <v>1.03987125985325</v>
      </c>
      <c r="O4491">
        <v>18.290258449304101</v>
      </c>
      <c r="P4491">
        <v>72.457142857142799</v>
      </c>
      <c r="Q4491">
        <v>5.1125628886925997E-2</v>
      </c>
    </row>
    <row r="4492" spans="1:17" hidden="1" x14ac:dyDescent="0.3">
      <c r="A4492" t="s">
        <v>9212</v>
      </c>
      <c r="B4492" t="s">
        <v>9213</v>
      </c>
      <c r="C4492" t="str">
        <f>IFERROR(VLOOKUP(Table1[[#This Row],[Ticker]],[1]!Table2[[Symbol]:[Industry]],2,FALSE),"-")</f>
        <v>-</v>
      </c>
      <c r="D4492" t="s">
        <v>626</v>
      </c>
      <c r="E4492">
        <v>7.5989500000000003</v>
      </c>
      <c r="F4492">
        <v>18.95</v>
      </c>
      <c r="G4492">
        <v>205.87105491591799</v>
      </c>
      <c r="H4492">
        <v>-3.7030192906042201</v>
      </c>
      <c r="I4492">
        <v>243.76900825222</v>
      </c>
      <c r="J4492">
        <v>8.5688821488355291</v>
      </c>
      <c r="K4492">
        <v>18.187647758300901</v>
      </c>
      <c r="L4492">
        <v>13.7556200246021</v>
      </c>
      <c r="M4492">
        <v>70.337476084327506</v>
      </c>
      <c r="N4492">
        <v>0.37042265303134803</v>
      </c>
      <c r="O4492">
        <v>34.089709762532898</v>
      </c>
      <c r="P4492">
        <v>264.423076923076</v>
      </c>
      <c r="Q4492">
        <v>0.13175305586737701</v>
      </c>
    </row>
    <row r="4493" spans="1:17" hidden="1" x14ac:dyDescent="0.3">
      <c r="A4493" t="s">
        <v>9214</v>
      </c>
      <c r="B4493" t="s">
        <v>9215</v>
      </c>
      <c r="C4493" t="str">
        <f>IFERROR(VLOOKUP(Table1[[#This Row],[Ticker]],[1]!Table2[[Symbol]:[Industry]],2,FALSE),"-")</f>
        <v>-</v>
      </c>
      <c r="D4493" t="s">
        <v>68</v>
      </c>
      <c r="E4493">
        <v>7.5763800000000003</v>
      </c>
      <c r="F4493">
        <v>25.77</v>
      </c>
      <c r="G4493">
        <v>-21.615635333126001</v>
      </c>
      <c r="H4493">
        <v>-2.4873744703082399</v>
      </c>
      <c r="I4493">
        <v>-13.104814723297499</v>
      </c>
      <c r="J4493">
        <v>0.47171615693268798</v>
      </c>
      <c r="K4493">
        <v>25.769499108921199</v>
      </c>
      <c r="L4493">
        <v>25.533891061197998</v>
      </c>
      <c r="M4493">
        <v>100</v>
      </c>
      <c r="O4493">
        <v>0</v>
      </c>
      <c r="P4493">
        <v>4.9694501018329804</v>
      </c>
    </row>
    <row r="4494" spans="1:17" hidden="1" x14ac:dyDescent="0.3">
      <c r="A4494" t="s">
        <v>9216</v>
      </c>
      <c r="B4494" t="s">
        <v>9217</v>
      </c>
      <c r="C4494" t="str">
        <f>IFERROR(VLOOKUP(Table1[[#This Row],[Ticker]],[1]!Table2[[Symbol]:[Industry]],2,FALSE),"-")</f>
        <v>-</v>
      </c>
      <c r="D4494" t="s">
        <v>7102</v>
      </c>
      <c r="E4494">
        <v>7.5750570000000002</v>
      </c>
      <c r="F4494">
        <v>22.05</v>
      </c>
      <c r="G4494">
        <v>-30.798812628703601</v>
      </c>
      <c r="H4494">
        <v>-9.1895831527149507</v>
      </c>
      <c r="I4494">
        <v>-41.952830212164898</v>
      </c>
      <c r="J4494">
        <v>6.9934552873674702</v>
      </c>
      <c r="K4494">
        <v>24.1143590452049</v>
      </c>
      <c r="L4494">
        <v>23.3333815919943</v>
      </c>
      <c r="M4494">
        <v>41.854933767259197</v>
      </c>
      <c r="N4494">
        <v>0.70246895461260594</v>
      </c>
      <c r="O4494">
        <v>102.494331065759</v>
      </c>
      <c r="P4494">
        <v>26</v>
      </c>
    </row>
    <row r="4495" spans="1:17" hidden="1" x14ac:dyDescent="0.3">
      <c r="A4495" t="s">
        <v>9218</v>
      </c>
      <c r="B4495" t="s">
        <v>9219</v>
      </c>
      <c r="C4495" t="str">
        <f>IFERROR(VLOOKUP(Table1[[#This Row],[Ticker]],[1]!Table2[[Symbol]:[Industry]],2,FALSE),"-")</f>
        <v>-</v>
      </c>
      <c r="D4495" t="s">
        <v>1459</v>
      </c>
      <c r="E4495">
        <v>7.5590400000000004</v>
      </c>
      <c r="F4495">
        <v>12.4</v>
      </c>
      <c r="G4495">
        <v>11.4995470817447</v>
      </c>
      <c r="H4495">
        <v>11.101475703907701</v>
      </c>
      <c r="I4495">
        <v>-9.6852984597445904</v>
      </c>
      <c r="J4495">
        <v>10.9801907332038</v>
      </c>
      <c r="K4495">
        <v>11.8584360958252</v>
      </c>
      <c r="L4495">
        <v>11.0980996998353</v>
      </c>
      <c r="M4495">
        <v>52.529671257671602</v>
      </c>
      <c r="N4495">
        <v>1.45012870964878</v>
      </c>
      <c r="O4495">
        <v>14.9193548387096</v>
      </c>
      <c r="P4495">
        <v>62.9434954007884</v>
      </c>
      <c r="Q4495">
        <v>0.103148295886341</v>
      </c>
    </row>
    <row r="4496" spans="1:17" hidden="1" x14ac:dyDescent="0.3">
      <c r="A4496" t="s">
        <v>9220</v>
      </c>
      <c r="B4496" t="s">
        <v>9221</v>
      </c>
      <c r="C4496" t="str">
        <f>IFERROR(VLOOKUP(Table1[[#This Row],[Ticker]],[1]!Table2[[Symbol]:[Industry]],2,FALSE),"-")</f>
        <v>-</v>
      </c>
      <c r="D4496" t="s">
        <v>626</v>
      </c>
      <c r="E4496">
        <v>7.5241765999999997</v>
      </c>
      <c r="F4496">
        <v>25.21</v>
      </c>
      <c r="G4496">
        <v>8.3720880125784003</v>
      </c>
      <c r="H4496">
        <v>-5.3172164401722597</v>
      </c>
      <c r="I4496">
        <v>-19.5959126461462</v>
      </c>
      <c r="J4496">
        <v>11.4708765263701</v>
      </c>
      <c r="K4496">
        <v>25.960164837043202</v>
      </c>
      <c r="L4496">
        <v>24.9389465500185</v>
      </c>
      <c r="M4496">
        <v>46.764293305574199</v>
      </c>
      <c r="N4496">
        <v>0.66730189955123798</v>
      </c>
      <c r="O4496">
        <v>33.399444664815498</v>
      </c>
      <c r="P4496">
        <v>53.438831405964699</v>
      </c>
      <c r="Q4496">
        <v>8.4308713231484006E-2</v>
      </c>
    </row>
    <row r="4497" spans="1:17" hidden="1" x14ac:dyDescent="0.3">
      <c r="A4497" t="s">
        <v>9222</v>
      </c>
      <c r="B4497" t="s">
        <v>9223</v>
      </c>
      <c r="C4497" t="str">
        <f>IFERROR(VLOOKUP(Table1[[#This Row],[Ticker]],[1]!Table2[[Symbol]:[Industry]],2,FALSE),"-")</f>
        <v>-</v>
      </c>
      <c r="D4497" t="s">
        <v>21</v>
      </c>
      <c r="E4497">
        <v>7.5130611599999897</v>
      </c>
      <c r="F4497">
        <v>4.4000000000000004</v>
      </c>
      <c r="G4497">
        <v>93.414914565040903</v>
      </c>
      <c r="H4497">
        <v>-9.8557955229398093</v>
      </c>
      <c r="I4497">
        <v>-39.771481389964201</v>
      </c>
      <c r="J4497">
        <v>-4.2901886049720597</v>
      </c>
      <c r="K4497">
        <v>4.8258799906987804</v>
      </c>
      <c r="L4497">
        <v>4.2365340316725604</v>
      </c>
      <c r="M4497">
        <v>0.59514832626736303</v>
      </c>
      <c r="N4497">
        <v>2.0197823293042001</v>
      </c>
      <c r="O4497">
        <v>43.181818181818102</v>
      </c>
      <c r="Q4497">
        <v>4.5824440733169998E-2</v>
      </c>
    </row>
    <row r="4498" spans="1:17" hidden="1" x14ac:dyDescent="0.3">
      <c r="A4498" t="s">
        <v>9224</v>
      </c>
      <c r="B4498" t="s">
        <v>9225</v>
      </c>
      <c r="C4498" t="str">
        <f>IFERROR(VLOOKUP(Table1[[#This Row],[Ticker]],[1]!Table2[[Symbol]:[Industry]],2,FALSE),"-")</f>
        <v>-</v>
      </c>
      <c r="D4498" t="s">
        <v>1180</v>
      </c>
      <c r="E4498">
        <v>7.5087576</v>
      </c>
      <c r="F4498">
        <v>3.76</v>
      </c>
      <c r="G4498">
        <v>105.51367999713899</v>
      </c>
      <c r="H4498">
        <v>-7.7112550673231501</v>
      </c>
      <c r="I4498">
        <v>-14.1574463022449</v>
      </c>
      <c r="J4498">
        <v>4.5700768126703899</v>
      </c>
      <c r="K4498">
        <v>3.8402316491041102</v>
      </c>
      <c r="L4498">
        <v>3.5754663790713002</v>
      </c>
      <c r="M4498">
        <v>46.573580316598999</v>
      </c>
      <c r="N4498">
        <v>0.36752603582580601</v>
      </c>
      <c r="O4498">
        <v>3866.7553191489301</v>
      </c>
      <c r="P4498">
        <v>155.78231292517</v>
      </c>
      <c r="Q4498">
        <v>6.2815703655012003E-2</v>
      </c>
    </row>
    <row r="4499" spans="1:17" hidden="1" x14ac:dyDescent="0.3">
      <c r="A4499" t="s">
        <v>9226</v>
      </c>
      <c r="B4499" t="s">
        <v>9227</v>
      </c>
      <c r="C4499" t="str">
        <f>IFERROR(VLOOKUP(Table1[[#This Row],[Ticker]],[1]!Table2[[Symbol]:[Industry]],2,FALSE),"-")</f>
        <v>-</v>
      </c>
      <c r="D4499" t="s">
        <v>1180</v>
      </c>
      <c r="E4499">
        <v>7.4422529099999997</v>
      </c>
      <c r="F4499">
        <v>6.57</v>
      </c>
      <c r="G4499">
        <v>205.233096383222</v>
      </c>
      <c r="H4499">
        <v>-36.150740806941897</v>
      </c>
      <c r="I4499">
        <v>37.929668035323097</v>
      </c>
      <c r="J4499">
        <v>-6.9868473789789096</v>
      </c>
      <c r="K4499">
        <v>6.9406462441918899</v>
      </c>
      <c r="M4499">
        <v>9.9976383287053601</v>
      </c>
      <c r="N4499">
        <v>1.8962040826489699E-2</v>
      </c>
      <c r="O4499">
        <v>56.773211567732098</v>
      </c>
      <c r="P4499">
        <v>247.619047619047</v>
      </c>
    </row>
    <row r="4500" spans="1:17" hidden="1" x14ac:dyDescent="0.3">
      <c r="A4500" t="s">
        <v>9228</v>
      </c>
      <c r="B4500" t="s">
        <v>9229</v>
      </c>
      <c r="C4500" t="str">
        <f>IFERROR(VLOOKUP(Table1[[#This Row],[Ticker]],[1]!Table2[[Symbol]:[Industry]],2,FALSE),"-")</f>
        <v>-</v>
      </c>
      <c r="D4500" t="s">
        <v>584</v>
      </c>
      <c r="E4500">
        <v>7.4375999999999998</v>
      </c>
      <c r="F4500">
        <v>8</v>
      </c>
      <c r="G4500">
        <v>17.559058709184999</v>
      </c>
      <c r="H4500">
        <v>-16.144259346154701</v>
      </c>
      <c r="I4500">
        <v>46.895185276702399</v>
      </c>
      <c r="J4500">
        <v>-9.5282838430672996</v>
      </c>
      <c r="K4500">
        <v>7.6073136712739302</v>
      </c>
      <c r="L4500">
        <v>6.2987161073322104</v>
      </c>
      <c r="M4500">
        <v>47.594481804074</v>
      </c>
      <c r="N4500">
        <v>0.52060800935398999</v>
      </c>
      <c r="O4500">
        <v>24.875</v>
      </c>
      <c r="P4500">
        <v>127.92022792022701</v>
      </c>
      <c r="Q4500">
        <v>9.768165245178E-3</v>
      </c>
    </row>
    <row r="4501" spans="1:17" hidden="1" x14ac:dyDescent="0.3">
      <c r="A4501" t="s">
        <v>9230</v>
      </c>
      <c r="B4501" t="s">
        <v>9231</v>
      </c>
      <c r="C4501" t="str">
        <f>IFERROR(VLOOKUP(Table1[[#This Row],[Ticker]],[1]!Table2[[Symbol]:[Industry]],2,FALSE),"-")</f>
        <v>-</v>
      </c>
      <c r="D4501" t="s">
        <v>3368</v>
      </c>
      <c r="E4501">
        <v>7.4337999999999997</v>
      </c>
      <c r="F4501">
        <v>4.3600000000000003</v>
      </c>
      <c r="G4501">
        <v>1.65020868268799</v>
      </c>
      <c r="H4501">
        <v>-14.7236613901394</v>
      </c>
      <c r="I4501">
        <v>-42.4403090506881</v>
      </c>
      <c r="J4501">
        <v>5.2576103634817999</v>
      </c>
      <c r="K4501">
        <v>4.49988216983584</v>
      </c>
      <c r="L4501">
        <v>4.8257628145962004</v>
      </c>
      <c r="M4501">
        <v>60.094068204250803</v>
      </c>
      <c r="N4501">
        <v>2.2959641255605301</v>
      </c>
      <c r="O4501">
        <v>74.311926605504496</v>
      </c>
      <c r="P4501">
        <v>35.825545171339499</v>
      </c>
      <c r="Q4501">
        <v>-4.8147305963460001E-2</v>
      </c>
    </row>
    <row r="4502" spans="1:17" hidden="1" x14ac:dyDescent="0.3">
      <c r="A4502" t="s">
        <v>9232</v>
      </c>
      <c r="B4502" t="s">
        <v>9233</v>
      </c>
      <c r="C4502" t="str">
        <f>IFERROR(VLOOKUP(Table1[[#This Row],[Ticker]],[1]!Table2[[Symbol]:[Industry]],2,FALSE),"-")</f>
        <v>-</v>
      </c>
      <c r="E4502">
        <v>7.4055</v>
      </c>
      <c r="F4502">
        <v>49.37</v>
      </c>
      <c r="G4502">
        <v>61.419484252778901</v>
      </c>
      <c r="H4502">
        <v>21.282038533113699</v>
      </c>
      <c r="I4502">
        <v>-9.7770625257253592</v>
      </c>
      <c r="J4502">
        <v>29.293633965151798</v>
      </c>
      <c r="K4502">
        <v>39.738787616460598</v>
      </c>
      <c r="L4502">
        <v>37.565356521680997</v>
      </c>
      <c r="M4502">
        <v>83.821760758069104</v>
      </c>
      <c r="N4502">
        <v>1.9747325037647601</v>
      </c>
      <c r="O4502">
        <v>3.3016001620417201</v>
      </c>
      <c r="P4502">
        <v>137.355769230769</v>
      </c>
      <c r="Q4502">
        <v>3.8835442925208997E-2</v>
      </c>
    </row>
    <row r="4503" spans="1:17" hidden="1" x14ac:dyDescent="0.3">
      <c r="A4503" t="s">
        <v>9234</v>
      </c>
      <c r="B4503" t="s">
        <v>9235</v>
      </c>
      <c r="C4503" t="str">
        <f>IFERROR(VLOOKUP(Table1[[#This Row],[Ticker]],[1]!Table2[[Symbol]:[Industry]],2,FALSE),"-")</f>
        <v>-</v>
      </c>
      <c r="D4503" t="s">
        <v>95</v>
      </c>
      <c r="E4503">
        <v>7.3680516000000003</v>
      </c>
      <c r="F4503">
        <v>33.32</v>
      </c>
      <c r="G4503">
        <v>310.68525577239001</v>
      </c>
      <c r="H4503">
        <v>57.424519802819503</v>
      </c>
      <c r="I4503">
        <v>275.69331829887199</v>
      </c>
      <c r="J4503">
        <v>8.6505241039525593</v>
      </c>
      <c r="K4503">
        <v>21.700855898630898</v>
      </c>
      <c r="L4503">
        <v>12.9124654921615</v>
      </c>
      <c r="M4503">
        <v>99.972920382011296</v>
      </c>
      <c r="N4503">
        <v>0.444871116177879</v>
      </c>
      <c r="O4503">
        <v>0</v>
      </c>
      <c r="P4503">
        <v>479.47826086956502</v>
      </c>
      <c r="Q4503">
        <v>0.15621473493723001</v>
      </c>
    </row>
    <row r="4504" spans="1:17" hidden="1" x14ac:dyDescent="0.3">
      <c r="A4504" t="s">
        <v>9236</v>
      </c>
      <c r="B4504" t="s">
        <v>9237</v>
      </c>
      <c r="C4504" t="str">
        <f>IFERROR(VLOOKUP(Table1[[#This Row],[Ticker]],[1]!Table2[[Symbol]:[Industry]],2,FALSE),"-")</f>
        <v>-</v>
      </c>
      <c r="D4504" t="s">
        <v>230</v>
      </c>
      <c r="E4504">
        <v>7.3537008999999998</v>
      </c>
      <c r="F4504">
        <v>0.91</v>
      </c>
      <c r="G4504">
        <v>20.189108113427999</v>
      </c>
      <c r="H4504">
        <v>15.461343478409701</v>
      </c>
      <c r="I4504">
        <v>46.544308083719997</v>
      </c>
      <c r="J4504">
        <v>-3.6949505097339701</v>
      </c>
      <c r="K4504">
        <v>0.81805168499510905</v>
      </c>
      <c r="L4504">
        <v>0.71576999885868298</v>
      </c>
      <c r="M4504">
        <v>52.4661263155486</v>
      </c>
      <c r="N4504">
        <v>1.5940609640101</v>
      </c>
      <c r="O4504">
        <v>16.4835164835164</v>
      </c>
      <c r="P4504">
        <v>78.431372549019599</v>
      </c>
      <c r="Q4504">
        <v>6.4151755613792993E-2</v>
      </c>
    </row>
    <row r="4505" spans="1:17" hidden="1" x14ac:dyDescent="0.3">
      <c r="A4505" t="s">
        <v>9238</v>
      </c>
      <c r="B4505" t="s">
        <v>9239</v>
      </c>
      <c r="C4505" t="str">
        <f>IFERROR(VLOOKUP(Table1[[#This Row],[Ticker]],[1]!Table2[[Symbol]:[Industry]],2,FALSE),"-")</f>
        <v>-</v>
      </c>
      <c r="D4505" t="s">
        <v>433</v>
      </c>
      <c r="E4505">
        <v>7.3161659999999999</v>
      </c>
      <c r="F4505">
        <v>1.43</v>
      </c>
      <c r="G4505">
        <v>56.748247898374203</v>
      </c>
      <c r="H4505">
        <v>34.549662566728699</v>
      </c>
      <c r="I4505">
        <v>28.479343692543999</v>
      </c>
      <c r="J4505">
        <v>-1.5150388099547301</v>
      </c>
      <c r="K4505">
        <v>1.2663830141380299</v>
      </c>
      <c r="L4505">
        <v>1.0756484060149201</v>
      </c>
      <c r="M4505">
        <v>52.433728859640702</v>
      </c>
      <c r="N4505">
        <v>0.53713610983478399</v>
      </c>
      <c r="O4505">
        <v>11.8881118881118</v>
      </c>
      <c r="P4505">
        <v>126.98412698412599</v>
      </c>
      <c r="Q4505">
        <v>7.2211587620196999E-2</v>
      </c>
    </row>
    <row r="4506" spans="1:17" hidden="1" x14ac:dyDescent="0.3">
      <c r="A4506" t="s">
        <v>9240</v>
      </c>
      <c r="B4506" t="s">
        <v>9241</v>
      </c>
      <c r="C4506" t="str">
        <f>IFERROR(VLOOKUP(Table1[[#This Row],[Ticker]],[1]!Table2[[Symbol]:[Industry]],2,FALSE),"-")</f>
        <v>-</v>
      </c>
      <c r="D4506" t="s">
        <v>535</v>
      </c>
      <c r="E4506">
        <v>7.2924929349999896</v>
      </c>
      <c r="F4506">
        <v>4.55</v>
      </c>
      <c r="G4506">
        <v>-60.643056449451798</v>
      </c>
      <c r="H4506">
        <v>-1.3762633591971301</v>
      </c>
      <c r="I4506">
        <v>-53.627690540290999</v>
      </c>
      <c r="J4506">
        <v>-0.61524036480643796</v>
      </c>
      <c r="K4506">
        <v>6.4404235054725403</v>
      </c>
      <c r="L4506">
        <v>13.321054206128601</v>
      </c>
      <c r="M4506">
        <v>29.4570728256313</v>
      </c>
      <c r="N4506">
        <v>0.90257203303371003</v>
      </c>
      <c r="O4506">
        <v>80.219780219780205</v>
      </c>
      <c r="P4506">
        <v>6.5573770491803298</v>
      </c>
      <c r="Q4506">
        <v>-0.23262360772795901</v>
      </c>
    </row>
    <row r="4507" spans="1:17" hidden="1" x14ac:dyDescent="0.3">
      <c r="A4507" t="s">
        <v>9242</v>
      </c>
      <c r="B4507" t="s">
        <v>9243</v>
      </c>
      <c r="C4507" t="str">
        <f>IFERROR(VLOOKUP(Table1[[#This Row],[Ticker]],[1]!Table2[[Symbol]:[Industry]],2,FALSE),"-")</f>
        <v>-</v>
      </c>
      <c r="D4507" t="s">
        <v>51</v>
      </c>
      <c r="E4507">
        <v>7.2782379500000003</v>
      </c>
      <c r="F4507">
        <v>6.61</v>
      </c>
      <c r="G4507">
        <v>11.6994333934928</v>
      </c>
      <c r="H4507">
        <v>-6.7426936192444096</v>
      </c>
      <c r="I4507">
        <v>-5.7996199181027404</v>
      </c>
      <c r="J4507">
        <v>15.017170702387199</v>
      </c>
      <c r="K4507">
        <v>5.9722151950820503</v>
      </c>
      <c r="L4507">
        <v>5.5765013374769898</v>
      </c>
      <c r="M4507">
        <v>70.961185070904904</v>
      </c>
      <c r="N4507">
        <v>0.35194627236486498</v>
      </c>
      <c r="O4507">
        <v>21.028744326777499</v>
      </c>
      <c r="P4507">
        <v>73.947368421052602</v>
      </c>
      <c r="Q4507">
        <v>7.5962166667670999E-2</v>
      </c>
    </row>
    <row r="4508" spans="1:17" hidden="1" x14ac:dyDescent="0.3">
      <c r="A4508" t="s">
        <v>9244</v>
      </c>
      <c r="B4508" t="s">
        <v>9245</v>
      </c>
      <c r="C4508" t="str">
        <f>IFERROR(VLOOKUP(Table1[[#This Row],[Ticker]],[1]!Table2[[Symbol]:[Industry]],2,FALSE),"-")</f>
        <v>-</v>
      </c>
      <c r="D4508" t="s">
        <v>5474</v>
      </c>
      <c r="E4508">
        <v>7.2326449999999998</v>
      </c>
      <c r="F4508">
        <v>11.14</v>
      </c>
      <c r="G4508">
        <v>26.8584407358398</v>
      </c>
      <c r="H4508">
        <v>7.1582948210303403</v>
      </c>
      <c r="I4508">
        <v>-10.7151088409446</v>
      </c>
      <c r="J4508">
        <v>0.47171615693268798</v>
      </c>
      <c r="K4508">
        <v>10.101059183132101</v>
      </c>
      <c r="L4508">
        <v>9.6217816274331796</v>
      </c>
      <c r="M4508">
        <v>74.015420579939899</v>
      </c>
      <c r="N4508">
        <v>0</v>
      </c>
      <c r="O4508">
        <v>22.621184919209998</v>
      </c>
      <c r="P4508">
        <v>64.792899408284001</v>
      </c>
    </row>
    <row r="4509" spans="1:17" hidden="1" x14ac:dyDescent="0.3">
      <c r="A4509" t="s">
        <v>9246</v>
      </c>
      <c r="B4509" t="s">
        <v>9247</v>
      </c>
      <c r="C4509" t="str">
        <f>IFERROR(VLOOKUP(Table1[[#This Row],[Ticker]],[1]!Table2[[Symbol]:[Industry]],2,FALSE),"-")</f>
        <v>-</v>
      </c>
      <c r="D4509" t="s">
        <v>532</v>
      </c>
      <c r="E4509">
        <v>7.2193876000000001</v>
      </c>
      <c r="F4509">
        <v>23.96</v>
      </c>
      <c r="G4509">
        <v>39.113393126589997</v>
      </c>
      <c r="H4509">
        <v>-0.85296586815770903</v>
      </c>
      <c r="I4509">
        <v>-16.530852611245901</v>
      </c>
      <c r="J4509">
        <v>7.8320069338522504</v>
      </c>
      <c r="K4509">
        <v>23.505447987519901</v>
      </c>
      <c r="L4509">
        <v>21.4068305614162</v>
      </c>
      <c r="M4509">
        <v>51.186827122075499</v>
      </c>
      <c r="N4509">
        <v>0.76711152132076699</v>
      </c>
      <c r="O4509">
        <v>12.6878130217028</v>
      </c>
      <c r="P4509">
        <v>74.381368267831107</v>
      </c>
      <c r="Q4509">
        <v>0.101462256071604</v>
      </c>
    </row>
    <row r="4510" spans="1:17" hidden="1" x14ac:dyDescent="0.3">
      <c r="A4510" t="s">
        <v>9248</v>
      </c>
      <c r="B4510" t="s">
        <v>9249</v>
      </c>
      <c r="C4510" t="str">
        <f>IFERROR(VLOOKUP(Table1[[#This Row],[Ticker]],[1]!Table2[[Symbol]:[Industry]],2,FALSE),"-")</f>
        <v>-</v>
      </c>
      <c r="D4510" t="s">
        <v>68</v>
      </c>
      <c r="E4510">
        <v>7.2012800239999999</v>
      </c>
      <c r="F4510">
        <v>1.06</v>
      </c>
      <c r="G4510">
        <v>36.491837641963997</v>
      </c>
      <c r="H4510">
        <v>-2.4873744703082399</v>
      </c>
      <c r="I4510">
        <v>-11.181737800220599</v>
      </c>
      <c r="J4510">
        <v>2.3235680087845401</v>
      </c>
      <c r="K4510">
        <v>1.0588512087919799</v>
      </c>
      <c r="L4510">
        <v>0.99113571425250202</v>
      </c>
      <c r="M4510">
        <v>49.322960268042202</v>
      </c>
      <c r="N4510">
        <v>0.84404179970813098</v>
      </c>
      <c r="O4510">
        <v>16.037735849056499</v>
      </c>
      <c r="P4510">
        <v>76.6666666666666</v>
      </c>
      <c r="Q4510">
        <v>-7.4288948135593003E-2</v>
      </c>
    </row>
    <row r="4511" spans="1:17" hidden="1" x14ac:dyDescent="0.3">
      <c r="A4511" t="s">
        <v>9250</v>
      </c>
      <c r="B4511" t="s">
        <v>9251</v>
      </c>
      <c r="C4511" t="str">
        <f>IFERROR(VLOOKUP(Table1[[#This Row],[Ticker]],[1]!Table2[[Symbol]:[Industry]],2,FALSE),"-")</f>
        <v>-</v>
      </c>
      <c r="D4511" t="s">
        <v>1403</v>
      </c>
      <c r="E4511">
        <v>7.20038</v>
      </c>
      <c r="F4511">
        <v>23</v>
      </c>
      <c r="G4511">
        <v>-25.7078924525029</v>
      </c>
      <c r="H4511">
        <v>-2.4873744703082399</v>
      </c>
      <c r="I4511">
        <v>-6.7710190691135397</v>
      </c>
      <c r="J4511">
        <v>0.47171615693268798</v>
      </c>
      <c r="K4511">
        <v>22.889968357856599</v>
      </c>
      <c r="L4511">
        <v>22.504677339029499</v>
      </c>
      <c r="M4511">
        <v>93.779490490814496</v>
      </c>
      <c r="N4511">
        <v>0</v>
      </c>
      <c r="O4511">
        <v>1.1304347826087</v>
      </c>
      <c r="P4511">
        <v>6.3337956541840104</v>
      </c>
    </row>
    <row r="4512" spans="1:17" hidden="1" x14ac:dyDescent="0.3">
      <c r="A4512" t="s">
        <v>9252</v>
      </c>
      <c r="B4512" t="s">
        <v>9253</v>
      </c>
      <c r="C4512" t="str">
        <f>IFERROR(VLOOKUP(Table1[[#This Row],[Ticker]],[1]!Table2[[Symbol]:[Industry]],2,FALSE),"-")</f>
        <v>-</v>
      </c>
      <c r="D4512" t="s">
        <v>626</v>
      </c>
      <c r="E4512">
        <v>7.1895757500000004</v>
      </c>
      <c r="F4512">
        <v>20.47</v>
      </c>
      <c r="G4512">
        <v>80.391658751087405</v>
      </c>
      <c r="H4512">
        <v>18.924250677971699</v>
      </c>
      <c r="I4512">
        <v>34.267395499884501</v>
      </c>
      <c r="J4512">
        <v>0.47171615693268798</v>
      </c>
      <c r="K4512">
        <v>18.177551492776601</v>
      </c>
      <c r="L4512">
        <v>15.1890551864086</v>
      </c>
      <c r="M4512">
        <v>100</v>
      </c>
      <c r="N4512">
        <v>0.68777292576419202</v>
      </c>
      <c r="O4512">
        <v>0</v>
      </c>
      <c r="P4512">
        <v>106.97674418604601</v>
      </c>
    </row>
    <row r="4513" spans="1:17" hidden="1" x14ac:dyDescent="0.3">
      <c r="A4513" t="s">
        <v>9254</v>
      </c>
      <c r="B4513" t="s">
        <v>9255</v>
      </c>
      <c r="C4513" t="str">
        <f>IFERROR(VLOOKUP(Table1[[#This Row],[Ticker]],[1]!Table2[[Symbol]:[Industry]],2,FALSE),"-")</f>
        <v>-</v>
      </c>
      <c r="D4513" t="s">
        <v>532</v>
      </c>
      <c r="E4513">
        <v>7.1846775000000003</v>
      </c>
      <c r="F4513">
        <v>26.39</v>
      </c>
      <c r="G4513">
        <v>-54.570696945750399</v>
      </c>
      <c r="H4513">
        <v>48.328476345542498</v>
      </c>
      <c r="I4513">
        <v>-41.090426234088902</v>
      </c>
      <c r="J4513">
        <v>8.5753084710513008</v>
      </c>
      <c r="K4513">
        <v>18.345052148804701</v>
      </c>
      <c r="L4513">
        <v>21.301183416415199</v>
      </c>
      <c r="M4513">
        <v>100</v>
      </c>
      <c r="N4513">
        <v>1.0728898105593501</v>
      </c>
      <c r="O4513">
        <v>38.861138861138798</v>
      </c>
      <c r="P4513">
        <v>751.29032258064501</v>
      </c>
    </row>
    <row r="4514" spans="1:17" hidden="1" x14ac:dyDescent="0.3">
      <c r="A4514" t="s">
        <v>9256</v>
      </c>
      <c r="B4514" t="s">
        <v>9257</v>
      </c>
      <c r="C4514" t="str">
        <f>IFERROR(VLOOKUP(Table1[[#This Row],[Ticker]],[1]!Table2[[Symbol]:[Industry]],2,FALSE),"-")</f>
        <v>-</v>
      </c>
      <c r="D4514" t="s">
        <v>2178</v>
      </c>
      <c r="E4514">
        <v>7.1040999999999999</v>
      </c>
      <c r="F4514">
        <v>19</v>
      </c>
      <c r="G4514">
        <v>8.15812317075916E-2</v>
      </c>
      <c r="H4514">
        <v>-25.7196977026314</v>
      </c>
      <c r="I4514">
        <v>5.6451852767024402</v>
      </c>
      <c r="J4514">
        <v>-13.826885557095199</v>
      </c>
      <c r="K4514">
        <v>21.5958389133514</v>
      </c>
      <c r="L4514">
        <v>18.8906691957636</v>
      </c>
      <c r="M4514">
        <v>23.076998906107502</v>
      </c>
      <c r="N4514">
        <v>1.16363636363636</v>
      </c>
      <c r="O4514">
        <v>49.368421052631497</v>
      </c>
      <c r="P4514">
        <v>68.8888888888888</v>
      </c>
    </row>
    <row r="4515" spans="1:17" hidden="1" x14ac:dyDescent="0.3">
      <c r="A4515" t="s">
        <v>9258</v>
      </c>
      <c r="B4515" t="s">
        <v>9259</v>
      </c>
      <c r="C4515" t="str">
        <f>IFERROR(VLOOKUP(Table1[[#This Row],[Ticker]],[1]!Table2[[Symbol]:[Industry]],2,FALSE),"-")</f>
        <v>-</v>
      </c>
      <c r="D4515" t="s">
        <v>3280</v>
      </c>
      <c r="E4515">
        <v>7.0892464500000001</v>
      </c>
      <c r="F4515">
        <v>15.99</v>
      </c>
      <c r="G4515">
        <v>-25.061275911149501</v>
      </c>
      <c r="H4515">
        <v>-0.36358806254126502</v>
      </c>
      <c r="I4515">
        <v>-4.6980350622806002</v>
      </c>
      <c r="J4515">
        <v>-7.8116625896613296</v>
      </c>
      <c r="K4515">
        <v>16.1794980839103</v>
      </c>
      <c r="L4515">
        <v>15.5893473560097</v>
      </c>
      <c r="M4515">
        <v>38.5055898778608</v>
      </c>
      <c r="N4515">
        <v>1.31263858093126</v>
      </c>
      <c r="O4515">
        <v>26.954346466541601</v>
      </c>
      <c r="P4515">
        <v>33.807531380753097</v>
      </c>
    </row>
    <row r="4516" spans="1:17" hidden="1" x14ac:dyDescent="0.3">
      <c r="A4516" t="s">
        <v>9260</v>
      </c>
      <c r="B4516" t="s">
        <v>9261</v>
      </c>
      <c r="C4516" t="str">
        <f>IFERROR(VLOOKUP(Table1[[#This Row],[Ticker]],[1]!Table2[[Symbol]:[Industry]],2,FALSE),"-")</f>
        <v>-</v>
      </c>
      <c r="D4516" t="s">
        <v>1180</v>
      </c>
      <c r="E4516">
        <v>7.0618938389999997</v>
      </c>
      <c r="F4516">
        <v>2.31</v>
      </c>
      <c r="G4516">
        <v>55.304678344568401</v>
      </c>
      <c r="H4516">
        <v>71.066344537956198</v>
      </c>
      <c r="I4516">
        <v>68.784949056230005</v>
      </c>
      <c r="J4516">
        <v>26.977740253318199</v>
      </c>
      <c r="M4516">
        <v>100</v>
      </c>
      <c r="O4516">
        <v>0</v>
      </c>
      <c r="P4516">
        <v>90.909090909090907</v>
      </c>
    </row>
    <row r="4517" spans="1:17" hidden="1" x14ac:dyDescent="0.3">
      <c r="A4517" t="s">
        <v>9262</v>
      </c>
      <c r="B4517" t="s">
        <v>9263</v>
      </c>
      <c r="C4517" t="str">
        <f>IFERROR(VLOOKUP(Table1[[#This Row],[Ticker]],[1]!Table2[[Symbol]:[Industry]],2,FALSE),"-")</f>
        <v>-</v>
      </c>
      <c r="D4517" t="s">
        <v>264</v>
      </c>
      <c r="E4517">
        <v>7.0544100360000002</v>
      </c>
      <c r="F4517">
        <v>9.42</v>
      </c>
      <c r="G4517">
        <v>207.45746775653001</v>
      </c>
      <c r="H4517">
        <v>-12.952490749378001</v>
      </c>
      <c r="I4517">
        <v>-43.0155290090118</v>
      </c>
      <c r="J4517">
        <v>6.43501890922626</v>
      </c>
      <c r="K4517">
        <v>9.1009824081401298</v>
      </c>
      <c r="L4517">
        <v>8.1512980775714805</v>
      </c>
      <c r="M4517">
        <v>67.419402432533602</v>
      </c>
      <c r="N4517">
        <v>0.69119781373517697</v>
      </c>
      <c r="O4517">
        <v>57.218683651804596</v>
      </c>
      <c r="P4517">
        <v>246.32352941176401</v>
      </c>
      <c r="Q4517">
        <v>8.7535613157523007E-2</v>
      </c>
    </row>
    <row r="4518" spans="1:17" hidden="1" x14ac:dyDescent="0.3">
      <c r="A4518" t="s">
        <v>9264</v>
      </c>
      <c r="B4518" t="s">
        <v>9265</v>
      </c>
      <c r="C4518" t="str">
        <f>IFERROR(VLOOKUP(Table1[[#This Row],[Ticker]],[1]!Table2[[Symbol]:[Industry]],2,FALSE),"-")</f>
        <v>-</v>
      </c>
      <c r="D4518" t="s">
        <v>46</v>
      </c>
      <c r="E4518">
        <v>7.0492509999999999</v>
      </c>
      <c r="F4518">
        <v>9.85</v>
      </c>
      <c r="G4518">
        <v>-17.140640990514601</v>
      </c>
      <c r="H4518">
        <v>9.6778041011203193</v>
      </c>
      <c r="I4518">
        <v>-18.4842575667173</v>
      </c>
      <c r="J4518">
        <v>6.038943047689</v>
      </c>
      <c r="K4518">
        <v>9.1872307048454402</v>
      </c>
      <c r="L4518">
        <v>9.1698015233992791</v>
      </c>
      <c r="M4518">
        <v>62.597955026814901</v>
      </c>
      <c r="N4518">
        <v>1.6260335401333099</v>
      </c>
      <c r="O4518">
        <v>49.238578680202998</v>
      </c>
      <c r="P4518">
        <v>59.3851132686084</v>
      </c>
      <c r="Q4518">
        <v>3.5136165026685998E-2</v>
      </c>
    </row>
    <row r="4519" spans="1:17" hidden="1" x14ac:dyDescent="0.3">
      <c r="A4519" t="s">
        <v>9266</v>
      </c>
      <c r="B4519" t="s">
        <v>9267</v>
      </c>
      <c r="C4519" t="str">
        <f>IFERROR(VLOOKUP(Table1[[#This Row],[Ticker]],[1]!Table2[[Symbol]:[Industry]],2,FALSE),"-")</f>
        <v>-</v>
      </c>
      <c r="D4519" t="s">
        <v>626</v>
      </c>
      <c r="E4519">
        <v>7.0464869999999999</v>
      </c>
      <c r="F4519">
        <v>28.98</v>
      </c>
      <c r="G4519">
        <v>-14.0413961145707</v>
      </c>
      <c r="H4519">
        <v>62.030662194387197</v>
      </c>
      <c r="I4519">
        <v>-16.985411738222901</v>
      </c>
      <c r="J4519">
        <v>-3.0650383506956</v>
      </c>
      <c r="K4519">
        <v>23.725572796222199</v>
      </c>
      <c r="L4519">
        <v>25.544828765128699</v>
      </c>
      <c r="M4519">
        <v>79.590129386099903</v>
      </c>
      <c r="N4519">
        <v>2.5670402017089202</v>
      </c>
      <c r="O4519">
        <v>51.0351966873706</v>
      </c>
      <c r="P4519">
        <v>92.814371257485007</v>
      </c>
      <c r="Q4519">
        <v>-0.115675520654971</v>
      </c>
    </row>
    <row r="4520" spans="1:17" hidden="1" x14ac:dyDescent="0.3">
      <c r="A4520" t="s">
        <v>9268</v>
      </c>
      <c r="B4520" t="s">
        <v>9269</v>
      </c>
      <c r="C4520" t="str">
        <f>IFERROR(VLOOKUP(Table1[[#This Row],[Ticker]],[1]!Table2[[Symbol]:[Industry]],2,FALSE),"-")</f>
        <v>-</v>
      </c>
      <c r="D4520" t="s">
        <v>532</v>
      </c>
      <c r="E4520">
        <v>7.0349999999999904</v>
      </c>
      <c r="F4520">
        <v>29.05</v>
      </c>
      <c r="G4520">
        <v>84.534100611552503</v>
      </c>
      <c r="H4520">
        <v>-11.817880377609001</v>
      </c>
      <c r="I4520">
        <v>49.822835304744999</v>
      </c>
      <c r="J4520">
        <v>5.4892600165818104</v>
      </c>
      <c r="K4520">
        <v>30.016271388919499</v>
      </c>
      <c r="L4520">
        <v>25.833521559885899</v>
      </c>
      <c r="M4520">
        <v>59.069059695734197</v>
      </c>
      <c r="N4520">
        <v>0.52857082823518797</v>
      </c>
      <c r="O4520">
        <v>38.7607573149741</v>
      </c>
      <c r="P4520">
        <v>137.142857142857</v>
      </c>
    </row>
    <row r="4521" spans="1:17" hidden="1" x14ac:dyDescent="0.3">
      <c r="A4521" t="s">
        <v>9270</v>
      </c>
      <c r="B4521" t="s">
        <v>9271</v>
      </c>
      <c r="C4521" t="str">
        <f>IFERROR(VLOOKUP(Table1[[#This Row],[Ticker]],[1]!Table2[[Symbol]:[Industry]],2,FALSE),"-")</f>
        <v>-</v>
      </c>
      <c r="D4521" t="s">
        <v>379</v>
      </c>
      <c r="E4521">
        <v>7.0305778999999999</v>
      </c>
      <c r="F4521">
        <v>15.83</v>
      </c>
      <c r="G4521">
        <v>29.837839466226701</v>
      </c>
      <c r="H4521">
        <v>-28.893697110940501</v>
      </c>
      <c r="I4521">
        <v>-26.269927175299699</v>
      </c>
      <c r="J4521">
        <v>-4.5102766401861496</v>
      </c>
      <c r="K4521">
        <v>18.369777291199</v>
      </c>
      <c r="L4521">
        <v>16.823413192557801</v>
      </c>
      <c r="M4521">
        <v>9.5098376209972901</v>
      </c>
      <c r="N4521">
        <v>0.12372564239891801</v>
      </c>
      <c r="O4521">
        <v>75.110549589387205</v>
      </c>
      <c r="P4521">
        <v>72.628135223555006</v>
      </c>
      <c r="Q4521">
        <v>0.18764241955890601</v>
      </c>
    </row>
    <row r="4522" spans="1:17" hidden="1" x14ac:dyDescent="0.3">
      <c r="A4522" t="s">
        <v>9272</v>
      </c>
      <c r="B4522" t="s">
        <v>9273</v>
      </c>
      <c r="C4522" t="str">
        <f>IFERROR(VLOOKUP(Table1[[#This Row],[Ticker]],[1]!Table2[[Symbol]:[Industry]],2,FALSE),"-")</f>
        <v>-</v>
      </c>
      <c r="D4522" t="s">
        <v>304</v>
      </c>
      <c r="E4522">
        <v>6.9932154000000004</v>
      </c>
      <c r="F4522">
        <v>6.99</v>
      </c>
      <c r="G4522">
        <v>-29.366726603248299</v>
      </c>
      <c r="H4522">
        <v>-4.2065721780446301</v>
      </c>
      <c r="I4522">
        <v>-34.299854182147598</v>
      </c>
      <c r="J4522">
        <v>-1.5282838430673</v>
      </c>
      <c r="K4522">
        <v>6.8769384444549901</v>
      </c>
      <c r="M4522">
        <v>60.525539786661803</v>
      </c>
      <c r="N4522">
        <v>0.85873073345241002</v>
      </c>
      <c r="O4522">
        <v>112.01716738197401</v>
      </c>
      <c r="P4522">
        <v>14.9671052631578</v>
      </c>
    </row>
    <row r="4523" spans="1:17" hidden="1" x14ac:dyDescent="0.3">
      <c r="A4523" t="s">
        <v>9274</v>
      </c>
      <c r="B4523" t="s">
        <v>9275</v>
      </c>
      <c r="C4523" t="str">
        <f>IFERROR(VLOOKUP(Table1[[#This Row],[Ticker]],[1]!Table2[[Symbol]:[Industry]],2,FALSE),"-")</f>
        <v>-</v>
      </c>
      <c r="D4523" t="s">
        <v>223</v>
      </c>
      <c r="E4523">
        <v>6.9858777819999904</v>
      </c>
      <c r="F4523">
        <v>4.9400000000000004</v>
      </c>
      <c r="G4523">
        <v>152.510959762781</v>
      </c>
      <c r="H4523">
        <v>-6.7344787174124798</v>
      </c>
      <c r="I4523">
        <v>15.8769085143003</v>
      </c>
      <c r="J4523">
        <v>1.69620595285104</v>
      </c>
      <c r="K4523">
        <v>4.9109369966614</v>
      </c>
      <c r="L4523">
        <v>3.9386106829284402</v>
      </c>
      <c r="M4523">
        <v>44.853202802328397</v>
      </c>
      <c r="N4523">
        <v>0.59096754068460899</v>
      </c>
      <c r="O4523">
        <v>43.5222672064777</v>
      </c>
      <c r="P4523">
        <v>199.39393939393901</v>
      </c>
      <c r="Q4523">
        <v>0.11981915384995299</v>
      </c>
    </row>
    <row r="4524" spans="1:17" hidden="1" x14ac:dyDescent="0.3">
      <c r="A4524" t="s">
        <v>9276</v>
      </c>
      <c r="B4524" t="s">
        <v>9277</v>
      </c>
      <c r="C4524" t="str">
        <f>IFERROR(VLOOKUP(Table1[[#This Row],[Ticker]],[1]!Table2[[Symbol]:[Industry]],2,FALSE),"-")</f>
        <v>-</v>
      </c>
      <c r="D4524" t="s">
        <v>68</v>
      </c>
      <c r="E4524">
        <v>6.9806590220000002</v>
      </c>
      <c r="F4524">
        <v>21.11</v>
      </c>
      <c r="G4524">
        <v>-59.441319531651096</v>
      </c>
      <c r="H4524">
        <v>-11.0405659596699</v>
      </c>
      <c r="I4524">
        <v>-41.545492689399197</v>
      </c>
      <c r="J4524">
        <v>-5.8899396164877897</v>
      </c>
      <c r="K4524">
        <v>23.0267684979808</v>
      </c>
      <c r="L4524">
        <v>26.5492312547414</v>
      </c>
      <c r="M4524">
        <v>42.9140764561228</v>
      </c>
      <c r="N4524">
        <v>1.8527649827655599</v>
      </c>
      <c r="O4524">
        <v>65.750828990999494</v>
      </c>
      <c r="P4524">
        <v>15.671232876712301</v>
      </c>
      <c r="Q4524">
        <v>-2.884735378321E-2</v>
      </c>
    </row>
    <row r="4525" spans="1:17" hidden="1" x14ac:dyDescent="0.3">
      <c r="A4525" t="s">
        <v>9278</v>
      </c>
      <c r="B4525" t="s">
        <v>9279</v>
      </c>
      <c r="C4525" t="str">
        <f>IFERROR(VLOOKUP(Table1[[#This Row],[Ticker]],[1]!Table2[[Symbol]:[Industry]],2,FALSE),"-")</f>
        <v>-</v>
      </c>
      <c r="D4525" t="s">
        <v>136</v>
      </c>
      <c r="E4525">
        <v>6.9508954579999997</v>
      </c>
      <c r="F4525">
        <v>16.79</v>
      </c>
      <c r="G4525">
        <v>-13.215740397822</v>
      </c>
      <c r="H4525">
        <v>4.2414729647350597</v>
      </c>
      <c r="I4525">
        <v>-36.786632905115702</v>
      </c>
      <c r="J4525">
        <v>1.41689574105367</v>
      </c>
      <c r="K4525">
        <v>15.271824383145001</v>
      </c>
      <c r="L4525">
        <v>15.592578061838701</v>
      </c>
      <c r="M4525">
        <v>62.466668414928201</v>
      </c>
      <c r="N4525">
        <v>1.1378883362315699</v>
      </c>
      <c r="O4525">
        <v>42.5848719475878</v>
      </c>
      <c r="P4525">
        <v>102.777777777777</v>
      </c>
      <c r="Q4525">
        <v>5.0398805036338E-2</v>
      </c>
    </row>
    <row r="4526" spans="1:17" hidden="1" x14ac:dyDescent="0.3">
      <c r="A4526" t="s">
        <v>9280</v>
      </c>
      <c r="B4526" t="s">
        <v>9281</v>
      </c>
      <c r="C4526" t="str">
        <f>IFERROR(VLOOKUP(Table1[[#This Row],[Ticker]],[1]!Table2[[Symbol]:[Industry]],2,FALSE),"-")</f>
        <v>-</v>
      </c>
      <c r="D4526" t="s">
        <v>68</v>
      </c>
      <c r="E4526">
        <v>6.9501663999999996</v>
      </c>
      <c r="F4526">
        <v>15.52</v>
      </c>
      <c r="G4526">
        <v>287.28158123170698</v>
      </c>
      <c r="H4526">
        <v>42.3270879464377</v>
      </c>
      <c r="I4526">
        <v>335.45009857150001</v>
      </c>
      <c r="J4526">
        <v>6.46057409565136</v>
      </c>
      <c r="K4526">
        <v>11.05736638036</v>
      </c>
      <c r="L4526">
        <v>7.0634558605881201</v>
      </c>
      <c r="M4526">
        <v>99.999999885498099</v>
      </c>
      <c r="N4526">
        <v>0.43730867595515799</v>
      </c>
      <c r="O4526">
        <v>0</v>
      </c>
      <c r="P4526">
        <v>348.55491329479702</v>
      </c>
    </row>
    <row r="4527" spans="1:17" hidden="1" x14ac:dyDescent="0.3">
      <c r="A4527" t="s">
        <v>9282</v>
      </c>
      <c r="B4527" t="s">
        <v>9283</v>
      </c>
      <c r="C4527" t="str">
        <f>IFERROR(VLOOKUP(Table1[[#This Row],[Ticker]],[1]!Table2[[Symbol]:[Industry]],2,FALSE),"-")</f>
        <v>-</v>
      </c>
      <c r="D4527" t="s">
        <v>2469</v>
      </c>
      <c r="E4527">
        <v>6.9421724999999999</v>
      </c>
      <c r="F4527">
        <v>2.85</v>
      </c>
      <c r="G4527">
        <v>9.7785509286772996</v>
      </c>
      <c r="H4527">
        <v>14.525073662471801</v>
      </c>
      <c r="I4527">
        <v>-54.941549417175104</v>
      </c>
      <c r="J4527">
        <v>-5.8405762018712899</v>
      </c>
      <c r="K4527">
        <v>2.7305695489073898</v>
      </c>
      <c r="L4527">
        <v>2.68481338156719</v>
      </c>
      <c r="M4527">
        <v>47.2090144824774</v>
      </c>
      <c r="N4527">
        <v>0.67132867132867102</v>
      </c>
      <c r="O4527">
        <v>127.719298245614</v>
      </c>
      <c r="P4527">
        <v>83.870967741935402</v>
      </c>
      <c r="Q4527">
        <v>8.1119506848808004E-2</v>
      </c>
    </row>
    <row r="4528" spans="1:17" hidden="1" x14ac:dyDescent="0.3">
      <c r="A4528" t="s">
        <v>9284</v>
      </c>
      <c r="B4528" t="s">
        <v>9285</v>
      </c>
      <c r="C4528" t="str">
        <f>IFERROR(VLOOKUP(Table1[[#This Row],[Ticker]],[1]!Table2[[Symbol]:[Industry]],2,FALSE),"-")</f>
        <v>-</v>
      </c>
      <c r="D4528" t="s">
        <v>116</v>
      </c>
      <c r="E4528">
        <v>6.9273749999999996</v>
      </c>
      <c r="F4528">
        <v>1.47</v>
      </c>
      <c r="G4528">
        <v>89.591385153276093</v>
      </c>
      <c r="H4528">
        <v>-21.946833929767699</v>
      </c>
      <c r="I4528">
        <v>29.6136318786441</v>
      </c>
      <c r="J4528">
        <v>3.2303368465878601</v>
      </c>
      <c r="K4528">
        <v>1.6394640114664201</v>
      </c>
      <c r="L4528">
        <v>1.30881959039742</v>
      </c>
      <c r="M4528">
        <v>43.723937740353399</v>
      </c>
      <c r="N4528">
        <v>1.1994831943063999</v>
      </c>
      <c r="O4528">
        <v>72.789115646258495</v>
      </c>
      <c r="P4528">
        <v>126.153846153846</v>
      </c>
      <c r="Q4528">
        <v>2.4591071730199001E-2</v>
      </c>
    </row>
    <row r="4529" spans="1:17" hidden="1" x14ac:dyDescent="0.3">
      <c r="A4529" t="s">
        <v>9286</v>
      </c>
      <c r="B4529" t="s">
        <v>9287</v>
      </c>
      <c r="C4529" t="str">
        <f>IFERROR(VLOOKUP(Table1[[#This Row],[Ticker]],[1]!Table2[[Symbol]:[Industry]],2,FALSE),"-")</f>
        <v>-</v>
      </c>
      <c r="D4529" t="s">
        <v>932</v>
      </c>
      <c r="E4529">
        <v>6.9155711999999996</v>
      </c>
      <c r="F4529">
        <v>5.19</v>
      </c>
      <c r="G4529">
        <v>-64.054964953031302</v>
      </c>
      <c r="H4529">
        <v>4.8878966793663698</v>
      </c>
      <c r="I4529">
        <v>-43.812424870160001</v>
      </c>
      <c r="J4529">
        <v>-9.1998166897826401</v>
      </c>
      <c r="K4529">
        <v>4.8910335346438396</v>
      </c>
      <c r="L4529">
        <v>5.6308724632323504</v>
      </c>
      <c r="M4529">
        <v>56.959012970610097</v>
      </c>
      <c r="N4529">
        <v>0.85671704418716998</v>
      </c>
      <c r="O4529">
        <v>75.3371868978805</v>
      </c>
      <c r="P4529">
        <v>30.730478589420599</v>
      </c>
      <c r="Q4529">
        <v>1.3523285698222001E-2</v>
      </c>
    </row>
    <row r="4530" spans="1:17" hidden="1" x14ac:dyDescent="0.3">
      <c r="A4530" t="s">
        <v>9288</v>
      </c>
      <c r="B4530" t="s">
        <v>9289</v>
      </c>
      <c r="C4530" t="str">
        <f>IFERROR(VLOOKUP(Table1[[#This Row],[Ticker]],[1]!Table2[[Symbol]:[Industry]],2,FALSE),"-")</f>
        <v>-</v>
      </c>
      <c r="D4530" t="s">
        <v>2584</v>
      </c>
      <c r="E4530">
        <v>6.9146068969999996</v>
      </c>
      <c r="F4530">
        <v>6.91</v>
      </c>
      <c r="G4530">
        <v>-14.7727877003312</v>
      </c>
      <c r="H4530">
        <v>-0.73298850539596005</v>
      </c>
      <c r="I4530">
        <v>-23.364554983037799</v>
      </c>
      <c r="J4530">
        <v>4.2531607576461898E-2</v>
      </c>
      <c r="K4530">
        <v>6.7880921673908796</v>
      </c>
      <c r="L4530">
        <v>6.7563019861344902</v>
      </c>
      <c r="M4530">
        <v>49.027052395155998</v>
      </c>
      <c r="N4530">
        <v>2.1951525557765601</v>
      </c>
      <c r="O4530">
        <v>23.0101302460202</v>
      </c>
      <c r="P4530">
        <v>26.325411334552101</v>
      </c>
      <c r="Q4530">
        <v>-2.4615903241173999E-2</v>
      </c>
    </row>
    <row r="4531" spans="1:17" hidden="1" x14ac:dyDescent="0.3">
      <c r="A4531" t="s">
        <v>9290</v>
      </c>
      <c r="B4531" t="s">
        <v>9291</v>
      </c>
      <c r="C4531" t="str">
        <f>IFERROR(VLOOKUP(Table1[[#This Row],[Ticker]],[1]!Table2[[Symbol]:[Industry]],2,FALSE),"-")</f>
        <v>-</v>
      </c>
      <c r="D4531" t="s">
        <v>54</v>
      </c>
      <c r="E4531">
        <v>6.9000482999999999</v>
      </c>
      <c r="F4531">
        <v>23</v>
      </c>
      <c r="G4531">
        <v>-22.039630889504501</v>
      </c>
      <c r="H4531">
        <v>-2.4873744703082399</v>
      </c>
      <c r="I4531">
        <v>-3.1095971240627298</v>
      </c>
      <c r="J4531">
        <v>0.47171615693268798</v>
      </c>
      <c r="K4531">
        <v>22.996741537269401</v>
      </c>
      <c r="L4531">
        <v>22.486160659971301</v>
      </c>
      <c r="M4531">
        <v>10.6643431554632</v>
      </c>
      <c r="N4531">
        <v>8.6301369863013594E-2</v>
      </c>
      <c r="O4531">
        <v>5.4347826086956497</v>
      </c>
      <c r="P4531">
        <v>12.1951219512195</v>
      </c>
    </row>
    <row r="4532" spans="1:17" hidden="1" x14ac:dyDescent="0.3">
      <c r="A4532" t="s">
        <v>9292</v>
      </c>
      <c r="B4532" t="s">
        <v>9293</v>
      </c>
      <c r="C4532" t="str">
        <f>IFERROR(VLOOKUP(Table1[[#This Row],[Ticker]],[1]!Table2[[Symbol]:[Industry]],2,FALSE),"-")</f>
        <v>-</v>
      </c>
      <c r="D4532" t="s">
        <v>532</v>
      </c>
      <c r="E4532">
        <v>6.8521646250000003</v>
      </c>
      <c r="F4532">
        <v>3.39</v>
      </c>
      <c r="G4532">
        <v>9.5594928782939306</v>
      </c>
      <c r="H4532">
        <v>-1.59451732745109</v>
      </c>
      <c r="I4532">
        <v>-22.220096224637999</v>
      </c>
      <c r="J4532">
        <v>2.8886345859357099</v>
      </c>
      <c r="K4532">
        <v>3.4596548489869301</v>
      </c>
      <c r="L4532">
        <v>3.4297832807302799</v>
      </c>
      <c r="M4532">
        <v>34.2070246169623</v>
      </c>
      <c r="N4532">
        <v>0.23325721930028101</v>
      </c>
      <c r="O4532">
        <v>37.463126843657797</v>
      </c>
      <c r="P4532">
        <v>48.684210526315802</v>
      </c>
      <c r="Q4532">
        <v>7.2145819447073004E-2</v>
      </c>
    </row>
    <row r="4533" spans="1:17" hidden="1" x14ac:dyDescent="0.3">
      <c r="A4533" t="s">
        <v>9294</v>
      </c>
      <c r="B4533" t="s">
        <v>9295</v>
      </c>
      <c r="C4533" t="str">
        <f>IFERROR(VLOOKUP(Table1[[#This Row],[Ticker]],[1]!Table2[[Symbol]:[Industry]],2,FALSE),"-")</f>
        <v>-</v>
      </c>
      <c r="D4533" t="s">
        <v>4521</v>
      </c>
      <c r="E4533">
        <v>6.84</v>
      </c>
      <c r="F4533">
        <v>5.7</v>
      </c>
      <c r="G4533">
        <v>12.101045951902201</v>
      </c>
      <c r="H4533">
        <v>-32.462185553431603</v>
      </c>
      <c r="I4533">
        <v>-28.030187857625901</v>
      </c>
      <c r="J4533">
        <v>-6.0829056918068103</v>
      </c>
      <c r="K4533">
        <v>6.4571534350117599</v>
      </c>
      <c r="L4533">
        <v>6.1183707474840903</v>
      </c>
      <c r="M4533">
        <v>35.8644314649599</v>
      </c>
      <c r="N4533">
        <v>0.89546724527356203</v>
      </c>
      <c r="O4533">
        <v>40.701754385964897</v>
      </c>
      <c r="P4533">
        <v>50</v>
      </c>
      <c r="Q4533">
        <v>-6.7594303123860002E-3</v>
      </c>
    </row>
    <row r="4534" spans="1:17" hidden="1" x14ac:dyDescent="0.3">
      <c r="A4534" t="s">
        <v>9296</v>
      </c>
      <c r="B4534" t="s">
        <v>9297</v>
      </c>
      <c r="C4534" t="str">
        <f>IFERROR(VLOOKUP(Table1[[#This Row],[Ticker]],[1]!Table2[[Symbol]:[Industry]],2,FALSE),"-")</f>
        <v>-</v>
      </c>
      <c r="D4534">
        <v>0</v>
      </c>
      <c r="E4534">
        <v>6.8351499999999996</v>
      </c>
      <c r="F4534">
        <v>6.89</v>
      </c>
      <c r="G4534">
        <v>50.992234152669702</v>
      </c>
      <c r="H4534">
        <v>26.344742318012901</v>
      </c>
      <c r="I4534">
        <v>4.2716759070261103</v>
      </c>
      <c r="J4534">
        <v>-2.4168670617743202</v>
      </c>
      <c r="K4534">
        <v>6.1948968955044501</v>
      </c>
      <c r="L4534">
        <v>6.09861465217028</v>
      </c>
      <c r="M4534">
        <v>33.054303584157999</v>
      </c>
      <c r="N4534">
        <v>0.68423651036861999</v>
      </c>
      <c r="O4534">
        <v>19.883889695210399</v>
      </c>
      <c r="P4534">
        <v>86.720867208672004</v>
      </c>
    </row>
    <row r="4535" spans="1:17" hidden="1" x14ac:dyDescent="0.3">
      <c r="A4535" t="s">
        <v>9298</v>
      </c>
      <c r="B4535" t="s">
        <v>9299</v>
      </c>
      <c r="C4535" t="str">
        <f>IFERROR(VLOOKUP(Table1[[#This Row],[Ticker]],[1]!Table2[[Symbol]:[Industry]],2,FALSE),"-")</f>
        <v>-</v>
      </c>
      <c r="D4535" t="s">
        <v>51</v>
      </c>
      <c r="E4535">
        <v>6.7835799999999997</v>
      </c>
      <c r="F4535">
        <v>18.5</v>
      </c>
      <c r="G4535">
        <v>79.657946895029696</v>
      </c>
      <c r="H4535">
        <v>23.979379115089401</v>
      </c>
      <c r="I4535">
        <v>-36.149739848089503</v>
      </c>
      <c r="J4535">
        <v>-1.30043574180149</v>
      </c>
      <c r="K4535">
        <v>17.684497613881899</v>
      </c>
      <c r="L4535">
        <v>15.867251268495201</v>
      </c>
      <c r="M4535">
        <v>45.823130701917599</v>
      </c>
      <c r="N4535">
        <v>0.93886674305633999</v>
      </c>
      <c r="O4535">
        <v>53.729729729729698</v>
      </c>
      <c r="P4535">
        <v>108.09898762654601</v>
      </c>
    </row>
    <row r="4536" spans="1:17" hidden="1" x14ac:dyDescent="0.3">
      <c r="A4536" t="s">
        <v>9300</v>
      </c>
      <c r="B4536" t="s">
        <v>9301</v>
      </c>
      <c r="C4536" t="str">
        <f>IFERROR(VLOOKUP(Table1[[#This Row],[Ticker]],[1]!Table2[[Symbol]:[Industry]],2,FALSE),"-")</f>
        <v>-</v>
      </c>
      <c r="D4536" t="s">
        <v>68</v>
      </c>
      <c r="E4536">
        <v>6.7730835999999996</v>
      </c>
      <c r="F4536">
        <v>6.7</v>
      </c>
      <c r="G4536">
        <v>50.195917203563297</v>
      </c>
      <c r="H4536">
        <v>-16.361720020046398</v>
      </c>
      <c r="I4536">
        <v>-24.0090700424464</v>
      </c>
      <c r="J4536">
        <v>-0.58091542201468305</v>
      </c>
      <c r="K4536">
        <v>6.82878211580329</v>
      </c>
      <c r="L4536">
        <v>6.6656684857013904</v>
      </c>
      <c r="M4536">
        <v>53.951464653474297</v>
      </c>
      <c r="N4536">
        <v>0.46754543518152097</v>
      </c>
      <c r="O4536">
        <v>62.686567164179102</v>
      </c>
      <c r="P4536">
        <v>76.781002638522395</v>
      </c>
      <c r="Q4536">
        <v>-3.1043662609880002E-3</v>
      </c>
    </row>
    <row r="4537" spans="1:17" hidden="1" x14ac:dyDescent="0.3">
      <c r="A4537" t="s">
        <v>9302</v>
      </c>
      <c r="B4537" t="s">
        <v>9303</v>
      </c>
      <c r="C4537" t="str">
        <f>IFERROR(VLOOKUP(Table1[[#This Row],[Ticker]],[1]!Table2[[Symbol]:[Industry]],2,FALSE),"-")</f>
        <v>-</v>
      </c>
      <c r="D4537" t="s">
        <v>726</v>
      </c>
      <c r="E4537">
        <v>6.7584707650000002</v>
      </c>
      <c r="F4537">
        <v>36.21</v>
      </c>
      <c r="G4537">
        <v>43.1952214334666</v>
      </c>
      <c r="H4537">
        <v>0.237875807778511</v>
      </c>
      <c r="I4537">
        <v>9.5993533553198507</v>
      </c>
      <c r="J4537">
        <v>4.0031062914618296</v>
      </c>
      <c r="K4537">
        <v>35.427963552836502</v>
      </c>
      <c r="L4537">
        <v>30.907302026003499</v>
      </c>
      <c r="M4537">
        <v>51.4778037811056</v>
      </c>
      <c r="N4537">
        <v>1.34301918255608</v>
      </c>
      <c r="O4537">
        <v>4.30820215410108</v>
      </c>
      <c r="P4537">
        <v>68.427440884355406</v>
      </c>
    </row>
    <row r="4538" spans="1:17" hidden="1" x14ac:dyDescent="0.3">
      <c r="A4538" t="s">
        <v>9304</v>
      </c>
      <c r="B4538" t="s">
        <v>9305</v>
      </c>
      <c r="C4538" t="str">
        <f>IFERROR(VLOOKUP(Table1[[#This Row],[Ticker]],[1]!Table2[[Symbol]:[Industry]],2,FALSE),"-")</f>
        <v>-</v>
      </c>
      <c r="D4538" t="s">
        <v>1676</v>
      </c>
      <c r="E4538">
        <v>6.7495025000000002</v>
      </c>
      <c r="F4538">
        <v>12.61</v>
      </c>
      <c r="G4538">
        <v>-64.159342860701599</v>
      </c>
      <c r="H4538">
        <v>-5.9590725835157903</v>
      </c>
      <c r="I4538">
        <v>-48.636512064810802</v>
      </c>
      <c r="J4538">
        <v>-3.50726282204629</v>
      </c>
      <c r="K4538">
        <v>13.123635159611799</v>
      </c>
      <c r="L4538">
        <v>16.043188897721901</v>
      </c>
      <c r="M4538">
        <v>39.896668267984303</v>
      </c>
      <c r="N4538">
        <v>0.85368609878403801</v>
      </c>
      <c r="O4538">
        <v>170.81681205392499</v>
      </c>
      <c r="P4538">
        <v>14.117647058823501</v>
      </c>
      <c r="Q4538">
        <v>6.9354166327269998E-2</v>
      </c>
    </row>
    <row r="4539" spans="1:17" hidden="1" x14ac:dyDescent="0.3">
      <c r="A4539" t="s">
        <v>9306</v>
      </c>
      <c r="B4539" t="s">
        <v>9307</v>
      </c>
      <c r="C4539" t="str">
        <f>IFERROR(VLOOKUP(Table1[[#This Row],[Ticker]],[1]!Table2[[Symbol]:[Industry]],2,FALSE),"-")</f>
        <v>-</v>
      </c>
      <c r="D4539" t="s">
        <v>1676</v>
      </c>
      <c r="E4539">
        <v>6.7154999999999996</v>
      </c>
      <c r="F4539">
        <v>11.1</v>
      </c>
      <c r="G4539">
        <v>-0.16139522994768199</v>
      </c>
      <c r="H4539">
        <v>15.2220634936366</v>
      </c>
      <c r="I4539">
        <v>-38.708031881474497</v>
      </c>
      <c r="J4539">
        <v>1.65676629366923</v>
      </c>
      <c r="K4539">
        <v>10.3683850241794</v>
      </c>
      <c r="L4539">
        <v>10.6995461974858</v>
      </c>
      <c r="M4539">
        <v>61.847742563639798</v>
      </c>
      <c r="N4539">
        <v>0.86397812713602096</v>
      </c>
      <c r="O4539">
        <v>41.081081081081003</v>
      </c>
      <c r="P4539">
        <v>61.337209302325498</v>
      </c>
      <c r="Q4539">
        <v>-0.11994774279645699</v>
      </c>
    </row>
    <row r="4540" spans="1:17" hidden="1" x14ac:dyDescent="0.3">
      <c r="A4540" t="s">
        <v>9308</v>
      </c>
      <c r="B4540" t="s">
        <v>9309</v>
      </c>
      <c r="C4540" t="str">
        <f>IFERROR(VLOOKUP(Table1[[#This Row],[Ticker]],[1]!Table2[[Symbol]:[Industry]],2,FALSE),"-")</f>
        <v>-</v>
      </c>
      <c r="D4540" t="s">
        <v>136</v>
      </c>
      <c r="E4540">
        <v>6.7125000000000004</v>
      </c>
      <c r="F4540">
        <v>8.9499999999999993</v>
      </c>
      <c r="G4540">
        <v>-76.529157023325894</v>
      </c>
      <c r="H4540">
        <v>34.433402809213398</v>
      </c>
      <c r="I4540">
        <v>-43.617237083546001</v>
      </c>
      <c r="J4540">
        <v>18.8179693869068</v>
      </c>
      <c r="K4540">
        <v>8.0447062313088704</v>
      </c>
      <c r="L4540">
        <v>11.258782386085</v>
      </c>
      <c r="M4540">
        <v>72.680109105658005</v>
      </c>
      <c r="N4540">
        <v>1.73607038123167</v>
      </c>
      <c r="O4540">
        <v>154.07821229050199</v>
      </c>
      <c r="P4540">
        <v>41.613924050632797</v>
      </c>
    </row>
    <row r="4541" spans="1:17" hidden="1" x14ac:dyDescent="0.3">
      <c r="A4541" t="s">
        <v>9310</v>
      </c>
      <c r="B4541" t="s">
        <v>9311</v>
      </c>
      <c r="C4541" t="str">
        <f>IFERROR(VLOOKUP(Table1[[#This Row],[Ticker]],[1]!Table2[[Symbol]:[Industry]],2,FALSE),"-")</f>
        <v>-</v>
      </c>
      <c r="D4541" t="s">
        <v>484</v>
      </c>
      <c r="E4541">
        <v>6.7092499999999999</v>
      </c>
      <c r="F4541">
        <v>2.35</v>
      </c>
      <c r="G4541">
        <v>-49.535905107090201</v>
      </c>
      <c r="H4541">
        <v>8.0895486066148194</v>
      </c>
      <c r="I4541">
        <v>-22.371223989706799</v>
      </c>
      <c r="J4541">
        <v>14.3331022955465</v>
      </c>
      <c r="K4541">
        <v>2.1821910472884101</v>
      </c>
      <c r="L4541">
        <v>2.4971798249116701</v>
      </c>
      <c r="M4541">
        <v>76.868376994454493</v>
      </c>
      <c r="N4541">
        <v>1.3729368672686799</v>
      </c>
      <c r="O4541">
        <v>45.106382978723403</v>
      </c>
      <c r="P4541">
        <v>23.684210526315699</v>
      </c>
      <c r="Q4541">
        <v>-3.922358790674E-2</v>
      </c>
    </row>
    <row r="4542" spans="1:17" hidden="1" x14ac:dyDescent="0.3">
      <c r="A4542" t="s">
        <v>9312</v>
      </c>
      <c r="B4542" t="s">
        <v>9313</v>
      </c>
      <c r="C4542" t="str">
        <f>IFERROR(VLOOKUP(Table1[[#This Row],[Ticker]],[1]!Table2[[Symbol]:[Industry]],2,FALSE),"-")</f>
        <v>-</v>
      </c>
      <c r="D4542" t="s">
        <v>133</v>
      </c>
      <c r="E4542">
        <v>6.7073780000000003</v>
      </c>
      <c r="F4542">
        <v>12.7</v>
      </c>
      <c r="G4542">
        <v>51.037292187418501</v>
      </c>
      <c r="H4542">
        <v>23.006696675936801</v>
      </c>
      <c r="I4542">
        <v>-15.1109875628037</v>
      </c>
      <c r="J4542">
        <v>8.3731605069751591</v>
      </c>
      <c r="K4542">
        <v>11.32318448389</v>
      </c>
      <c r="L4542">
        <v>10.5153561304758</v>
      </c>
      <c r="M4542">
        <v>77.981376588326498</v>
      </c>
      <c r="N4542">
        <v>0.49165375845447801</v>
      </c>
      <c r="O4542">
        <v>16.141732283464499</v>
      </c>
      <c r="P4542">
        <v>96.290571870169998</v>
      </c>
      <c r="Q4542">
        <v>2.8160901815899999E-2</v>
      </c>
    </row>
    <row r="4543" spans="1:17" hidden="1" x14ac:dyDescent="0.3">
      <c r="A4543" t="s">
        <v>9314</v>
      </c>
      <c r="B4543" t="s">
        <v>9315</v>
      </c>
      <c r="C4543" t="str">
        <f>IFERROR(VLOOKUP(Table1[[#This Row],[Ticker]],[1]!Table2[[Symbol]:[Industry]],2,FALSE),"-")</f>
        <v>-</v>
      </c>
      <c r="D4543" t="s">
        <v>170</v>
      </c>
      <c r="E4543">
        <v>6.7003608000000003</v>
      </c>
      <c r="F4543">
        <v>22.89</v>
      </c>
      <c r="G4543">
        <v>-26.585085434959002</v>
      </c>
      <c r="H4543">
        <v>-2.4873744703082399</v>
      </c>
      <c r="I4543">
        <v>-13.104814723297499</v>
      </c>
      <c r="J4543">
        <v>0.47171615693268798</v>
      </c>
      <c r="K4543">
        <v>22.89</v>
      </c>
      <c r="M4543">
        <v>50</v>
      </c>
      <c r="O4543">
        <v>0</v>
      </c>
      <c r="P4543">
        <v>0</v>
      </c>
    </row>
    <row r="4544" spans="1:17" hidden="1" x14ac:dyDescent="0.3">
      <c r="A4544" t="s">
        <v>9316</v>
      </c>
      <c r="B4544" t="s">
        <v>9317</v>
      </c>
      <c r="C4544" t="str">
        <f>IFERROR(VLOOKUP(Table1[[#This Row],[Ticker]],[1]!Table2[[Symbol]:[Industry]],2,FALSE),"-")</f>
        <v>-</v>
      </c>
      <c r="D4544" t="s">
        <v>136</v>
      </c>
      <c r="E4544">
        <v>6.7001340000000003</v>
      </c>
      <c r="F4544">
        <v>0.85</v>
      </c>
      <c r="G4544">
        <v>-9.96769927292479</v>
      </c>
      <c r="H4544">
        <v>51.084054101120302</v>
      </c>
      <c r="I4544">
        <v>-39.191771245036598</v>
      </c>
      <c r="J4544">
        <v>7.97171615693268</v>
      </c>
      <c r="K4544">
        <v>0.68603222196570801</v>
      </c>
      <c r="L4544">
        <v>0.75470772083935</v>
      </c>
      <c r="M4544">
        <v>55.5895390345283</v>
      </c>
      <c r="N4544">
        <v>0.43476397909846798</v>
      </c>
      <c r="O4544">
        <v>60</v>
      </c>
      <c r="P4544">
        <v>80.851063829787194</v>
      </c>
    </row>
    <row r="4545" spans="1:17" hidden="1" x14ac:dyDescent="0.3">
      <c r="A4545" t="s">
        <v>9318</v>
      </c>
      <c r="B4545" t="s">
        <v>9319</v>
      </c>
      <c r="C4545" t="str">
        <f>IFERROR(VLOOKUP(Table1[[#This Row],[Ticker]],[1]!Table2[[Symbol]:[Industry]],2,FALSE),"-")</f>
        <v>-</v>
      </c>
      <c r="D4545" t="s">
        <v>433</v>
      </c>
      <c r="E4545">
        <v>6.67225</v>
      </c>
      <c r="F4545">
        <v>20.53</v>
      </c>
      <c r="G4545">
        <v>324.623705773832</v>
      </c>
      <c r="H4545">
        <v>-8.6281185312674396</v>
      </c>
      <c r="I4545">
        <v>104.604623240647</v>
      </c>
      <c r="J4545">
        <v>-7.2002415150249703</v>
      </c>
      <c r="K4545">
        <v>20.277988260265801</v>
      </c>
      <c r="L4545">
        <v>14.030736758680399</v>
      </c>
      <c r="M4545">
        <v>19.267703520281799</v>
      </c>
      <c r="N4545">
        <v>0.35976923592862498</v>
      </c>
      <c r="O4545">
        <v>45.4943984413054</v>
      </c>
      <c r="P4545">
        <v>369.79405034324901</v>
      </c>
      <c r="Q4545">
        <v>0.103052039966675</v>
      </c>
    </row>
    <row r="4546" spans="1:17" hidden="1" x14ac:dyDescent="0.3">
      <c r="A4546" t="s">
        <v>9320</v>
      </c>
      <c r="B4546" t="s">
        <v>9321</v>
      </c>
      <c r="C4546" t="str">
        <f>IFERROR(VLOOKUP(Table1[[#This Row],[Ticker]],[1]!Table2[[Symbol]:[Industry]],2,FALSE),"-")</f>
        <v>-</v>
      </c>
      <c r="D4546" t="s">
        <v>626</v>
      </c>
      <c r="E4546">
        <v>6.6486130000000001</v>
      </c>
      <c r="F4546">
        <v>19</v>
      </c>
      <c r="G4546">
        <v>107.693582875768</v>
      </c>
      <c r="H4546">
        <v>25.858541795992299</v>
      </c>
      <c r="I4546">
        <v>45.360573099888398</v>
      </c>
      <c r="J4546">
        <v>9.5732330764192604</v>
      </c>
      <c r="K4546">
        <v>16.3470771495974</v>
      </c>
      <c r="L4546">
        <v>15.978777904781801</v>
      </c>
      <c r="M4546">
        <v>81.788202991206902</v>
      </c>
      <c r="N4546">
        <v>1.64615818421658</v>
      </c>
      <c r="O4546">
        <v>70.842105263157904</v>
      </c>
      <c r="P4546">
        <v>138.993710691823</v>
      </c>
      <c r="Q4546">
        <v>0.15257643610876301</v>
      </c>
    </row>
    <row r="4547" spans="1:17" hidden="1" x14ac:dyDescent="0.3">
      <c r="A4547" t="s">
        <v>9322</v>
      </c>
      <c r="B4547" t="s">
        <v>9323</v>
      </c>
      <c r="C4547" t="str">
        <f>IFERROR(VLOOKUP(Table1[[#This Row],[Ticker]],[1]!Table2[[Symbol]:[Industry]],2,FALSE),"-")</f>
        <v>-</v>
      </c>
      <c r="D4547" t="s">
        <v>1005</v>
      </c>
      <c r="E4547">
        <v>6.6419594000000002</v>
      </c>
      <c r="F4547">
        <v>5.14</v>
      </c>
      <c r="G4547">
        <v>-11.0794674574309</v>
      </c>
      <c r="H4547">
        <v>-2.4873744703082399</v>
      </c>
      <c r="I4547">
        <v>-8.2068555396240992</v>
      </c>
      <c r="J4547">
        <v>0.47171615693268798</v>
      </c>
      <c r="K4547">
        <v>5.1031986456629097</v>
      </c>
      <c r="L4547">
        <v>4.8274908054962697</v>
      </c>
      <c r="M4547">
        <v>100</v>
      </c>
      <c r="N4547">
        <v>0</v>
      </c>
      <c r="O4547">
        <v>0</v>
      </c>
      <c r="P4547">
        <v>15.505617977528001</v>
      </c>
    </row>
    <row r="4548" spans="1:17" hidden="1" x14ac:dyDescent="0.3">
      <c r="A4548" t="s">
        <v>9324</v>
      </c>
      <c r="B4548" t="s">
        <v>9325</v>
      </c>
      <c r="C4548" t="str">
        <f>IFERROR(VLOOKUP(Table1[[#This Row],[Ticker]],[1]!Table2[[Symbol]:[Industry]],2,FALSE),"-")</f>
        <v>-</v>
      </c>
      <c r="D4548" t="s">
        <v>5885</v>
      </c>
      <c r="E4548">
        <v>6.6341403000000003</v>
      </c>
      <c r="F4548">
        <v>11.07</v>
      </c>
      <c r="G4548">
        <v>-76.266903616777199</v>
      </c>
      <c r="H4548">
        <v>-5.7601017430355101</v>
      </c>
      <c r="I4548">
        <v>-56.335583954066699</v>
      </c>
      <c r="J4548">
        <v>23.619864305080799</v>
      </c>
      <c r="K4548">
        <v>11.6028281296914</v>
      </c>
      <c r="L4548">
        <v>16.144030187867699</v>
      </c>
      <c r="M4548">
        <v>60.976004292224097</v>
      </c>
      <c r="N4548">
        <v>2.0855614973262</v>
      </c>
      <c r="O4548">
        <v>151.12917795844601</v>
      </c>
      <c r="P4548">
        <v>44.705882352941103</v>
      </c>
      <c r="Q4548">
        <v>-3.6885508812109002E-2</v>
      </c>
    </row>
    <row r="4549" spans="1:17" hidden="1" x14ac:dyDescent="0.3">
      <c r="A4549" t="s">
        <v>9326</v>
      </c>
      <c r="B4549" t="s">
        <v>9327</v>
      </c>
      <c r="C4549" t="str">
        <f>IFERROR(VLOOKUP(Table1[[#This Row],[Ticker]],[1]!Table2[[Symbol]:[Industry]],2,FALSE),"-")</f>
        <v>-</v>
      </c>
      <c r="D4549" t="s">
        <v>626</v>
      </c>
      <c r="E4549">
        <v>6.5861270999999997</v>
      </c>
      <c r="F4549">
        <v>31.5</v>
      </c>
      <c r="G4549">
        <v>-22.1074734946605</v>
      </c>
      <c r="H4549">
        <v>-12.559316916351399</v>
      </c>
      <c r="I4549">
        <v>-38.104814723297501</v>
      </c>
      <c r="J4549">
        <v>-12.6976036694059</v>
      </c>
      <c r="K4549">
        <v>35.504541801351699</v>
      </c>
      <c r="L4549">
        <v>31.5801120833349</v>
      </c>
      <c r="M4549">
        <v>30.441268258117798</v>
      </c>
      <c r="N4549">
        <v>7.3122612282135596E-2</v>
      </c>
      <c r="O4549">
        <v>42.539682539682502</v>
      </c>
      <c r="P4549">
        <v>41.2556053811659</v>
      </c>
    </row>
    <row r="4550" spans="1:17" hidden="1" x14ac:dyDescent="0.3">
      <c r="A4550" t="s">
        <v>9328</v>
      </c>
      <c r="B4550" t="s">
        <v>9329</v>
      </c>
      <c r="C4550" t="str">
        <f>IFERROR(VLOOKUP(Table1[[#This Row],[Ticker]],[1]!Table2[[Symbol]:[Industry]],2,FALSE),"-")</f>
        <v>-</v>
      </c>
      <c r="D4550" t="s">
        <v>2915</v>
      </c>
      <c r="E4550">
        <v>6.5839482919999996</v>
      </c>
      <c r="F4550">
        <v>5.78</v>
      </c>
      <c r="G4550">
        <v>-27.950273148269599</v>
      </c>
      <c r="H4550">
        <v>-12.011183994117699</v>
      </c>
      <c r="I4550">
        <v>-17.725276769502099</v>
      </c>
      <c r="J4550">
        <v>-4.8547443241669699</v>
      </c>
      <c r="K4550">
        <v>5.6988100136543904</v>
      </c>
      <c r="L4550">
        <v>5.9705897981745197</v>
      </c>
      <c r="M4550">
        <v>57.653419772757204</v>
      </c>
      <c r="N4550">
        <v>0.93048587214057998</v>
      </c>
      <c r="O4550">
        <v>47.923875432525897</v>
      </c>
      <c r="P4550">
        <v>34.7319347319347</v>
      </c>
      <c r="Q4550">
        <v>2.3155743322928E-2</v>
      </c>
    </row>
    <row r="4551" spans="1:17" hidden="1" x14ac:dyDescent="0.3">
      <c r="A4551" t="s">
        <v>9330</v>
      </c>
      <c r="B4551" t="s">
        <v>9331</v>
      </c>
      <c r="C4551" t="str">
        <f>IFERROR(VLOOKUP(Table1[[#This Row],[Ticker]],[1]!Table2[[Symbol]:[Industry]],2,FALSE),"-")</f>
        <v>-</v>
      </c>
      <c r="D4551" t="s">
        <v>532</v>
      </c>
      <c r="E4551">
        <v>6.5834999999999999</v>
      </c>
      <c r="F4551">
        <v>9.9</v>
      </c>
      <c r="G4551">
        <v>9.2173837008433992</v>
      </c>
      <c r="H4551">
        <v>7.2687230906673701</v>
      </c>
      <c r="I4551">
        <v>9.8765517363297608</v>
      </c>
      <c r="J4551">
        <v>-0.42918474396820999</v>
      </c>
      <c r="K4551">
        <v>9.1392068557609907</v>
      </c>
      <c r="L4551">
        <v>8.1190413169451698</v>
      </c>
      <c r="M4551">
        <v>54.514705653377902</v>
      </c>
      <c r="N4551">
        <v>0.46303486836996099</v>
      </c>
      <c r="O4551">
        <v>6.4646464646464601</v>
      </c>
      <c r="P4551">
        <v>65.829145728643198</v>
      </c>
      <c r="Q4551">
        <v>-7.9214576827170008E-3</v>
      </c>
    </row>
    <row r="4552" spans="1:17" hidden="1" x14ac:dyDescent="0.3">
      <c r="A4552" t="s">
        <v>9332</v>
      </c>
      <c r="B4552" t="s">
        <v>9333</v>
      </c>
      <c r="C4552" t="str">
        <f>IFERROR(VLOOKUP(Table1[[#This Row],[Ticker]],[1]!Table2[[Symbol]:[Industry]],2,FALSE),"-")</f>
        <v>-</v>
      </c>
      <c r="D4552" t="s">
        <v>286</v>
      </c>
      <c r="E4552">
        <v>6.5650002000000001</v>
      </c>
      <c r="F4552">
        <v>6</v>
      </c>
      <c r="G4552">
        <v>-6.5850854349590699</v>
      </c>
      <c r="H4552">
        <v>-3.4774734802092202</v>
      </c>
      <c r="I4552">
        <v>-5.9619575804403997</v>
      </c>
      <c r="J4552">
        <v>10.3618260470425</v>
      </c>
      <c r="K4552">
        <v>4.90452552137699</v>
      </c>
      <c r="L4552">
        <v>4.9655112171514499</v>
      </c>
      <c r="M4552">
        <v>67.800604382107494</v>
      </c>
      <c r="N4552">
        <v>0.66773070845966598</v>
      </c>
      <c r="O4552">
        <v>15</v>
      </c>
      <c r="P4552">
        <v>62.162162162162097</v>
      </c>
      <c r="Q4552">
        <v>3.7784360214767998E-2</v>
      </c>
    </row>
    <row r="4553" spans="1:17" hidden="1" x14ac:dyDescent="0.3">
      <c r="A4553" t="s">
        <v>9334</v>
      </c>
      <c r="B4553" t="s">
        <v>9335</v>
      </c>
      <c r="C4553" t="str">
        <f>IFERROR(VLOOKUP(Table1[[#This Row],[Ticker]],[1]!Table2[[Symbol]:[Industry]],2,FALSE),"-")</f>
        <v>-</v>
      </c>
      <c r="D4553" t="s">
        <v>9336</v>
      </c>
      <c r="E4553">
        <v>6.5234800000000002</v>
      </c>
      <c r="F4553">
        <v>4</v>
      </c>
      <c r="G4553">
        <v>27.261068411194699</v>
      </c>
      <c r="H4553">
        <v>17.9394547979844</v>
      </c>
      <c r="I4553">
        <v>-26.148292984167099</v>
      </c>
      <c r="J4553">
        <v>9.88999870540915</v>
      </c>
      <c r="K4553">
        <v>3.6084307150669699</v>
      </c>
      <c r="L4553">
        <v>3.6048726204525101</v>
      </c>
      <c r="M4553">
        <v>65.288088334409096</v>
      </c>
      <c r="N4553">
        <v>1.3154770978194099</v>
      </c>
      <c r="O4553">
        <v>27</v>
      </c>
      <c r="P4553">
        <v>69.491525423728802</v>
      </c>
      <c r="Q4553">
        <v>5.5394788914780002E-2</v>
      </c>
    </row>
    <row r="4554" spans="1:17" hidden="1" x14ac:dyDescent="0.3">
      <c r="A4554" t="s">
        <v>9337</v>
      </c>
      <c r="B4554" t="s">
        <v>9338</v>
      </c>
      <c r="C4554" t="str">
        <f>IFERROR(VLOOKUP(Table1[[#This Row],[Ticker]],[1]!Table2[[Symbol]:[Industry]],2,FALSE),"-")</f>
        <v>-</v>
      </c>
      <c r="D4554" t="s">
        <v>286</v>
      </c>
      <c r="E4554">
        <v>6.5122854999999999</v>
      </c>
      <c r="F4554">
        <v>15.05</v>
      </c>
      <c r="G4554">
        <v>-27.506744421134101</v>
      </c>
      <c r="H4554">
        <v>-2.9593906537202401</v>
      </c>
      <c r="I4554">
        <v>-19.8004129874017</v>
      </c>
      <c r="J4554">
        <v>-1.06264008055897</v>
      </c>
      <c r="K4554">
        <v>16.163117186321099</v>
      </c>
      <c r="L4554">
        <v>15.598102042417599</v>
      </c>
      <c r="M4554">
        <v>44.392200663855398</v>
      </c>
      <c r="N4554">
        <v>0.117908544815783</v>
      </c>
      <c r="O4554">
        <v>64.518272425249094</v>
      </c>
      <c r="P4554">
        <v>24.380165289256201</v>
      </c>
      <c r="Q4554">
        <v>4.0005512243646998E-2</v>
      </c>
    </row>
    <row r="4555" spans="1:17" hidden="1" x14ac:dyDescent="0.3">
      <c r="A4555" t="s">
        <v>9339</v>
      </c>
      <c r="B4555" t="s">
        <v>9340</v>
      </c>
      <c r="C4555" t="str">
        <f>IFERROR(VLOOKUP(Table1[[#This Row],[Ticker]],[1]!Table2[[Symbol]:[Industry]],2,FALSE),"-")</f>
        <v>-</v>
      </c>
      <c r="D4555" t="s">
        <v>420</v>
      </c>
      <c r="E4555">
        <v>6.51</v>
      </c>
      <c r="F4555">
        <v>6.2</v>
      </c>
      <c r="G4555">
        <v>270.85081200093799</v>
      </c>
      <c r="H4555">
        <v>59.430433748869802</v>
      </c>
      <c r="I4555">
        <v>33.467289295614897</v>
      </c>
      <c r="J4555">
        <v>34.182123396751699</v>
      </c>
      <c r="K4555">
        <v>4.3708048595535596</v>
      </c>
      <c r="L4555">
        <v>3.3365615398320698</v>
      </c>
      <c r="M4555">
        <v>86.703110986662395</v>
      </c>
      <c r="N4555">
        <v>3.0777338603425499</v>
      </c>
      <c r="O4555">
        <v>0</v>
      </c>
      <c r="P4555">
        <v>324.65753424657498</v>
      </c>
    </row>
    <row r="4556" spans="1:17" hidden="1" x14ac:dyDescent="0.3">
      <c r="A4556" t="s">
        <v>9341</v>
      </c>
      <c r="B4556" t="s">
        <v>9342</v>
      </c>
      <c r="C4556" t="str">
        <f>IFERROR(VLOOKUP(Table1[[#This Row],[Ticker]],[1]!Table2[[Symbol]:[Industry]],2,FALSE),"-")</f>
        <v>-</v>
      </c>
      <c r="D4556" t="s">
        <v>396</v>
      </c>
      <c r="E4556">
        <v>6.5062800000000003</v>
      </c>
      <c r="F4556">
        <v>16.43</v>
      </c>
      <c r="G4556">
        <v>113.26892916358101</v>
      </c>
      <c r="H4556">
        <v>6.6820607456385899</v>
      </c>
      <c r="I4556">
        <v>-26.2195688216582</v>
      </c>
      <c r="J4556">
        <v>-0.90883606395566896</v>
      </c>
      <c r="K4556">
        <v>15.854345738067201</v>
      </c>
      <c r="L4556">
        <v>15.0596350749626</v>
      </c>
      <c r="M4556">
        <v>53.2738665494008</v>
      </c>
      <c r="N4556">
        <v>1.63737446986177</v>
      </c>
      <c r="O4556">
        <v>35.5447352404138</v>
      </c>
      <c r="P4556">
        <v>152.38095238095201</v>
      </c>
      <c r="Q4556">
        <v>6.0800228856605999E-2</v>
      </c>
    </row>
    <row r="4557" spans="1:17" hidden="1" x14ac:dyDescent="0.3">
      <c r="A4557" t="s">
        <v>9343</v>
      </c>
      <c r="B4557" t="s">
        <v>9344</v>
      </c>
      <c r="C4557" t="str">
        <f>IFERROR(VLOOKUP(Table1[[#This Row],[Ticker]],[1]!Table2[[Symbol]:[Industry]],2,FALSE),"-")</f>
        <v>-</v>
      </c>
      <c r="D4557" t="s">
        <v>68</v>
      </c>
      <c r="E4557">
        <v>6.4337759999999999</v>
      </c>
      <c r="F4557">
        <v>21.2</v>
      </c>
      <c r="G4557">
        <v>0.43708352849207799</v>
      </c>
      <c r="H4557">
        <v>4.9023118667465102</v>
      </c>
      <c r="I4557">
        <v>-14.500163560506801</v>
      </c>
      <c r="J4557">
        <v>7.8614024939874501</v>
      </c>
      <c r="K4557">
        <v>20.213554571181302</v>
      </c>
      <c r="L4557">
        <v>19.192946473939401</v>
      </c>
      <c r="M4557">
        <v>60.9276508864222</v>
      </c>
      <c r="N4557">
        <v>0.252097737110969</v>
      </c>
      <c r="O4557">
        <v>22.594339622641499</v>
      </c>
      <c r="P4557">
        <v>63.076923076923002</v>
      </c>
      <c r="Q4557">
        <v>6.5352591726748996E-2</v>
      </c>
    </row>
    <row r="4558" spans="1:17" hidden="1" x14ac:dyDescent="0.3">
      <c r="A4558" t="s">
        <v>9345</v>
      </c>
      <c r="B4558" t="s">
        <v>9346</v>
      </c>
      <c r="C4558" t="str">
        <f>IFERROR(VLOOKUP(Table1[[#This Row],[Ticker]],[1]!Table2[[Symbol]:[Industry]],2,FALSE),"-")</f>
        <v>-</v>
      </c>
      <c r="D4558" t="s">
        <v>1676</v>
      </c>
      <c r="E4558">
        <v>6.4157999999999999</v>
      </c>
      <c r="F4558">
        <v>12.58</v>
      </c>
      <c r="G4558">
        <v>-26.585085434959002</v>
      </c>
      <c r="H4558">
        <v>-2.4873744703082399</v>
      </c>
      <c r="I4558">
        <v>-13.104814723297499</v>
      </c>
      <c r="J4558">
        <v>0.47171615693268798</v>
      </c>
      <c r="K4558">
        <v>12.58</v>
      </c>
      <c r="L4558">
        <v>12.579999999999901</v>
      </c>
      <c r="M4558">
        <v>50</v>
      </c>
      <c r="O4558">
        <v>0</v>
      </c>
      <c r="P4558">
        <v>0</v>
      </c>
    </row>
    <row r="4559" spans="1:17" hidden="1" x14ac:dyDescent="0.3">
      <c r="A4559" t="s">
        <v>9347</v>
      </c>
      <c r="B4559" t="s">
        <v>9348</v>
      </c>
      <c r="C4559" t="str">
        <f>IFERROR(VLOOKUP(Table1[[#This Row],[Ticker]],[1]!Table2[[Symbol]:[Industry]],2,FALSE),"-")</f>
        <v>-</v>
      </c>
      <c r="D4559" t="s">
        <v>1459</v>
      </c>
      <c r="E4559">
        <v>6.4142922999999996</v>
      </c>
      <c r="F4559">
        <v>11.57</v>
      </c>
      <c r="G4559">
        <v>76.397370705391793</v>
      </c>
      <c r="H4559">
        <v>0.92906135609987495</v>
      </c>
      <c r="I4559">
        <v>62.464229282772202</v>
      </c>
      <c r="J4559">
        <v>2.2898979751145001</v>
      </c>
      <c r="K4559">
        <v>9.9824394056935404</v>
      </c>
      <c r="L4559">
        <v>8.3075842643769793</v>
      </c>
      <c r="M4559">
        <v>60.523190895287598</v>
      </c>
      <c r="N4559">
        <v>0.83205110962689699</v>
      </c>
      <c r="O4559">
        <v>4.58081244598098</v>
      </c>
      <c r="P4559">
        <v>130.93812375249499</v>
      </c>
      <c r="Q4559">
        <v>9.1523271839707002E-2</v>
      </c>
    </row>
    <row r="4560" spans="1:17" hidden="1" x14ac:dyDescent="0.3">
      <c r="A4560" t="s">
        <v>9349</v>
      </c>
      <c r="B4560" t="s">
        <v>9350</v>
      </c>
      <c r="C4560" t="str">
        <f>IFERROR(VLOOKUP(Table1[[#This Row],[Ticker]],[1]!Table2[[Symbol]:[Industry]],2,FALSE),"-")</f>
        <v>-</v>
      </c>
      <c r="D4560" t="s">
        <v>626</v>
      </c>
      <c r="E4560">
        <v>6.3426999999999998</v>
      </c>
      <c r="F4560">
        <v>69.7</v>
      </c>
      <c r="G4560">
        <v>-21.1706873708332</v>
      </c>
      <c r="H4560">
        <v>6.2585490399200499</v>
      </c>
      <c r="I4560">
        <v>-34.169367384679198</v>
      </c>
      <c r="J4560">
        <v>5.10728882844887</v>
      </c>
      <c r="K4560">
        <v>69.985828223913103</v>
      </c>
      <c r="L4560">
        <v>72.581563344246305</v>
      </c>
      <c r="M4560">
        <v>46.631137428515302</v>
      </c>
      <c r="N4560">
        <v>0.59565667889658902</v>
      </c>
      <c r="O4560">
        <v>38.307030129124797</v>
      </c>
      <c r="P4560">
        <v>26.039783001808299</v>
      </c>
      <c r="Q4560">
        <v>0.13872068297937801</v>
      </c>
    </row>
    <row r="4561" spans="1:17" hidden="1" x14ac:dyDescent="0.3">
      <c r="A4561" t="s">
        <v>9351</v>
      </c>
      <c r="B4561" t="s">
        <v>9352</v>
      </c>
      <c r="C4561" t="str">
        <f>IFERROR(VLOOKUP(Table1[[#This Row],[Ticker]],[1]!Table2[[Symbol]:[Industry]],2,FALSE),"-")</f>
        <v>-</v>
      </c>
      <c r="D4561" t="s">
        <v>726</v>
      </c>
      <c r="E4561">
        <v>6.3247861439999999</v>
      </c>
      <c r="F4561">
        <v>95.8</v>
      </c>
      <c r="G4561">
        <v>30.053240268114799</v>
      </c>
      <c r="H4561">
        <v>1.2356893231630699</v>
      </c>
      <c r="I4561">
        <v>4.7013830140364297</v>
      </c>
      <c r="J4561">
        <v>3.4259728278348498</v>
      </c>
      <c r="K4561">
        <v>92.625709420819305</v>
      </c>
      <c r="L4561">
        <v>82.334215495858899</v>
      </c>
      <c r="M4561">
        <v>63.753004305415402</v>
      </c>
      <c r="N4561">
        <v>0.89678322158414703</v>
      </c>
      <c r="O4561">
        <v>4.4885177453027003</v>
      </c>
      <c r="P4561">
        <v>58.478081058726197</v>
      </c>
    </row>
    <row r="4562" spans="1:17" hidden="1" x14ac:dyDescent="0.3">
      <c r="A4562" t="s">
        <v>9353</v>
      </c>
      <c r="B4562" t="s">
        <v>9354</v>
      </c>
      <c r="C4562" t="str">
        <f>IFERROR(VLOOKUP(Table1[[#This Row],[Ticker]],[1]!Table2[[Symbol]:[Industry]],2,FALSE),"-")</f>
        <v>-</v>
      </c>
      <c r="D4562" t="s">
        <v>230</v>
      </c>
      <c r="E4562">
        <v>6.3066559499999997</v>
      </c>
      <c r="F4562">
        <v>6.6</v>
      </c>
      <c r="G4562">
        <v>-57.835085434958998</v>
      </c>
      <c r="I4562">
        <v>-13.104814723297499</v>
      </c>
      <c r="K4562">
        <v>7.8976443621726604</v>
      </c>
      <c r="M4562">
        <v>24.8553728216223</v>
      </c>
      <c r="N4562">
        <v>1</v>
      </c>
      <c r="O4562">
        <v>45.454545454545404</v>
      </c>
      <c r="P4562">
        <v>4.7619047619047601</v>
      </c>
    </row>
    <row r="4563" spans="1:17" hidden="1" x14ac:dyDescent="0.3">
      <c r="A4563" t="s">
        <v>9355</v>
      </c>
      <c r="B4563" t="s">
        <v>9356</v>
      </c>
      <c r="C4563" t="str">
        <f>IFERROR(VLOOKUP(Table1[[#This Row],[Ticker]],[1]!Table2[[Symbol]:[Industry]],2,FALSE),"-")</f>
        <v>-</v>
      </c>
      <c r="D4563" t="s">
        <v>626</v>
      </c>
      <c r="E4563">
        <v>6.2997750000000003</v>
      </c>
      <c r="F4563">
        <v>7.65</v>
      </c>
      <c r="G4563">
        <v>43.414914565040903</v>
      </c>
      <c r="H4563">
        <v>77.069275775997198</v>
      </c>
      <c r="I4563">
        <v>17.218865004129999</v>
      </c>
      <c r="J4563">
        <v>21.7695530953686</v>
      </c>
      <c r="K4563">
        <v>5.2193792240115897</v>
      </c>
      <c r="L4563">
        <v>4.82655183499483</v>
      </c>
      <c r="M4563">
        <v>94.318591444956198</v>
      </c>
      <c r="N4563">
        <v>3.40383522988067</v>
      </c>
      <c r="O4563">
        <v>0</v>
      </c>
      <c r="P4563">
        <v>224.15254237288099</v>
      </c>
      <c r="Q4563">
        <v>0.13121455331233201</v>
      </c>
    </row>
    <row r="4564" spans="1:17" hidden="1" x14ac:dyDescent="0.3">
      <c r="A4564" t="s">
        <v>9357</v>
      </c>
      <c r="B4564" t="s">
        <v>9358</v>
      </c>
      <c r="C4564" t="str">
        <f>IFERROR(VLOOKUP(Table1[[#This Row],[Ticker]],[1]!Table2[[Symbol]:[Industry]],2,FALSE),"-")</f>
        <v>-</v>
      </c>
      <c r="D4564" t="s">
        <v>433</v>
      </c>
      <c r="E4564">
        <v>6.1774117999999998</v>
      </c>
      <c r="F4564">
        <v>20.59</v>
      </c>
      <c r="G4564">
        <v>131.112035966793</v>
      </c>
      <c r="H4564">
        <v>49.263325809803803</v>
      </c>
      <c r="I4564">
        <v>-36.2764565143423</v>
      </c>
      <c r="J4564">
        <v>-12.1492515850027</v>
      </c>
      <c r="K4564">
        <v>17.871709597870399</v>
      </c>
      <c r="L4564">
        <v>16.6548849991959</v>
      </c>
      <c r="M4564">
        <v>43.299325219018101</v>
      </c>
      <c r="N4564">
        <v>2.55382315344364</v>
      </c>
      <c r="O4564">
        <v>30.160271976687699</v>
      </c>
      <c r="P4564">
        <v>157.69712140175201</v>
      </c>
      <c r="Q4564">
        <v>7.7524714904578004E-2</v>
      </c>
    </row>
    <row r="4565" spans="1:17" hidden="1" x14ac:dyDescent="0.3">
      <c r="A4565" t="s">
        <v>9359</v>
      </c>
      <c r="B4565" t="s">
        <v>9360</v>
      </c>
      <c r="C4565" t="str">
        <f>IFERROR(VLOOKUP(Table1[[#This Row],[Ticker]],[1]!Table2[[Symbol]:[Industry]],2,FALSE),"-")</f>
        <v>-</v>
      </c>
      <c r="D4565" t="s">
        <v>726</v>
      </c>
      <c r="E4565">
        <v>6.1746908559999998</v>
      </c>
      <c r="F4565">
        <v>109.06</v>
      </c>
      <c r="G4565">
        <v>65.038670143482307</v>
      </c>
      <c r="H4565">
        <v>3.3598016094259799</v>
      </c>
      <c r="I4565">
        <v>7.6570056731148002</v>
      </c>
      <c r="J4565">
        <v>3.1418201989177699</v>
      </c>
      <c r="K4565">
        <v>105.441254012683</v>
      </c>
      <c r="L4565">
        <v>90.798067718109905</v>
      </c>
      <c r="M4565">
        <v>67.7882302660921</v>
      </c>
      <c r="N4565">
        <v>0.93810778854197796</v>
      </c>
      <c r="O4565">
        <v>4.1720154043645596</v>
      </c>
      <c r="P4565">
        <v>91.905683617807497</v>
      </c>
    </row>
    <row r="4566" spans="1:17" hidden="1" x14ac:dyDescent="0.3">
      <c r="A4566" t="s">
        <v>9361</v>
      </c>
      <c r="B4566" t="s">
        <v>9362</v>
      </c>
      <c r="C4566" t="str">
        <f>IFERROR(VLOOKUP(Table1[[#This Row],[Ticker]],[1]!Table2[[Symbol]:[Industry]],2,FALSE),"-")</f>
        <v>-</v>
      </c>
      <c r="D4566" t="s">
        <v>726</v>
      </c>
      <c r="E4566">
        <v>6.1661835759999999</v>
      </c>
      <c r="F4566">
        <v>36.479999999999997</v>
      </c>
      <c r="G4566">
        <v>38.932155944351202</v>
      </c>
      <c r="H4566">
        <v>1.07609991721959</v>
      </c>
      <c r="I4566">
        <v>11.0190369269235</v>
      </c>
      <c r="J4566">
        <v>4.1795500013709503</v>
      </c>
      <c r="K4566">
        <v>35.6500174377543</v>
      </c>
      <c r="L4566">
        <v>31.110072220468201</v>
      </c>
      <c r="M4566">
        <v>46.0553371054271</v>
      </c>
      <c r="N4566">
        <v>1.0909434517510199</v>
      </c>
      <c r="O4566">
        <v>4.5504385964912402</v>
      </c>
      <c r="P4566">
        <v>73.301662707838403</v>
      </c>
    </row>
    <row r="4567" spans="1:17" hidden="1" x14ac:dyDescent="0.3">
      <c r="A4567" t="s">
        <v>9363</v>
      </c>
      <c r="B4567" t="s">
        <v>9364</v>
      </c>
      <c r="C4567" t="str">
        <f>IFERROR(VLOOKUP(Table1[[#This Row],[Ticker]],[1]!Table2[[Symbol]:[Industry]],2,FALSE),"-")</f>
        <v>-</v>
      </c>
      <c r="D4567" t="s">
        <v>626</v>
      </c>
      <c r="E4567">
        <v>6.1529999999999996</v>
      </c>
      <c r="F4567">
        <v>20.51</v>
      </c>
      <c r="G4567">
        <v>-88.010701383802399</v>
      </c>
      <c r="H4567">
        <v>-11.9354980906172</v>
      </c>
      <c r="I4567">
        <v>-19.409063238601298</v>
      </c>
      <c r="J4567">
        <v>-4.4865785603981498</v>
      </c>
      <c r="K4567">
        <v>23.1105485593549</v>
      </c>
      <c r="L4567">
        <v>26.257527808981301</v>
      </c>
      <c r="M4567">
        <v>19.1388322281984</v>
      </c>
      <c r="N4567">
        <v>0.158823529411764</v>
      </c>
      <c r="O4567">
        <v>159.239395416869</v>
      </c>
      <c r="P4567">
        <v>53.748125937031404</v>
      </c>
    </row>
    <row r="4568" spans="1:17" hidden="1" x14ac:dyDescent="0.3">
      <c r="A4568" t="s">
        <v>9365</v>
      </c>
      <c r="B4568" t="s">
        <v>9366</v>
      </c>
      <c r="C4568" t="str">
        <f>IFERROR(VLOOKUP(Table1[[#This Row],[Ticker]],[1]!Table2[[Symbol]:[Industry]],2,FALSE),"-")</f>
        <v>-</v>
      </c>
      <c r="D4568" t="s">
        <v>696</v>
      </c>
      <c r="E4568">
        <v>6.1433460000000002</v>
      </c>
      <c r="F4568">
        <v>8.5500000000000007</v>
      </c>
      <c r="G4568">
        <v>152.82667927092299</v>
      </c>
      <c r="H4568">
        <v>13.942121001878</v>
      </c>
      <c r="I4568">
        <v>-17.252796786077798</v>
      </c>
      <c r="J4568">
        <v>17.506826690092598</v>
      </c>
      <c r="K4568">
        <v>7.7981267363233897</v>
      </c>
      <c r="L4568">
        <v>6.9325102053131102</v>
      </c>
      <c r="M4568">
        <v>61.272081896717502</v>
      </c>
      <c r="N4568">
        <v>1.0744663140775199</v>
      </c>
      <c r="O4568">
        <v>10.5263157894736</v>
      </c>
      <c r="P4568">
        <v>179.41176470588201</v>
      </c>
      <c r="Q4568">
        <v>7.7605382697349998E-2</v>
      </c>
    </row>
    <row r="4569" spans="1:17" hidden="1" x14ac:dyDescent="0.3">
      <c r="A4569" t="s">
        <v>9367</v>
      </c>
      <c r="B4569" t="s">
        <v>9368</v>
      </c>
      <c r="C4569" t="str">
        <f>IFERROR(VLOOKUP(Table1[[#This Row],[Ticker]],[1]!Table2[[Symbol]:[Industry]],2,FALSE),"-")</f>
        <v>-</v>
      </c>
      <c r="D4569" t="s">
        <v>51</v>
      </c>
      <c r="E4569">
        <v>6.11</v>
      </c>
      <c r="F4569">
        <v>6.11</v>
      </c>
      <c r="G4569">
        <v>73.742783417499894</v>
      </c>
      <c r="H4569">
        <v>-9.2590280136153194</v>
      </c>
      <c r="I4569">
        <v>-21.225115475177201</v>
      </c>
      <c r="J4569">
        <v>-3.8901578333742601</v>
      </c>
      <c r="K4569">
        <v>5.9976923277291503</v>
      </c>
      <c r="L4569">
        <v>5.3533774493464596</v>
      </c>
      <c r="M4569">
        <v>51.4800461375157</v>
      </c>
      <c r="N4569">
        <v>1.04787324482816</v>
      </c>
      <c r="O4569">
        <v>28.805237315875601</v>
      </c>
      <c r="P4569">
        <v>103.666666666666</v>
      </c>
      <c r="Q4569">
        <v>2.9526418284702E-2</v>
      </c>
    </row>
    <row r="4570" spans="1:17" hidden="1" x14ac:dyDescent="0.3">
      <c r="A4570" t="s">
        <v>9369</v>
      </c>
      <c r="B4570" t="s">
        <v>9370</v>
      </c>
      <c r="C4570" t="str">
        <f>IFERROR(VLOOKUP(Table1[[#This Row],[Ticker]],[1]!Table2[[Symbol]:[Industry]],2,FALSE),"-")</f>
        <v>-</v>
      </c>
      <c r="D4570" t="s">
        <v>51</v>
      </c>
      <c r="E4570">
        <v>6.10216928</v>
      </c>
      <c r="F4570">
        <v>7.3</v>
      </c>
      <c r="G4570">
        <v>49.318529022872198</v>
      </c>
      <c r="H4570">
        <v>-8.4333204162541904</v>
      </c>
      <c r="I4570">
        <v>-22.195723814206598</v>
      </c>
      <c r="J4570">
        <v>20.886941070427401</v>
      </c>
      <c r="K4570">
        <v>6.8866555435070698</v>
      </c>
      <c r="L4570">
        <v>6.1996156851727697</v>
      </c>
      <c r="M4570">
        <v>78.184966301169993</v>
      </c>
      <c r="N4570">
        <v>1.8626853670228301</v>
      </c>
      <c r="O4570">
        <v>16.301369863013701</v>
      </c>
      <c r="P4570">
        <v>94.148936170212707</v>
      </c>
    </row>
    <row r="4571" spans="1:17" hidden="1" x14ac:dyDescent="0.3">
      <c r="A4571" t="s">
        <v>9371</v>
      </c>
      <c r="B4571" t="s">
        <v>9372</v>
      </c>
      <c r="C4571" t="str">
        <f>IFERROR(VLOOKUP(Table1[[#This Row],[Ticker]],[1]!Table2[[Symbol]:[Industry]],2,FALSE),"-")</f>
        <v>-</v>
      </c>
      <c r="D4571" t="s">
        <v>532</v>
      </c>
      <c r="E4571">
        <v>6.09</v>
      </c>
      <c r="F4571">
        <v>20.3</v>
      </c>
      <c r="G4571">
        <v>104.35916940008001</v>
      </c>
      <c r="H4571">
        <v>5.0716806478019798</v>
      </c>
      <c r="I4571">
        <v>-24.882302771972</v>
      </c>
      <c r="J4571">
        <v>-6.3919202067036798</v>
      </c>
      <c r="K4571">
        <v>20.972203925607701</v>
      </c>
      <c r="L4571">
        <v>19.982474299985999</v>
      </c>
      <c r="M4571">
        <v>36.375928638588398</v>
      </c>
      <c r="N4571">
        <v>0.48319144094247202</v>
      </c>
      <c r="O4571">
        <v>50.246305418719203</v>
      </c>
      <c r="P4571">
        <v>130.944254835039</v>
      </c>
    </row>
    <row r="4572" spans="1:17" hidden="1" x14ac:dyDescent="0.3">
      <c r="A4572" t="s">
        <v>9373</v>
      </c>
      <c r="B4572" t="s">
        <v>9374</v>
      </c>
      <c r="C4572" t="str">
        <f>IFERROR(VLOOKUP(Table1[[#This Row],[Ticker]],[1]!Table2[[Symbol]:[Industry]],2,FALSE),"-")</f>
        <v>-</v>
      </c>
      <c r="D4572" t="s">
        <v>51</v>
      </c>
      <c r="E4572">
        <v>6.0533999999999999</v>
      </c>
      <c r="F4572">
        <v>67.260000000000005</v>
      </c>
      <c r="G4572">
        <v>20.914914565040899</v>
      </c>
      <c r="H4572">
        <v>6.4377385058053598</v>
      </c>
      <c r="I4572">
        <v>11.450740832258001</v>
      </c>
      <c r="J4572">
        <v>0.48653536262324998</v>
      </c>
      <c r="K4572">
        <v>61.127237166150103</v>
      </c>
      <c r="L4572">
        <v>58.3532681424266</v>
      </c>
      <c r="M4572">
        <v>60.231202460082898</v>
      </c>
      <c r="N4572">
        <v>0.54033387554118395</v>
      </c>
      <c r="O4572">
        <v>10.8385370205173</v>
      </c>
      <c r="P4572">
        <v>61.333653154233602</v>
      </c>
      <c r="Q4572">
        <v>8.5528689948207004E-2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Row],[Ticker]],[1]!Table2[[Symbol]:[Industry]],2,FALSE),"-")</f>
        <v>-</v>
      </c>
      <c r="D4573" t="s">
        <v>46</v>
      </c>
      <c r="E4573">
        <v>6.0244749999999998</v>
      </c>
      <c r="F4573">
        <v>19.850000000000001</v>
      </c>
      <c r="G4573">
        <v>-8.1483312583480991</v>
      </c>
      <c r="H4573">
        <v>-5.4942037875814503E-2</v>
      </c>
      <c r="I4573">
        <v>-3.7384235387245299</v>
      </c>
      <c r="J4573">
        <v>13.4711198540108</v>
      </c>
      <c r="K4573">
        <v>18.248603350956799</v>
      </c>
      <c r="L4573">
        <v>18.769692524961499</v>
      </c>
      <c r="M4573">
        <v>74.908354875539999</v>
      </c>
      <c r="N4573">
        <v>0.72034966419993096</v>
      </c>
      <c r="O4573">
        <v>26.952141057934401</v>
      </c>
      <c r="P4573">
        <v>52.692307692307701</v>
      </c>
      <c r="Q4573">
        <v>0.134430418273945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Row],[Ticker]],[1]!Table2[[Symbol]:[Industry]],2,FALSE),"-")</f>
        <v>-</v>
      </c>
      <c r="D4574" t="s">
        <v>133</v>
      </c>
      <c r="E4574">
        <v>5.992</v>
      </c>
      <c r="F4574">
        <v>11.2</v>
      </c>
      <c r="G4574">
        <v>-1.4454206304897901</v>
      </c>
      <c r="H4574">
        <v>2.9705348728924901</v>
      </c>
      <c r="I4574">
        <v>-18.828720447203199</v>
      </c>
      <c r="J4574">
        <v>11.691228352054599</v>
      </c>
      <c r="K4574">
        <v>10.4668621946324</v>
      </c>
      <c r="L4574">
        <v>10.200764463529801</v>
      </c>
      <c r="M4574">
        <v>63.675511371615201</v>
      </c>
      <c r="N4574">
        <v>2.25961562506077</v>
      </c>
      <c r="O4574">
        <v>16.071428571428498</v>
      </c>
      <c r="P4574">
        <v>42.312579415501901</v>
      </c>
      <c r="Q4574">
        <v>7.3752880768969999E-3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Row],[Ticker]],[1]!Table2[[Symbol]:[Industry]],2,FALSE),"-")</f>
        <v>-</v>
      </c>
      <c r="D4575" t="s">
        <v>626</v>
      </c>
      <c r="E4575">
        <v>5.9845116000000003</v>
      </c>
      <c r="F4575">
        <v>18.68</v>
      </c>
      <c r="G4575">
        <v>-79.885085434958995</v>
      </c>
      <c r="H4575">
        <v>-7.43985070842729</v>
      </c>
      <c r="I4575">
        <v>-52.238082888823797</v>
      </c>
      <c r="J4575">
        <v>7.9377795053489804</v>
      </c>
      <c r="K4575">
        <v>19.358972306200201</v>
      </c>
      <c r="L4575">
        <v>24.4808395520588</v>
      </c>
      <c r="M4575">
        <v>57.043646520560301</v>
      </c>
      <c r="N4575">
        <v>2.3613854267242198</v>
      </c>
      <c r="O4575">
        <v>134.957173447537</v>
      </c>
      <c r="P4575">
        <v>17.632241813602</v>
      </c>
      <c r="Q4575">
        <v>4.1032380979922997E-2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Row],[Ticker]],[1]!Table2[[Symbol]:[Industry]],2,FALSE),"-")</f>
        <v>-</v>
      </c>
      <c r="D4576" t="s">
        <v>5171</v>
      </c>
      <c r="E4576">
        <v>5.9105910000000002</v>
      </c>
      <c r="F4576">
        <v>19.7</v>
      </c>
      <c r="G4576">
        <v>-25.038693682381702</v>
      </c>
      <c r="H4576">
        <v>-22.4552330480503</v>
      </c>
      <c r="I4576">
        <v>2.91403097752693</v>
      </c>
      <c r="J4576">
        <v>-10.6393949541784</v>
      </c>
      <c r="K4576">
        <v>23.355623662133102</v>
      </c>
      <c r="L4576">
        <v>21.153756733960499</v>
      </c>
      <c r="M4576">
        <v>13.838245480015299</v>
      </c>
      <c r="N4576">
        <v>2.1167396675393002</v>
      </c>
      <c r="O4576">
        <v>41.2182741116751</v>
      </c>
      <c r="P4576">
        <v>34.654818865345099</v>
      </c>
      <c r="Q4576">
        <v>1.3515192117604E-2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Row],[Ticker]],[1]!Table2[[Symbol]:[Industry]],2,FALSE),"-")</f>
        <v>-</v>
      </c>
      <c r="D4577" t="s">
        <v>1403</v>
      </c>
      <c r="E4577">
        <v>5.9079480000000002</v>
      </c>
      <c r="F4577">
        <v>11.65</v>
      </c>
      <c r="G4577">
        <v>-0.91086752773145097</v>
      </c>
      <c r="H4577">
        <v>0.60353462060084595</v>
      </c>
      <c r="I4577">
        <v>-9.8246728793259095</v>
      </c>
      <c r="J4577">
        <v>3.0961505460729501</v>
      </c>
      <c r="K4577">
        <v>10.744230582493801</v>
      </c>
      <c r="L4577">
        <v>10.547336158320199</v>
      </c>
      <c r="M4577">
        <v>51.936407478961797</v>
      </c>
      <c r="N4577">
        <v>2.7396782181083701</v>
      </c>
      <c r="O4577">
        <v>18.798283261802499</v>
      </c>
      <c r="P4577">
        <v>37.058823529411697</v>
      </c>
      <c r="Q4577">
        <v>7.4237793006005998E-2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Row],[Ticker]],[1]!Table2[[Symbol]:[Industry]],2,FALSE),"-")</f>
        <v>-</v>
      </c>
      <c r="D4578" t="s">
        <v>2178</v>
      </c>
      <c r="E4578">
        <v>5.887861</v>
      </c>
      <c r="F4578">
        <v>6.31</v>
      </c>
      <c r="G4578">
        <v>-82.148465716649198</v>
      </c>
      <c r="H4578">
        <v>-11.4579627056023</v>
      </c>
      <c r="I4578">
        <v>-69.587573343987202</v>
      </c>
      <c r="J4578">
        <v>11.0074304426469</v>
      </c>
      <c r="K4578">
        <v>6.6090782279739999</v>
      </c>
      <c r="L4578">
        <v>9.6854788317707996</v>
      </c>
      <c r="M4578">
        <v>61.654425126597303</v>
      </c>
      <c r="N4578">
        <v>0.19413658474065101</v>
      </c>
      <c r="O4578">
        <v>185.26148969888999</v>
      </c>
      <c r="P4578">
        <v>22.050290135396502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Row],[Ticker]],[1]!Table2[[Symbol]:[Industry]],2,FALSE),"-")</f>
        <v>-</v>
      </c>
      <c r="D4579" t="s">
        <v>95</v>
      </c>
      <c r="E4579">
        <v>5.8634399999999998</v>
      </c>
      <c r="F4579">
        <v>11</v>
      </c>
      <c r="G4579">
        <v>23.688138608756699</v>
      </c>
      <c r="H4579">
        <v>-0.34982800190675201</v>
      </c>
      <c r="I4579">
        <v>18.631712222810201</v>
      </c>
      <c r="J4579">
        <v>2.0428806670990398</v>
      </c>
      <c r="K4579">
        <v>9.7039326638748502</v>
      </c>
      <c r="L4579">
        <v>8.7467699492698099</v>
      </c>
      <c r="M4579">
        <v>63.542195772030396</v>
      </c>
      <c r="N4579">
        <v>1.78607155713435</v>
      </c>
      <c r="O4579">
        <v>13.636363636363599</v>
      </c>
      <c r="P4579">
        <v>70.542635658914705</v>
      </c>
      <c r="Q4579">
        <v>6.7274922000282997E-2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Row],[Ticker]],[1]!Table2[[Symbol]:[Industry]],2,FALSE),"-")</f>
        <v>-</v>
      </c>
      <c r="D4580" t="s">
        <v>304</v>
      </c>
      <c r="E4580">
        <v>5.802721783</v>
      </c>
      <c r="F4580">
        <v>3.37</v>
      </c>
      <c r="G4580">
        <v>-49.819709580744899</v>
      </c>
      <c r="H4580">
        <v>-13.2105664902583</v>
      </c>
      <c r="I4580">
        <v>-14.2778352511567</v>
      </c>
      <c r="J4580">
        <v>1.3167865794678999</v>
      </c>
      <c r="K4580">
        <v>3.7813672465789701</v>
      </c>
      <c r="L4580">
        <v>3.7987947532064599</v>
      </c>
      <c r="M4580">
        <v>36.834365178840599</v>
      </c>
      <c r="N4580">
        <v>0.52639228223793999</v>
      </c>
      <c r="O4580">
        <v>101.483679525222</v>
      </c>
      <c r="P4580">
        <v>15.807560137456999</v>
      </c>
      <c r="Q4580">
        <v>2.7233745807693999E-2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484</v>
      </c>
      <c r="E4581">
        <v>5.8</v>
      </c>
      <c r="F4581">
        <v>5.8</v>
      </c>
      <c r="G4581">
        <v>38.657079807206102</v>
      </c>
      <c r="H4581">
        <v>-17.940569121125399</v>
      </c>
      <c r="I4581">
        <v>-32.437220842908097</v>
      </c>
      <c r="J4581">
        <v>6.6284325748431296</v>
      </c>
      <c r="K4581">
        <v>6.0728730726981697</v>
      </c>
      <c r="L4581">
        <v>5.7910397724413603</v>
      </c>
      <c r="M4581">
        <v>60.847247677680897</v>
      </c>
      <c r="N4581">
        <v>0.65261570796391699</v>
      </c>
      <c r="O4581">
        <v>53.448275862068897</v>
      </c>
      <c r="P4581">
        <v>92.691029900332197</v>
      </c>
      <c r="Q4581">
        <v>0.111877719349929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1676</v>
      </c>
      <c r="E4582">
        <v>5.7775553999999998</v>
      </c>
      <c r="F4582">
        <v>10.47</v>
      </c>
      <c r="G4582">
        <v>8.3375949774120706</v>
      </c>
      <c r="H4582">
        <v>-17.5984855814193</v>
      </c>
      <c r="I4582">
        <v>7.2400128629093503</v>
      </c>
      <c r="J4582">
        <v>-12.1540843920151</v>
      </c>
      <c r="K4582">
        <v>10.413539167043499</v>
      </c>
      <c r="L4582">
        <v>9.4827705579164192</v>
      </c>
      <c r="M4582">
        <v>52.962414694029199</v>
      </c>
      <c r="N4582">
        <v>0.118046468400932</v>
      </c>
      <c r="O4582">
        <v>23.6867239732569</v>
      </c>
      <c r="P4582">
        <v>65.927099841521397</v>
      </c>
      <c r="Q4582">
        <v>4.7764210099131003E-2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136</v>
      </c>
      <c r="E4583">
        <v>5.7702308000000002</v>
      </c>
      <c r="F4583">
        <v>11.54</v>
      </c>
      <c r="G4583">
        <v>-16.260037633811798</v>
      </c>
      <c r="H4583">
        <v>-16.651075537923901</v>
      </c>
      <c r="I4583">
        <v>-41.159677566190297</v>
      </c>
      <c r="J4583">
        <v>12.0350834094766</v>
      </c>
      <c r="K4583">
        <v>12.3330029759826</v>
      </c>
      <c r="L4583">
        <v>12.4972052696465</v>
      </c>
      <c r="M4583">
        <v>43.489050285280896</v>
      </c>
      <c r="N4583">
        <v>1.5689367894314099</v>
      </c>
      <c r="O4583">
        <v>63.431542461005101</v>
      </c>
      <c r="P4583">
        <v>25.298588490770801</v>
      </c>
      <c r="Q4583">
        <v>-4.4192013291089998E-3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2469</v>
      </c>
      <c r="E4584">
        <v>5.7491719999999997</v>
      </c>
      <c r="F4584">
        <v>3.8</v>
      </c>
      <c r="G4584">
        <v>-23.3242158697416</v>
      </c>
      <c r="H4584">
        <v>11.584481817116901</v>
      </c>
      <c r="I4584">
        <v>-39.3184069563072</v>
      </c>
      <c r="J4584">
        <v>-6.3742496132384501</v>
      </c>
      <c r="K4584">
        <v>3.7103910399312401</v>
      </c>
      <c r="L4584">
        <v>3.8875999199254099</v>
      </c>
      <c r="M4584">
        <v>48.663883457064401</v>
      </c>
      <c r="N4584">
        <v>0.282504990823224</v>
      </c>
      <c r="O4584">
        <v>44.736842105263101</v>
      </c>
      <c r="P4584">
        <v>33.3333333333333</v>
      </c>
      <c r="Q4584">
        <v>2.3341311021895999E-2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68</v>
      </c>
      <c r="E4585">
        <v>5.7371976</v>
      </c>
      <c r="F4585">
        <v>5.68</v>
      </c>
      <c r="G4585">
        <v>-33.470331336598399</v>
      </c>
      <c r="H4585">
        <v>6.9176159327627698</v>
      </c>
      <c r="I4585">
        <v>-26.387257471389098</v>
      </c>
      <c r="J4585">
        <v>7.0137722316990496</v>
      </c>
      <c r="K4585">
        <v>5.5123548716052504</v>
      </c>
      <c r="L4585">
        <v>5.9060950788560502</v>
      </c>
      <c r="M4585">
        <v>60.560524304253697</v>
      </c>
      <c r="N4585">
        <v>0.90847192095807905</v>
      </c>
      <c r="O4585">
        <v>27.8169014084507</v>
      </c>
      <c r="P4585">
        <v>15.9183673469387</v>
      </c>
      <c r="Q4585">
        <v>2.831868496801E-3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726</v>
      </c>
      <c r="E4586">
        <v>5.722810688</v>
      </c>
      <c r="F4586">
        <v>213.65</v>
      </c>
      <c r="G4586">
        <v>29.992415481127399</v>
      </c>
      <c r="H4586">
        <v>3.9707536085094901</v>
      </c>
      <c r="I4586">
        <v>13.001902311290999</v>
      </c>
      <c r="J4586">
        <v>2.9663806103355901</v>
      </c>
      <c r="K4586">
        <v>203.37521376075301</v>
      </c>
      <c r="L4586">
        <v>177.52158967416</v>
      </c>
      <c r="M4586">
        <v>41.480968958534298</v>
      </c>
      <c r="N4586">
        <v>0.756122878870362</v>
      </c>
      <c r="O4586">
        <v>2.9721507137842198</v>
      </c>
      <c r="P4586">
        <v>64.346153846153797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726</v>
      </c>
      <c r="E4587">
        <v>5.7107817000000001</v>
      </c>
      <c r="F4587">
        <v>41.34</v>
      </c>
      <c r="G4587">
        <v>22.441590844781299</v>
      </c>
      <c r="H4587">
        <v>6.5866010485847903</v>
      </c>
      <c r="I4587">
        <v>7.3848384390457804</v>
      </c>
      <c r="J4587">
        <v>4.0079626838334104</v>
      </c>
      <c r="K4587">
        <v>38.159143078049397</v>
      </c>
      <c r="L4587">
        <v>34.413026430866203</v>
      </c>
      <c r="M4587">
        <v>46.348393818943599</v>
      </c>
      <c r="N4587">
        <v>0.82886221819306305</v>
      </c>
      <c r="O4587">
        <v>1.7658442186743999</v>
      </c>
      <c r="P4587">
        <v>53.395176252319096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433</v>
      </c>
      <c r="E4588">
        <v>5.6861370000000004</v>
      </c>
      <c r="F4588">
        <v>18.95</v>
      </c>
      <c r="G4588">
        <v>-26.585085434959002</v>
      </c>
      <c r="H4588">
        <v>-2.4873744703082399</v>
      </c>
      <c r="I4588">
        <v>-13.104814723297499</v>
      </c>
      <c r="J4588">
        <v>0.47171615693268798</v>
      </c>
      <c r="K4588">
        <v>18.949999975296802</v>
      </c>
      <c r="L4588">
        <v>18.949338401576</v>
      </c>
      <c r="M4588">
        <v>100</v>
      </c>
      <c r="O4588">
        <v>0</v>
      </c>
      <c r="P4588">
        <v>0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532</v>
      </c>
      <c r="E4589">
        <v>5.6580000000000004</v>
      </c>
      <c r="F4589">
        <v>18.86</v>
      </c>
      <c r="G4589">
        <v>48.0445441946705</v>
      </c>
      <c r="H4589">
        <v>8.6302725885152896</v>
      </c>
      <c r="I4589">
        <v>14.155644116108601</v>
      </c>
      <c r="J4589">
        <v>26.405049490265998</v>
      </c>
      <c r="K4589">
        <v>16.553099455035799</v>
      </c>
      <c r="L4589">
        <v>15.0405047383951</v>
      </c>
      <c r="M4589">
        <v>67.723711376167401</v>
      </c>
      <c r="N4589">
        <v>0.39747052449418502</v>
      </c>
      <c r="O4589">
        <v>4.7189819724284101</v>
      </c>
      <c r="P4589">
        <v>93.237704918032705</v>
      </c>
      <c r="Q4589">
        <v>2.8633891762041001E-2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726</v>
      </c>
      <c r="E4590">
        <v>5.6472677519999896</v>
      </c>
      <c r="F4590">
        <v>20.260000000000002</v>
      </c>
      <c r="G4590">
        <v>7.9394884936332399</v>
      </c>
      <c r="H4590">
        <v>2.6157183131969202</v>
      </c>
      <c r="I4590">
        <v>1.22927105548349</v>
      </c>
      <c r="J4590">
        <v>1.86405827528177</v>
      </c>
      <c r="K4590">
        <v>19.411620234324101</v>
      </c>
      <c r="L4590">
        <v>17.792397515192199</v>
      </c>
      <c r="M4590">
        <v>60.5497023931554</v>
      </c>
      <c r="N4590">
        <v>0.71820176309953898</v>
      </c>
      <c r="O4590">
        <v>5.97235932872655</v>
      </c>
      <c r="P4590">
        <v>55.846153846153797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54</v>
      </c>
      <c r="E4591">
        <v>5.6406000000000001</v>
      </c>
      <c r="F4591">
        <v>26.86</v>
      </c>
      <c r="G4591">
        <v>-27.103603953477499</v>
      </c>
      <c r="H4591">
        <v>-4.2789649639097096</v>
      </c>
      <c r="I4591">
        <v>-22.053967265670401</v>
      </c>
      <c r="J4591">
        <v>-4.5159032275738502</v>
      </c>
      <c r="K4591">
        <v>28.946274471751799</v>
      </c>
      <c r="L4591">
        <v>29.3289511284875</v>
      </c>
      <c r="M4591">
        <v>24.347973585165398</v>
      </c>
      <c r="N4591">
        <v>0.27428571428571402</v>
      </c>
      <c r="O4591">
        <v>63.2166790766939</v>
      </c>
      <c r="P4591">
        <v>7.2255489021955999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862</v>
      </c>
      <c r="E4592">
        <v>5.6280000000000001</v>
      </c>
      <c r="F4592">
        <v>5.36</v>
      </c>
      <c r="G4592">
        <v>-10.567769417642999</v>
      </c>
      <c r="H4592">
        <v>-17.326084147727599</v>
      </c>
      <c r="I4592">
        <v>-24.801684575027299</v>
      </c>
      <c r="J4592">
        <v>-10.036758419338501</v>
      </c>
      <c r="K4592">
        <v>5.82846626722149</v>
      </c>
      <c r="L4592">
        <v>5.8639199595534599</v>
      </c>
      <c r="M4592">
        <v>35.700480646276901</v>
      </c>
      <c r="N4592">
        <v>1.7564800207564499</v>
      </c>
      <c r="O4592">
        <v>58.208955223880501</v>
      </c>
      <c r="P4592">
        <v>27.619047619047599</v>
      </c>
      <c r="Q4592">
        <v>-9.4994576529543004E-2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396</v>
      </c>
      <c r="E4593">
        <v>5.6264684000000003</v>
      </c>
      <c r="F4593">
        <v>15.61</v>
      </c>
      <c r="G4593">
        <v>28.583900648539899</v>
      </c>
      <c r="H4593">
        <v>-7.4203829964958299</v>
      </c>
      <c r="I4593">
        <v>-4.4757263447310898</v>
      </c>
      <c r="J4593">
        <v>-4.4612923692548998</v>
      </c>
      <c r="K4593">
        <v>14.9449995614298</v>
      </c>
      <c r="L4593">
        <v>11.7540455125805</v>
      </c>
      <c r="M4593">
        <v>1.02485275678455</v>
      </c>
      <c r="N4593">
        <v>0.238313473877176</v>
      </c>
      <c r="O4593">
        <v>22.229340166559801</v>
      </c>
      <c r="P4593">
        <v>105.394736842105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626</v>
      </c>
      <c r="E4594">
        <v>5.5706210450000002</v>
      </c>
      <c r="F4594">
        <v>1.05</v>
      </c>
      <c r="G4594">
        <v>-5.5931859894901201</v>
      </c>
      <c r="H4594">
        <v>-1.87035303188851</v>
      </c>
      <c r="I4594">
        <v>-12.2495918825592</v>
      </c>
      <c r="J4594">
        <v>1.0670674632677399</v>
      </c>
      <c r="K4594">
        <v>0.87095729667658806</v>
      </c>
      <c r="L4594">
        <v>0.71054764949087601</v>
      </c>
      <c r="M4594">
        <v>93.6507375906683</v>
      </c>
      <c r="N4594">
        <v>1</v>
      </c>
      <c r="Q4594">
        <v>2.6574399778243E-2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D4595" t="s">
        <v>136</v>
      </c>
      <c r="E4595">
        <v>5.55</v>
      </c>
      <c r="F4595">
        <v>18.5</v>
      </c>
      <c r="G4595">
        <v>146.67931633756601</v>
      </c>
      <c r="H4595">
        <v>12.3008991453269</v>
      </c>
      <c r="I4595">
        <v>-21.926894565584298</v>
      </c>
      <c r="J4595">
        <v>10.8035884174211</v>
      </c>
      <c r="K4595">
        <v>16.1398536260896</v>
      </c>
      <c r="L4595">
        <v>15.2012650081196</v>
      </c>
      <c r="M4595">
        <v>84.884202440638106</v>
      </c>
      <c r="N4595">
        <v>0.99894640486740105</v>
      </c>
      <c r="O4595">
        <v>82.648648648648603</v>
      </c>
      <c r="P4595">
        <v>188.16199376947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433</v>
      </c>
      <c r="E4596">
        <v>5.5404</v>
      </c>
      <c r="F4596">
        <v>15.39</v>
      </c>
      <c r="G4596">
        <v>-45.585085434958998</v>
      </c>
      <c r="H4596">
        <v>-6.0565667057496899</v>
      </c>
      <c r="I4596">
        <v>-27.604814723297501</v>
      </c>
      <c r="J4596">
        <v>3.2068729281134698</v>
      </c>
      <c r="K4596">
        <v>15.7244738954842</v>
      </c>
      <c r="L4596">
        <v>16.9092324318446</v>
      </c>
      <c r="M4596">
        <v>51.934466978508503</v>
      </c>
      <c r="N4596">
        <v>1.0906679226059399</v>
      </c>
      <c r="O4596">
        <v>34.178037686809603</v>
      </c>
      <c r="P4596">
        <v>8</v>
      </c>
      <c r="Q4596">
        <v>3.2818273623713999E-2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95</v>
      </c>
      <c r="E4597">
        <v>5.5353750000000002</v>
      </c>
      <c r="F4597">
        <v>4.3499999999999996</v>
      </c>
      <c r="G4597">
        <v>-110.965695847885</v>
      </c>
      <c r="I4597">
        <v>-26.9662008619114</v>
      </c>
      <c r="K4597">
        <v>17.265326357059401</v>
      </c>
      <c r="L4597">
        <v>64.568764294626902</v>
      </c>
      <c r="M4597">
        <v>49.458628392849597</v>
      </c>
      <c r="N4597">
        <v>1</v>
      </c>
      <c r="O4597">
        <v>540.22988505747105</v>
      </c>
      <c r="P4597">
        <v>10.126582278480999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E4598">
        <v>5.534592</v>
      </c>
      <c r="F4598">
        <v>13.44</v>
      </c>
      <c r="G4598">
        <v>-16.330778626099299</v>
      </c>
      <c r="H4598">
        <v>-7.5293912770309204</v>
      </c>
      <c r="I4598">
        <v>-9.2408270880579799</v>
      </c>
      <c r="J4598">
        <v>-6.6515715143001799</v>
      </c>
      <c r="K4598">
        <v>13.8854331706151</v>
      </c>
      <c r="L4598">
        <v>13.701073512409501</v>
      </c>
      <c r="M4598">
        <v>28.801662869385201</v>
      </c>
      <c r="N4598">
        <v>0.41877594123662398</v>
      </c>
      <c r="O4598">
        <v>20.8333333333333</v>
      </c>
      <c r="P4598">
        <v>31.635651322232999</v>
      </c>
      <c r="Q4598">
        <v>-0.14124860412034901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626</v>
      </c>
      <c r="E4599">
        <v>5.5230176719999999</v>
      </c>
      <c r="F4599">
        <v>13.04</v>
      </c>
      <c r="G4599">
        <v>24.515725689026901</v>
      </c>
      <c r="H4599">
        <v>-18.628853569986699</v>
      </c>
      <c r="I4599">
        <v>-24.0337764719314</v>
      </c>
      <c r="J4599">
        <v>-4.4845520646416599</v>
      </c>
      <c r="K4599">
        <v>14.006894875297601</v>
      </c>
      <c r="L4599">
        <v>12.843578588459501</v>
      </c>
      <c r="M4599">
        <v>11.409008544629</v>
      </c>
      <c r="N4599">
        <v>0.50275423728813495</v>
      </c>
      <c r="O4599">
        <v>23.0828220858895</v>
      </c>
      <c r="P4599">
        <v>62.999999999999901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D4600" t="s">
        <v>21</v>
      </c>
      <c r="E4600">
        <v>5.5087999999999999</v>
      </c>
      <c r="F4600">
        <v>25.04</v>
      </c>
      <c r="G4600">
        <v>62.681732403287299</v>
      </c>
      <c r="H4600">
        <v>-4.2912960389356902</v>
      </c>
      <c r="I4600">
        <v>19.171994574113899</v>
      </c>
      <c r="J4600">
        <v>-3.2205915353750001</v>
      </c>
      <c r="K4600">
        <v>27.0925190272409</v>
      </c>
      <c r="L4600">
        <v>23.596333281492701</v>
      </c>
      <c r="M4600">
        <v>36.584368583842902</v>
      </c>
      <c r="N4600">
        <v>1.2879268574065501</v>
      </c>
      <c r="O4600">
        <v>53.035143769968002</v>
      </c>
      <c r="P4600">
        <v>150.4</v>
      </c>
      <c r="Q4600">
        <v>0.122283457058879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532</v>
      </c>
      <c r="E4601">
        <v>5.4878999999999998</v>
      </c>
      <c r="F4601">
        <v>16.63</v>
      </c>
      <c r="G4601">
        <v>-36.302783589139302</v>
      </c>
      <c r="H4601">
        <v>-2.4873744703082399</v>
      </c>
      <c r="I4601">
        <v>-13.104814723297499</v>
      </c>
      <c r="J4601">
        <v>0.47171615693268798</v>
      </c>
      <c r="K4601">
        <v>16.633656017673399</v>
      </c>
      <c r="L4601">
        <v>16.725541056447</v>
      </c>
      <c r="M4601">
        <v>2.3131596830000001E-6</v>
      </c>
      <c r="O4601">
        <v>16.295850871918201</v>
      </c>
      <c r="P4601">
        <v>0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1180</v>
      </c>
      <c r="E4602">
        <v>5.4761600000000001</v>
      </c>
      <c r="F4602">
        <v>1.57</v>
      </c>
      <c r="G4602">
        <v>4.2482478983742702</v>
      </c>
      <c r="H4602">
        <v>-7.1385372610059203</v>
      </c>
      <c r="I4602">
        <v>-36.144030409571997</v>
      </c>
      <c r="J4602">
        <v>2.33507019419975</v>
      </c>
      <c r="K4602">
        <v>1.68393992400073</v>
      </c>
      <c r="L4602">
        <v>1.6921553305154</v>
      </c>
      <c r="M4602">
        <v>38.719610907502499</v>
      </c>
      <c r="N4602">
        <v>0.56209855352115201</v>
      </c>
      <c r="O4602">
        <v>43.949044585987203</v>
      </c>
      <c r="P4602">
        <v>37.719298245613999</v>
      </c>
      <c r="Q4602">
        <v>-5.7472385938792003E-2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78</v>
      </c>
      <c r="E4603">
        <v>5.4731624999999999</v>
      </c>
      <c r="F4603">
        <v>16.350000000000001</v>
      </c>
      <c r="G4603">
        <v>2.6639264227484398</v>
      </c>
      <c r="H4603">
        <v>-17.853228128844801</v>
      </c>
      <c r="I4603">
        <v>15.1304793943495</v>
      </c>
      <c r="J4603">
        <v>-13.8492714973882</v>
      </c>
      <c r="K4603">
        <v>17.197447824263701</v>
      </c>
      <c r="L4603">
        <v>16.089720848835199</v>
      </c>
      <c r="M4603">
        <v>38.651297292288298</v>
      </c>
      <c r="N4603">
        <v>0.51269723810050005</v>
      </c>
      <c r="O4603">
        <v>33.822629969418898</v>
      </c>
      <c r="P4603">
        <v>50.969529085872502</v>
      </c>
      <c r="Q4603">
        <v>3.2474180109667003E-2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775</v>
      </c>
      <c r="E4604">
        <v>5.4726800000000004</v>
      </c>
      <c r="F4604">
        <v>7.1</v>
      </c>
      <c r="G4604">
        <v>-57.3167927520322</v>
      </c>
      <c r="H4604">
        <v>-12.3858516276686</v>
      </c>
      <c r="I4604">
        <v>-36.264987883470702</v>
      </c>
      <c r="J4604">
        <v>0.47171615693268798</v>
      </c>
      <c r="K4604">
        <v>7.4114708299741299</v>
      </c>
      <c r="L4604">
        <v>7.9539715574437402</v>
      </c>
      <c r="M4604">
        <v>37.271541225587903</v>
      </c>
      <c r="N4604">
        <v>0.85135135135135098</v>
      </c>
      <c r="O4604">
        <v>98.873239436619698</v>
      </c>
      <c r="P4604">
        <v>9.2307692307692193</v>
      </c>
      <c r="Q4604">
        <v>2.8840412002496998E-2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4028</v>
      </c>
      <c r="E4605">
        <v>5.4640677000000002</v>
      </c>
      <c r="F4605">
        <v>5.25</v>
      </c>
      <c r="G4605">
        <v>-33.664731452658103</v>
      </c>
      <c r="H4605">
        <v>-9.6914911083871402</v>
      </c>
      <c r="I4605">
        <v>-43.104814723297501</v>
      </c>
      <c r="J4605">
        <v>-9.3616171764006406</v>
      </c>
      <c r="K4605">
        <v>5.7463567275987497</v>
      </c>
      <c r="L4605">
        <v>6.3963004103005403</v>
      </c>
      <c r="M4605">
        <v>36.420424880903298</v>
      </c>
      <c r="N4605">
        <v>0.77281633185724397</v>
      </c>
      <c r="O4605">
        <v>105.333333333333</v>
      </c>
      <c r="P4605">
        <v>8.2474226804123791</v>
      </c>
      <c r="Q4605">
        <v>-2.0795690492379998E-3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136</v>
      </c>
      <c r="E4606">
        <v>5.46206601</v>
      </c>
      <c r="F4606">
        <v>9.93</v>
      </c>
      <c r="G4606">
        <v>24.097767372324601</v>
      </c>
      <c r="H4606">
        <v>7.7446930402402598</v>
      </c>
      <c r="I4606">
        <v>-35.344438842326497</v>
      </c>
      <c r="J4606">
        <v>-8.4210475745407294</v>
      </c>
      <c r="K4606">
        <v>10.6109926619961</v>
      </c>
      <c r="L4606">
        <v>9.9966455508688306</v>
      </c>
      <c r="M4606">
        <v>32.849043212964197</v>
      </c>
      <c r="N4606">
        <v>1.08583954787508</v>
      </c>
      <c r="O4606">
        <v>45.015105740181198</v>
      </c>
      <c r="P4606">
        <v>113.09012875536401</v>
      </c>
      <c r="Q4606">
        <v>7.1556325600865001E-2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433</v>
      </c>
      <c r="E4607">
        <v>5.4474315600000001</v>
      </c>
      <c r="F4607">
        <v>2.96</v>
      </c>
      <c r="G4607">
        <v>-6.7470287547971397</v>
      </c>
      <c r="H4607">
        <v>-3.4551164057921202</v>
      </c>
      <c r="I4607">
        <v>6.7332419568643704</v>
      </c>
      <c r="J4607">
        <v>-0.81445747650782696</v>
      </c>
      <c r="K4607">
        <v>3.0292765679009599</v>
      </c>
      <c r="L4607">
        <v>2.8648431648781001</v>
      </c>
      <c r="M4607">
        <v>41.352072205364003</v>
      </c>
      <c r="N4607">
        <v>0.61728916703481096</v>
      </c>
      <c r="O4607">
        <v>36.486486486486399</v>
      </c>
      <c r="P4607">
        <v>49.494949494949502</v>
      </c>
      <c r="Q4607">
        <v>7.6248219190690997E-2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1676</v>
      </c>
      <c r="E4608">
        <v>5.4422519999999999</v>
      </c>
      <c r="F4608">
        <v>11.94</v>
      </c>
      <c r="G4608">
        <v>19.917982049703401</v>
      </c>
      <c r="H4608">
        <v>-7.6540411369749002</v>
      </c>
      <c r="I4608">
        <v>-16.1105011570912</v>
      </c>
      <c r="J4608">
        <v>-4.4572729825827597</v>
      </c>
      <c r="K4608">
        <v>11.5745147646187</v>
      </c>
      <c r="L4608">
        <v>11.097680434694899</v>
      </c>
      <c r="M4608">
        <v>52.7514444843505</v>
      </c>
      <c r="N4608">
        <v>2.29201101928374</v>
      </c>
      <c r="O4608">
        <v>34.003350083752103</v>
      </c>
      <c r="P4608">
        <v>53.076923076923002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21</v>
      </c>
      <c r="E4609">
        <v>5.4347760000000003</v>
      </c>
      <c r="F4609">
        <v>5.4</v>
      </c>
      <c r="G4609">
        <v>-11.691468413682401</v>
      </c>
      <c r="H4609">
        <v>-15.8100068940642</v>
      </c>
      <c r="I4609">
        <v>56.706506031419401</v>
      </c>
      <c r="J4609">
        <v>0.47171615693268798</v>
      </c>
      <c r="K4609">
        <v>6.0896150317905198</v>
      </c>
      <c r="L4609">
        <v>5.2558724249334698</v>
      </c>
      <c r="M4609">
        <v>18.833089850405099</v>
      </c>
      <c r="N4609">
        <v>0.23294797687861199</v>
      </c>
      <c r="O4609">
        <v>48.148148148148103</v>
      </c>
      <c r="P4609">
        <v>171.356783919598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68</v>
      </c>
      <c r="E4610">
        <v>5.4197379999999997</v>
      </c>
      <c r="F4610">
        <v>5.41</v>
      </c>
      <c r="G4610">
        <v>73.045910875003997</v>
      </c>
      <c r="H4610">
        <v>70.752062149409994</v>
      </c>
      <c r="I4610">
        <v>86.526181586665501</v>
      </c>
      <c r="J4610">
        <v>45.177598509873803</v>
      </c>
      <c r="M4610">
        <v>100</v>
      </c>
      <c r="O4610">
        <v>0</v>
      </c>
      <c r="P4610">
        <v>99.630996309963095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726</v>
      </c>
      <c r="E4611">
        <v>5.4082145400000003</v>
      </c>
      <c r="F4611">
        <v>31.2</v>
      </c>
      <c r="G4611">
        <v>12.514334984122501</v>
      </c>
      <c r="H4611">
        <v>0.36976838683461</v>
      </c>
      <c r="I4611">
        <v>14.3461656688593</v>
      </c>
      <c r="J4611">
        <v>1.5565917153245099</v>
      </c>
      <c r="K4611">
        <v>30.527052452689201</v>
      </c>
      <c r="L4611">
        <v>27.034327028464201</v>
      </c>
      <c r="M4611">
        <v>52.608347411978002</v>
      </c>
      <c r="N4611">
        <v>1.0419302831830299</v>
      </c>
      <c r="O4611">
        <v>5</v>
      </c>
      <c r="P4611">
        <v>45.590293980401299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E4612">
        <v>5.4001799999999998</v>
      </c>
      <c r="F4612">
        <v>0.6</v>
      </c>
      <c r="G4612">
        <v>-21.321927540222202</v>
      </c>
      <c r="H4612">
        <v>-4.1822897245455302</v>
      </c>
      <c r="I4612">
        <v>-33.104814723297501</v>
      </c>
      <c r="J4612">
        <v>-2.8616171764006402</v>
      </c>
      <c r="K4612">
        <v>0.60441243055773097</v>
      </c>
      <c r="L4612">
        <v>0.674833959770614</v>
      </c>
      <c r="M4612">
        <v>53.323484321839999</v>
      </c>
      <c r="N4612">
        <v>0.38992280780944799</v>
      </c>
      <c r="O4612">
        <v>60</v>
      </c>
      <c r="P4612">
        <v>13.207547169811299</v>
      </c>
      <c r="Q4612">
        <v>-1.0443646330943E-2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532</v>
      </c>
      <c r="E4613">
        <v>5.3945999999999996</v>
      </c>
      <c r="F4613">
        <v>133.19999999999999</v>
      </c>
      <c r="G4613">
        <v>253.986343136469</v>
      </c>
      <c r="H4613">
        <v>-21.7203617828803</v>
      </c>
      <c r="I4613">
        <v>109.82405556958901</v>
      </c>
      <c r="J4613">
        <v>-14.700906496004899</v>
      </c>
      <c r="K4613">
        <v>151.62508749686401</v>
      </c>
      <c r="L4613">
        <v>111.09140615867</v>
      </c>
      <c r="M4613">
        <v>32.322239728275399</v>
      </c>
      <c r="N4613">
        <v>0.351943125570363</v>
      </c>
      <c r="O4613">
        <v>49.812312312312301</v>
      </c>
      <c r="P4613">
        <v>314.95327102803702</v>
      </c>
      <c r="Q4613">
        <v>0.158520216513272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696</v>
      </c>
      <c r="E4614">
        <v>5.3728061399999998</v>
      </c>
      <c r="F4614">
        <v>1790.1</v>
      </c>
      <c r="G4614">
        <v>27.1375423022671</v>
      </c>
      <c r="H4614">
        <v>-1.9905323650450899</v>
      </c>
      <c r="I4614">
        <v>-4.4591678929634497</v>
      </c>
      <c r="J4614">
        <v>2.76606742411174</v>
      </c>
      <c r="K4614">
        <v>1787.92645552708</v>
      </c>
      <c r="L4614">
        <v>1689.01848294103</v>
      </c>
      <c r="M4614">
        <v>51.122586154602999</v>
      </c>
      <c r="N4614">
        <v>1.0927456382001799</v>
      </c>
      <c r="O4614">
        <v>16.524216524216499</v>
      </c>
      <c r="P4614">
        <v>106.709006928406</v>
      </c>
      <c r="Q4614">
        <v>7.6209284742671995E-2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726</v>
      </c>
      <c r="E4615">
        <v>5.3691015169999998</v>
      </c>
      <c r="F4615">
        <v>120.34</v>
      </c>
      <c r="G4615">
        <v>17.173127442833302</v>
      </c>
      <c r="H4615">
        <v>2.7813573274148098</v>
      </c>
      <c r="I4615">
        <v>10.739993345036201</v>
      </c>
      <c r="J4615">
        <v>1.5564619196445499</v>
      </c>
      <c r="K4615">
        <v>113.49860874305</v>
      </c>
      <c r="L4615">
        <v>102.353426039985</v>
      </c>
      <c r="M4615">
        <v>48.897049978633802</v>
      </c>
      <c r="N4615">
        <v>1.2955346887175301</v>
      </c>
      <c r="O4615">
        <v>2.21040385574207</v>
      </c>
      <c r="P4615">
        <v>46.756097560975597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726</v>
      </c>
      <c r="E4616">
        <v>5.3081630099999897</v>
      </c>
      <c r="F4616">
        <v>22.39</v>
      </c>
      <c r="G4616">
        <v>12.1385824708649</v>
      </c>
      <c r="H4616">
        <v>4.1512417054748196</v>
      </c>
      <c r="I4616">
        <v>5.4862869716176998</v>
      </c>
      <c r="J4616">
        <v>2.7587116726277401</v>
      </c>
      <c r="K4616">
        <v>21.409879016215601</v>
      </c>
      <c r="L4616">
        <v>19.324720715672498</v>
      </c>
      <c r="M4616">
        <v>49.829539143146199</v>
      </c>
      <c r="N4616">
        <v>0.64623172338906298</v>
      </c>
      <c r="O4616">
        <v>6.2974542206342097</v>
      </c>
      <c r="P4616">
        <v>44.451612903225801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D4617" t="s">
        <v>136</v>
      </c>
      <c r="E4617">
        <v>5.305377</v>
      </c>
      <c r="F4617">
        <v>1.19</v>
      </c>
      <c r="G4617">
        <v>1.0659245891989799E-2</v>
      </c>
      <c r="H4617">
        <v>18.131182230722601</v>
      </c>
      <c r="I4617">
        <v>-15.563831116740101</v>
      </c>
      <c r="J4617">
        <v>-2.0282838430673098</v>
      </c>
      <c r="K4617">
        <v>1.13048534687868</v>
      </c>
      <c r="L4617">
        <v>1.0341903331161599</v>
      </c>
      <c r="M4617">
        <v>51.505437535332597</v>
      </c>
      <c r="N4617">
        <v>0.46247564969235999</v>
      </c>
      <c r="O4617">
        <v>43.697478991596597</v>
      </c>
      <c r="P4617">
        <v>63.013698630136901</v>
      </c>
      <c r="Q4617">
        <v>1.3907830770814001E-2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433</v>
      </c>
      <c r="E4618">
        <v>5.3040000000000003</v>
      </c>
      <c r="F4618">
        <v>12.75</v>
      </c>
      <c r="G4618">
        <v>4.0501604666802598</v>
      </c>
      <c r="H4618">
        <v>-1.8245741389080701</v>
      </c>
      <c r="I4618">
        <v>-45.715808380802798</v>
      </c>
      <c r="J4618">
        <v>0.22541073821348201</v>
      </c>
      <c r="K4618">
        <v>12.651230102881501</v>
      </c>
      <c r="L4618">
        <v>13.741832525445901</v>
      </c>
      <c r="M4618">
        <v>60.568731321155902</v>
      </c>
      <c r="N4618">
        <v>1.03202444268416</v>
      </c>
      <c r="O4618">
        <v>83.294117647058798</v>
      </c>
      <c r="P4618">
        <v>42.7771556550951</v>
      </c>
      <c r="Q4618">
        <v>7.1353954790617E-2</v>
      </c>
    </row>
    <row r="4619" spans="1:17" hidden="1" x14ac:dyDescent="0.3">
      <c r="A4619" t="s">
        <v>9467</v>
      </c>
      <c r="B4619" t="s">
        <v>9468</v>
      </c>
      <c r="C4619" t="str">
        <f>IFERROR(VLOOKUP(Table1[[#This Row],[Ticker]],[1]!Table2[[Symbol]:[Industry]],2,FALSE),"-")</f>
        <v>-</v>
      </c>
      <c r="D4619" t="s">
        <v>304</v>
      </c>
      <c r="E4619">
        <v>5.3031459999999999</v>
      </c>
      <c r="F4619">
        <v>3.14</v>
      </c>
      <c r="G4619">
        <v>31.203859288659</v>
      </c>
      <c r="H4619">
        <v>-1.2215516854981101</v>
      </c>
      <c r="I4619">
        <v>-45.286240209258601</v>
      </c>
      <c r="J4619">
        <v>-6.5050280291138103</v>
      </c>
      <c r="K4619">
        <v>3.2823972842556701</v>
      </c>
      <c r="L4619">
        <v>3.4267950186299601</v>
      </c>
      <c r="M4619">
        <v>25.516493473897199</v>
      </c>
      <c r="N4619">
        <v>0.83994282709982204</v>
      </c>
      <c r="O4619">
        <v>71.019108280254699</v>
      </c>
      <c r="P4619">
        <v>68.817204301075193</v>
      </c>
      <c r="Q4619">
        <v>-1.3204612556083999E-2</v>
      </c>
    </row>
    <row r="4620" spans="1:17" hidden="1" x14ac:dyDescent="0.3">
      <c r="A4620" t="s">
        <v>9469</v>
      </c>
      <c r="B4620" t="s">
        <v>9470</v>
      </c>
      <c r="C4620" t="str">
        <f>IFERROR(VLOOKUP(Table1[[#This Row],[Ticker]],[1]!Table2[[Symbol]:[Industry]],2,FALSE),"-")</f>
        <v>-</v>
      </c>
      <c r="E4620">
        <v>5.2545551479999997</v>
      </c>
      <c r="F4620">
        <v>5.24</v>
      </c>
      <c r="G4620">
        <v>17.767531644930699</v>
      </c>
      <c r="H4620">
        <v>-7.1690224103831497</v>
      </c>
      <c r="I4620">
        <v>-25.4793966630968</v>
      </c>
      <c r="J4620">
        <v>-3.4905479940106998</v>
      </c>
      <c r="K4620">
        <v>5.1367772761596404</v>
      </c>
      <c r="L4620">
        <v>4.92674061038106</v>
      </c>
      <c r="M4620">
        <v>51.957014045565501</v>
      </c>
      <c r="N4620">
        <v>1.23629883450849</v>
      </c>
      <c r="O4620">
        <v>20.419847328244199</v>
      </c>
      <c r="P4620">
        <v>59.270516717325201</v>
      </c>
      <c r="Q4620">
        <v>-4.2583589259493002E-2</v>
      </c>
    </row>
    <row r="4621" spans="1:17" hidden="1" x14ac:dyDescent="0.3">
      <c r="A4621" t="s">
        <v>9471</v>
      </c>
      <c r="B4621" t="s">
        <v>9472</v>
      </c>
      <c r="C4621" t="str">
        <f>IFERROR(VLOOKUP(Table1[[#This Row],[Ticker]],[1]!Table2[[Symbol]:[Industry]],2,FALSE),"-")</f>
        <v>-</v>
      </c>
      <c r="D4621" t="s">
        <v>68</v>
      </c>
      <c r="E4621">
        <v>5.2490750000000004</v>
      </c>
      <c r="F4621">
        <v>5.21</v>
      </c>
      <c r="G4621">
        <v>-37.372756667835702</v>
      </c>
      <c r="H4621">
        <v>-6.7426936192443998</v>
      </c>
      <c r="I4621">
        <v>-31.698564723297501</v>
      </c>
      <c r="J4621">
        <v>0.47171615693268798</v>
      </c>
      <c r="K4621">
        <v>5.5388941322905598</v>
      </c>
      <c r="L4621">
        <v>5.83833659821134</v>
      </c>
      <c r="M4621">
        <v>44.401482524529598</v>
      </c>
      <c r="N4621">
        <v>0.25815447841507899</v>
      </c>
      <c r="O4621">
        <v>49.520153550863697</v>
      </c>
      <c r="P4621">
        <v>15.7777777777777</v>
      </c>
      <c r="Q4621">
        <v>3.2252831584827002E-2</v>
      </c>
    </row>
    <row r="4622" spans="1:17" hidden="1" x14ac:dyDescent="0.3">
      <c r="A4622" t="s">
        <v>9473</v>
      </c>
      <c r="B4622" t="s">
        <v>9474</v>
      </c>
      <c r="C4622" t="str">
        <f>IFERROR(VLOOKUP(Table1[[#This Row],[Ticker]],[1]!Table2[[Symbol]:[Industry]],2,FALSE),"-")</f>
        <v>-</v>
      </c>
      <c r="D4622" t="s">
        <v>7228</v>
      </c>
      <c r="E4622">
        <v>5.2361444800000001</v>
      </c>
      <c r="F4622">
        <v>5.6</v>
      </c>
      <c r="G4622">
        <v>-59.115205916886801</v>
      </c>
      <c r="H4622">
        <v>24.2094581088772</v>
      </c>
      <c r="I4622">
        <v>-27.998431744574098</v>
      </c>
      <c r="J4622">
        <v>10.060757252823</v>
      </c>
      <c r="K4622">
        <v>5.0152471093508701</v>
      </c>
      <c r="L4622">
        <v>6.1075116591750502</v>
      </c>
      <c r="M4622">
        <v>98.430527933122207</v>
      </c>
      <c r="N4622">
        <v>0.95454545454545403</v>
      </c>
      <c r="O4622">
        <v>48.214285714285701</v>
      </c>
      <c r="P4622">
        <v>47.368421052631497</v>
      </c>
    </row>
    <row r="4623" spans="1:17" hidden="1" x14ac:dyDescent="0.3">
      <c r="A4623" t="s">
        <v>9475</v>
      </c>
      <c r="B4623" t="s">
        <v>9476</v>
      </c>
      <c r="C4623" t="str">
        <f>IFERROR(VLOOKUP(Table1[[#This Row],[Ticker]],[1]!Table2[[Symbol]:[Industry]],2,FALSE),"-")</f>
        <v>-</v>
      </c>
      <c r="D4623" t="s">
        <v>21</v>
      </c>
      <c r="E4623">
        <v>5.2282263000000002</v>
      </c>
      <c r="F4623">
        <v>3.3</v>
      </c>
      <c r="G4623">
        <v>34.3905243211384</v>
      </c>
      <c r="H4623">
        <v>-6.2774619338650997</v>
      </c>
      <c r="I4623">
        <v>-25.104814723297501</v>
      </c>
      <c r="J4623">
        <v>4.2453010625930503</v>
      </c>
      <c r="K4623">
        <v>3.2223879939644</v>
      </c>
      <c r="M4623">
        <v>65.720622755040296</v>
      </c>
      <c r="N4623">
        <v>1.42230665930087</v>
      </c>
      <c r="O4623">
        <v>42.424242424242401</v>
      </c>
      <c r="P4623">
        <v>69.230769230769198</v>
      </c>
      <c r="Q4623">
        <v>3.868023567224E-2</v>
      </c>
    </row>
    <row r="4624" spans="1:17" hidden="1" x14ac:dyDescent="0.3">
      <c r="A4624" t="s">
        <v>9477</v>
      </c>
      <c r="B4624" t="s">
        <v>9478</v>
      </c>
      <c r="C4624" t="str">
        <f>IFERROR(VLOOKUP(Table1[[#This Row],[Ticker]],[1]!Table2[[Symbol]:[Industry]],2,FALSE),"-")</f>
        <v>-</v>
      </c>
      <c r="D4624" t="s">
        <v>532</v>
      </c>
      <c r="E4624">
        <v>5.2269264</v>
      </c>
      <c r="F4624">
        <v>5.64</v>
      </c>
      <c r="G4624">
        <v>43.294432637329997</v>
      </c>
      <c r="H4624">
        <v>-13.8081291872893</v>
      </c>
      <c r="I4624">
        <v>-35.3117112750217</v>
      </c>
      <c r="J4624">
        <v>-12.892339142606399</v>
      </c>
      <c r="K4624">
        <v>6.1820732749290102</v>
      </c>
      <c r="L4624">
        <v>6.1096376431472699</v>
      </c>
      <c r="M4624">
        <v>39.0433568544343</v>
      </c>
      <c r="N4624">
        <v>0.30943385933088702</v>
      </c>
      <c r="O4624">
        <v>56.205673758865203</v>
      </c>
      <c r="P4624">
        <v>91.186440677966004</v>
      </c>
      <c r="Q4624">
        <v>5.3183346146550001E-2</v>
      </c>
    </row>
    <row r="4625" spans="1:17" hidden="1" x14ac:dyDescent="0.3">
      <c r="A4625" t="s">
        <v>9479</v>
      </c>
      <c r="B4625" t="s">
        <v>9480</v>
      </c>
      <c r="C4625" t="str">
        <f>IFERROR(VLOOKUP(Table1[[#This Row],[Ticker]],[1]!Table2[[Symbol]:[Industry]],2,FALSE),"-")</f>
        <v>-</v>
      </c>
      <c r="D4625" t="s">
        <v>391</v>
      </c>
      <c r="E4625">
        <v>5.2161840000000002</v>
      </c>
      <c r="F4625">
        <v>10.26</v>
      </c>
      <c r="G4625">
        <v>44.414914565040903</v>
      </c>
      <c r="H4625">
        <v>-36.405503125278997</v>
      </c>
      <c r="I4625">
        <v>-56.168077764362998</v>
      </c>
      <c r="J4625">
        <v>-16.925944661780701</v>
      </c>
      <c r="K4625">
        <v>16.029505215268198</v>
      </c>
      <c r="L4625">
        <v>14.2700058558632</v>
      </c>
      <c r="M4625">
        <v>2.118218646E-6</v>
      </c>
      <c r="N4625">
        <v>5.8181818181818103</v>
      </c>
      <c r="O4625">
        <v>96.1013645224171</v>
      </c>
      <c r="P4625">
        <v>99.223300970873694</v>
      </c>
    </row>
    <row r="4626" spans="1:17" hidden="1" x14ac:dyDescent="0.3">
      <c r="A4626" t="s">
        <v>9481</v>
      </c>
      <c r="B4626" t="s">
        <v>9482</v>
      </c>
      <c r="C4626" t="str">
        <f>IFERROR(VLOOKUP(Table1[[#This Row],[Ticker]],[1]!Table2[[Symbol]:[Industry]],2,FALSE),"-")</f>
        <v>-</v>
      </c>
      <c r="D4626" t="s">
        <v>116</v>
      </c>
      <c r="E4626">
        <v>5.1974999999999998</v>
      </c>
      <c r="F4626">
        <v>10.5</v>
      </c>
      <c r="G4626">
        <v>5.9906721407985</v>
      </c>
      <c r="H4626">
        <v>11.891710497011999</v>
      </c>
      <c r="I4626">
        <v>-6.9369684138941201</v>
      </c>
      <c r="J4626">
        <v>11.5828272680438</v>
      </c>
      <c r="K4626">
        <v>9.6662590653682692</v>
      </c>
      <c r="L4626">
        <v>9.6543177617205593</v>
      </c>
      <c r="M4626">
        <v>70.458298017436206</v>
      </c>
      <c r="N4626">
        <v>0.91526327897300397</v>
      </c>
      <c r="O4626">
        <v>52.285714285714199</v>
      </c>
      <c r="P4626">
        <v>49.572649572649503</v>
      </c>
      <c r="Q4626">
        <v>2.1884737458985001E-2</v>
      </c>
    </row>
    <row r="4627" spans="1:17" hidden="1" x14ac:dyDescent="0.3">
      <c r="A4627" t="s">
        <v>9483</v>
      </c>
      <c r="B4627" t="s">
        <v>9484</v>
      </c>
      <c r="C4627" t="str">
        <f>IFERROR(VLOOKUP(Table1[[#This Row],[Ticker]],[1]!Table2[[Symbol]:[Industry]],2,FALSE),"-")</f>
        <v>-</v>
      </c>
      <c r="D4627" t="s">
        <v>68</v>
      </c>
      <c r="E4627">
        <v>5.1971999999999996</v>
      </c>
      <c r="F4627">
        <v>2.84</v>
      </c>
      <c r="G4627">
        <v>32.074132442135799</v>
      </c>
      <c r="H4627">
        <v>11.3901765500999</v>
      </c>
      <c r="I4627">
        <v>15.401972607019101</v>
      </c>
      <c r="J4627">
        <v>8.1937238789404105</v>
      </c>
      <c r="K4627">
        <v>2.20136090112468</v>
      </c>
      <c r="L4627">
        <v>1.8682618208170401</v>
      </c>
      <c r="M4627">
        <v>96.735301944511605</v>
      </c>
      <c r="N4627">
        <v>1.4325366340472201</v>
      </c>
      <c r="O4627">
        <v>0</v>
      </c>
      <c r="P4627">
        <v>58.659217877094903</v>
      </c>
      <c r="Q4627">
        <v>6.6922505469014001E-2</v>
      </c>
    </row>
    <row r="4628" spans="1:17" hidden="1" x14ac:dyDescent="0.3">
      <c r="A4628" t="s">
        <v>9485</v>
      </c>
      <c r="B4628" t="s">
        <v>9486</v>
      </c>
      <c r="C4628" t="str">
        <f>IFERROR(VLOOKUP(Table1[[#This Row],[Ticker]],[1]!Table2[[Symbol]:[Industry]],2,FALSE),"-")</f>
        <v>-</v>
      </c>
      <c r="D4628" t="s">
        <v>433</v>
      </c>
      <c r="E4628">
        <v>5.1955999999999998</v>
      </c>
      <c r="F4628">
        <v>16.760000000000002</v>
      </c>
      <c r="G4628">
        <v>-12.6489875423689</v>
      </c>
      <c r="H4628">
        <v>-5.0646940579370998</v>
      </c>
      <c r="I4628">
        <v>-21.016902635385399</v>
      </c>
      <c r="J4628">
        <v>-0.91958819089338895</v>
      </c>
      <c r="K4628">
        <v>18.7355533889132</v>
      </c>
      <c r="L4628">
        <v>17.957269467469299</v>
      </c>
      <c r="M4628">
        <v>32.620740833756003</v>
      </c>
      <c r="N4628">
        <v>1.1381188718072801</v>
      </c>
      <c r="O4628">
        <v>63.9021479713603</v>
      </c>
      <c r="P4628">
        <v>35.161290322580598</v>
      </c>
      <c r="Q4628">
        <v>3.6211871025160001E-3</v>
      </c>
    </row>
    <row r="4629" spans="1:17" hidden="1" x14ac:dyDescent="0.3">
      <c r="A4629" t="s">
        <v>9487</v>
      </c>
      <c r="B4629" t="s">
        <v>9488</v>
      </c>
      <c r="C4629" t="str">
        <f>IFERROR(VLOOKUP(Table1[[#This Row],[Ticker]],[1]!Table2[[Symbol]:[Industry]],2,FALSE),"-")</f>
        <v>-</v>
      </c>
      <c r="D4629" t="s">
        <v>304</v>
      </c>
      <c r="E4629">
        <v>5.1482553600000003</v>
      </c>
      <c r="F4629">
        <v>1.92</v>
      </c>
      <c r="G4629">
        <v>75.5201777229356</v>
      </c>
      <c r="H4629">
        <v>-17.905876672951401</v>
      </c>
      <c r="I4629">
        <v>-12.052183144350099</v>
      </c>
      <c r="J4629">
        <v>-4.9470030548899597</v>
      </c>
      <c r="K4629">
        <v>1.8951857443253599</v>
      </c>
      <c r="L4629">
        <v>1.32446335161939</v>
      </c>
      <c r="M4629">
        <v>1.3230485165919299</v>
      </c>
      <c r="N4629">
        <v>1.10021069265209</v>
      </c>
      <c r="O4629">
        <v>44.7916666666666</v>
      </c>
      <c r="P4629">
        <v>113.333333333333</v>
      </c>
      <c r="Q4629">
        <v>1.4717187601985E-2</v>
      </c>
    </row>
    <row r="4630" spans="1:17" hidden="1" x14ac:dyDescent="0.3">
      <c r="A4630" t="s">
        <v>9489</v>
      </c>
      <c r="B4630" t="s">
        <v>9490</v>
      </c>
      <c r="C4630" t="str">
        <f>IFERROR(VLOOKUP(Table1[[#This Row],[Ticker]],[1]!Table2[[Symbol]:[Industry]],2,FALSE),"-")</f>
        <v>-</v>
      </c>
      <c r="D4630" t="s">
        <v>5171</v>
      </c>
      <c r="E4630">
        <v>5.1292654000000004</v>
      </c>
      <c r="F4630">
        <v>9.3800000000000008</v>
      </c>
      <c r="G4630">
        <v>63.293457075162301</v>
      </c>
      <c r="H4630">
        <v>1.4719015477913</v>
      </c>
      <c r="I4630">
        <v>-16.701937025455798</v>
      </c>
      <c r="J4630">
        <v>-4.2951232213056603</v>
      </c>
      <c r="K4630">
        <v>9.1429765820824205</v>
      </c>
      <c r="L4630">
        <v>7.9497066943419501</v>
      </c>
      <c r="M4630">
        <v>55.815413930606198</v>
      </c>
      <c r="N4630">
        <v>1.61577810702796</v>
      </c>
      <c r="O4630">
        <v>32.089552238805901</v>
      </c>
      <c r="P4630">
        <v>149.468085106383</v>
      </c>
    </row>
    <row r="4631" spans="1:17" hidden="1" x14ac:dyDescent="0.3">
      <c r="A4631" t="s">
        <v>9491</v>
      </c>
      <c r="B4631" t="s">
        <v>9492</v>
      </c>
      <c r="C4631" t="str">
        <f>IFERROR(VLOOKUP(Table1[[#This Row],[Ticker]],[1]!Table2[[Symbol]:[Industry]],2,FALSE),"-")</f>
        <v>-</v>
      </c>
      <c r="D4631" t="s">
        <v>532</v>
      </c>
      <c r="E4631">
        <v>5.1172599999999999</v>
      </c>
      <c r="F4631">
        <v>16.55</v>
      </c>
      <c r="G4631">
        <v>-26.585085434959002</v>
      </c>
      <c r="H4631">
        <v>-2.4873744703082399</v>
      </c>
      <c r="I4631">
        <v>-13.104814723297499</v>
      </c>
      <c r="J4631">
        <v>0.47171615693268798</v>
      </c>
      <c r="K4631">
        <v>16.549999999999901</v>
      </c>
      <c r="L4631">
        <v>16.55</v>
      </c>
      <c r="M4631">
        <v>100</v>
      </c>
      <c r="O4631">
        <v>0</v>
      </c>
      <c r="P4631">
        <v>0</v>
      </c>
    </row>
    <row r="4632" spans="1:17" hidden="1" x14ac:dyDescent="0.3">
      <c r="A4632" t="s">
        <v>9493</v>
      </c>
      <c r="B4632" t="s">
        <v>9494</v>
      </c>
      <c r="C4632" t="str">
        <f>IFERROR(VLOOKUP(Table1[[#This Row],[Ticker]],[1]!Table2[[Symbol]:[Industry]],2,FALSE),"-")</f>
        <v>-</v>
      </c>
      <c r="D4632" t="s">
        <v>304</v>
      </c>
      <c r="E4632">
        <v>5.1064352749999999</v>
      </c>
      <c r="F4632">
        <v>175.05</v>
      </c>
      <c r="G4632">
        <v>13.679337641964</v>
      </c>
      <c r="H4632">
        <v>-2.4873744703082399</v>
      </c>
      <c r="I4632">
        <v>34.429951395539298</v>
      </c>
      <c r="J4632">
        <v>0.47171615693268798</v>
      </c>
      <c r="K4632">
        <v>168.194534643911</v>
      </c>
      <c r="L4632">
        <v>142.56097016460001</v>
      </c>
      <c r="M4632">
        <v>99.999999999866205</v>
      </c>
      <c r="N4632">
        <v>0</v>
      </c>
      <c r="O4632">
        <v>0</v>
      </c>
      <c r="P4632">
        <v>47.534766118836899</v>
      </c>
    </row>
    <row r="4633" spans="1:17" hidden="1" x14ac:dyDescent="0.3">
      <c r="A4633" t="s">
        <v>9495</v>
      </c>
      <c r="B4633" t="s">
        <v>9496</v>
      </c>
      <c r="C4633" t="str">
        <f>IFERROR(VLOOKUP(Table1[[#This Row],[Ticker]],[1]!Table2[[Symbol]:[Industry]],2,FALSE),"-")</f>
        <v>-</v>
      </c>
      <c r="D4633" t="s">
        <v>1180</v>
      </c>
      <c r="E4633">
        <v>5.0999999999999996</v>
      </c>
      <c r="F4633">
        <v>3</v>
      </c>
      <c r="G4633">
        <v>24.9300660801924</v>
      </c>
      <c r="H4633">
        <v>-1.7856200843433301</v>
      </c>
      <c r="I4633">
        <v>-14.7441589855926</v>
      </c>
      <c r="J4633">
        <v>-0.90285428980270699</v>
      </c>
      <c r="K4633">
        <v>2.9462950473630198</v>
      </c>
      <c r="L4633">
        <v>2.9867054804441202</v>
      </c>
      <c r="M4633">
        <v>60.5673282162699</v>
      </c>
      <c r="N4633">
        <v>0.896252779054314</v>
      </c>
      <c r="O4633">
        <v>48.3333333333333</v>
      </c>
      <c r="P4633">
        <v>66.6666666666666</v>
      </c>
      <c r="Q4633">
        <v>2.1923874154703999E-2</v>
      </c>
    </row>
    <row r="4634" spans="1:17" hidden="1" x14ac:dyDescent="0.3">
      <c r="A4634" t="s">
        <v>9497</v>
      </c>
      <c r="B4634" t="s">
        <v>9498</v>
      </c>
      <c r="C4634" t="str">
        <f>IFERROR(VLOOKUP(Table1[[#This Row],[Ticker]],[1]!Table2[[Symbol]:[Industry]],2,FALSE),"-")</f>
        <v>-</v>
      </c>
      <c r="D4634" t="s">
        <v>21</v>
      </c>
      <c r="E4634">
        <v>5.0947369</v>
      </c>
      <c r="F4634">
        <v>2.2000000000000002</v>
      </c>
      <c r="G4634">
        <v>-7.6661665160401498</v>
      </c>
      <c r="H4634">
        <v>2.2745302915965202</v>
      </c>
      <c r="I4634">
        <v>-13.5573034110803</v>
      </c>
      <c r="J4634">
        <v>0.47171615693268798</v>
      </c>
      <c r="K4634">
        <v>2.1163821527155502</v>
      </c>
      <c r="L4634">
        <v>1.9176214820748401</v>
      </c>
      <c r="M4634">
        <v>99.988573876911602</v>
      </c>
      <c r="N4634">
        <v>0</v>
      </c>
      <c r="O4634">
        <v>0.45454545454543999</v>
      </c>
      <c r="P4634">
        <v>25</v>
      </c>
    </row>
    <row r="4635" spans="1:17" hidden="1" x14ac:dyDescent="0.3">
      <c r="A4635" t="s">
        <v>9499</v>
      </c>
      <c r="B4635" t="s">
        <v>9500</v>
      </c>
      <c r="C4635" t="str">
        <f>IFERROR(VLOOKUP(Table1[[#This Row],[Ticker]],[1]!Table2[[Symbol]:[Industry]],2,FALSE),"-")</f>
        <v>-</v>
      </c>
      <c r="D4635" t="s">
        <v>532</v>
      </c>
      <c r="E4635">
        <v>5.0674568999999998</v>
      </c>
      <c r="F4635">
        <v>15.31</v>
      </c>
      <c r="G4635">
        <v>193.03913168403801</v>
      </c>
      <c r="H4635">
        <v>-4.2382162211499903</v>
      </c>
      <c r="I4635">
        <v>-0.53128531153284397</v>
      </c>
      <c r="J4635">
        <v>3.8735588217094401</v>
      </c>
      <c r="K4635">
        <v>14.654739447371201</v>
      </c>
      <c r="L4635">
        <v>13.2813723346566</v>
      </c>
      <c r="M4635">
        <v>67.475802844055494</v>
      </c>
      <c r="N4635">
        <v>1.34714815211687</v>
      </c>
      <c r="O4635">
        <v>30.306988896146201</v>
      </c>
      <c r="P4635">
        <v>235.01094091903701</v>
      </c>
    </row>
    <row r="4636" spans="1:17" hidden="1" x14ac:dyDescent="0.3">
      <c r="A4636" t="s">
        <v>9501</v>
      </c>
      <c r="B4636" t="s">
        <v>9502</v>
      </c>
      <c r="C4636" t="str">
        <f>IFERROR(VLOOKUP(Table1[[#This Row],[Ticker]],[1]!Table2[[Symbol]:[Industry]],2,FALSE),"-")</f>
        <v>-</v>
      </c>
      <c r="D4636" t="s">
        <v>133</v>
      </c>
      <c r="E4636">
        <v>5.0652321599999999</v>
      </c>
      <c r="F4636">
        <v>0.3</v>
      </c>
      <c r="G4636">
        <v>-5.5931859894901201</v>
      </c>
      <c r="H4636">
        <v>-1.87035303188851</v>
      </c>
      <c r="I4636">
        <v>-12.2495918825592</v>
      </c>
      <c r="J4636">
        <v>1.0670674632677399</v>
      </c>
      <c r="K4636">
        <v>0.38104149371468099</v>
      </c>
      <c r="L4636">
        <v>0.316837459592406</v>
      </c>
      <c r="M4636">
        <v>38.332852816306797</v>
      </c>
      <c r="N4636">
        <v>1</v>
      </c>
      <c r="Q4636">
        <v>5.2048647419290002E-2</v>
      </c>
    </row>
    <row r="4637" spans="1:17" hidden="1" x14ac:dyDescent="0.3">
      <c r="A4637" t="s">
        <v>9503</v>
      </c>
      <c r="B4637" t="s">
        <v>9504</v>
      </c>
      <c r="C4637" t="str">
        <f>IFERROR(VLOOKUP(Table1[[#This Row],[Ticker]],[1]!Table2[[Symbol]:[Industry]],2,FALSE),"-")</f>
        <v>-</v>
      </c>
      <c r="D4637" t="s">
        <v>584</v>
      </c>
      <c r="E4637">
        <v>5.0563715311606101</v>
      </c>
      <c r="F4637">
        <v>16.86</v>
      </c>
      <c r="G4637">
        <v>-26.048412805263101</v>
      </c>
      <c r="H4637">
        <v>2.4939455795049601</v>
      </c>
      <c r="I4637">
        <v>-32.589055410976599</v>
      </c>
      <c r="J4637">
        <v>0.47171615693268798</v>
      </c>
      <c r="K4637">
        <v>16.707684081039499</v>
      </c>
      <c r="L4637">
        <v>18.941495783152401</v>
      </c>
      <c r="M4637">
        <v>98.301476099178998</v>
      </c>
      <c r="N4637">
        <v>0</v>
      </c>
      <c r="O4637">
        <v>36.832740213523103</v>
      </c>
      <c r="P4637">
        <v>10.848126232741601</v>
      </c>
    </row>
    <row r="4638" spans="1:17" hidden="1" x14ac:dyDescent="0.3">
      <c r="A4638" t="s">
        <v>9505</v>
      </c>
      <c r="B4638" t="s">
        <v>9506</v>
      </c>
      <c r="C4638" t="str">
        <f>IFERROR(VLOOKUP(Table1[[#This Row],[Ticker]],[1]!Table2[[Symbol]:[Industry]],2,FALSE),"-")</f>
        <v>-</v>
      </c>
      <c r="D4638" t="s">
        <v>136</v>
      </c>
      <c r="E4638">
        <v>5.055555</v>
      </c>
      <c r="F4638">
        <v>4.8499999999999996</v>
      </c>
      <c r="G4638">
        <v>-5.5931859894901201</v>
      </c>
      <c r="H4638">
        <v>-1.87035303188851</v>
      </c>
      <c r="I4638">
        <v>-12.2495918825592</v>
      </c>
      <c r="J4638">
        <v>1.0670674632677399</v>
      </c>
      <c r="K4638">
        <v>5.1230840222052203</v>
      </c>
      <c r="M4638">
        <v>99.999956885964906</v>
      </c>
      <c r="N4638">
        <v>1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Row],[Ticker]],[1]!Table2[[Symbol]:[Industry]],2,FALSE),"-")</f>
        <v>-</v>
      </c>
      <c r="D4639" t="s">
        <v>54</v>
      </c>
      <c r="E4639">
        <v>5.015854536</v>
      </c>
      <c r="F4639">
        <v>9.24</v>
      </c>
      <c r="G4639">
        <v>128.663533349571</v>
      </c>
      <c r="H4639">
        <v>-29.623450419675301</v>
      </c>
      <c r="I4639">
        <v>6.2750302379427501</v>
      </c>
      <c r="J4639">
        <v>-5.0667453815288397</v>
      </c>
      <c r="K4639">
        <v>10.9840255594585</v>
      </c>
      <c r="L4639">
        <v>9.5472593198503706</v>
      </c>
      <c r="M4639">
        <v>22.174592390288201</v>
      </c>
      <c r="N4639">
        <v>1.85309422009499</v>
      </c>
      <c r="O4639">
        <v>58.225108225108201</v>
      </c>
      <c r="P4639">
        <v>176.64670658682601</v>
      </c>
      <c r="Q4639">
        <v>7.7213559204603002E-2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Row],[Ticker]],[1]!Table2[[Symbol]:[Industry]],2,FALSE),"-")</f>
        <v>-</v>
      </c>
      <c r="D4640" t="s">
        <v>68</v>
      </c>
      <c r="E4640">
        <v>4.9906540000000001</v>
      </c>
      <c r="F4640">
        <v>12.2</v>
      </c>
      <c r="G4640">
        <v>-33.668101428866102</v>
      </c>
      <c r="H4640">
        <v>-3.4614004443342199</v>
      </c>
      <c r="I4640">
        <v>-14.717717949103999</v>
      </c>
      <c r="J4640">
        <v>2.0537311444430899</v>
      </c>
      <c r="K4640">
        <v>11.8351631185831</v>
      </c>
      <c r="L4640">
        <v>12.086302303132401</v>
      </c>
      <c r="M4640">
        <v>51.532253062090902</v>
      </c>
      <c r="N4640">
        <v>1.12887060890114</v>
      </c>
      <c r="O4640">
        <v>15.983606557377</v>
      </c>
      <c r="P4640">
        <v>29.100529100528998</v>
      </c>
      <c r="Q4640">
        <v>-6.5902758228E-2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Row],[Ticker]],[1]!Table2[[Symbol]:[Industry]],2,FALSE),"-")</f>
        <v>-</v>
      </c>
      <c r="D4641" t="s">
        <v>396</v>
      </c>
      <c r="E4641">
        <v>4.9749999999999996</v>
      </c>
      <c r="F4641">
        <v>9.9499999999999993</v>
      </c>
      <c r="G4641">
        <v>-21.627279527786001</v>
      </c>
      <c r="H4641">
        <v>-2.4873744703082399</v>
      </c>
      <c r="I4641">
        <v>-8.1470088161245702</v>
      </c>
      <c r="J4641">
        <v>0.47171615693268798</v>
      </c>
      <c r="K4641">
        <v>9.7700657365467301</v>
      </c>
      <c r="L4641">
        <v>9.7263456448097099</v>
      </c>
      <c r="M4641">
        <v>100</v>
      </c>
      <c r="N4641">
        <v>0</v>
      </c>
      <c r="O4641">
        <v>0</v>
      </c>
      <c r="P4641">
        <v>10.432852386237499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Row],[Ticker]],[1]!Table2[[Symbol]:[Industry]],2,FALSE),"-")</f>
        <v>-</v>
      </c>
      <c r="D4642" t="s">
        <v>372</v>
      </c>
      <c r="E4642">
        <v>4.9236680000000002</v>
      </c>
      <c r="F4642">
        <v>6.2</v>
      </c>
      <c r="G4642">
        <v>-20.783037653389101</v>
      </c>
      <c r="H4642">
        <v>26.8760752216835</v>
      </c>
      <c r="I4642">
        <v>-15.4670194477069</v>
      </c>
      <c r="J4642">
        <v>18.892768788511599</v>
      </c>
      <c r="K4642">
        <v>5.5556201838849404</v>
      </c>
      <c r="L4642">
        <v>5.6851075706748802</v>
      </c>
      <c r="M4642">
        <v>67.485697128410905</v>
      </c>
      <c r="N4642">
        <v>1.61553028087922</v>
      </c>
      <c r="O4642">
        <v>18.5483870967741</v>
      </c>
      <c r="P4642">
        <v>34.4902386117136</v>
      </c>
      <c r="Q4642">
        <v>7.4864185985480003E-2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Row],[Ticker]],[1]!Table2[[Symbol]:[Industry]],2,FALSE),"-")</f>
        <v>-</v>
      </c>
      <c r="D4643" t="s">
        <v>417</v>
      </c>
      <c r="E4643">
        <v>4.9203000000000001</v>
      </c>
      <c r="F4643">
        <v>9.94</v>
      </c>
      <c r="G4643">
        <v>64.568760718887006</v>
      </c>
      <c r="H4643">
        <v>-23.721348829282601</v>
      </c>
      <c r="I4643">
        <v>17.5127936866892</v>
      </c>
      <c r="J4643">
        <v>1.60340339973103</v>
      </c>
      <c r="K4643">
        <v>11.133229081523</v>
      </c>
      <c r="L4643">
        <v>10.5754772038777</v>
      </c>
      <c r="M4643">
        <v>26.8852705074403</v>
      </c>
      <c r="N4643">
        <v>0.89473862617639999</v>
      </c>
      <c r="O4643">
        <v>111.167002012072</v>
      </c>
      <c r="P4643">
        <v>103.271983640081</v>
      </c>
      <c r="Q4643">
        <v>2.4581971162577002E-2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Row],[Ticker]],[1]!Table2[[Symbol]:[Industry]],2,FALSE),"-")</f>
        <v>-</v>
      </c>
      <c r="D4644" t="s">
        <v>835</v>
      </c>
      <c r="E4644">
        <v>4.8910970000000002</v>
      </c>
      <c r="F4644">
        <v>6.22</v>
      </c>
      <c r="G4644">
        <v>41.523022673149001</v>
      </c>
      <c r="H4644">
        <v>-24.149842984162099</v>
      </c>
      <c r="I4644">
        <v>-6.5979654082290597</v>
      </c>
      <c r="J4644">
        <v>0.311202513272966</v>
      </c>
      <c r="K4644">
        <v>7.42371879486151</v>
      </c>
      <c r="L4644">
        <v>7.0338339843197399</v>
      </c>
      <c r="M4644">
        <v>29.838183115290299</v>
      </c>
      <c r="N4644">
        <v>0.882897862232779</v>
      </c>
      <c r="O4644">
        <v>72.668810289389</v>
      </c>
      <c r="P4644">
        <v>104.605263157894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Row],[Ticker]],[1]!Table2[[Symbol]:[Industry]],2,FALSE),"-")</f>
        <v>-</v>
      </c>
      <c r="D4645" t="s">
        <v>191</v>
      </c>
      <c r="E4645">
        <v>4.8731597000000004</v>
      </c>
      <c r="F4645">
        <v>12.77</v>
      </c>
      <c r="G4645">
        <v>86.248247898374203</v>
      </c>
      <c r="H4645">
        <v>-4.0293945165688498</v>
      </c>
      <c r="I4645">
        <v>6.1295456875334304</v>
      </c>
      <c r="J4645">
        <v>0.23734115693267899</v>
      </c>
      <c r="K4645">
        <v>11.6812151124593</v>
      </c>
      <c r="L4645">
        <v>10.8661727151877</v>
      </c>
      <c r="M4645">
        <v>57.584604107039397</v>
      </c>
      <c r="N4645">
        <v>0.49095601241431602</v>
      </c>
      <c r="O4645">
        <v>53.171495693030501</v>
      </c>
      <c r="P4645">
        <v>132.18181818181799</v>
      </c>
      <c r="Q4645">
        <v>2.8817267888321001E-2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Row],[Ticker]],[1]!Table2[[Symbol]:[Industry]],2,FALSE),"-")</f>
        <v>-</v>
      </c>
      <c r="D4646" t="s">
        <v>4297</v>
      </c>
      <c r="E4646">
        <v>4.8529530000000003</v>
      </c>
      <c r="F4646">
        <v>9.51</v>
      </c>
      <c r="G4646">
        <v>29.316553909303199</v>
      </c>
      <c r="H4646">
        <v>18.6990662076578</v>
      </c>
      <c r="I4646">
        <v>10.0817137741117</v>
      </c>
      <c r="J4646">
        <v>16.867064994141899</v>
      </c>
      <c r="K4646">
        <v>8.7178859327206606</v>
      </c>
      <c r="L4646">
        <v>7.9155619703341502</v>
      </c>
      <c r="M4646">
        <v>48.619802150665201</v>
      </c>
      <c r="N4646">
        <v>3.9390160068856499</v>
      </c>
      <c r="O4646">
        <v>21.766561514195502</v>
      </c>
      <c r="P4646">
        <v>66.842105263157805</v>
      </c>
      <c r="Q4646">
        <v>2.3876529419128E-2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Row],[Ticker]],[1]!Table2[[Symbol]:[Industry]],2,FALSE),"-")</f>
        <v>-</v>
      </c>
      <c r="D4647" t="s">
        <v>167</v>
      </c>
      <c r="E4647">
        <v>4.8364752799999904</v>
      </c>
      <c r="F4647">
        <v>5.6</v>
      </c>
      <c r="G4647">
        <v>13.414914565040901</v>
      </c>
      <c r="K4647">
        <v>5.4856592989664099</v>
      </c>
      <c r="L4647">
        <v>5.3129273959650396</v>
      </c>
      <c r="M4647">
        <v>11.3707014279082</v>
      </c>
      <c r="N4647">
        <v>1</v>
      </c>
      <c r="O4647">
        <v>29.464285714285701</v>
      </c>
      <c r="P4647">
        <v>51.351351351351298</v>
      </c>
      <c r="Q4647">
        <v>-8.5879446318412003E-2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Row],[Ticker]],[1]!Table2[[Symbol]:[Industry]],2,FALSE),"-")</f>
        <v>-</v>
      </c>
      <c r="D4648" t="s">
        <v>1180</v>
      </c>
      <c r="E4648">
        <v>4.8154617000000002</v>
      </c>
      <c r="F4648">
        <v>4.83</v>
      </c>
      <c r="G4648">
        <v>76.356091035629106</v>
      </c>
      <c r="H4648">
        <v>49.9242010923927</v>
      </c>
      <c r="I4648">
        <v>112.596119856141</v>
      </c>
      <c r="J4648">
        <v>2.1884543543575798</v>
      </c>
      <c r="K4648">
        <v>3.60795262017314</v>
      </c>
      <c r="L4648">
        <v>2.2485752576470901</v>
      </c>
      <c r="M4648">
        <v>66.3128342796456</v>
      </c>
      <c r="N4648">
        <v>0.79693271261417498</v>
      </c>
      <c r="O4648">
        <v>8.2815734989648107</v>
      </c>
      <c r="P4648">
        <v>148.96907216494799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Row],[Ticker]],[1]!Table2[[Symbol]:[Industry]],2,FALSE),"-")</f>
        <v>-</v>
      </c>
      <c r="D4649" t="s">
        <v>136</v>
      </c>
      <c r="E4649">
        <v>4.8145087999999996</v>
      </c>
      <c r="F4649">
        <v>6.46</v>
      </c>
      <c r="G4649">
        <v>-16.533978109575699</v>
      </c>
      <c r="H4649">
        <v>-6.8907835612173196</v>
      </c>
      <c r="I4649">
        <v>-43.791510002267501</v>
      </c>
      <c r="J4649">
        <v>-9.1927133732686492</v>
      </c>
      <c r="K4649">
        <v>7.51958276160964</v>
      </c>
      <c r="L4649">
        <v>7.2789692530863803</v>
      </c>
      <c r="M4649">
        <v>22.018930961529101</v>
      </c>
      <c r="N4649">
        <v>2.9664074676862402</v>
      </c>
      <c r="O4649">
        <v>73.529411764705799</v>
      </c>
      <c r="P4649">
        <v>65.641025641025607</v>
      </c>
      <c r="Q4649">
        <v>6.8130020896859003E-2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Row],[Ticker]],[1]!Table2[[Symbol]:[Industry]],2,FALSE),"-")</f>
        <v>-</v>
      </c>
      <c r="E4650">
        <v>4.8015999999999996</v>
      </c>
      <c r="F4650">
        <v>1.6</v>
      </c>
      <c r="G4650">
        <v>-6.2843335552598196</v>
      </c>
      <c r="H4650">
        <v>-1.8294797334661299</v>
      </c>
      <c r="I4650">
        <v>-26.148292984167099</v>
      </c>
      <c r="J4650">
        <v>1.12961089377479</v>
      </c>
      <c r="K4650">
        <v>1.55461834445851</v>
      </c>
      <c r="L4650">
        <v>1.63141667076805</v>
      </c>
      <c r="M4650">
        <v>54.125215239543998</v>
      </c>
      <c r="N4650">
        <v>0.738531134391473</v>
      </c>
      <c r="O4650">
        <v>43.749999999999901</v>
      </c>
      <c r="P4650">
        <v>42.857142857142797</v>
      </c>
      <c r="Q4650">
        <v>-0.13583205093916301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Row],[Ticker]],[1]!Table2[[Symbol]:[Industry]],2,FALSE),"-")</f>
        <v>-</v>
      </c>
      <c r="D4651" t="s">
        <v>696</v>
      </c>
      <c r="E4651">
        <v>4.800065</v>
      </c>
      <c r="F4651">
        <v>9.5</v>
      </c>
      <c r="G4651">
        <v>-46.416309063650999</v>
      </c>
      <c r="H4651">
        <v>-20.418984145037101</v>
      </c>
      <c r="I4651">
        <v>-16.067021056290301</v>
      </c>
      <c r="J4651">
        <v>-0.832195578272936</v>
      </c>
      <c r="K4651">
        <v>11.2949574454742</v>
      </c>
      <c r="L4651">
        <v>11.1190219556784</v>
      </c>
      <c r="M4651">
        <v>35.066852988908998</v>
      </c>
      <c r="N4651">
        <v>2.2153452559213198</v>
      </c>
      <c r="O4651">
        <v>52.421052631578902</v>
      </c>
      <c r="P4651">
        <v>17.428924598269401</v>
      </c>
      <c r="Q4651">
        <v>6.1383227243149999E-2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Row],[Ticker]],[1]!Table2[[Symbol]:[Industry]],2,FALSE),"-")</f>
        <v>-</v>
      </c>
      <c r="D4652" t="s">
        <v>532</v>
      </c>
      <c r="E4652">
        <v>4.7932499999999996</v>
      </c>
      <c r="F4652">
        <v>8.25</v>
      </c>
      <c r="G4652">
        <v>54.335967196619897</v>
      </c>
      <c r="H4652">
        <v>-2.7292124388693</v>
      </c>
      <c r="I4652">
        <v>6.4604026680067799</v>
      </c>
      <c r="J4652">
        <v>0.47171615693268798</v>
      </c>
      <c r="K4652">
        <v>7.6318973628523503</v>
      </c>
      <c r="L4652">
        <v>6.5712451621169601</v>
      </c>
      <c r="M4652">
        <v>67.196437354523795</v>
      </c>
      <c r="N4652">
        <v>1.05564043171849E-2</v>
      </c>
      <c r="O4652">
        <v>5.4545454545454399</v>
      </c>
      <c r="P4652">
        <v>99.757869249394602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Row],[Ticker]],[1]!Table2[[Symbol]:[Industry]],2,FALSE),"-")</f>
        <v>-</v>
      </c>
      <c r="E4653">
        <v>4.7912039999999996</v>
      </c>
      <c r="F4653">
        <v>7.4</v>
      </c>
      <c r="G4653">
        <v>133.06403737205801</v>
      </c>
      <c r="H4653">
        <v>-17.781492117367002</v>
      </c>
      <c r="I4653">
        <v>69.6112346594185</v>
      </c>
      <c r="J4653">
        <v>-4.7914417378041403</v>
      </c>
      <c r="K4653">
        <v>7.47675979141549</v>
      </c>
      <c r="L4653">
        <v>5.7572308550421099</v>
      </c>
      <c r="M4653">
        <v>33.781822340167203</v>
      </c>
      <c r="N4653">
        <v>0.31055712094093402</v>
      </c>
      <c r="O4653">
        <v>24.189189189189101</v>
      </c>
      <c r="P4653">
        <v>194.820717131474</v>
      </c>
      <c r="Q4653">
        <v>7.1263658367454005E-2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Row],[Ticker]],[1]!Table2[[Symbol]:[Industry]],2,FALSE),"-")</f>
        <v>-</v>
      </c>
      <c r="D4654" t="s">
        <v>532</v>
      </c>
      <c r="E4654">
        <v>4.7482499999999996</v>
      </c>
      <c r="F4654">
        <v>24.35</v>
      </c>
      <c r="G4654">
        <v>-3.35634049568782</v>
      </c>
      <c r="H4654">
        <v>10.191940661575099</v>
      </c>
      <c r="I4654">
        <v>-16.85975543476</v>
      </c>
      <c r="J4654">
        <v>3.1277026662075702</v>
      </c>
      <c r="K4654">
        <v>22.142598757265599</v>
      </c>
      <c r="L4654">
        <v>21.186165323128499</v>
      </c>
      <c r="M4654">
        <v>80.3824914473918</v>
      </c>
      <c r="N4654">
        <v>0.19997238515548599</v>
      </c>
      <c r="O4654">
        <v>14.250513347022499</v>
      </c>
      <c r="P4654">
        <v>58.631921824104197</v>
      </c>
      <c r="Q4654">
        <v>0.13090897440442101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Row],[Ticker]],[1]!Table2[[Symbol]:[Industry]],2,FALSE),"-")</f>
        <v>-</v>
      </c>
      <c r="D4655" t="s">
        <v>433</v>
      </c>
      <c r="E4655">
        <v>4.7396177460000004</v>
      </c>
      <c r="F4655">
        <v>30.62</v>
      </c>
      <c r="G4655">
        <v>222.958293560474</v>
      </c>
      <c r="H4655">
        <v>13.190751710273499</v>
      </c>
      <c r="I4655">
        <v>236.43856427213601</v>
      </c>
      <c r="J4655">
        <v>0.47171615693268798</v>
      </c>
      <c r="K4655">
        <v>25.758189146458701</v>
      </c>
      <c r="M4655">
        <v>100</v>
      </c>
      <c r="N4655">
        <v>0</v>
      </c>
      <c r="O4655">
        <v>0</v>
      </c>
      <c r="P4655">
        <v>249.54337899543299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Row],[Ticker]],[1]!Table2[[Symbol]:[Industry]],2,FALSE),"-")</f>
        <v>-</v>
      </c>
      <c r="D4656" t="s">
        <v>1818</v>
      </c>
      <c r="E4656">
        <v>4.7394205920000001</v>
      </c>
      <c r="F4656">
        <v>1.44</v>
      </c>
      <c r="G4656">
        <v>17.414914565040899</v>
      </c>
      <c r="H4656">
        <v>-18.851010833944599</v>
      </c>
      <c r="I4656">
        <v>24.038042419559499</v>
      </c>
      <c r="J4656">
        <v>5.0171707023872196</v>
      </c>
      <c r="K4656">
        <v>1.34538591697859</v>
      </c>
      <c r="L4656">
        <v>1.13366215807079</v>
      </c>
      <c r="M4656">
        <v>58.220103092155497</v>
      </c>
      <c r="N4656">
        <v>0.73600804240540996</v>
      </c>
      <c r="O4656">
        <v>35.4166666666666</v>
      </c>
      <c r="P4656">
        <v>79.999999999999901</v>
      </c>
      <c r="Q4656">
        <v>7.3180539299854006E-2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Row],[Ticker]],[1]!Table2[[Symbol]:[Industry]],2,FALSE),"-")</f>
        <v>-</v>
      </c>
      <c r="D4657" t="s">
        <v>116</v>
      </c>
      <c r="E4657">
        <v>4.6950000000000003</v>
      </c>
      <c r="F4657">
        <v>9.39</v>
      </c>
      <c r="G4657">
        <v>127.198698348824</v>
      </c>
      <c r="H4657">
        <v>-20.1540411369749</v>
      </c>
      <c r="I4657">
        <v>33.613935276702399</v>
      </c>
      <c r="J4657">
        <v>10.6166436931645</v>
      </c>
      <c r="K4657">
        <v>10.597233430027501</v>
      </c>
      <c r="L4657">
        <v>9.2154364474301609</v>
      </c>
      <c r="M4657">
        <v>33.047261533485901</v>
      </c>
      <c r="N4657">
        <v>0.44518456976369403</v>
      </c>
      <c r="O4657">
        <v>59.211927582534599</v>
      </c>
      <c r="P4657">
        <v>166.761363636363</v>
      </c>
      <c r="Q4657">
        <v>5.1375654485339997E-2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Row],[Ticker]],[1]!Table2[[Symbol]:[Industry]],2,FALSE),"-")</f>
        <v>-</v>
      </c>
      <c r="D4658" t="s">
        <v>396</v>
      </c>
      <c r="E4658">
        <v>4.6615548000000002</v>
      </c>
      <c r="F4658">
        <v>10.76</v>
      </c>
      <c r="G4658">
        <v>28.681869831996099</v>
      </c>
      <c r="H4658">
        <v>13.0872764426885</v>
      </c>
      <c r="I4658">
        <v>2.46983618969921</v>
      </c>
      <c r="J4658">
        <v>5.4473259130302401</v>
      </c>
      <c r="K4658">
        <v>9.6946432589218006</v>
      </c>
      <c r="L4658">
        <v>9.0161383146090408</v>
      </c>
      <c r="M4658">
        <v>100</v>
      </c>
      <c r="N4658">
        <v>6.2</v>
      </c>
      <c r="O4658">
        <v>0</v>
      </c>
      <c r="P4658">
        <v>55.2669552669552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Row],[Ticker]],[1]!Table2[[Symbol]:[Industry]],2,FALSE),"-")</f>
        <v>-</v>
      </c>
      <c r="D4659" t="s">
        <v>391</v>
      </c>
      <c r="E4659">
        <v>4.6519104000000002</v>
      </c>
      <c r="F4659">
        <v>3.2</v>
      </c>
      <c r="G4659">
        <v>-73.692523451488</v>
      </c>
      <c r="H4659">
        <v>-13.5984855814193</v>
      </c>
      <c r="I4659">
        <v>-53.291730611147997</v>
      </c>
      <c r="J4659">
        <v>2.0590177442342799</v>
      </c>
      <c r="K4659">
        <v>3.7030688915186301</v>
      </c>
      <c r="L4659">
        <v>4.9274524696695803</v>
      </c>
      <c r="M4659">
        <v>40.6522437798289</v>
      </c>
      <c r="N4659">
        <v>1.2960295475530901</v>
      </c>
      <c r="O4659">
        <v>125</v>
      </c>
      <c r="P4659">
        <v>10.344827586206801</v>
      </c>
      <c r="Q4659">
        <v>-1.4346390738863001E-2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Row],[Ticker]],[1]!Table2[[Symbol]:[Industry]],2,FALSE),"-")</f>
        <v>-</v>
      </c>
      <c r="D4660" t="s">
        <v>433</v>
      </c>
      <c r="E4660">
        <v>4.6501549999999998</v>
      </c>
      <c r="F4660">
        <v>15.5</v>
      </c>
      <c r="G4660">
        <v>91.111543778523995</v>
      </c>
      <c r="H4660">
        <v>-10.2254697084034</v>
      </c>
      <c r="I4660">
        <v>-14.941420169782599</v>
      </c>
      <c r="J4660">
        <v>-0.86501204166693402</v>
      </c>
      <c r="K4660">
        <v>17.1107119157817</v>
      </c>
      <c r="L4660">
        <v>15.4260771807525</v>
      </c>
      <c r="M4660">
        <v>20.195604455335499</v>
      </c>
      <c r="N4660">
        <v>7.2526937366104105E-2</v>
      </c>
      <c r="O4660">
        <v>86.129032258064498</v>
      </c>
      <c r="P4660">
        <v>117.69662921348301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Row],[Ticker]],[1]!Table2[[Symbol]:[Industry]],2,FALSE),"-")</f>
        <v>-</v>
      </c>
      <c r="D4661" t="s">
        <v>4033</v>
      </c>
      <c r="E4661">
        <v>4.6248300000000002</v>
      </c>
      <c r="F4661">
        <v>0.7</v>
      </c>
      <c r="G4661">
        <v>-17.210085434959002</v>
      </c>
      <c r="H4661">
        <v>-2.4873744703082399</v>
      </c>
      <c r="I4661">
        <v>-27.7389610647609</v>
      </c>
      <c r="J4661">
        <v>0.47171615693268798</v>
      </c>
      <c r="K4661">
        <v>0.68173623557794005</v>
      </c>
      <c r="L4661">
        <v>0.68710764020051995</v>
      </c>
      <c r="M4661">
        <v>49.487528202510099</v>
      </c>
      <c r="N4661">
        <v>0.842659905587958</v>
      </c>
      <c r="O4661">
        <v>32.857142857142797</v>
      </c>
      <c r="P4661">
        <v>29.629629629629601</v>
      </c>
      <c r="Q4661">
        <v>-5.8491337989257999E-2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Row],[Ticker]],[1]!Table2[[Symbol]:[Industry]],2,FALSE),"-")</f>
        <v>-</v>
      </c>
      <c r="D4662" t="s">
        <v>68</v>
      </c>
      <c r="E4662">
        <v>4.6239999999999997</v>
      </c>
      <c r="F4662">
        <v>2.72</v>
      </c>
      <c r="G4662">
        <v>-21.969700819574399</v>
      </c>
      <c r="H4662">
        <v>3.39497847086824</v>
      </c>
      <c r="I4662">
        <v>4.6441030256201898</v>
      </c>
      <c r="J4662">
        <v>2.3585086097628798</v>
      </c>
      <c r="K4662">
        <v>2.62570942144044</v>
      </c>
      <c r="L4662">
        <v>2.5169773740529502</v>
      </c>
      <c r="M4662">
        <v>47.721005506977498</v>
      </c>
      <c r="N4662">
        <v>1.4548867296345001</v>
      </c>
      <c r="O4662">
        <v>16.176470588235201</v>
      </c>
      <c r="P4662">
        <v>36</v>
      </c>
      <c r="Q4662">
        <v>3.9878899562618003E-2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Row],[Ticker]],[1]!Table2[[Symbol]:[Industry]],2,FALSE),"-")</f>
        <v>-</v>
      </c>
      <c r="D4663" t="s">
        <v>3555</v>
      </c>
      <c r="E4663">
        <v>4.6069323999999998</v>
      </c>
      <c r="F4663">
        <v>7.06</v>
      </c>
      <c r="G4663">
        <v>229.980571130697</v>
      </c>
      <c r="H4663">
        <v>121.63960965667501</v>
      </c>
      <c r="I4663">
        <v>170.429321822887</v>
      </c>
      <c r="J4663">
        <v>8.4227864933241197</v>
      </c>
      <c r="K4663">
        <v>4.25366721182119</v>
      </c>
      <c r="L4663">
        <v>2.2268394968718899</v>
      </c>
      <c r="M4663">
        <v>99.991529335602607</v>
      </c>
      <c r="N4663">
        <v>1.4384288370220299</v>
      </c>
      <c r="O4663">
        <v>0</v>
      </c>
      <c r="P4663">
        <v>256.56565656565601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Row],[Ticker]],[1]!Table2[[Symbol]:[Industry]],2,FALSE),"-")</f>
        <v>-</v>
      </c>
      <c r="D4664" t="s">
        <v>4028</v>
      </c>
      <c r="E4664">
        <v>4.6025258999999998</v>
      </c>
      <c r="F4664">
        <v>15.33</v>
      </c>
      <c r="G4664">
        <v>-1.44222829210193</v>
      </c>
      <c r="H4664">
        <v>-8.5362805192142801</v>
      </c>
      <c r="I4664">
        <v>2.7682011497183101</v>
      </c>
      <c r="J4664">
        <v>-0.94624468033942999</v>
      </c>
      <c r="K4664">
        <v>14.4517284016398</v>
      </c>
      <c r="L4664">
        <v>14.619758137385499</v>
      </c>
      <c r="M4664">
        <v>65.301118745168395</v>
      </c>
      <c r="N4664">
        <v>2.4017889323960899</v>
      </c>
      <c r="O4664">
        <v>36.007827788649699</v>
      </c>
      <c r="P4664">
        <v>51.034482758620598</v>
      </c>
      <c r="Q4664">
        <v>6.9225679684537994E-2</v>
      </c>
    </row>
    <row r="4665" spans="1:17" hidden="1" x14ac:dyDescent="0.3">
      <c r="A4665" t="s">
        <v>9559</v>
      </c>
      <c r="B4665" t="s">
        <v>9560</v>
      </c>
      <c r="C4665" t="str">
        <f>IFERROR(VLOOKUP(Table1[[#This Row],[Ticker]],[1]!Table2[[Symbol]:[Industry]],2,FALSE),"-")</f>
        <v>-</v>
      </c>
      <c r="D4665" t="s">
        <v>304</v>
      </c>
      <c r="E4665">
        <v>4.6008851999999996</v>
      </c>
      <c r="F4665">
        <v>4.26</v>
      </c>
      <c r="G4665">
        <v>167.20801801331601</v>
      </c>
      <c r="H4665">
        <v>47.333414060157601</v>
      </c>
      <c r="I4665">
        <v>120.961119342636</v>
      </c>
      <c r="J4665">
        <v>-6.8453570137990196</v>
      </c>
      <c r="K4665">
        <v>3.1641993161940798</v>
      </c>
      <c r="L4665">
        <v>1.7524696978030301</v>
      </c>
      <c r="M4665">
        <v>54.556606672493302</v>
      </c>
      <c r="N4665">
        <v>2.0401245039857199</v>
      </c>
      <c r="O4665">
        <v>10.3286384976525</v>
      </c>
      <c r="P4665">
        <v>193.79310344827499</v>
      </c>
      <c r="Q4665">
        <v>0.21850629616702799</v>
      </c>
    </row>
    <row r="4666" spans="1:17" hidden="1" x14ac:dyDescent="0.3">
      <c r="A4666" t="s">
        <v>9561</v>
      </c>
      <c r="B4666" t="s">
        <v>9562</v>
      </c>
      <c r="C4666" t="str">
        <f>IFERROR(VLOOKUP(Table1[[#This Row],[Ticker]],[1]!Table2[[Symbol]:[Industry]],2,FALSE),"-")</f>
        <v>-</v>
      </c>
      <c r="D4666" t="s">
        <v>532</v>
      </c>
      <c r="E4666">
        <v>4.5890000000000004</v>
      </c>
      <c r="F4666">
        <v>45.89</v>
      </c>
      <c r="G4666">
        <v>-38.301130067510002</v>
      </c>
      <c r="H4666">
        <v>6.72086578782032</v>
      </c>
      <c r="I4666">
        <v>36.960587500377997</v>
      </c>
      <c r="J4666">
        <v>3.3956927651198199</v>
      </c>
      <c r="K4666">
        <v>41.488076265756</v>
      </c>
      <c r="L4666">
        <v>37.860561225582799</v>
      </c>
      <c r="M4666">
        <v>65.028214613584893</v>
      </c>
      <c r="N4666">
        <v>2.01417087925747</v>
      </c>
      <c r="O4666">
        <v>18.108520374809299</v>
      </c>
      <c r="P4666">
        <v>92.491610738255005</v>
      </c>
    </row>
    <row r="4667" spans="1:17" hidden="1" x14ac:dyDescent="0.3">
      <c r="A4667" t="s">
        <v>9563</v>
      </c>
      <c r="B4667" t="s">
        <v>9564</v>
      </c>
      <c r="C4667" t="str">
        <f>IFERROR(VLOOKUP(Table1[[#This Row],[Ticker]],[1]!Table2[[Symbol]:[Industry]],2,FALSE),"-")</f>
        <v>-</v>
      </c>
      <c r="D4667" t="s">
        <v>551</v>
      </c>
      <c r="E4667">
        <v>4.5864880000000001</v>
      </c>
      <c r="F4667">
        <v>13.36</v>
      </c>
      <c r="G4667">
        <v>312.888598775567</v>
      </c>
      <c r="H4667">
        <v>-9.0608010437348199</v>
      </c>
      <c r="I4667">
        <v>44.814807026111403</v>
      </c>
      <c r="J4667">
        <v>-7.0715364382230197</v>
      </c>
      <c r="K4667">
        <v>13.464789993936099</v>
      </c>
      <c r="L4667">
        <v>9.8220705129849097</v>
      </c>
      <c r="M4667">
        <v>15.2958308678111</v>
      </c>
      <c r="N4667">
        <v>0.80255394080521902</v>
      </c>
      <c r="O4667">
        <v>25.074850299401199</v>
      </c>
      <c r="P4667">
        <v>339.47368421052602</v>
      </c>
    </row>
    <row r="4668" spans="1:17" hidden="1" x14ac:dyDescent="0.3">
      <c r="A4668" t="s">
        <v>9565</v>
      </c>
      <c r="B4668" t="s">
        <v>9566</v>
      </c>
      <c r="C4668" t="str">
        <f>IFERROR(VLOOKUP(Table1[[#This Row],[Ticker]],[1]!Table2[[Symbol]:[Industry]],2,FALSE),"-")</f>
        <v>-</v>
      </c>
      <c r="D4668" t="s">
        <v>54</v>
      </c>
      <c r="E4668">
        <v>4.52709048</v>
      </c>
      <c r="F4668">
        <v>10.199999999999999</v>
      </c>
      <c r="G4668">
        <v>43.132052668202299</v>
      </c>
      <c r="H4668">
        <v>7.6638134346593496</v>
      </c>
      <c r="I4668">
        <v>33.657775204759901</v>
      </c>
      <c r="J4668">
        <v>0.47171615693268798</v>
      </c>
      <c r="K4668">
        <v>9.0212279254496899</v>
      </c>
      <c r="L4668">
        <v>7.47538903074404</v>
      </c>
      <c r="M4668">
        <v>100</v>
      </c>
      <c r="N4668">
        <v>0</v>
      </c>
      <c r="O4668">
        <v>0</v>
      </c>
      <c r="P4668">
        <v>69.717138103161403</v>
      </c>
    </row>
    <row r="4669" spans="1:17" hidden="1" x14ac:dyDescent="0.3">
      <c r="A4669" t="s">
        <v>9567</v>
      </c>
      <c r="B4669" t="s">
        <v>9568</v>
      </c>
      <c r="C4669" t="str">
        <f>IFERROR(VLOOKUP(Table1[[#This Row],[Ticker]],[1]!Table2[[Symbol]:[Industry]],2,FALSE),"-")</f>
        <v>-</v>
      </c>
      <c r="D4669" t="s">
        <v>463</v>
      </c>
      <c r="E4669">
        <v>4.5008194919999998</v>
      </c>
      <c r="F4669">
        <v>1.38</v>
      </c>
      <c r="G4669">
        <v>18.678072459777699</v>
      </c>
      <c r="H4669">
        <v>1.2720240259323401</v>
      </c>
      <c r="I4669">
        <v>6.8951852767024402</v>
      </c>
      <c r="J4669">
        <v>0.47171615693268798</v>
      </c>
      <c r="K4669">
        <v>1.17927288874597</v>
      </c>
      <c r="L4669">
        <v>1.02326729500129</v>
      </c>
      <c r="M4669">
        <v>87.289212741023107</v>
      </c>
      <c r="N4669">
        <v>0.69025104710023899</v>
      </c>
      <c r="O4669">
        <v>7.2463768115942102</v>
      </c>
      <c r="P4669">
        <v>83.999999999999901</v>
      </c>
      <c r="Q4669">
        <v>-2.0121798356496998E-2</v>
      </c>
    </row>
    <row r="4670" spans="1:17" hidden="1" x14ac:dyDescent="0.3">
      <c r="A4670" t="s">
        <v>9569</v>
      </c>
      <c r="B4670" t="s">
        <v>9570</v>
      </c>
      <c r="C4670" t="str">
        <f>IFERROR(VLOOKUP(Table1[[#This Row],[Ticker]],[1]!Table2[[Symbol]:[Industry]],2,FALSE),"-")</f>
        <v>-</v>
      </c>
      <c r="D4670" t="s">
        <v>626</v>
      </c>
      <c r="E4670">
        <v>4.4980230600000004</v>
      </c>
      <c r="F4670">
        <v>13.8</v>
      </c>
      <c r="G4670">
        <v>-47.501990879085099</v>
      </c>
      <c r="I4670">
        <v>-8.1618489438298703</v>
      </c>
      <c r="K4670">
        <v>17.182926074637699</v>
      </c>
      <c r="L4670">
        <v>23.662368761796301</v>
      </c>
      <c r="M4670">
        <v>89.584477983611194</v>
      </c>
      <c r="N4670">
        <v>1</v>
      </c>
      <c r="O4670">
        <v>26.449275362318801</v>
      </c>
      <c r="P4670">
        <v>15</v>
      </c>
    </row>
    <row r="4671" spans="1:17" hidden="1" x14ac:dyDescent="0.3">
      <c r="A4671" t="s">
        <v>9571</v>
      </c>
      <c r="B4671" t="s">
        <v>9572</v>
      </c>
      <c r="C4671" t="str">
        <f>IFERROR(VLOOKUP(Table1[[#This Row],[Ticker]],[1]!Table2[[Symbol]:[Industry]],2,FALSE),"-")</f>
        <v>-</v>
      </c>
      <c r="D4671" t="s">
        <v>532</v>
      </c>
      <c r="E4671">
        <v>4.4400000000000004</v>
      </c>
      <c r="F4671">
        <v>7.4</v>
      </c>
      <c r="G4671">
        <v>24.744157918824101</v>
      </c>
      <c r="H4671">
        <v>32.162535763084897</v>
      </c>
      <c r="I4671">
        <v>15.367407498924599</v>
      </c>
      <c r="J4671">
        <v>-17.110701425484802</v>
      </c>
      <c r="K4671">
        <v>6.8283922105892101</v>
      </c>
      <c r="L4671">
        <v>6.0598430555364198</v>
      </c>
      <c r="M4671">
        <v>38.430936607326998</v>
      </c>
      <c r="N4671">
        <v>2.52889233152594</v>
      </c>
      <c r="O4671">
        <v>35.675675675675599</v>
      </c>
      <c r="P4671">
        <v>62.280701754385902</v>
      </c>
      <c r="Q4671">
        <v>2.6842546019891E-2</v>
      </c>
    </row>
    <row r="4672" spans="1:17" hidden="1" x14ac:dyDescent="0.3">
      <c r="A4672" t="s">
        <v>9573</v>
      </c>
      <c r="B4672" t="s">
        <v>9574</v>
      </c>
      <c r="C4672" t="str">
        <f>IFERROR(VLOOKUP(Table1[[#This Row],[Ticker]],[1]!Table2[[Symbol]:[Industry]],2,FALSE),"-")</f>
        <v>-</v>
      </c>
      <c r="D4672" t="s">
        <v>1459</v>
      </c>
      <c r="E4672">
        <v>4.4220496999999996</v>
      </c>
      <c r="F4672">
        <v>9.56</v>
      </c>
      <c r="G4672">
        <v>103.776360348173</v>
      </c>
      <c r="H4672">
        <v>20.154134963653998</v>
      </c>
      <c r="I4672">
        <v>-1.29194922622153</v>
      </c>
      <c r="J4672">
        <v>16.6814896968611</v>
      </c>
      <c r="K4672">
        <v>8.4227371250514391</v>
      </c>
      <c r="L4672">
        <v>7.1470798729502798</v>
      </c>
      <c r="M4672">
        <v>64.647627898538502</v>
      </c>
      <c r="N4672">
        <v>1.8130929335618799</v>
      </c>
      <c r="O4672">
        <v>3.9748953974895098</v>
      </c>
      <c r="P4672">
        <v>147.66839378238299</v>
      </c>
      <c r="Q4672">
        <v>6.0264206136144999E-2</v>
      </c>
    </row>
    <row r="4673" spans="1:17" hidden="1" x14ac:dyDescent="0.3">
      <c r="A4673" t="s">
        <v>9575</v>
      </c>
      <c r="B4673" t="s">
        <v>9576</v>
      </c>
      <c r="C4673" t="str">
        <f>IFERROR(VLOOKUP(Table1[[#This Row],[Ticker]],[1]!Table2[[Symbol]:[Industry]],2,FALSE),"-")</f>
        <v>-</v>
      </c>
      <c r="D4673" t="s">
        <v>532</v>
      </c>
      <c r="E4673">
        <v>4.4190649999999998</v>
      </c>
      <c r="F4673">
        <v>5.95</v>
      </c>
      <c r="G4673">
        <v>36.428613195177903</v>
      </c>
      <c r="H4673">
        <v>-16.004816330773298</v>
      </c>
      <c r="I4673">
        <v>-30.694842424128499</v>
      </c>
      <c r="J4673">
        <v>0.47171615693268798</v>
      </c>
      <c r="K4673">
        <v>6.21590133849912</v>
      </c>
      <c r="L4673">
        <v>5.8711272554842999</v>
      </c>
      <c r="M4673">
        <v>25.710337277257</v>
      </c>
      <c r="N4673">
        <v>0.28764044943820199</v>
      </c>
      <c r="O4673">
        <v>66.050420168067205</v>
      </c>
      <c r="P4673">
        <v>83.076923076923094</v>
      </c>
    </row>
    <row r="4674" spans="1:17" hidden="1" x14ac:dyDescent="0.3">
      <c r="A4674" t="s">
        <v>9577</v>
      </c>
      <c r="B4674" t="s">
        <v>9578</v>
      </c>
      <c r="C4674" t="str">
        <f>IFERROR(VLOOKUP(Table1[[#This Row],[Ticker]],[1]!Table2[[Symbol]:[Industry]],2,FALSE),"-")</f>
        <v>-</v>
      </c>
      <c r="D4674" t="s">
        <v>51</v>
      </c>
      <c r="E4674">
        <v>4.4167664469999997</v>
      </c>
      <c r="F4674">
        <v>5.27</v>
      </c>
      <c r="G4674">
        <v>-54.786720312343199</v>
      </c>
      <c r="H4674">
        <v>-2.2972604018671801</v>
      </c>
      <c r="I4674">
        <v>-26.5695109466144</v>
      </c>
      <c r="J4674">
        <v>0.47171615693268798</v>
      </c>
      <c r="K4674">
        <v>5.38976299819993</v>
      </c>
      <c r="L4674">
        <v>5.7887262167619902</v>
      </c>
      <c r="M4674">
        <v>19.553572178607599</v>
      </c>
      <c r="N4674">
        <v>0</v>
      </c>
      <c r="O4674">
        <v>39.278937381404099</v>
      </c>
      <c r="P4674">
        <v>5.3999999999999799</v>
      </c>
    </row>
    <row r="4675" spans="1:17" hidden="1" x14ac:dyDescent="0.3">
      <c r="A4675" t="s">
        <v>9579</v>
      </c>
      <c r="B4675" t="s">
        <v>9580</v>
      </c>
      <c r="C4675" t="str">
        <f>IFERROR(VLOOKUP(Table1[[#This Row],[Ticker]],[1]!Table2[[Symbol]:[Industry]],2,FALSE),"-")</f>
        <v>-</v>
      </c>
      <c r="D4675" t="s">
        <v>21</v>
      </c>
      <c r="E4675">
        <v>4.4127090000000004</v>
      </c>
      <c r="F4675">
        <v>8.01</v>
      </c>
      <c r="G4675">
        <v>-12.156514006387599</v>
      </c>
      <c r="H4675">
        <v>-9.8905635363674502</v>
      </c>
      <c r="I4675">
        <v>-18.423963659467699</v>
      </c>
      <c r="J4675">
        <v>2.7358671003289201</v>
      </c>
      <c r="K4675">
        <v>8.3387533659775794</v>
      </c>
      <c r="L4675">
        <v>8.3257309496045799</v>
      </c>
      <c r="M4675">
        <v>48.040026494373102</v>
      </c>
      <c r="N4675">
        <v>0.91594541483789405</v>
      </c>
      <c r="O4675">
        <v>56.054931335830197</v>
      </c>
      <c r="P4675">
        <v>30.668841761827</v>
      </c>
      <c r="Q4675">
        <v>9.3375062474370996E-2</v>
      </c>
    </row>
    <row r="4676" spans="1:17" hidden="1" x14ac:dyDescent="0.3">
      <c r="A4676" t="s">
        <v>9581</v>
      </c>
      <c r="B4676" t="s">
        <v>9582</v>
      </c>
      <c r="C4676" t="str">
        <f>IFERROR(VLOOKUP(Table1[[#This Row],[Ticker]],[1]!Table2[[Symbol]:[Industry]],2,FALSE),"-")</f>
        <v>-</v>
      </c>
      <c r="D4676" t="s">
        <v>297</v>
      </c>
      <c r="E4676">
        <v>4.4065224000000001</v>
      </c>
      <c r="F4676">
        <v>6.12</v>
      </c>
      <c r="G4676">
        <v>-62.164032803380103</v>
      </c>
      <c r="H4676">
        <v>-24.723715003980399</v>
      </c>
      <c r="I4676">
        <v>-25.425731628741602</v>
      </c>
      <c r="J4676">
        <v>-13.4523344759787</v>
      </c>
      <c r="K4676">
        <v>7.6200467424605502</v>
      </c>
      <c r="L4676">
        <v>7.9349623627190597</v>
      </c>
      <c r="M4676">
        <v>0.28287232341079999</v>
      </c>
      <c r="N4676">
        <v>1.89723320158102</v>
      </c>
      <c r="O4676">
        <v>56.862745098039198</v>
      </c>
      <c r="P4676">
        <v>0</v>
      </c>
    </row>
    <row r="4677" spans="1:17" hidden="1" x14ac:dyDescent="0.3">
      <c r="A4677" t="s">
        <v>9583</v>
      </c>
      <c r="B4677" t="s">
        <v>9584</v>
      </c>
      <c r="C4677" t="str">
        <f>IFERROR(VLOOKUP(Table1[[#This Row],[Ticker]],[1]!Table2[[Symbol]:[Industry]],2,FALSE),"-")</f>
        <v>-</v>
      </c>
      <c r="D4677" t="s">
        <v>18</v>
      </c>
      <c r="E4677">
        <v>4.3952548</v>
      </c>
      <c r="F4677">
        <v>12.92</v>
      </c>
      <c r="G4677">
        <v>93.892730264699594</v>
      </c>
      <c r="H4677">
        <v>0.34950496231587902</v>
      </c>
      <c r="I4677">
        <v>171.476683074059</v>
      </c>
      <c r="J4677">
        <v>-0.514626786921628</v>
      </c>
      <c r="K4677">
        <v>12.1517576632724</v>
      </c>
      <c r="L4677">
        <v>8.8012070990171694</v>
      </c>
      <c r="M4677">
        <v>31.895071169197699</v>
      </c>
      <c r="N4677">
        <v>0.25786955426844599</v>
      </c>
      <c r="O4677">
        <v>3.0185758513932002</v>
      </c>
      <c r="P4677">
        <v>184.58149779735601</v>
      </c>
    </row>
    <row r="4678" spans="1:17" hidden="1" x14ac:dyDescent="0.3">
      <c r="A4678" t="s">
        <v>9585</v>
      </c>
      <c r="B4678" t="s">
        <v>9586</v>
      </c>
      <c r="C4678" t="str">
        <f>IFERROR(VLOOKUP(Table1[[#This Row],[Ticker]],[1]!Table2[[Symbol]:[Industry]],2,FALSE),"-")</f>
        <v>-</v>
      </c>
      <c r="D4678" t="s">
        <v>433</v>
      </c>
      <c r="E4678">
        <v>4.3724999999999996</v>
      </c>
      <c r="F4678">
        <v>13.25</v>
      </c>
      <c r="G4678">
        <v>-8.3870479684113501</v>
      </c>
      <c r="H4678">
        <v>-30.373088756022501</v>
      </c>
      <c r="I4678">
        <v>-55.8446591485352</v>
      </c>
      <c r="J4678">
        <v>-4.4981633611395999</v>
      </c>
      <c r="K4678">
        <v>16.5403365519056</v>
      </c>
      <c r="L4678">
        <v>17.5000313301198</v>
      </c>
      <c r="M4678">
        <v>32.514428033626402</v>
      </c>
      <c r="N4678">
        <v>0.113689901525391</v>
      </c>
      <c r="O4678">
        <v>90.188679245282998</v>
      </c>
      <c r="P4678">
        <v>34.517766497461899</v>
      </c>
      <c r="Q4678">
        <v>7.8437387228860997E-2</v>
      </c>
    </row>
    <row r="4679" spans="1:17" hidden="1" x14ac:dyDescent="0.3">
      <c r="A4679" t="s">
        <v>9587</v>
      </c>
      <c r="B4679" t="s">
        <v>9588</v>
      </c>
      <c r="C4679" t="str">
        <f>IFERROR(VLOOKUP(Table1[[#This Row],[Ticker]],[1]!Table2[[Symbol]:[Industry]],2,FALSE),"-")</f>
        <v>-</v>
      </c>
      <c r="D4679" t="s">
        <v>133</v>
      </c>
      <c r="E4679">
        <v>4.3573556880000002</v>
      </c>
      <c r="F4679">
        <v>9.84</v>
      </c>
      <c r="G4679">
        <v>-16.517971340999299</v>
      </c>
      <c r="H4679">
        <v>7.5797396236514896</v>
      </c>
      <c r="I4679">
        <v>-3.0377006293378201</v>
      </c>
      <c r="J4679">
        <v>0.47171615693268798</v>
      </c>
      <c r="K4679">
        <v>9.3040886087726093</v>
      </c>
      <c r="L4679">
        <v>9.0810377732372505</v>
      </c>
      <c r="M4679">
        <v>100</v>
      </c>
      <c r="N4679">
        <v>0</v>
      </c>
      <c r="O4679">
        <v>0</v>
      </c>
      <c r="P4679">
        <v>10.067114093959701</v>
      </c>
    </row>
    <row r="4680" spans="1:17" hidden="1" x14ac:dyDescent="0.3">
      <c r="A4680" t="s">
        <v>9589</v>
      </c>
      <c r="B4680" t="s">
        <v>9590</v>
      </c>
      <c r="C4680" t="str">
        <f>IFERROR(VLOOKUP(Table1[[#This Row],[Ticker]],[1]!Table2[[Symbol]:[Industry]],2,FALSE),"-")</f>
        <v>-</v>
      </c>
      <c r="D4680" t="s">
        <v>136</v>
      </c>
      <c r="E4680">
        <v>4.3448399999999996</v>
      </c>
      <c r="F4680">
        <v>7.29</v>
      </c>
      <c r="G4680">
        <v>-26.585085434959002</v>
      </c>
      <c r="H4680">
        <v>-2.4873744703082399</v>
      </c>
      <c r="I4680">
        <v>-13.104814723297499</v>
      </c>
      <c r="J4680">
        <v>0.47171615693268798</v>
      </c>
      <c r="K4680">
        <v>7.2899997621709796</v>
      </c>
      <c r="L4680">
        <v>7.2819024133440502</v>
      </c>
      <c r="M4680">
        <v>98.182515309086796</v>
      </c>
      <c r="O4680">
        <v>0</v>
      </c>
      <c r="P4680">
        <v>0</v>
      </c>
    </row>
    <row r="4681" spans="1:17" hidden="1" x14ac:dyDescent="0.3">
      <c r="A4681" t="s">
        <v>9591</v>
      </c>
      <c r="B4681" t="s">
        <v>9592</v>
      </c>
      <c r="C4681" t="str">
        <f>IFERROR(VLOOKUP(Table1[[#This Row],[Ticker]],[1]!Table2[[Symbol]:[Industry]],2,FALSE),"-")</f>
        <v>-</v>
      </c>
      <c r="D4681" t="s">
        <v>532</v>
      </c>
      <c r="E4681">
        <v>4.3258000000000001</v>
      </c>
      <c r="F4681">
        <v>8.6</v>
      </c>
      <c r="G4681">
        <v>104.597710263965</v>
      </c>
      <c r="H4681">
        <v>-23.3964653793991</v>
      </c>
      <c r="I4681">
        <v>13.5520335830352</v>
      </c>
      <c r="J4681">
        <v>-2.7540902946802199</v>
      </c>
      <c r="K4681">
        <v>9.7498583847230993</v>
      </c>
      <c r="L4681">
        <v>8.2679015977193409</v>
      </c>
      <c r="M4681">
        <v>16.618943439089001</v>
      </c>
      <c r="N4681">
        <v>0.50122850122850104</v>
      </c>
      <c r="O4681">
        <v>36.6279069767441</v>
      </c>
      <c r="P4681">
        <v>164.61538461538399</v>
      </c>
      <c r="Q4681">
        <v>9.8827126535133994E-2</v>
      </c>
    </row>
    <row r="4682" spans="1:17" hidden="1" x14ac:dyDescent="0.3">
      <c r="A4682" t="s">
        <v>9593</v>
      </c>
      <c r="B4682" t="s">
        <v>9594</v>
      </c>
      <c r="C4682" t="str">
        <f>IFERROR(VLOOKUP(Table1[[#This Row],[Ticker]],[1]!Table2[[Symbol]:[Industry]],2,FALSE),"-")</f>
        <v>-</v>
      </c>
      <c r="E4682">
        <v>4.2963123000000003</v>
      </c>
      <c r="F4682">
        <v>13.63</v>
      </c>
      <c r="G4682">
        <v>102.106189732826</v>
      </c>
      <c r="H4682">
        <v>-12.160577084687301</v>
      </c>
      <c r="I4682">
        <v>28.874351943369099</v>
      </c>
      <c r="J4682">
        <v>-2.2728299373671002</v>
      </c>
      <c r="K4682">
        <v>14.2131664709235</v>
      </c>
      <c r="L4682">
        <v>12.429875473808</v>
      </c>
      <c r="M4682">
        <v>45.647350797929299</v>
      </c>
      <c r="N4682">
        <v>1.0532530417584101</v>
      </c>
      <c r="O4682">
        <v>37.344093910491502</v>
      </c>
      <c r="P4682">
        <v>140.38800705467301</v>
      </c>
      <c r="Q4682">
        <v>-1.9575218340765001E-2</v>
      </c>
    </row>
    <row r="4683" spans="1:17" hidden="1" x14ac:dyDescent="0.3">
      <c r="A4683" t="s">
        <v>9595</v>
      </c>
      <c r="B4683" t="s">
        <v>9596</v>
      </c>
      <c r="C4683" t="str">
        <f>IFERROR(VLOOKUP(Table1[[#This Row],[Ticker]],[1]!Table2[[Symbol]:[Industry]],2,FALSE),"-")</f>
        <v>-</v>
      </c>
      <c r="D4683" t="s">
        <v>372</v>
      </c>
      <c r="E4683">
        <v>4.1896800000000001</v>
      </c>
      <c r="F4683">
        <v>27.6</v>
      </c>
      <c r="G4683">
        <v>56.803618883977798</v>
      </c>
      <c r="H4683">
        <v>30.524673722462801</v>
      </c>
      <c r="I4683">
        <v>64.959701405734705</v>
      </c>
      <c r="J4683">
        <v>5.4146819364003704</v>
      </c>
      <c r="K4683">
        <v>18.386797775787699</v>
      </c>
      <c r="M4683">
        <v>99.983100964766905</v>
      </c>
      <c r="N4683">
        <v>0.54090909090909001</v>
      </c>
      <c r="O4683">
        <v>0</v>
      </c>
      <c r="P4683">
        <v>83.388704318936803</v>
      </c>
    </row>
    <row r="4684" spans="1:17" hidden="1" x14ac:dyDescent="0.3">
      <c r="A4684" t="s">
        <v>9597</v>
      </c>
      <c r="B4684" t="s">
        <v>9598</v>
      </c>
      <c r="C4684" t="str">
        <f>IFERROR(VLOOKUP(Table1[[#This Row],[Ticker]],[1]!Table2[[Symbol]:[Industry]],2,FALSE),"-")</f>
        <v>-</v>
      </c>
      <c r="D4684" t="s">
        <v>46</v>
      </c>
      <c r="E4684">
        <v>4.1628077259999996</v>
      </c>
      <c r="F4684">
        <v>11.66</v>
      </c>
      <c r="G4684">
        <v>71.042033209108695</v>
      </c>
      <c r="H4684">
        <v>3.7626255296917601</v>
      </c>
      <c r="I4684">
        <v>-31.107627662819301</v>
      </c>
      <c r="J4684">
        <v>4.85768106921339</v>
      </c>
      <c r="K4684">
        <v>11.4793774011242</v>
      </c>
      <c r="L4684">
        <v>11.104471640917</v>
      </c>
      <c r="M4684">
        <v>42.327421774944497</v>
      </c>
      <c r="N4684">
        <v>0.48709671455247999</v>
      </c>
      <c r="O4684">
        <v>28.044596912521399</v>
      </c>
      <c r="P4684">
        <v>104.56140350877099</v>
      </c>
      <c r="Q4684">
        <v>2.5564017136409998E-3</v>
      </c>
    </row>
    <row r="4685" spans="1:17" hidden="1" x14ac:dyDescent="0.3">
      <c r="A4685" t="s">
        <v>9599</v>
      </c>
      <c r="B4685" t="s">
        <v>9600</v>
      </c>
      <c r="C4685" t="str">
        <f>IFERROR(VLOOKUP(Table1[[#This Row],[Ticker]],[1]!Table2[[Symbol]:[Industry]],2,FALSE),"-")</f>
        <v>-</v>
      </c>
      <c r="D4685" t="s">
        <v>1180</v>
      </c>
      <c r="E4685">
        <v>4.0981874100000004</v>
      </c>
      <c r="F4685">
        <v>4.74</v>
      </c>
      <c r="G4685">
        <v>35.1896585923446</v>
      </c>
      <c r="H4685">
        <v>-12.4873744703082</v>
      </c>
      <c r="I4685">
        <v>-26.9229965414793</v>
      </c>
      <c r="J4685">
        <v>5.4179622485914902E-2</v>
      </c>
      <c r="K4685">
        <v>5.0695147847169002</v>
      </c>
      <c r="L4685">
        <v>5.1570591254840297</v>
      </c>
      <c r="M4685">
        <v>39.452341424583103</v>
      </c>
      <c r="N4685">
        <v>0.35135137992487803</v>
      </c>
      <c r="O4685">
        <v>58.227848101265799</v>
      </c>
      <c r="P4685">
        <v>117.43119266055</v>
      </c>
      <c r="Q4685">
        <v>-8.9949165381930998E-2</v>
      </c>
    </row>
    <row r="4686" spans="1:17" hidden="1" x14ac:dyDescent="0.3">
      <c r="A4686" t="s">
        <v>9601</v>
      </c>
      <c r="B4686" t="s">
        <v>9602</v>
      </c>
      <c r="C4686" t="str">
        <f>IFERROR(VLOOKUP(Table1[[#This Row],[Ticker]],[1]!Table2[[Symbol]:[Industry]],2,FALSE),"-")</f>
        <v>-</v>
      </c>
      <c r="D4686" t="s">
        <v>835</v>
      </c>
      <c r="E4686">
        <v>4.0946295599999996</v>
      </c>
      <c r="F4686">
        <v>83.54</v>
      </c>
      <c r="G4686">
        <v>-26.585085434959002</v>
      </c>
      <c r="H4686">
        <v>7.7382489628623503</v>
      </c>
      <c r="I4686">
        <v>127.02165840116299</v>
      </c>
      <c r="J4686">
        <v>0.47171615693268798</v>
      </c>
      <c r="K4686">
        <v>76.278729545209004</v>
      </c>
      <c r="M4686">
        <v>100</v>
      </c>
      <c r="N4686">
        <v>6.3</v>
      </c>
      <c r="O4686">
        <v>0</v>
      </c>
    </row>
    <row r="4687" spans="1:17" hidden="1" x14ac:dyDescent="0.3">
      <c r="A4687" t="s">
        <v>9603</v>
      </c>
      <c r="B4687" t="s">
        <v>9604</v>
      </c>
      <c r="C4687" t="str">
        <f>IFERROR(VLOOKUP(Table1[[#This Row],[Ticker]],[1]!Table2[[Symbol]:[Industry]],2,FALSE),"-")</f>
        <v>-</v>
      </c>
      <c r="D4687" t="s">
        <v>696</v>
      </c>
      <c r="E4687">
        <v>4.0660125000000003</v>
      </c>
      <c r="F4687">
        <v>8.25</v>
      </c>
      <c r="G4687">
        <v>-21.6232533738903</v>
      </c>
      <c r="H4687">
        <v>2.47445759076045</v>
      </c>
      <c r="I4687">
        <v>-8.1429826622288495</v>
      </c>
      <c r="J4687">
        <v>0.47171615693268798</v>
      </c>
      <c r="M4687">
        <v>100</v>
      </c>
      <c r="O4687">
        <v>0</v>
      </c>
      <c r="P4687">
        <v>4.9618320610686997</v>
      </c>
    </row>
    <row r="4688" spans="1:17" hidden="1" x14ac:dyDescent="0.3">
      <c r="A4688" t="s">
        <v>9605</v>
      </c>
      <c r="B4688" t="s">
        <v>9606</v>
      </c>
      <c r="C4688" t="str">
        <f>IFERROR(VLOOKUP(Table1[[#This Row],[Ticker]],[1]!Table2[[Symbol]:[Industry]],2,FALSE),"-")</f>
        <v>-</v>
      </c>
      <c r="D4688" t="s">
        <v>21</v>
      </c>
      <c r="E4688">
        <v>4.0399560000000001</v>
      </c>
      <c r="F4688">
        <v>10.11</v>
      </c>
      <c r="G4688">
        <v>-35.993687585496701</v>
      </c>
      <c r="H4688">
        <v>-24.9566996236824</v>
      </c>
      <c r="I4688">
        <v>-33.686118729581899</v>
      </c>
      <c r="J4688">
        <v>0.47171615693268798</v>
      </c>
      <c r="K4688">
        <v>10.9811906199061</v>
      </c>
      <c r="L4688">
        <v>10.456013474873901</v>
      </c>
      <c r="M4688">
        <v>1.9689873494554999</v>
      </c>
      <c r="N4688">
        <v>0.26872124316346901</v>
      </c>
      <c r="O4688">
        <v>54.500494559841698</v>
      </c>
      <c r="P4688">
        <v>44.428571428571402</v>
      </c>
      <c r="Q4688">
        <v>0.14288136414928301</v>
      </c>
    </row>
    <row r="4689" spans="1:17" hidden="1" x14ac:dyDescent="0.3">
      <c r="A4689" t="s">
        <v>9607</v>
      </c>
      <c r="B4689" t="s">
        <v>9608</v>
      </c>
      <c r="C4689" t="str">
        <f>IFERROR(VLOOKUP(Table1[[#This Row],[Ticker]],[1]!Table2[[Symbol]:[Industry]],2,FALSE),"-")</f>
        <v>-</v>
      </c>
      <c r="D4689" t="s">
        <v>46</v>
      </c>
      <c r="E4689">
        <v>4.0065299999999997</v>
      </c>
      <c r="F4689">
        <v>1.71</v>
      </c>
      <c r="G4689">
        <v>2.9603691104954599</v>
      </c>
      <c r="H4689">
        <v>16.690707721472499</v>
      </c>
      <c r="I4689">
        <v>-21.660964455917799</v>
      </c>
      <c r="J4689">
        <v>-9.8375621935827695</v>
      </c>
      <c r="K4689">
        <v>1.6149505577933301</v>
      </c>
      <c r="L4689">
        <v>1.6002714302709899</v>
      </c>
      <c r="M4689">
        <v>44.328474426687102</v>
      </c>
      <c r="N4689">
        <v>1.28140912007212</v>
      </c>
      <c r="O4689">
        <v>32.748538011695899</v>
      </c>
      <c r="P4689">
        <v>50</v>
      </c>
      <c r="Q4689">
        <v>3.0151793961769998E-3</v>
      </c>
    </row>
    <row r="4690" spans="1:17" hidden="1" x14ac:dyDescent="0.3">
      <c r="A4690" t="s">
        <v>9609</v>
      </c>
      <c r="B4690" t="s">
        <v>9610</v>
      </c>
      <c r="C4690" t="str">
        <f>IFERROR(VLOOKUP(Table1[[#This Row],[Ticker]],[1]!Table2[[Symbol]:[Industry]],2,FALSE),"-")</f>
        <v>-</v>
      </c>
      <c r="E4690">
        <v>3.9706039999999998</v>
      </c>
      <c r="F4690">
        <v>45.1</v>
      </c>
      <c r="G4690">
        <v>43.6035938103239</v>
      </c>
      <c r="H4690">
        <v>-3.3447057519085899</v>
      </c>
      <c r="I4690">
        <v>32.3790562444443</v>
      </c>
      <c r="J4690">
        <v>0.47171615693268798</v>
      </c>
      <c r="K4690">
        <v>44.1114922797342</v>
      </c>
      <c r="L4690">
        <v>38.039776844219297</v>
      </c>
      <c r="M4690">
        <v>50.127975425573403</v>
      </c>
      <c r="N4690">
        <v>0</v>
      </c>
      <c r="O4690">
        <v>0.86474501108646495</v>
      </c>
      <c r="P4690">
        <v>75.828460038986293</v>
      </c>
    </row>
    <row r="4691" spans="1:17" hidden="1" x14ac:dyDescent="0.3">
      <c r="A4691" t="s">
        <v>9611</v>
      </c>
      <c r="B4691" t="s">
        <v>9612</v>
      </c>
      <c r="C4691" t="str">
        <f>IFERROR(VLOOKUP(Table1[[#This Row],[Ticker]],[1]!Table2[[Symbol]:[Industry]],2,FALSE),"-")</f>
        <v>-</v>
      </c>
      <c r="D4691" t="s">
        <v>626</v>
      </c>
      <c r="E4691">
        <v>3.95185605</v>
      </c>
      <c r="F4691">
        <v>4.3899999999999997</v>
      </c>
      <c r="G4691">
        <v>-4.3009628722849804</v>
      </c>
      <c r="H4691">
        <v>-17.545289528223201</v>
      </c>
      <c r="I4691">
        <v>-22.589350805771701</v>
      </c>
      <c r="J4691">
        <v>-7.2850972602580697</v>
      </c>
      <c r="K4691">
        <v>4.5502074536444796</v>
      </c>
      <c r="L4691">
        <v>4.5020393519471096</v>
      </c>
      <c r="M4691">
        <v>40.231482547630897</v>
      </c>
      <c r="N4691">
        <v>0.70945052532290598</v>
      </c>
      <c r="O4691">
        <v>36.674259681093403</v>
      </c>
      <c r="P4691">
        <v>26.878612716762898</v>
      </c>
      <c r="Q4691">
        <v>2.5837273393500001E-2</v>
      </c>
    </row>
    <row r="4692" spans="1:17" hidden="1" x14ac:dyDescent="0.3">
      <c r="A4692" t="s">
        <v>9613</v>
      </c>
      <c r="B4692" t="s">
        <v>9614</v>
      </c>
      <c r="C4692" t="str">
        <f>IFERROR(VLOOKUP(Table1[[#This Row],[Ticker]],[1]!Table2[[Symbol]:[Industry]],2,FALSE),"-")</f>
        <v>-</v>
      </c>
      <c r="D4692" t="s">
        <v>433</v>
      </c>
      <c r="E4692">
        <v>3.945576</v>
      </c>
      <c r="F4692">
        <v>7.9</v>
      </c>
      <c r="G4692">
        <v>1.8701991178864501</v>
      </c>
      <c r="H4692">
        <v>8.3949784708682298</v>
      </c>
      <c r="I4692">
        <v>18.561851943369099</v>
      </c>
      <c r="J4692">
        <v>-4.6855165474698204</v>
      </c>
      <c r="K4692">
        <v>7.3537760581446303</v>
      </c>
      <c r="L4692">
        <v>6.6295926705763701</v>
      </c>
      <c r="M4692">
        <v>54.818956607172403</v>
      </c>
      <c r="N4692">
        <v>1.05334313720271</v>
      </c>
      <c r="O4692">
        <v>9.8734177215189707</v>
      </c>
      <c r="P4692">
        <v>72.113289760348593</v>
      </c>
      <c r="Q4692">
        <v>4.4217131150248001E-2</v>
      </c>
    </row>
    <row r="4693" spans="1:17" hidden="1" x14ac:dyDescent="0.3">
      <c r="A4693" t="s">
        <v>9615</v>
      </c>
      <c r="B4693" t="s">
        <v>9616</v>
      </c>
      <c r="C4693" t="str">
        <f>IFERROR(VLOOKUP(Table1[[#This Row],[Ticker]],[1]!Table2[[Symbol]:[Industry]],2,FALSE),"-")</f>
        <v>-</v>
      </c>
      <c r="D4693" t="s">
        <v>68</v>
      </c>
      <c r="E4693">
        <v>3.9203920000000001</v>
      </c>
      <c r="F4693">
        <v>1.96</v>
      </c>
      <c r="G4693">
        <v>48.414914565040903</v>
      </c>
      <c r="H4693">
        <v>-18.937590920524698</v>
      </c>
      <c r="I4693">
        <v>14.167912549429699</v>
      </c>
      <c r="J4693">
        <v>-1.05889608796527</v>
      </c>
      <c r="K4693">
        <v>2.0186622223300899</v>
      </c>
      <c r="L4693">
        <v>1.76761516392051</v>
      </c>
      <c r="M4693">
        <v>41.5499229640983</v>
      </c>
      <c r="N4693">
        <v>0.542130338823826</v>
      </c>
      <c r="O4693">
        <v>21.938775510204</v>
      </c>
      <c r="P4693">
        <v>117.777777777777</v>
      </c>
      <c r="Q4693">
        <v>6.7742440489964001E-2</v>
      </c>
    </row>
    <row r="4694" spans="1:17" hidden="1" x14ac:dyDescent="0.3">
      <c r="A4694" t="s">
        <v>9617</v>
      </c>
      <c r="B4694" t="s">
        <v>9618</v>
      </c>
      <c r="C4694" t="str">
        <f>IFERROR(VLOOKUP(Table1[[#This Row],[Ticker]],[1]!Table2[[Symbol]:[Industry]],2,FALSE),"-")</f>
        <v>-</v>
      </c>
      <c r="D4694" t="s">
        <v>133</v>
      </c>
      <c r="E4694">
        <v>3.9140345000000001</v>
      </c>
      <c r="F4694">
        <v>9.0500000000000007</v>
      </c>
      <c r="G4694">
        <v>-58.845564476875197</v>
      </c>
      <c r="H4694">
        <v>-11.5326006009614</v>
      </c>
      <c r="I4694">
        <v>-13.215189999235699</v>
      </c>
      <c r="J4694">
        <v>-0.62118001793069499</v>
      </c>
      <c r="K4694">
        <v>9.1105762745764292</v>
      </c>
      <c r="L4694">
        <v>10.3867631841439</v>
      </c>
      <c r="M4694">
        <v>53.818770970527702</v>
      </c>
      <c r="N4694">
        <v>0.51938589830328996</v>
      </c>
      <c r="O4694">
        <v>120.55248618784501</v>
      </c>
      <c r="P4694">
        <v>48.360655737704903</v>
      </c>
      <c r="Q4694">
        <v>3.1225086695627E-2</v>
      </c>
    </row>
    <row r="4695" spans="1:17" hidden="1" x14ac:dyDescent="0.3">
      <c r="A4695" t="s">
        <v>9619</v>
      </c>
      <c r="B4695" t="s">
        <v>9620</v>
      </c>
      <c r="C4695" t="str">
        <f>IFERROR(VLOOKUP(Table1[[#This Row],[Ticker]],[1]!Table2[[Symbol]:[Industry]],2,FALSE),"-")</f>
        <v>-</v>
      </c>
      <c r="D4695" t="s">
        <v>307</v>
      </c>
      <c r="E4695">
        <v>3.901932</v>
      </c>
      <c r="F4695">
        <v>3</v>
      </c>
      <c r="K4695">
        <v>3.13914626791387</v>
      </c>
      <c r="L4695">
        <v>4.4077132628643598</v>
      </c>
      <c r="M4695">
        <v>99.841790054050605</v>
      </c>
      <c r="N4695">
        <v>1</v>
      </c>
    </row>
    <row r="4696" spans="1:17" hidden="1" x14ac:dyDescent="0.3">
      <c r="A4696" t="s">
        <v>9621</v>
      </c>
      <c r="B4696" t="s">
        <v>9622</v>
      </c>
      <c r="C4696" t="str">
        <f>IFERROR(VLOOKUP(Table1[[#This Row],[Ticker]],[1]!Table2[[Symbol]:[Industry]],2,FALSE),"-")</f>
        <v>-</v>
      </c>
      <c r="D4696" t="s">
        <v>726</v>
      </c>
      <c r="E4696">
        <v>3.8994098080000001</v>
      </c>
      <c r="F4696">
        <v>571.64</v>
      </c>
      <c r="G4696">
        <v>7.5397385913196597</v>
      </c>
      <c r="H4696">
        <v>7.9186927184720304</v>
      </c>
      <c r="I4696">
        <v>-3.6396897872789297E-2</v>
      </c>
      <c r="J4696">
        <v>3.21314254981134</v>
      </c>
      <c r="K4696">
        <v>535.25636337616697</v>
      </c>
      <c r="L4696">
        <v>495.00569076610799</v>
      </c>
      <c r="M4696">
        <v>60.046073572563003</v>
      </c>
      <c r="N4696">
        <v>1.46386821710469</v>
      </c>
      <c r="O4696">
        <v>3.5179483591071201</v>
      </c>
      <c r="P4696">
        <v>35.891218561308399</v>
      </c>
      <c r="Q4696">
        <v>2.4635765917062999E-2</v>
      </c>
    </row>
    <row r="4697" spans="1:17" hidden="1" x14ac:dyDescent="0.3">
      <c r="A4697" t="s">
        <v>9623</v>
      </c>
      <c r="B4697" t="s">
        <v>9624</v>
      </c>
      <c r="C4697" t="str">
        <f>IFERROR(VLOOKUP(Table1[[#This Row],[Ticker]],[1]!Table2[[Symbol]:[Industry]],2,FALSE),"-")</f>
        <v>-</v>
      </c>
      <c r="D4697" t="s">
        <v>626</v>
      </c>
      <c r="E4697">
        <v>3.8951574999999998</v>
      </c>
      <c r="F4697">
        <v>6.5</v>
      </c>
      <c r="G4697">
        <v>-39.918418768292398</v>
      </c>
      <c r="H4697">
        <v>17.882995900062099</v>
      </c>
      <c r="I4697">
        <v>-16.089889350163201</v>
      </c>
      <c r="J4697">
        <v>12.540681674173999</v>
      </c>
      <c r="K4697">
        <v>6.1033110824687196</v>
      </c>
      <c r="L4697">
        <v>7.1463973928907301</v>
      </c>
      <c r="M4697">
        <v>61.088199558335702</v>
      </c>
      <c r="N4697">
        <v>1.03776223776223</v>
      </c>
      <c r="O4697">
        <v>25.384615384615302</v>
      </c>
      <c r="P4697">
        <v>58.536585365853597</v>
      </c>
    </row>
    <row r="4698" spans="1:17" hidden="1" x14ac:dyDescent="0.3">
      <c r="A4698" t="s">
        <v>9625</v>
      </c>
      <c r="B4698" t="s">
        <v>9626</v>
      </c>
      <c r="C4698" t="str">
        <f>IFERROR(VLOOKUP(Table1[[#This Row],[Ticker]],[1]!Table2[[Symbol]:[Industry]],2,FALSE),"-")</f>
        <v>-</v>
      </c>
      <c r="D4698" t="s">
        <v>68</v>
      </c>
      <c r="E4698">
        <v>3.87990564</v>
      </c>
      <c r="F4698">
        <v>8.92</v>
      </c>
      <c r="G4698">
        <v>137.320240008827</v>
      </c>
      <c r="H4698">
        <v>-3.7649586747216999</v>
      </c>
      <c r="I4698">
        <v>-22.638283283135198</v>
      </c>
      <c r="J4698">
        <v>-9.9603175627722607</v>
      </c>
      <c r="K4698">
        <v>8.7837996502178708</v>
      </c>
      <c r="L4698">
        <v>7.7278086513079103</v>
      </c>
      <c r="M4698">
        <v>53.521629590687198</v>
      </c>
      <c r="N4698">
        <v>2.20029432068893</v>
      </c>
      <c r="O4698">
        <v>41.031390134529097</v>
      </c>
      <c r="P4698">
        <v>178.74999999999901</v>
      </c>
      <c r="Q4698">
        <v>0.107901985071004</v>
      </c>
    </row>
    <row r="4699" spans="1:17" hidden="1" x14ac:dyDescent="0.3">
      <c r="A4699" t="s">
        <v>9627</v>
      </c>
      <c r="B4699" t="s">
        <v>9628</v>
      </c>
      <c r="C4699" t="str">
        <f>IFERROR(VLOOKUP(Table1[[#This Row],[Ticker]],[1]!Table2[[Symbol]:[Industry]],2,FALSE),"-")</f>
        <v>-</v>
      </c>
      <c r="D4699" t="s">
        <v>133</v>
      </c>
      <c r="E4699">
        <v>3.8697577000000001</v>
      </c>
      <c r="F4699">
        <v>7.87</v>
      </c>
      <c r="G4699">
        <v>-17.582315351856501</v>
      </c>
      <c r="H4699">
        <v>-2.9911528078397298</v>
      </c>
      <c r="I4699">
        <v>-20.842212144165</v>
      </c>
      <c r="J4699">
        <v>2.40720002790043</v>
      </c>
      <c r="K4699">
        <v>7.7266121879290299</v>
      </c>
      <c r="L4699">
        <v>7.6739542029170096</v>
      </c>
      <c r="M4699">
        <v>57.539297472462302</v>
      </c>
      <c r="N4699">
        <v>1.01445992732544</v>
      </c>
      <c r="O4699">
        <v>44.599745870393903</v>
      </c>
      <c r="P4699">
        <v>22.776911076443</v>
      </c>
      <c r="Q4699">
        <v>4.2941978595339998E-2</v>
      </c>
    </row>
    <row r="4700" spans="1:17" hidden="1" x14ac:dyDescent="0.3">
      <c r="A4700" t="s">
        <v>9629</v>
      </c>
      <c r="B4700" t="s">
        <v>9630</v>
      </c>
      <c r="C4700" t="str">
        <f>IFERROR(VLOOKUP(Table1[[#This Row],[Ticker]],[1]!Table2[[Symbol]:[Industry]],2,FALSE),"-")</f>
        <v>-</v>
      </c>
      <c r="E4700">
        <v>3.8652628</v>
      </c>
      <c r="F4700">
        <v>4.76</v>
      </c>
      <c r="G4700">
        <v>-45.632704482578099</v>
      </c>
      <c r="H4700">
        <v>-5.6873744703082396</v>
      </c>
      <c r="I4700">
        <v>-36.5774835335869</v>
      </c>
      <c r="J4700">
        <v>2.7972975522815098</v>
      </c>
      <c r="K4700">
        <v>4.9190443848819898</v>
      </c>
      <c r="L4700">
        <v>5.3480177339032302</v>
      </c>
      <c r="M4700">
        <v>45.652076463335298</v>
      </c>
      <c r="N4700">
        <v>0.56919143562097596</v>
      </c>
      <c r="O4700">
        <v>67.016806722688997</v>
      </c>
      <c r="P4700">
        <v>11.999999999999901</v>
      </c>
      <c r="Q4700">
        <v>-2.5078964604006E-2</v>
      </c>
    </row>
    <row r="4701" spans="1:17" hidden="1" x14ac:dyDescent="0.3">
      <c r="A4701" t="s">
        <v>9631</v>
      </c>
      <c r="B4701" t="s">
        <v>9632</v>
      </c>
      <c r="C4701" t="str">
        <f>IFERROR(VLOOKUP(Table1[[#This Row],[Ticker]],[1]!Table2[[Symbol]:[Industry]],2,FALSE),"-")</f>
        <v>-</v>
      </c>
      <c r="D4701" t="s">
        <v>46</v>
      </c>
      <c r="E4701">
        <v>3.7551427500000001</v>
      </c>
      <c r="F4701">
        <v>2.65</v>
      </c>
      <c r="G4701">
        <v>-77.052375154585206</v>
      </c>
      <c r="I4701">
        <v>-21.7255043784699</v>
      </c>
      <c r="K4701">
        <v>4.20551033348326</v>
      </c>
      <c r="L4701">
        <v>8.3203468668060196</v>
      </c>
      <c r="M4701">
        <v>7.8432681322368997E-2</v>
      </c>
      <c r="N4701">
        <v>1</v>
      </c>
      <c r="O4701">
        <v>101.88679245282999</v>
      </c>
      <c r="P4701">
        <v>3.9215686274509798</v>
      </c>
      <c r="Q4701">
        <v>-3.2202925944115002E-2</v>
      </c>
    </row>
    <row r="4702" spans="1:17" hidden="1" x14ac:dyDescent="0.3">
      <c r="A4702" t="s">
        <v>9633</v>
      </c>
      <c r="B4702" t="s">
        <v>9634</v>
      </c>
      <c r="C4702" t="str">
        <f>IFERROR(VLOOKUP(Table1[[#This Row],[Ticker]],[1]!Table2[[Symbol]:[Industry]],2,FALSE),"-")</f>
        <v>-</v>
      </c>
      <c r="D4702" t="s">
        <v>133</v>
      </c>
      <c r="E4702">
        <v>3.7414608</v>
      </c>
      <c r="F4702">
        <v>6.36</v>
      </c>
      <c r="G4702">
        <v>-67.859323662105894</v>
      </c>
      <c r="H4702">
        <v>-5.1561342819251896</v>
      </c>
      <c r="I4702">
        <v>-51.1165106297303</v>
      </c>
      <c r="J4702">
        <v>-6.8526485665351702</v>
      </c>
      <c r="K4702">
        <v>6.6749574033942602</v>
      </c>
      <c r="L4702">
        <v>7.8872536746790702</v>
      </c>
      <c r="M4702">
        <v>54.106256571231903</v>
      </c>
      <c r="N4702">
        <v>0.433283033085891</v>
      </c>
      <c r="O4702">
        <v>92.138364779874195</v>
      </c>
      <c r="P4702">
        <v>10.994764397905699</v>
      </c>
      <c r="Q4702">
        <v>8.2560110735343001E-2</v>
      </c>
    </row>
    <row r="4703" spans="1:17" hidden="1" x14ac:dyDescent="0.3">
      <c r="A4703" t="s">
        <v>9635</v>
      </c>
      <c r="B4703" t="s">
        <v>9636</v>
      </c>
      <c r="C4703" t="str">
        <f>IFERROR(VLOOKUP(Table1[[#This Row],[Ticker]],[1]!Table2[[Symbol]:[Industry]],2,FALSE),"-")</f>
        <v>-</v>
      </c>
      <c r="D4703" t="s">
        <v>1459</v>
      </c>
      <c r="E4703">
        <v>3.6425595000000301</v>
      </c>
      <c r="F4703">
        <v>45.84</v>
      </c>
      <c r="G4703">
        <v>24.303657158852602</v>
      </c>
      <c r="H4703">
        <v>5.0957957840948698</v>
      </c>
      <c r="I4703">
        <v>5.1004457202300397</v>
      </c>
      <c r="J4703">
        <v>-3.6904106680836599</v>
      </c>
      <c r="K4703">
        <v>41.971481612486599</v>
      </c>
      <c r="L4703">
        <v>38.642603448217102</v>
      </c>
      <c r="M4703">
        <v>52.471646248896</v>
      </c>
      <c r="N4703">
        <v>1.58542411819274</v>
      </c>
      <c r="O4703">
        <v>37.390924956369901</v>
      </c>
      <c r="P4703">
        <v>100.788436268068</v>
      </c>
      <c r="Q4703">
        <v>6.3054224138243006E-2</v>
      </c>
    </row>
    <row r="4704" spans="1:17" hidden="1" x14ac:dyDescent="0.3">
      <c r="A4704" t="s">
        <v>9637</v>
      </c>
      <c r="B4704" t="s">
        <v>9638</v>
      </c>
      <c r="C4704" t="str">
        <f>IFERROR(VLOOKUP(Table1[[#This Row],[Ticker]],[1]!Table2[[Symbol]:[Industry]],2,FALSE),"-")</f>
        <v>-</v>
      </c>
      <c r="D4704" t="s">
        <v>170</v>
      </c>
      <c r="E4704">
        <v>3.6343450000000002</v>
      </c>
      <c r="F4704">
        <v>5.98</v>
      </c>
      <c r="G4704">
        <v>94.896396046522398</v>
      </c>
      <c r="H4704">
        <v>-31.058803041736802</v>
      </c>
      <c r="I4704">
        <v>-19.958397277814601</v>
      </c>
      <c r="J4704">
        <v>-6.0856608922476303</v>
      </c>
      <c r="K4704">
        <v>6.4688750820815599</v>
      </c>
      <c r="L4704">
        <v>5.4085649797905297</v>
      </c>
      <c r="M4704">
        <v>47.690660008640201</v>
      </c>
      <c r="N4704">
        <v>0.45543706220116997</v>
      </c>
      <c r="O4704">
        <v>40.468227424749102</v>
      </c>
      <c r="P4704">
        <v>146.09053497942301</v>
      </c>
      <c r="Q4704">
        <v>3.6455613643009997E-2</v>
      </c>
    </row>
    <row r="4705" spans="1:17" hidden="1" x14ac:dyDescent="0.3">
      <c r="A4705" t="s">
        <v>9639</v>
      </c>
      <c r="B4705" t="s">
        <v>9640</v>
      </c>
      <c r="C4705" t="str">
        <f>IFERROR(VLOOKUP(Table1[[#This Row],[Ticker]],[1]!Table2[[Symbol]:[Industry]],2,FALSE),"-")</f>
        <v>-</v>
      </c>
      <c r="D4705" t="s">
        <v>201</v>
      </c>
      <c r="E4705">
        <v>3.62805</v>
      </c>
      <c r="F4705">
        <v>36.1</v>
      </c>
      <c r="G4705">
        <v>31.540188327633999</v>
      </c>
      <c r="H4705">
        <v>-20.336938252435001</v>
      </c>
      <c r="I4705">
        <v>25.7413391228562</v>
      </c>
      <c r="J4705">
        <v>-9.2458272480945194</v>
      </c>
      <c r="K4705">
        <v>37.539481925721397</v>
      </c>
      <c r="L4705">
        <v>31.7502109883023</v>
      </c>
      <c r="M4705">
        <v>37.803764348480797</v>
      </c>
      <c r="N4705">
        <v>0.87246792747867696</v>
      </c>
      <c r="O4705">
        <v>32.9639889196675</v>
      </c>
      <c r="P4705">
        <v>131.85613359023699</v>
      </c>
      <c r="Q4705">
        <v>9.5298773190871003E-2</v>
      </c>
    </row>
    <row r="4706" spans="1:17" hidden="1" x14ac:dyDescent="0.3">
      <c r="A4706" t="s">
        <v>9641</v>
      </c>
      <c r="B4706" t="s">
        <v>9642</v>
      </c>
      <c r="C4706" t="str">
        <f>IFERROR(VLOOKUP(Table1[[#This Row],[Ticker]],[1]!Table2[[Symbol]:[Industry]],2,FALSE),"-")</f>
        <v>-</v>
      </c>
      <c r="D4706" t="s">
        <v>51</v>
      </c>
      <c r="E4706">
        <v>3.6217199999999998</v>
      </c>
      <c r="F4706">
        <v>12</v>
      </c>
      <c r="G4706">
        <v>61.797960090943597</v>
      </c>
      <c r="H4706">
        <v>-2.4873744703082399</v>
      </c>
      <c r="I4706">
        <v>-22.8792508135231</v>
      </c>
      <c r="J4706">
        <v>0.47171615693268798</v>
      </c>
      <c r="K4706">
        <v>12.110763086978301</v>
      </c>
      <c r="L4706">
        <v>10.595378026275201</v>
      </c>
      <c r="M4706">
        <v>0.208805843141221</v>
      </c>
      <c r="N4706">
        <v>0</v>
      </c>
      <c r="O4706">
        <v>22.499999999999901</v>
      </c>
      <c r="P4706">
        <v>88.383045525902602</v>
      </c>
    </row>
    <row r="4707" spans="1:17" hidden="1" x14ac:dyDescent="0.3">
      <c r="A4707" t="s">
        <v>9643</v>
      </c>
      <c r="B4707" t="s">
        <v>9644</v>
      </c>
      <c r="C4707" t="str">
        <f>IFERROR(VLOOKUP(Table1[[#This Row],[Ticker]],[1]!Table2[[Symbol]:[Industry]],2,FALSE),"-")</f>
        <v>-</v>
      </c>
      <c r="D4707" t="s">
        <v>626</v>
      </c>
      <c r="E4707">
        <v>3.61478587</v>
      </c>
      <c r="F4707">
        <v>3.17</v>
      </c>
      <c r="G4707">
        <v>-15.3570152595204</v>
      </c>
      <c r="H4707">
        <v>16.880214462498</v>
      </c>
      <c r="I4707">
        <v>-18.194635082578898</v>
      </c>
      <c r="J4707">
        <v>10.289897975114499</v>
      </c>
      <c r="K4707">
        <v>2.7136996327450298</v>
      </c>
      <c r="L4707">
        <v>2.55144563849638</v>
      </c>
      <c r="M4707">
        <v>98.164660911709106</v>
      </c>
      <c r="N4707">
        <v>0.74882445141065801</v>
      </c>
      <c r="O4707">
        <v>7.5709779179810699</v>
      </c>
      <c r="P4707">
        <v>31.535269709543499</v>
      </c>
    </row>
    <row r="4708" spans="1:17" hidden="1" x14ac:dyDescent="0.3">
      <c r="A4708" t="s">
        <v>9645</v>
      </c>
      <c r="B4708" t="s">
        <v>9646</v>
      </c>
      <c r="C4708" t="str">
        <f>IFERROR(VLOOKUP(Table1[[#This Row],[Ticker]],[1]!Table2[[Symbol]:[Industry]],2,FALSE),"-")</f>
        <v>-</v>
      </c>
      <c r="D4708" t="s">
        <v>626</v>
      </c>
      <c r="E4708">
        <v>3.6046683750000001</v>
      </c>
      <c r="F4708">
        <v>23.25</v>
      </c>
      <c r="G4708">
        <v>3.0135767723987699</v>
      </c>
      <c r="H4708">
        <v>-7.4730712418652399</v>
      </c>
      <c r="I4708">
        <v>-35.656446968467399</v>
      </c>
      <c r="J4708">
        <v>-4.5139806146243098</v>
      </c>
      <c r="K4708">
        <v>24.4319831909248</v>
      </c>
      <c r="M4708" s="1">
        <v>3.8160550000000002E-9</v>
      </c>
      <c r="N4708">
        <v>5.8736842105263101</v>
      </c>
      <c r="O4708">
        <v>52.344086021505298</v>
      </c>
      <c r="P4708">
        <v>29.598662207357801</v>
      </c>
    </row>
    <row r="4709" spans="1:17" hidden="1" x14ac:dyDescent="0.3">
      <c r="A4709" t="s">
        <v>9647</v>
      </c>
      <c r="B4709" t="s">
        <v>9648</v>
      </c>
      <c r="C4709" t="str">
        <f>IFERROR(VLOOKUP(Table1[[#This Row],[Ticker]],[1]!Table2[[Symbol]:[Industry]],2,FALSE),"-")</f>
        <v>-</v>
      </c>
      <c r="D4709" t="s">
        <v>532</v>
      </c>
      <c r="E4709">
        <v>3.58</v>
      </c>
      <c r="F4709">
        <v>3.58</v>
      </c>
      <c r="G4709">
        <v>65.888032844610805</v>
      </c>
      <c r="H4709">
        <v>-10.7788317567404</v>
      </c>
      <c r="I4709">
        <v>14.7523281338453</v>
      </c>
      <c r="J4709">
        <v>4.4603201455366799</v>
      </c>
      <c r="K4709">
        <v>3.6319673131163901</v>
      </c>
      <c r="L4709">
        <v>3.06827928434687</v>
      </c>
      <c r="M4709">
        <v>40.632282571280498</v>
      </c>
      <c r="N4709">
        <v>0.97248949967926701</v>
      </c>
      <c r="O4709">
        <v>15.083798882681499</v>
      </c>
      <c r="P4709">
        <v>132.46753246753201</v>
      </c>
      <c r="Q4709">
        <v>8.8450011287539002E-2</v>
      </c>
    </row>
    <row r="4710" spans="1:17" hidden="1" x14ac:dyDescent="0.3">
      <c r="A4710" t="s">
        <v>9649</v>
      </c>
      <c r="B4710" t="s">
        <v>9650</v>
      </c>
      <c r="C4710" t="str">
        <f>IFERROR(VLOOKUP(Table1[[#This Row],[Ticker]],[1]!Table2[[Symbol]:[Industry]],2,FALSE),"-")</f>
        <v>-</v>
      </c>
      <c r="D4710" t="s">
        <v>626</v>
      </c>
      <c r="E4710">
        <v>3.5529164</v>
      </c>
      <c r="F4710">
        <v>8.36</v>
      </c>
      <c r="G4710">
        <v>-43.068601918475501</v>
      </c>
      <c r="H4710">
        <v>-15.1310526312277</v>
      </c>
      <c r="I4710">
        <v>-30.740282703593099</v>
      </c>
      <c r="J4710">
        <v>-8.6191929339764002</v>
      </c>
      <c r="K4710">
        <v>8.6766250063274999</v>
      </c>
      <c r="L4710">
        <v>9.2911311868734305</v>
      </c>
      <c r="M4710">
        <v>53.517824812816698</v>
      </c>
      <c r="N4710">
        <v>1.1536087099171699</v>
      </c>
      <c r="O4710">
        <v>90.789473684210506</v>
      </c>
      <c r="P4710">
        <v>22.9411764705882</v>
      </c>
      <c r="Q4710">
        <v>7.2946984011906996E-2</v>
      </c>
    </row>
    <row r="4711" spans="1:17" hidden="1" x14ac:dyDescent="0.3">
      <c r="A4711" t="s">
        <v>9651</v>
      </c>
      <c r="B4711" t="s">
        <v>9652</v>
      </c>
      <c r="C4711" t="str">
        <f>IFERROR(VLOOKUP(Table1[[#This Row],[Ticker]],[1]!Table2[[Symbol]:[Industry]],2,FALSE),"-")</f>
        <v>-</v>
      </c>
      <c r="D4711" t="s">
        <v>46</v>
      </c>
      <c r="E4711">
        <v>3.5264834999999999</v>
      </c>
      <c r="F4711">
        <v>2.25</v>
      </c>
      <c r="G4711">
        <v>-87.791981986683197</v>
      </c>
      <c r="H4711">
        <v>7.0364350535012603</v>
      </c>
      <c r="I4711">
        <v>-65.736393670665905</v>
      </c>
      <c r="J4711">
        <v>2.6939383791549001</v>
      </c>
      <c r="K4711">
        <v>2.24902983739211</v>
      </c>
      <c r="L4711">
        <v>3.5021150360818898</v>
      </c>
      <c r="M4711">
        <v>50.402990973863403</v>
      </c>
      <c r="N4711">
        <v>0.69347558473533</v>
      </c>
      <c r="O4711">
        <v>157.777777777777</v>
      </c>
      <c r="P4711">
        <v>40.625</v>
      </c>
      <c r="Q4711">
        <v>-0.15394339197628601</v>
      </c>
    </row>
    <row r="4712" spans="1:17" hidden="1" x14ac:dyDescent="0.3">
      <c r="A4712" t="s">
        <v>9653</v>
      </c>
      <c r="B4712" t="s">
        <v>9654</v>
      </c>
      <c r="C4712" t="str">
        <f>IFERROR(VLOOKUP(Table1[[#This Row],[Ticker]],[1]!Table2[[Symbol]:[Industry]],2,FALSE),"-")</f>
        <v>-</v>
      </c>
      <c r="D4712" t="s">
        <v>726</v>
      </c>
      <c r="E4712">
        <v>3.52154549999999</v>
      </c>
      <c r="F4712">
        <v>20100</v>
      </c>
      <c r="G4712">
        <v>-5.5931859894901201</v>
      </c>
      <c r="H4712">
        <v>-1.87035303188851</v>
      </c>
      <c r="I4712">
        <v>-12.2495918825592</v>
      </c>
      <c r="J4712">
        <v>1.0670674632677399</v>
      </c>
      <c r="K4712">
        <v>19208.7545485521</v>
      </c>
      <c r="L4712">
        <v>17019.334615027899</v>
      </c>
      <c r="M4712">
        <v>52.023657374319697</v>
      </c>
      <c r="N4712">
        <v>1</v>
      </c>
      <c r="Q4712">
        <v>0.111248485696195</v>
      </c>
    </row>
    <row r="4713" spans="1:17" hidden="1" x14ac:dyDescent="0.3">
      <c r="A4713" t="s">
        <v>9655</v>
      </c>
      <c r="B4713" t="s">
        <v>9656</v>
      </c>
      <c r="C4713" t="str">
        <f>IFERROR(VLOOKUP(Table1[[#This Row],[Ticker]],[1]!Table2[[Symbol]:[Industry]],2,FALSE),"-")</f>
        <v>-</v>
      </c>
      <c r="D4713" t="s">
        <v>532</v>
      </c>
      <c r="E4713">
        <v>3.4913688</v>
      </c>
      <c r="F4713">
        <v>5.62</v>
      </c>
      <c r="G4713">
        <v>-26.585085434959002</v>
      </c>
      <c r="H4713">
        <v>-2.4873744703082399</v>
      </c>
      <c r="I4713">
        <v>-13.104814723297499</v>
      </c>
      <c r="J4713">
        <v>0.47171615693268798</v>
      </c>
      <c r="K4713">
        <v>5.6199996863891801</v>
      </c>
      <c r="L4713">
        <v>5.6079605611618302</v>
      </c>
      <c r="M4713">
        <v>100</v>
      </c>
      <c r="O4713">
        <v>0</v>
      </c>
      <c r="P4713">
        <v>0</v>
      </c>
    </row>
    <row r="4714" spans="1:17" hidden="1" x14ac:dyDescent="0.3">
      <c r="A4714" t="s">
        <v>9657</v>
      </c>
      <c r="B4714" t="s">
        <v>9658</v>
      </c>
      <c r="C4714" t="str">
        <f>IFERROR(VLOOKUP(Table1[[#This Row],[Ticker]],[1]!Table2[[Symbol]:[Industry]],2,FALSE),"-")</f>
        <v>-</v>
      </c>
      <c r="D4714" t="s">
        <v>75</v>
      </c>
      <c r="E4714">
        <v>3.4737613999999999</v>
      </c>
      <c r="F4714">
        <v>8.3800000000000008</v>
      </c>
      <c r="G4714">
        <v>74.374147178949798</v>
      </c>
      <c r="H4714">
        <v>2.8850309020971401</v>
      </c>
      <c r="I4714">
        <v>-12.8655802735367</v>
      </c>
      <c r="J4714">
        <v>8.2120407511898801</v>
      </c>
      <c r="K4714">
        <v>7.7925990919422796</v>
      </c>
      <c r="L4714">
        <v>7.4603396337262504</v>
      </c>
      <c r="M4714">
        <v>57.554394070073698</v>
      </c>
      <c r="N4714">
        <v>1.81182544792915</v>
      </c>
      <c r="O4714">
        <v>19.5704057279236</v>
      </c>
      <c r="P4714">
        <v>138.746438746438</v>
      </c>
      <c r="Q4714">
        <v>0.14439415443087</v>
      </c>
    </row>
    <row r="4715" spans="1:17" hidden="1" x14ac:dyDescent="0.3">
      <c r="A4715" t="s">
        <v>9659</v>
      </c>
      <c r="B4715" t="s">
        <v>9660</v>
      </c>
      <c r="C4715" t="str">
        <f>IFERROR(VLOOKUP(Table1[[#This Row],[Ticker]],[1]!Table2[[Symbol]:[Industry]],2,FALSE),"-")</f>
        <v>-</v>
      </c>
      <c r="D4715" t="s">
        <v>929</v>
      </c>
      <c r="E4715">
        <v>3.4535515000000001</v>
      </c>
      <c r="F4715">
        <v>3.5</v>
      </c>
      <c r="G4715">
        <v>15.691337329268499</v>
      </c>
      <c r="H4715">
        <v>-32.691456102961297</v>
      </c>
      <c r="I4715">
        <v>-20.9995515654028</v>
      </c>
      <c r="J4715">
        <v>-6.5935012343716597</v>
      </c>
      <c r="K4715">
        <v>3.5699841238116399</v>
      </c>
      <c r="L4715">
        <v>3.2425953302213402</v>
      </c>
      <c r="M4715">
        <v>37.697943996666403</v>
      </c>
      <c r="N4715">
        <v>0.61022521782015404</v>
      </c>
      <c r="O4715">
        <v>40</v>
      </c>
      <c r="P4715">
        <v>48.936170212765902</v>
      </c>
      <c r="Q4715">
        <v>1.8810967305088001E-2</v>
      </c>
    </row>
    <row r="4716" spans="1:17" hidden="1" x14ac:dyDescent="0.3">
      <c r="A4716" t="s">
        <v>9661</v>
      </c>
      <c r="B4716" t="s">
        <v>9662</v>
      </c>
      <c r="C4716" t="str">
        <f>IFERROR(VLOOKUP(Table1[[#This Row],[Ticker]],[1]!Table2[[Symbol]:[Industry]],2,FALSE),"-")</f>
        <v>-</v>
      </c>
      <c r="D4716" t="s">
        <v>201</v>
      </c>
      <c r="E4716">
        <v>3.4259940000000002</v>
      </c>
      <c r="F4716">
        <v>4.84</v>
      </c>
      <c r="G4716">
        <v>-45.145085434959</v>
      </c>
      <c r="H4716">
        <v>-4.4141567439113301</v>
      </c>
      <c r="I4716">
        <v>-26.521630465694599</v>
      </c>
      <c r="J4716">
        <v>-11.0065447126325</v>
      </c>
      <c r="K4716">
        <v>4.9728559764779199</v>
      </c>
      <c r="L4716">
        <v>4.9796665523477097</v>
      </c>
      <c r="M4716">
        <v>37.414371002828901</v>
      </c>
      <c r="N4716">
        <v>0.67009061576036999</v>
      </c>
      <c r="O4716">
        <v>35.330578512396599</v>
      </c>
      <c r="P4716">
        <v>27.0341207349081</v>
      </c>
      <c r="Q4716">
        <v>3.6067029367789001E-2</v>
      </c>
    </row>
    <row r="4717" spans="1:17" hidden="1" x14ac:dyDescent="0.3">
      <c r="A4717" t="s">
        <v>9663</v>
      </c>
      <c r="B4717" t="s">
        <v>9664</v>
      </c>
      <c r="C4717" t="str">
        <f>IFERROR(VLOOKUP(Table1[[#This Row],[Ticker]],[1]!Table2[[Symbol]:[Industry]],2,FALSE),"-")</f>
        <v>-</v>
      </c>
      <c r="D4717" t="s">
        <v>68</v>
      </c>
      <c r="E4717">
        <v>3.4157122497302499</v>
      </c>
      <c r="F4717">
        <v>9.2899999999999991</v>
      </c>
      <c r="G4717">
        <v>27.990621719783</v>
      </c>
      <c r="H4717">
        <v>-2.4873744703082399</v>
      </c>
      <c r="I4717">
        <v>41.470892431444497</v>
      </c>
      <c r="J4717">
        <v>0.47171615693268798</v>
      </c>
      <c r="K4717">
        <v>9.1356147614097303</v>
      </c>
      <c r="L4717">
        <v>7.7743835160844403</v>
      </c>
      <c r="M4717">
        <v>100</v>
      </c>
      <c r="O4717">
        <v>0</v>
      </c>
      <c r="P4717">
        <v>54.575707154741998</v>
      </c>
    </row>
    <row r="4718" spans="1:17" hidden="1" x14ac:dyDescent="0.3">
      <c r="A4718" t="s">
        <v>9665</v>
      </c>
      <c r="B4718" t="s">
        <v>9666</v>
      </c>
      <c r="C4718" t="str">
        <f>IFERROR(VLOOKUP(Table1[[#This Row],[Ticker]],[1]!Table2[[Symbol]:[Industry]],2,FALSE),"-")</f>
        <v>-</v>
      </c>
      <c r="D4718" t="s">
        <v>46</v>
      </c>
      <c r="E4718">
        <v>3.4030260000000001</v>
      </c>
      <c r="F4718">
        <v>6.74</v>
      </c>
      <c r="G4718">
        <v>-23.841182995934599</v>
      </c>
      <c r="H4718">
        <v>-8.3697274114847193</v>
      </c>
      <c r="I4718">
        <v>-0.95839209434580197</v>
      </c>
      <c r="J4718">
        <v>-7.6222786211351901</v>
      </c>
      <c r="K4718">
        <v>7.0813668317970997</v>
      </c>
      <c r="L4718">
        <v>6.5156819746031598</v>
      </c>
      <c r="M4718">
        <v>25.697043339787101</v>
      </c>
      <c r="N4718">
        <v>1.39466654286861</v>
      </c>
      <c r="O4718">
        <v>48.071216617210602</v>
      </c>
      <c r="P4718">
        <v>60.476190476190403</v>
      </c>
      <c r="Q4718">
        <v>6.4405051590808005E-2</v>
      </c>
    </row>
    <row r="4719" spans="1:17" hidden="1" x14ac:dyDescent="0.3">
      <c r="A4719" t="s">
        <v>9667</v>
      </c>
      <c r="B4719" t="s">
        <v>9668</v>
      </c>
      <c r="C4719" t="str">
        <f>IFERROR(VLOOKUP(Table1[[#This Row],[Ticker]],[1]!Table2[[Symbol]:[Industry]],2,FALSE),"-")</f>
        <v>-</v>
      </c>
      <c r="D4719" t="s">
        <v>54</v>
      </c>
      <c r="E4719">
        <v>3.396582</v>
      </c>
      <c r="F4719">
        <v>9.8000000000000007</v>
      </c>
      <c r="G4719">
        <v>32.505823655950003</v>
      </c>
      <c r="H4719">
        <v>-18.557243465941401</v>
      </c>
      <c r="I4719">
        <v>14.665719826898</v>
      </c>
      <c r="J4719">
        <v>-2.45757677236025</v>
      </c>
      <c r="K4719">
        <v>10.5310779940376</v>
      </c>
      <c r="L4719">
        <v>12.165425207925299</v>
      </c>
      <c r="M4719">
        <v>35.696070187904603</v>
      </c>
      <c r="N4719">
        <v>0.81071250773469195</v>
      </c>
      <c r="O4719">
        <v>28.571428571428498</v>
      </c>
      <c r="P4719">
        <v>66.950596252129401</v>
      </c>
      <c r="Q4719">
        <v>2.5276605710027E-2</v>
      </c>
    </row>
    <row r="4720" spans="1:17" hidden="1" x14ac:dyDescent="0.3">
      <c r="A4720" t="s">
        <v>9669</v>
      </c>
      <c r="B4720" t="s">
        <v>9670</v>
      </c>
      <c r="C4720" t="str">
        <f>IFERROR(VLOOKUP(Table1[[#This Row],[Ticker]],[1]!Table2[[Symbol]:[Industry]],2,FALSE),"-")</f>
        <v>-</v>
      </c>
      <c r="D4720" t="s">
        <v>433</v>
      </c>
      <c r="E4720">
        <v>3.395</v>
      </c>
      <c r="F4720">
        <v>6.79</v>
      </c>
      <c r="G4720">
        <v>13.414914565040901</v>
      </c>
      <c r="H4720">
        <v>-10.5364877035961</v>
      </c>
      <c r="I4720">
        <v>-4.8113537982576702</v>
      </c>
      <c r="J4720">
        <v>-1.13412325912569</v>
      </c>
      <c r="K4720">
        <v>6.9646708065889698</v>
      </c>
      <c r="L4720">
        <v>7.11077093983479</v>
      </c>
      <c r="M4720">
        <v>43.409970050585201</v>
      </c>
      <c r="N4720">
        <v>0.89250070733297104</v>
      </c>
      <c r="O4720">
        <v>88.807069219440294</v>
      </c>
      <c r="P4720">
        <v>40</v>
      </c>
      <c r="Q4720">
        <v>5.8331637746556003E-2</v>
      </c>
    </row>
    <row r="4721" spans="1:17" hidden="1" x14ac:dyDescent="0.3">
      <c r="A4721" t="s">
        <v>9671</v>
      </c>
      <c r="B4721" t="s">
        <v>9672</v>
      </c>
      <c r="C4721" t="str">
        <f>IFERROR(VLOOKUP(Table1[[#This Row],[Ticker]],[1]!Table2[[Symbol]:[Industry]],2,FALSE),"-")</f>
        <v>-</v>
      </c>
      <c r="D4721" t="s">
        <v>726</v>
      </c>
      <c r="E4721">
        <v>3.3721852499999998</v>
      </c>
      <c r="F4721">
        <v>2807.2</v>
      </c>
      <c r="G4721">
        <v>3.1766267244233601</v>
      </c>
      <c r="H4721">
        <v>1.2908140694329699</v>
      </c>
      <c r="I4721">
        <v>2.06236476388192</v>
      </c>
      <c r="J4721">
        <v>2.1851778277842699</v>
      </c>
      <c r="K4721">
        <v>2658.42030901003</v>
      </c>
      <c r="L4721">
        <v>2435.8141066929602</v>
      </c>
      <c r="M4721">
        <v>62.239883768519803</v>
      </c>
      <c r="N4721">
        <v>0.44135534317984298</v>
      </c>
      <c r="O4721">
        <v>1.45340552864063</v>
      </c>
      <c r="P4721">
        <v>35.378086419752997</v>
      </c>
      <c r="Q4721">
        <v>1.8760771011537999E-2</v>
      </c>
    </row>
    <row r="4722" spans="1:17" hidden="1" x14ac:dyDescent="0.3">
      <c r="A4722" t="s">
        <v>9673</v>
      </c>
      <c r="B4722" t="s">
        <v>9674</v>
      </c>
      <c r="C4722" t="str">
        <f>IFERROR(VLOOKUP(Table1[[#This Row],[Ticker]],[1]!Table2[[Symbol]:[Industry]],2,FALSE),"-")</f>
        <v>-</v>
      </c>
      <c r="D4722" t="s">
        <v>433</v>
      </c>
      <c r="E4722">
        <v>3.3490000000000002</v>
      </c>
      <c r="F4722">
        <v>167.45</v>
      </c>
      <c r="G4722">
        <v>1127.7220306699001</v>
      </c>
      <c r="H4722">
        <v>29.103981128905801</v>
      </c>
      <c r="I4722">
        <v>658.55417145181696</v>
      </c>
      <c r="J4722">
        <v>8.6435507822556694</v>
      </c>
      <c r="K4722">
        <v>126.51570352537399</v>
      </c>
      <c r="L4722">
        <v>70.600012533322897</v>
      </c>
      <c r="M4722">
        <v>100</v>
      </c>
      <c r="N4722">
        <v>0.15151515151515099</v>
      </c>
      <c r="O4722">
        <v>0</v>
      </c>
      <c r="P4722">
        <v>1154.3071161048599</v>
      </c>
    </row>
    <row r="4723" spans="1:17" hidden="1" x14ac:dyDescent="0.3">
      <c r="A4723" t="s">
        <v>9675</v>
      </c>
      <c r="B4723" t="s">
        <v>9676</v>
      </c>
      <c r="C4723" t="str">
        <f>IFERROR(VLOOKUP(Table1[[#This Row],[Ticker]],[1]!Table2[[Symbol]:[Industry]],2,FALSE),"-")</f>
        <v>-</v>
      </c>
      <c r="D4723" t="s">
        <v>1818</v>
      </c>
      <c r="E4723">
        <v>3.3105726999999998</v>
      </c>
      <c r="F4723">
        <v>6.41</v>
      </c>
      <c r="G4723">
        <v>37.773888924015203</v>
      </c>
      <c r="H4723">
        <v>-0.57958432722398001</v>
      </c>
      <c r="I4723">
        <v>72.155300883638802</v>
      </c>
      <c r="J4723">
        <v>-0.45564087552480098</v>
      </c>
      <c r="K4723">
        <v>5.9081956288964497</v>
      </c>
      <c r="L4723">
        <v>4.9429725085958003</v>
      </c>
      <c r="M4723">
        <v>36.1325095238833</v>
      </c>
      <c r="N4723">
        <v>5.0120444478980496E-3</v>
      </c>
      <c r="O4723">
        <v>7.17628705148205</v>
      </c>
      <c r="P4723">
        <v>99.068322981366407</v>
      </c>
      <c r="Q4723">
        <v>5.5686914840544999E-2</v>
      </c>
    </row>
    <row r="4724" spans="1:17" hidden="1" x14ac:dyDescent="0.3">
      <c r="A4724" t="s">
        <v>9677</v>
      </c>
      <c r="B4724" t="s">
        <v>9678</v>
      </c>
      <c r="C4724" t="str">
        <f>IFERROR(VLOOKUP(Table1[[#This Row],[Ticker]],[1]!Table2[[Symbol]:[Industry]],2,FALSE),"-")</f>
        <v>-</v>
      </c>
      <c r="D4724" t="s">
        <v>372</v>
      </c>
      <c r="E4724">
        <v>3.28881728</v>
      </c>
      <c r="F4724">
        <v>6.4</v>
      </c>
      <c r="G4724">
        <v>-14.107053800512601</v>
      </c>
      <c r="H4724">
        <v>7.85745311589866</v>
      </c>
      <c r="I4724">
        <v>-21.5454441939699</v>
      </c>
      <c r="J4724">
        <v>-0.76285174430187996</v>
      </c>
      <c r="K4724">
        <v>6.2054175074417603</v>
      </c>
      <c r="L4724">
        <v>6.30204024532439</v>
      </c>
      <c r="M4724">
        <v>57.332601550949597</v>
      </c>
      <c r="N4724">
        <v>1.0156497730923</v>
      </c>
      <c r="O4724">
        <v>19.53125</v>
      </c>
      <c r="P4724">
        <v>24.756335282651001</v>
      </c>
      <c r="Q4724">
        <v>-1.4267761370985E-2</v>
      </c>
    </row>
    <row r="4725" spans="1:17" hidden="1" x14ac:dyDescent="0.3">
      <c r="A4725" t="s">
        <v>9679</v>
      </c>
      <c r="B4725" t="s">
        <v>9680</v>
      </c>
      <c r="C4725" t="str">
        <f>IFERROR(VLOOKUP(Table1[[#This Row],[Ticker]],[1]!Table2[[Symbol]:[Industry]],2,FALSE),"-")</f>
        <v>-</v>
      </c>
      <c r="D4725" t="s">
        <v>551</v>
      </c>
      <c r="E4725">
        <v>3.2313144999999999</v>
      </c>
      <c r="F4725">
        <v>4.1500000000000004</v>
      </c>
      <c r="G4725">
        <v>10.8321331080872</v>
      </c>
      <c r="H4725">
        <v>1.07496649661287</v>
      </c>
      <c r="I4725">
        <v>-37.374887715998199</v>
      </c>
      <c r="J4725">
        <v>-5.0967293187053402</v>
      </c>
      <c r="K4725">
        <v>4.0089962453845098</v>
      </c>
      <c r="L4725">
        <v>4.0317106380628598</v>
      </c>
      <c r="M4725">
        <v>37.327515090008099</v>
      </c>
      <c r="N4725">
        <v>1.06803644488848</v>
      </c>
      <c r="O4725">
        <v>41.6867469879517</v>
      </c>
      <c r="P4725">
        <v>81.2227074235808</v>
      </c>
      <c r="Q4725">
        <v>4.8778284606711998E-2</v>
      </c>
    </row>
    <row r="4726" spans="1:17" hidden="1" x14ac:dyDescent="0.3">
      <c r="A4726" t="s">
        <v>9681</v>
      </c>
      <c r="B4726" t="s">
        <v>9682</v>
      </c>
      <c r="C4726" t="str">
        <f>IFERROR(VLOOKUP(Table1[[#This Row],[Ticker]],[1]!Table2[[Symbol]:[Industry]],2,FALSE),"-")</f>
        <v>-</v>
      </c>
      <c r="D4726" t="s">
        <v>463</v>
      </c>
      <c r="E4726">
        <v>3.2256</v>
      </c>
      <c r="F4726">
        <v>2.2400000000000002</v>
      </c>
      <c r="G4726">
        <v>8.3546736011855192</v>
      </c>
      <c r="H4726">
        <v>-11.252314709352</v>
      </c>
      <c r="I4726">
        <v>-18.590046790808099</v>
      </c>
      <c r="J4726">
        <v>-0.82138729134316502</v>
      </c>
      <c r="K4726">
        <v>2.2334262222019201</v>
      </c>
      <c r="L4726">
        <v>2.15343504718704</v>
      </c>
      <c r="M4726">
        <v>48.593268536436597</v>
      </c>
      <c r="N4726">
        <v>1.2429428350613301</v>
      </c>
      <c r="O4726">
        <v>17.857142857142801</v>
      </c>
      <c r="P4726">
        <v>60</v>
      </c>
      <c r="Q4726">
        <v>7.4170277284627995E-2</v>
      </c>
    </row>
    <row r="4727" spans="1:17" hidden="1" x14ac:dyDescent="0.3">
      <c r="A4727" t="s">
        <v>9683</v>
      </c>
      <c r="B4727" t="s">
        <v>9684</v>
      </c>
      <c r="C4727" t="str">
        <f>IFERROR(VLOOKUP(Table1[[#This Row],[Ticker]],[1]!Table2[[Symbol]:[Industry]],2,FALSE),"-")</f>
        <v>-</v>
      </c>
      <c r="E4727">
        <v>3.2114331170702899</v>
      </c>
      <c r="F4727">
        <v>15.25</v>
      </c>
      <c r="G4727">
        <v>-53.966037815911399</v>
      </c>
      <c r="H4727">
        <v>-2.81417185592916</v>
      </c>
      <c r="I4727">
        <v>-14.2072790553338</v>
      </c>
      <c r="J4727">
        <v>0.47171615693268798</v>
      </c>
      <c r="K4727">
        <v>14.954332618708101</v>
      </c>
      <c r="L4727">
        <v>15.313765536697099</v>
      </c>
      <c r="M4727">
        <v>52.0677046831699</v>
      </c>
      <c r="N4727">
        <v>0</v>
      </c>
      <c r="O4727">
        <v>43.934426229508098</v>
      </c>
      <c r="P4727">
        <v>42.124883504193797</v>
      </c>
    </row>
    <row r="4728" spans="1:17" hidden="1" x14ac:dyDescent="0.3">
      <c r="A4728" t="s">
        <v>9685</v>
      </c>
      <c r="B4728" t="s">
        <v>9686</v>
      </c>
      <c r="C4728" t="str">
        <f>IFERROR(VLOOKUP(Table1[[#This Row],[Ticker]],[1]!Table2[[Symbol]:[Industry]],2,FALSE),"-")</f>
        <v>-</v>
      </c>
      <c r="D4728" t="s">
        <v>433</v>
      </c>
      <c r="E4728">
        <v>3.2032943999999999</v>
      </c>
      <c r="F4728">
        <v>8.4600000000000009</v>
      </c>
      <c r="G4728">
        <v>9.4277763013753404</v>
      </c>
      <c r="H4728">
        <v>-2.4873744703082399</v>
      </c>
      <c r="I4728">
        <v>-19.104814723297501</v>
      </c>
      <c r="J4728">
        <v>0.47171615693268798</v>
      </c>
      <c r="K4728">
        <v>8.5019000294253306</v>
      </c>
      <c r="L4728">
        <v>7.9731230589128801</v>
      </c>
      <c r="M4728">
        <v>20.171589802924402</v>
      </c>
      <c r="N4728">
        <v>0</v>
      </c>
      <c r="O4728">
        <v>7.56501182033095</v>
      </c>
      <c r="P4728">
        <v>96.287703016241295</v>
      </c>
    </row>
    <row r="4729" spans="1:17" hidden="1" x14ac:dyDescent="0.3">
      <c r="A4729" t="s">
        <v>9687</v>
      </c>
      <c r="B4729" t="s">
        <v>9688</v>
      </c>
      <c r="C4729" t="str">
        <f>IFERROR(VLOOKUP(Table1[[#This Row],[Ticker]],[1]!Table2[[Symbol]:[Industry]],2,FALSE),"-")</f>
        <v>-</v>
      </c>
      <c r="D4729" t="s">
        <v>626</v>
      </c>
      <c r="E4729">
        <v>3.1850000000000001</v>
      </c>
      <c r="F4729">
        <v>3.64</v>
      </c>
      <c r="G4729">
        <v>-34.897428004228601</v>
      </c>
      <c r="H4729">
        <v>-14.6824964215277</v>
      </c>
      <c r="I4729">
        <v>-33.801982479288803</v>
      </c>
      <c r="J4729">
        <v>5.7348740516695296</v>
      </c>
      <c r="K4729">
        <v>3.6131300347865301</v>
      </c>
      <c r="L4729">
        <v>4.1869585997591097</v>
      </c>
      <c r="M4729">
        <v>52.3887418838789</v>
      </c>
      <c r="N4729">
        <v>1.18080858443035</v>
      </c>
      <c r="O4729">
        <v>54.945054945054899</v>
      </c>
      <c r="P4729">
        <v>34.317343173431702</v>
      </c>
      <c r="Q4729">
        <v>5.9267053544298003E-2</v>
      </c>
    </row>
    <row r="4730" spans="1:17" hidden="1" x14ac:dyDescent="0.3">
      <c r="A4730" t="s">
        <v>9689</v>
      </c>
      <c r="B4730" t="s">
        <v>9690</v>
      </c>
      <c r="C4730" t="str">
        <f>IFERROR(VLOOKUP(Table1[[#This Row],[Ticker]],[1]!Table2[[Symbol]:[Industry]],2,FALSE),"-")</f>
        <v>-</v>
      </c>
      <c r="D4730" t="s">
        <v>548</v>
      </c>
      <c r="E4730">
        <v>3.1674335</v>
      </c>
      <c r="F4730">
        <v>1.61</v>
      </c>
      <c r="G4730">
        <v>-0.80383543495907195</v>
      </c>
      <c r="H4730">
        <v>17.813377409390998</v>
      </c>
      <c r="I4730">
        <v>-22.6553765210503</v>
      </c>
      <c r="J4730">
        <v>0.47171615693268798</v>
      </c>
      <c r="K4730">
        <v>1.4977475066956201</v>
      </c>
      <c r="L4730">
        <v>1.57760568505965</v>
      </c>
      <c r="M4730">
        <v>57.761845351410798</v>
      </c>
      <c r="N4730">
        <v>1.4560594717739399</v>
      </c>
      <c r="O4730">
        <v>50.931677018633501</v>
      </c>
      <c r="P4730">
        <v>38.793103448275801</v>
      </c>
      <c r="Q4730">
        <v>-5.1087032154479997E-3</v>
      </c>
    </row>
    <row r="4731" spans="1:17" hidden="1" x14ac:dyDescent="0.3">
      <c r="A4731" t="s">
        <v>9691</v>
      </c>
      <c r="B4731" t="s">
        <v>9692</v>
      </c>
      <c r="C4731" t="str">
        <f>IFERROR(VLOOKUP(Table1[[#This Row],[Ticker]],[1]!Table2[[Symbol]:[Industry]],2,FALSE),"-")</f>
        <v>-</v>
      </c>
      <c r="D4731" t="s">
        <v>726</v>
      </c>
      <c r="E4731">
        <v>3.13730683</v>
      </c>
      <c r="F4731">
        <v>85.8</v>
      </c>
      <c r="G4731">
        <v>28.1210090475508</v>
      </c>
      <c r="H4731">
        <v>5.9762641496967301</v>
      </c>
      <c r="I4731">
        <v>4.8171204058942898</v>
      </c>
      <c r="J4731">
        <v>3.2952455686973998</v>
      </c>
      <c r="K4731">
        <v>81.596950537904306</v>
      </c>
      <c r="L4731">
        <v>72.691490252749702</v>
      </c>
      <c r="M4731">
        <v>50.818864179380903</v>
      </c>
      <c r="N4731">
        <v>1.21564940635737</v>
      </c>
      <c r="O4731">
        <v>4.7202797202797004</v>
      </c>
      <c r="P4731">
        <v>61.521084337349301</v>
      </c>
      <c r="Q4731">
        <v>1.4865976829215E-2</v>
      </c>
    </row>
    <row r="4732" spans="1:17" hidden="1" x14ac:dyDescent="0.3">
      <c r="A4732" t="s">
        <v>9693</v>
      </c>
      <c r="B4732" t="s">
        <v>9694</v>
      </c>
      <c r="C4732" t="str">
        <f>IFERROR(VLOOKUP(Table1[[#This Row],[Ticker]],[1]!Table2[[Symbol]:[Industry]],2,FALSE),"-")</f>
        <v>-</v>
      </c>
      <c r="D4732" t="s">
        <v>532</v>
      </c>
      <c r="E4732">
        <v>3.1238001118785701</v>
      </c>
      <c r="F4732">
        <v>3.13</v>
      </c>
      <c r="G4732">
        <v>-26.585085434959002</v>
      </c>
      <c r="H4732">
        <v>-2.4873744703082399</v>
      </c>
      <c r="I4732">
        <v>-13.104814723297499</v>
      </c>
      <c r="J4732">
        <v>0.47171615693268798</v>
      </c>
      <c r="K4732">
        <v>3.12999999664925</v>
      </c>
      <c r="L4732">
        <v>3.1299075272439998</v>
      </c>
      <c r="M4732">
        <v>100</v>
      </c>
      <c r="O4732">
        <v>0</v>
      </c>
      <c r="P4732">
        <v>0</v>
      </c>
    </row>
    <row r="4733" spans="1:17" hidden="1" x14ac:dyDescent="0.3">
      <c r="A4733" t="s">
        <v>9695</v>
      </c>
      <c r="B4733" t="s">
        <v>9696</v>
      </c>
      <c r="C4733" t="str">
        <f>IFERROR(VLOOKUP(Table1[[#This Row],[Ticker]],[1]!Table2[[Symbol]:[Industry]],2,FALSE),"-")</f>
        <v>-</v>
      </c>
      <c r="D4733" t="s">
        <v>433</v>
      </c>
      <c r="E4733">
        <v>3.0606314999999999</v>
      </c>
      <c r="F4733">
        <v>8.9499999999999993</v>
      </c>
      <c r="G4733">
        <v>3.12505949257713</v>
      </c>
      <c r="H4733">
        <v>9.3062373233035398</v>
      </c>
      <c r="I4733">
        <v>-30.157641414678402</v>
      </c>
      <c r="J4733">
        <v>2.26142532919219</v>
      </c>
      <c r="K4733">
        <v>8.8537720080413997</v>
      </c>
      <c r="L4733">
        <v>8.8083945558293699</v>
      </c>
      <c r="M4733">
        <v>62.701225883615301</v>
      </c>
      <c r="N4733">
        <v>0.64624043823667898</v>
      </c>
      <c r="O4733">
        <v>43.463687150837899</v>
      </c>
      <c r="P4733">
        <v>57.293497363796099</v>
      </c>
      <c r="Q4733">
        <v>6.1238014288387002E-2</v>
      </c>
    </row>
    <row r="4734" spans="1:17" hidden="1" x14ac:dyDescent="0.3">
      <c r="A4734" t="s">
        <v>9697</v>
      </c>
      <c r="B4734" t="s">
        <v>9698</v>
      </c>
      <c r="C4734" t="str">
        <f>IFERROR(VLOOKUP(Table1[[#This Row],[Ticker]],[1]!Table2[[Symbol]:[Industry]],2,FALSE),"-")</f>
        <v>-</v>
      </c>
      <c r="D4734" t="s">
        <v>136</v>
      </c>
      <c r="E4734">
        <v>3.0567000000000002</v>
      </c>
      <c r="F4734">
        <v>8.86</v>
      </c>
      <c r="G4734">
        <v>-69.460649587118894</v>
      </c>
      <c r="H4734">
        <v>-3.05491136020609</v>
      </c>
      <c r="I4734">
        <v>-49.819100437583202</v>
      </c>
      <c r="J4734">
        <v>-1.65118887100026</v>
      </c>
      <c r="K4734">
        <v>9.0048881656550392</v>
      </c>
      <c r="L4734">
        <v>11.166809402544899</v>
      </c>
      <c r="M4734">
        <v>54.018825007892502</v>
      </c>
      <c r="N4734">
        <v>1.18492757823301</v>
      </c>
      <c r="O4734">
        <v>91.8735891647855</v>
      </c>
      <c r="P4734">
        <v>12.1518987341772</v>
      </c>
      <c r="Q4734">
        <v>-6.7830058854879E-2</v>
      </c>
    </row>
    <row r="4735" spans="1:17" hidden="1" x14ac:dyDescent="0.3">
      <c r="A4735" t="s">
        <v>9699</v>
      </c>
      <c r="B4735" t="s">
        <v>9700</v>
      </c>
      <c r="C4735" t="str">
        <f>IFERROR(VLOOKUP(Table1[[#This Row],[Ticker]],[1]!Table2[[Symbol]:[Industry]],2,FALSE),"-")</f>
        <v>-</v>
      </c>
      <c r="D4735" t="s">
        <v>626</v>
      </c>
      <c r="E4735">
        <v>3.0440833199999999</v>
      </c>
      <c r="F4735">
        <v>7.62</v>
      </c>
      <c r="G4735">
        <v>54.843485993612298</v>
      </c>
      <c r="H4735">
        <v>7.6282324661079404</v>
      </c>
      <c r="I4735">
        <v>25.4406398221569</v>
      </c>
      <c r="J4735">
        <v>0.47171615693268798</v>
      </c>
      <c r="K4735">
        <v>6.44442754991565</v>
      </c>
      <c r="M4735">
        <v>99.986313719583706</v>
      </c>
      <c r="N4735">
        <v>1.29805615550755</v>
      </c>
      <c r="O4735">
        <v>0</v>
      </c>
      <c r="P4735">
        <v>90.5</v>
      </c>
    </row>
    <row r="4736" spans="1:17" hidden="1" x14ac:dyDescent="0.3">
      <c r="A4736" t="s">
        <v>9701</v>
      </c>
      <c r="B4736" t="s">
        <v>9702</v>
      </c>
      <c r="C4736" t="str">
        <f>IFERROR(VLOOKUP(Table1[[#This Row],[Ticker]],[1]!Table2[[Symbol]:[Industry]],2,FALSE),"-")</f>
        <v>-</v>
      </c>
      <c r="D4736" t="s">
        <v>2469</v>
      </c>
      <c r="E4736">
        <v>3.0098117000000002</v>
      </c>
      <c r="F4736">
        <v>37.1</v>
      </c>
      <c r="G4736">
        <v>-77.903810011786206</v>
      </c>
      <c r="H4736">
        <v>0.282708632184831</v>
      </c>
      <c r="I4736">
        <v>0.62909085610159798</v>
      </c>
      <c r="J4736">
        <v>-1.8967048956988799</v>
      </c>
      <c r="K4736">
        <v>36.467813900131397</v>
      </c>
      <c r="L4736">
        <v>39.806532788853403</v>
      </c>
      <c r="M4736">
        <v>46.519744928088699</v>
      </c>
      <c r="N4736">
        <v>0.984615384615384</v>
      </c>
      <c r="O4736">
        <v>161.455525606469</v>
      </c>
      <c r="P4736">
        <v>43.243243243243199</v>
      </c>
      <c r="Q4736">
        <v>-3.5827127987170998E-2</v>
      </c>
    </row>
    <row r="4737" spans="1:17" hidden="1" x14ac:dyDescent="0.3">
      <c r="A4737" t="s">
        <v>9703</v>
      </c>
      <c r="B4737" t="s">
        <v>9704</v>
      </c>
      <c r="C4737" t="str">
        <f>IFERROR(VLOOKUP(Table1[[#This Row],[Ticker]],[1]!Table2[[Symbol]:[Industry]],2,FALSE),"-")</f>
        <v>-</v>
      </c>
      <c r="D4737" t="s">
        <v>116</v>
      </c>
      <c r="E4737">
        <v>3.0079349999999998</v>
      </c>
      <c r="F4737">
        <v>423.85</v>
      </c>
      <c r="G4737">
        <v>876.61018083723002</v>
      </c>
      <c r="H4737">
        <v>53.7638005625926</v>
      </c>
      <c r="I4737">
        <v>-10.9107218962933</v>
      </c>
      <c r="J4737">
        <v>8.6737731807577099</v>
      </c>
      <c r="K4737">
        <v>303.86577257973602</v>
      </c>
      <c r="L4737">
        <v>266.67867578985602</v>
      </c>
      <c r="M4737">
        <v>4.3324220454509996E-3</v>
      </c>
      <c r="N4737">
        <v>0.49569616430081498</v>
      </c>
      <c r="O4737">
        <v>60.198183319570497</v>
      </c>
      <c r="P4737">
        <v>903.19526627218897</v>
      </c>
    </row>
    <row r="4738" spans="1:17" hidden="1" x14ac:dyDescent="0.3">
      <c r="A4738" t="s">
        <v>9705</v>
      </c>
      <c r="B4738" t="s">
        <v>9706</v>
      </c>
      <c r="C4738" t="str">
        <f>IFERROR(VLOOKUP(Table1[[#This Row],[Ticker]],[1]!Table2[[Symbol]:[Industry]],2,FALSE),"-")</f>
        <v>-</v>
      </c>
      <c r="D4738" t="s">
        <v>532</v>
      </c>
      <c r="E4738">
        <v>2.9933882440000001</v>
      </c>
      <c r="F4738">
        <v>13.46</v>
      </c>
      <c r="G4738">
        <v>-26.585085434959002</v>
      </c>
      <c r="H4738">
        <v>-2.4873744703082399</v>
      </c>
      <c r="I4738">
        <v>-13.104814723297499</v>
      </c>
      <c r="J4738">
        <v>0.47171615693268798</v>
      </c>
      <c r="K4738">
        <v>13.459998197773499</v>
      </c>
      <c r="L4738">
        <v>13.3412633926895</v>
      </c>
      <c r="M4738">
        <v>100</v>
      </c>
      <c r="O4738">
        <v>0</v>
      </c>
      <c r="P4738">
        <v>0</v>
      </c>
    </row>
    <row r="4739" spans="1:17" hidden="1" x14ac:dyDescent="0.3">
      <c r="A4739" t="s">
        <v>9707</v>
      </c>
      <c r="B4739" t="s">
        <v>9708</v>
      </c>
      <c r="C4739" t="str">
        <f>IFERROR(VLOOKUP(Table1[[#This Row],[Ticker]],[1]!Table2[[Symbol]:[Industry]],2,FALSE),"-")</f>
        <v>-</v>
      </c>
      <c r="D4739" t="s">
        <v>396</v>
      </c>
      <c r="E4739">
        <v>2.9213896500000001</v>
      </c>
      <c r="F4739">
        <v>1.53</v>
      </c>
      <c r="G4739">
        <v>-14.9062533181707</v>
      </c>
      <c r="H4739">
        <v>3.4336781612706999</v>
      </c>
      <c r="I4739">
        <v>-23.6311305127712</v>
      </c>
      <c r="J4739">
        <v>12.277271712488201</v>
      </c>
      <c r="K4739">
        <v>1.5305384972309399</v>
      </c>
      <c r="L4739">
        <v>1.5114414279611099</v>
      </c>
      <c r="M4739">
        <v>57.250892600396703</v>
      </c>
      <c r="N4739">
        <v>1.4401570164187401</v>
      </c>
      <c r="O4739">
        <v>50.980392156862699</v>
      </c>
      <c r="P4739">
        <v>59.375</v>
      </c>
      <c r="Q4739">
        <v>-5.3397924201140003E-3</v>
      </c>
    </row>
    <row r="4740" spans="1:17" hidden="1" x14ac:dyDescent="0.3">
      <c r="A4740" t="s">
        <v>9709</v>
      </c>
      <c r="B4740" t="s">
        <v>9710</v>
      </c>
      <c r="C4740" t="str">
        <f>IFERROR(VLOOKUP(Table1[[#This Row],[Ticker]],[1]!Table2[[Symbol]:[Industry]],2,FALSE),"-")</f>
        <v>-</v>
      </c>
      <c r="D4740" t="s">
        <v>54</v>
      </c>
      <c r="E4740">
        <v>2.9061312450000001</v>
      </c>
      <c r="F4740">
        <v>2.83</v>
      </c>
      <c r="G4740">
        <v>-18.569818259386501</v>
      </c>
      <c r="H4740">
        <v>-3.8762633591971301</v>
      </c>
      <c r="I4740">
        <v>-21.519054205498101</v>
      </c>
      <c r="J4740">
        <v>-4.22627042024852</v>
      </c>
      <c r="K4740">
        <v>2.8133151853912302</v>
      </c>
      <c r="L4740">
        <v>3.01423225050072</v>
      </c>
      <c r="M4740">
        <v>52.6646824936998</v>
      </c>
      <c r="N4740">
        <v>1.23555105212934</v>
      </c>
      <c r="O4740">
        <v>58.6572438162544</v>
      </c>
      <c r="P4740">
        <v>10.980392156862701</v>
      </c>
      <c r="Q4740">
        <v>-0.11989726680451999</v>
      </c>
    </row>
    <row r="4741" spans="1:17" hidden="1" x14ac:dyDescent="0.3">
      <c r="A4741" t="s">
        <v>9711</v>
      </c>
      <c r="B4741" t="s">
        <v>9712</v>
      </c>
      <c r="C4741" t="str">
        <f>IFERROR(VLOOKUP(Table1[[#This Row],[Ticker]],[1]!Table2[[Symbol]:[Industry]],2,FALSE),"-")</f>
        <v>-</v>
      </c>
      <c r="D4741" t="s">
        <v>379</v>
      </c>
      <c r="E4741">
        <v>2.89771344</v>
      </c>
      <c r="F4741">
        <v>2.7</v>
      </c>
      <c r="G4741">
        <v>-26.9540891249959</v>
      </c>
      <c r="H4741">
        <v>-19.35854011448</v>
      </c>
      <c r="I4741">
        <v>-13.8401088409446</v>
      </c>
      <c r="J4741">
        <v>0.842086527303051</v>
      </c>
      <c r="K4741">
        <v>3.0864454588540902</v>
      </c>
      <c r="L4741">
        <v>3.19303127843297</v>
      </c>
      <c r="M4741">
        <v>37.221509433400797</v>
      </c>
      <c r="N4741">
        <v>0.51023057035825403</v>
      </c>
      <c r="O4741">
        <v>98.8888888888888</v>
      </c>
      <c r="P4741">
        <v>73.076923076922995</v>
      </c>
    </row>
    <row r="4742" spans="1:17" hidden="1" x14ac:dyDescent="0.3">
      <c r="A4742" t="s">
        <v>9713</v>
      </c>
      <c r="B4742" t="s">
        <v>9714</v>
      </c>
      <c r="C4742" t="str">
        <f>IFERROR(VLOOKUP(Table1[[#This Row],[Ticker]],[1]!Table2[[Symbol]:[Industry]],2,FALSE),"-")</f>
        <v>-</v>
      </c>
      <c r="D4742" t="s">
        <v>2469</v>
      </c>
      <c r="E4742">
        <v>2.8783485</v>
      </c>
      <c r="F4742">
        <v>18.18</v>
      </c>
      <c r="G4742">
        <v>-21.6197274672916</v>
      </c>
      <c r="H4742">
        <v>-2.4873744703082399</v>
      </c>
      <c r="I4742">
        <v>-13.104814723297499</v>
      </c>
      <c r="J4742">
        <v>0.47171615693268798</v>
      </c>
      <c r="K4742">
        <v>18.178441271598999</v>
      </c>
      <c r="L4742">
        <v>17.953661643414399</v>
      </c>
      <c r="M4742">
        <v>100</v>
      </c>
      <c r="O4742">
        <v>0</v>
      </c>
      <c r="P4742">
        <v>4.9653579676674298</v>
      </c>
    </row>
    <row r="4743" spans="1:17" hidden="1" x14ac:dyDescent="0.3">
      <c r="A4743" t="s">
        <v>9715</v>
      </c>
      <c r="B4743" t="s">
        <v>9716</v>
      </c>
      <c r="C4743" t="str">
        <f>IFERROR(VLOOKUP(Table1[[#This Row],[Ticker]],[1]!Table2[[Symbol]:[Industry]],2,FALSE),"-")</f>
        <v>-</v>
      </c>
      <c r="D4743" t="s">
        <v>532</v>
      </c>
      <c r="E4743">
        <v>2.823</v>
      </c>
      <c r="F4743">
        <v>9.41</v>
      </c>
      <c r="G4743">
        <v>39.0839286495479</v>
      </c>
      <c r="H4743">
        <v>-2.4873744703082399</v>
      </c>
      <c r="I4743">
        <v>33.926435276702399</v>
      </c>
      <c r="J4743">
        <v>0.47171615693268798</v>
      </c>
      <c r="K4743">
        <v>9.2724355469771904</v>
      </c>
      <c r="L4743">
        <v>7.8669294143333097</v>
      </c>
      <c r="M4743">
        <v>99.992037052364694</v>
      </c>
      <c r="O4743">
        <v>0</v>
      </c>
      <c r="P4743">
        <v>65.669014084506998</v>
      </c>
    </row>
    <row r="4744" spans="1:17" hidden="1" x14ac:dyDescent="0.3">
      <c r="A4744" t="s">
        <v>9717</v>
      </c>
      <c r="B4744" t="s">
        <v>9718</v>
      </c>
      <c r="C4744" t="str">
        <f>IFERROR(VLOOKUP(Table1[[#This Row],[Ticker]],[1]!Table2[[Symbol]:[Industry]],2,FALSE),"-")</f>
        <v>-</v>
      </c>
      <c r="D4744" t="s">
        <v>726</v>
      </c>
      <c r="E4744">
        <v>2.7862319549999999</v>
      </c>
      <c r="F4744">
        <v>267.99</v>
      </c>
      <c r="G4744">
        <v>2.2500667211872698</v>
      </c>
      <c r="H4744">
        <v>0.72786362492985102</v>
      </c>
      <c r="I4744">
        <v>0.69136362065149104</v>
      </c>
      <c r="J4744">
        <v>0.83473290015391299</v>
      </c>
      <c r="K4744">
        <v>259.06711985454501</v>
      </c>
      <c r="L4744">
        <v>239.43262520330501</v>
      </c>
      <c r="M4744">
        <v>60.128846353450299</v>
      </c>
      <c r="N4744">
        <v>2.7151148176574602</v>
      </c>
      <c r="O4744">
        <v>9.5003544908392108</v>
      </c>
      <c r="P4744">
        <v>52.267045454545404</v>
      </c>
      <c r="Q4744">
        <v>3.1679578910440001E-2</v>
      </c>
    </row>
    <row r="4745" spans="1:17" hidden="1" x14ac:dyDescent="0.3">
      <c r="A4745" t="s">
        <v>9719</v>
      </c>
      <c r="B4745" t="s">
        <v>9720</v>
      </c>
      <c r="C4745" t="str">
        <f>IFERROR(VLOOKUP(Table1[[#This Row],[Ticker]],[1]!Table2[[Symbol]:[Industry]],2,FALSE),"-")</f>
        <v>-</v>
      </c>
      <c r="D4745" t="s">
        <v>532</v>
      </c>
      <c r="E4745">
        <v>2.7830400000000002</v>
      </c>
      <c r="F4745">
        <v>4.46</v>
      </c>
      <c r="G4745">
        <v>-43.127836364327102</v>
      </c>
      <c r="H4745">
        <v>-8.4321727717944395</v>
      </c>
      <c r="I4745">
        <v>-16.568018186501</v>
      </c>
      <c r="J4745">
        <v>-12.665538745028</v>
      </c>
      <c r="K4745">
        <v>4.65988029530501</v>
      </c>
      <c r="L4745">
        <v>4.7830676923458997</v>
      </c>
      <c r="M4745">
        <v>48.319914780949603</v>
      </c>
      <c r="N4745">
        <v>2.6779680087141302</v>
      </c>
      <c r="O4745">
        <v>83.183856502242094</v>
      </c>
      <c r="P4745">
        <v>21.857923497267699</v>
      </c>
      <c r="Q4745">
        <v>9.8325195439702001E-2</v>
      </c>
    </row>
    <row r="4746" spans="1:17" hidden="1" x14ac:dyDescent="0.3">
      <c r="A4746" t="s">
        <v>9721</v>
      </c>
      <c r="B4746" t="s">
        <v>9722</v>
      </c>
      <c r="C4746" t="str">
        <f>IFERROR(VLOOKUP(Table1[[#This Row],[Ticker]],[1]!Table2[[Symbol]:[Industry]],2,FALSE),"-")</f>
        <v>-</v>
      </c>
      <c r="D4746" t="s">
        <v>223</v>
      </c>
      <c r="E4746">
        <v>2.7725399999999998</v>
      </c>
      <c r="F4746">
        <v>4.38</v>
      </c>
      <c r="G4746">
        <v>-66.585085434958998</v>
      </c>
      <c r="H4746">
        <v>7.2870616199173099</v>
      </c>
      <c r="I4746">
        <v>8.5618519433690992</v>
      </c>
      <c r="J4746">
        <v>5.256405152148</v>
      </c>
      <c r="K4746">
        <v>4.0142511682476796</v>
      </c>
      <c r="L4746">
        <v>4.4020418533351702</v>
      </c>
      <c r="M4746">
        <v>86.332868499782094</v>
      </c>
      <c r="N4746">
        <v>0.63076923076922997</v>
      </c>
      <c r="O4746">
        <v>66.6666666666666</v>
      </c>
      <c r="P4746">
        <v>31.137724550898199</v>
      </c>
    </row>
    <row r="4747" spans="1:17" hidden="1" x14ac:dyDescent="0.3">
      <c r="A4747" t="s">
        <v>9723</v>
      </c>
      <c r="B4747" t="s">
        <v>9724</v>
      </c>
      <c r="C4747" t="str">
        <f>IFERROR(VLOOKUP(Table1[[#This Row],[Ticker]],[1]!Table2[[Symbol]:[Industry]],2,FALSE),"-")</f>
        <v>-</v>
      </c>
      <c r="D4747" t="s">
        <v>396</v>
      </c>
      <c r="E4747">
        <v>2.7618659999999999</v>
      </c>
      <c r="F4747">
        <v>1.5</v>
      </c>
      <c r="G4747">
        <v>-29.810891886571898</v>
      </c>
      <c r="H4747">
        <v>-8.1477518287988104</v>
      </c>
      <c r="I4747">
        <v>-21.0802748459969</v>
      </c>
      <c r="J4747">
        <v>-0.84407331675152297</v>
      </c>
      <c r="K4747">
        <v>1.47744061829183</v>
      </c>
      <c r="L4747">
        <v>1.53419680308024</v>
      </c>
      <c r="M4747">
        <v>54.185897870832598</v>
      </c>
      <c r="N4747">
        <v>1.1169217712653099</v>
      </c>
      <c r="O4747">
        <v>32</v>
      </c>
      <c r="P4747">
        <v>31.578947368421002</v>
      </c>
      <c r="Q4747">
        <v>-6.5084654753492996E-2</v>
      </c>
    </row>
    <row r="4748" spans="1:17" hidden="1" x14ac:dyDescent="0.3">
      <c r="A4748" t="s">
        <v>9725</v>
      </c>
      <c r="B4748" t="s">
        <v>9726</v>
      </c>
      <c r="C4748" t="str">
        <f>IFERROR(VLOOKUP(Table1[[#This Row],[Ticker]],[1]!Table2[[Symbol]:[Industry]],2,FALSE),"-")</f>
        <v>-</v>
      </c>
      <c r="D4748" t="s">
        <v>433</v>
      </c>
      <c r="E4748">
        <v>2.7071999999999998</v>
      </c>
      <c r="F4748">
        <v>5.76</v>
      </c>
      <c r="G4748">
        <v>486.18087201184898</v>
      </c>
      <c r="H4748">
        <v>62.717303892264802</v>
      </c>
      <c r="I4748">
        <v>499.66114272351098</v>
      </c>
      <c r="J4748">
        <v>8.2961436378487203</v>
      </c>
      <c r="M4748">
        <v>100</v>
      </c>
      <c r="O4748">
        <v>0</v>
      </c>
      <c r="P4748">
        <v>512.76595744680799</v>
      </c>
    </row>
    <row r="4749" spans="1:17" hidden="1" x14ac:dyDescent="0.3">
      <c r="A4749" t="s">
        <v>9727</v>
      </c>
      <c r="B4749" t="s">
        <v>9728</v>
      </c>
      <c r="C4749" t="str">
        <f>IFERROR(VLOOKUP(Table1[[#This Row],[Ticker]],[1]!Table2[[Symbol]:[Industry]],2,FALSE),"-")</f>
        <v>-</v>
      </c>
      <c r="D4749" t="s">
        <v>532</v>
      </c>
      <c r="E4749">
        <v>2.6956533333333299</v>
      </c>
      <c r="F4749">
        <v>13.77</v>
      </c>
      <c r="G4749">
        <v>-26.585085434959002</v>
      </c>
      <c r="H4749">
        <v>-2.4873744703082399</v>
      </c>
      <c r="I4749">
        <v>-13.104814723297499</v>
      </c>
      <c r="J4749">
        <v>0.47171615693268798</v>
      </c>
      <c r="K4749">
        <v>13.7699983178971</v>
      </c>
      <c r="L4749">
        <v>13.735368952869599</v>
      </c>
      <c r="M4749">
        <v>100</v>
      </c>
      <c r="O4749">
        <v>0</v>
      </c>
      <c r="P4749">
        <v>0</v>
      </c>
    </row>
    <row r="4750" spans="1:17" hidden="1" x14ac:dyDescent="0.3">
      <c r="A4750" t="s">
        <v>9729</v>
      </c>
      <c r="B4750" t="s">
        <v>9730</v>
      </c>
      <c r="C4750" t="str">
        <f>IFERROR(VLOOKUP(Table1[[#This Row],[Ticker]],[1]!Table2[[Symbol]:[Industry]],2,FALSE),"-")</f>
        <v>-</v>
      </c>
      <c r="D4750" t="s">
        <v>68</v>
      </c>
      <c r="E4750">
        <v>2.6850138000000001</v>
      </c>
      <c r="F4750">
        <v>8.1300000000000008</v>
      </c>
      <c r="G4750">
        <v>-26.585085434959002</v>
      </c>
      <c r="H4750">
        <v>-2.4873744703082399</v>
      </c>
      <c r="I4750">
        <v>-13.104814723297499</v>
      </c>
      <c r="J4750">
        <v>0.47171615693268798</v>
      </c>
      <c r="K4750">
        <v>8.1299999796108509</v>
      </c>
      <c r="L4750">
        <v>8.1294201666824293</v>
      </c>
      <c r="M4750">
        <v>100</v>
      </c>
      <c r="O4750">
        <v>0</v>
      </c>
      <c r="P4750">
        <v>0</v>
      </c>
    </row>
    <row r="4751" spans="1:17" hidden="1" x14ac:dyDescent="0.3">
      <c r="A4751" t="s">
        <v>9731</v>
      </c>
      <c r="B4751" t="s">
        <v>9732</v>
      </c>
      <c r="C4751" t="str">
        <f>IFERROR(VLOOKUP(Table1[[#This Row],[Ticker]],[1]!Table2[[Symbol]:[Industry]],2,FALSE),"-")</f>
        <v>-</v>
      </c>
      <c r="D4751" t="s">
        <v>68</v>
      </c>
      <c r="E4751">
        <v>2.6716663999999999</v>
      </c>
      <c r="F4751">
        <v>17.03</v>
      </c>
      <c r="G4751">
        <v>-8.8933093465001907</v>
      </c>
      <c r="H4751">
        <v>6.6091221492369296</v>
      </c>
      <c r="I4751">
        <v>-19.2756136213691</v>
      </c>
      <c r="J4751">
        <v>10.6517285715819</v>
      </c>
      <c r="K4751">
        <v>16.0025632597278</v>
      </c>
      <c r="L4751">
        <v>15.8973860037884</v>
      </c>
      <c r="M4751">
        <v>64.613971275606104</v>
      </c>
      <c r="N4751">
        <v>1.7804347826086899</v>
      </c>
      <c r="O4751">
        <v>11.567821491485599</v>
      </c>
      <c r="P4751">
        <v>31</v>
      </c>
    </row>
    <row r="4752" spans="1:17" hidden="1" x14ac:dyDescent="0.3">
      <c r="A4752" t="s">
        <v>9733</v>
      </c>
      <c r="B4752" t="s">
        <v>9734</v>
      </c>
      <c r="C4752" t="str">
        <f>IFERROR(VLOOKUP(Table1[[#This Row],[Ticker]],[1]!Table2[[Symbol]:[Industry]],2,FALSE),"-")</f>
        <v>-</v>
      </c>
      <c r="D4752" t="s">
        <v>9735</v>
      </c>
      <c r="E4752">
        <v>2.6349399999999998</v>
      </c>
      <c r="F4752">
        <v>4.0599999999999996</v>
      </c>
      <c r="G4752">
        <v>-39.085085434958998</v>
      </c>
      <c r="H4752">
        <v>-16.287799098758299</v>
      </c>
      <c r="I4752">
        <v>-21.041322659805498</v>
      </c>
      <c r="J4752">
        <v>0.47171615693268798</v>
      </c>
      <c r="K4752">
        <v>4.2249471878684703</v>
      </c>
      <c r="L4752">
        <v>4.0952997761756702</v>
      </c>
      <c r="M4752">
        <v>34.869337904787102</v>
      </c>
      <c r="N4752">
        <v>9.61832061068702E-2</v>
      </c>
      <c r="O4752">
        <v>48.522167487684698</v>
      </c>
      <c r="P4752">
        <v>42.957746478873197</v>
      </c>
    </row>
    <row r="4753" spans="1:17" hidden="1" x14ac:dyDescent="0.3">
      <c r="A4753" t="s">
        <v>9736</v>
      </c>
      <c r="B4753" t="s">
        <v>9737</v>
      </c>
      <c r="C4753" t="str">
        <f>IFERROR(VLOOKUP(Table1[[#This Row],[Ticker]],[1]!Table2[[Symbol]:[Industry]],2,FALSE),"-")</f>
        <v>-</v>
      </c>
      <c r="D4753" t="s">
        <v>433</v>
      </c>
      <c r="E4753">
        <v>2.50595422912424</v>
      </c>
      <c r="F4753">
        <v>8.33</v>
      </c>
      <c r="G4753">
        <v>-26.585085434959002</v>
      </c>
      <c r="H4753">
        <v>-2.4873744703082399</v>
      </c>
      <c r="I4753">
        <v>-13.104814723297499</v>
      </c>
      <c r="J4753">
        <v>0.47171615693268798</v>
      </c>
      <c r="K4753">
        <v>8.3299999999999894</v>
      </c>
      <c r="L4753">
        <v>8.33</v>
      </c>
      <c r="M4753">
        <v>50</v>
      </c>
      <c r="O4753">
        <v>0</v>
      </c>
      <c r="P4753">
        <v>0</v>
      </c>
    </row>
    <row r="4754" spans="1:17" hidden="1" x14ac:dyDescent="0.3">
      <c r="A4754" t="s">
        <v>9738</v>
      </c>
      <c r="B4754" t="s">
        <v>9739</v>
      </c>
      <c r="C4754" t="str">
        <f>IFERROR(VLOOKUP(Table1[[#This Row],[Ticker]],[1]!Table2[[Symbol]:[Industry]],2,FALSE),"-")</f>
        <v>-</v>
      </c>
      <c r="D4754" t="s">
        <v>626</v>
      </c>
      <c r="E4754">
        <v>2.5025556276588099</v>
      </c>
      <c r="F4754">
        <v>12.52</v>
      </c>
      <c r="G4754">
        <v>-26.8241292596602</v>
      </c>
      <c r="H4754">
        <v>-2.4873744703082399</v>
      </c>
      <c r="I4754">
        <v>-13.104814723297499</v>
      </c>
      <c r="J4754">
        <v>0.47171615693268798</v>
      </c>
      <c r="K4754">
        <v>12.5199970450217</v>
      </c>
      <c r="L4754">
        <v>12.5612911893235</v>
      </c>
      <c r="M4754">
        <v>55.887715274265297</v>
      </c>
      <c r="O4754">
        <v>0.23961661341853599</v>
      </c>
      <c r="P4754">
        <v>4.94551550712489</v>
      </c>
    </row>
    <row r="4755" spans="1:17" hidden="1" x14ac:dyDescent="0.3">
      <c r="A4755" t="s">
        <v>9740</v>
      </c>
      <c r="B4755" t="s">
        <v>9741</v>
      </c>
      <c r="C4755" t="str">
        <f>IFERROR(VLOOKUP(Table1[[#This Row],[Ticker]],[1]!Table2[[Symbol]:[Industry]],2,FALSE),"-")</f>
        <v>-</v>
      </c>
      <c r="D4755" t="s">
        <v>124</v>
      </c>
      <c r="E4755">
        <v>2.4480010249999999</v>
      </c>
      <c r="F4755">
        <v>168.95</v>
      </c>
      <c r="G4755">
        <v>46.696965847092102</v>
      </c>
      <c r="H4755">
        <v>-1.7728668592489001</v>
      </c>
      <c r="I4755">
        <v>-10.772894674842</v>
      </c>
      <c r="J4755">
        <v>-1.28585960064307</v>
      </c>
      <c r="K4755">
        <v>154.025525109732</v>
      </c>
      <c r="L4755">
        <v>134.01122832773501</v>
      </c>
      <c r="M4755">
        <v>66.107558469481702</v>
      </c>
      <c r="N4755">
        <v>1.0146673651126199</v>
      </c>
      <c r="O4755">
        <v>8.9079609351879299</v>
      </c>
      <c r="P4755">
        <v>181.536410598233</v>
      </c>
      <c r="Q4755">
        <v>3.8668224590137003E-2</v>
      </c>
    </row>
    <row r="4756" spans="1:17" hidden="1" x14ac:dyDescent="0.3">
      <c r="A4756" t="s">
        <v>9742</v>
      </c>
      <c r="B4756" t="s">
        <v>9743</v>
      </c>
      <c r="C4756" t="str">
        <f>IFERROR(VLOOKUP(Table1[[#This Row],[Ticker]],[1]!Table2[[Symbol]:[Industry]],2,FALSE),"-")</f>
        <v>-</v>
      </c>
      <c r="D4756" t="s">
        <v>532</v>
      </c>
      <c r="E4756">
        <v>2.3673145600000001</v>
      </c>
      <c r="F4756">
        <v>31.97</v>
      </c>
      <c r="G4756">
        <v>130.202063159418</v>
      </c>
      <c r="H4756">
        <v>71.641165834702605</v>
      </c>
      <c r="I4756">
        <v>108.90907416559099</v>
      </c>
      <c r="J4756">
        <v>7.5380256010050202</v>
      </c>
      <c r="K4756">
        <v>20.899800295539201</v>
      </c>
      <c r="M4756">
        <v>100</v>
      </c>
      <c r="N4756">
        <v>1.46435197455605</v>
      </c>
      <c r="O4756">
        <v>0</v>
      </c>
      <c r="P4756">
        <v>156.78714859437699</v>
      </c>
    </row>
    <row r="4757" spans="1:17" hidden="1" x14ac:dyDescent="0.3">
      <c r="A4757" t="s">
        <v>9744</v>
      </c>
      <c r="B4757" t="s">
        <v>9745</v>
      </c>
      <c r="C4757" t="str">
        <f>IFERROR(VLOOKUP(Table1[[#This Row],[Ticker]],[1]!Table2[[Symbol]:[Industry]],2,FALSE),"-")</f>
        <v>-</v>
      </c>
      <c r="D4757" t="s">
        <v>46</v>
      </c>
      <c r="E4757">
        <v>2.34178631999999</v>
      </c>
      <c r="F4757">
        <v>2.4</v>
      </c>
      <c r="G4757">
        <v>-5.5931859894901201</v>
      </c>
      <c r="H4757">
        <v>-1.87035303188851</v>
      </c>
      <c r="I4757">
        <v>-12.2495918825592</v>
      </c>
      <c r="J4757">
        <v>1.0670674632677399</v>
      </c>
      <c r="K4757">
        <v>1.7400020759405499</v>
      </c>
      <c r="L4757">
        <v>1.26157303085244</v>
      </c>
      <c r="M4757">
        <v>79.607056726233907</v>
      </c>
      <c r="N4757">
        <v>1</v>
      </c>
      <c r="Q4757">
        <v>-3.5149089750809E-2</v>
      </c>
    </row>
    <row r="4758" spans="1:17" hidden="1" x14ac:dyDescent="0.3">
      <c r="A4758" t="s">
        <v>9746</v>
      </c>
      <c r="B4758" t="s">
        <v>9747</v>
      </c>
      <c r="C4758" t="str">
        <f>IFERROR(VLOOKUP(Table1[[#This Row],[Ticker]],[1]!Table2[[Symbol]:[Industry]],2,FALSE),"-")</f>
        <v>-</v>
      </c>
      <c r="D4758" t="s">
        <v>46</v>
      </c>
      <c r="E4758">
        <v>2.2983612181383499</v>
      </c>
      <c r="F4758">
        <v>24.48</v>
      </c>
      <c r="G4758">
        <v>0.91491456504093005</v>
      </c>
      <c r="H4758">
        <v>-2.4873744703082399</v>
      </c>
      <c r="I4758">
        <v>-8.1305437112906898</v>
      </c>
      <c r="J4758">
        <v>0.47171615693268798</v>
      </c>
      <c r="K4758">
        <v>24.444093913128999</v>
      </c>
      <c r="L4758">
        <v>23.407229179353099</v>
      </c>
      <c r="M4758">
        <v>100</v>
      </c>
      <c r="O4758">
        <v>0</v>
      </c>
      <c r="P4758">
        <v>27.5</v>
      </c>
    </row>
    <row r="4759" spans="1:17" hidden="1" x14ac:dyDescent="0.3">
      <c r="A4759" t="s">
        <v>9748</v>
      </c>
      <c r="B4759" t="s">
        <v>9749</v>
      </c>
      <c r="C4759" t="str">
        <f>IFERROR(VLOOKUP(Table1[[#This Row],[Ticker]],[1]!Table2[[Symbol]:[Industry]],2,FALSE),"-")</f>
        <v>-</v>
      </c>
      <c r="D4759" t="s">
        <v>286</v>
      </c>
      <c r="E4759">
        <v>2.2678451000000002</v>
      </c>
      <c r="F4759">
        <v>3.31</v>
      </c>
      <c r="G4759">
        <v>-21.838249991921099</v>
      </c>
      <c r="H4759">
        <v>-2.4873744703082399</v>
      </c>
      <c r="I4759">
        <v>-8.3579792802595794</v>
      </c>
      <c r="J4759">
        <v>0.47171615693268798</v>
      </c>
      <c r="K4759">
        <v>3.2683015237880202</v>
      </c>
      <c r="L4759">
        <v>3.2010779349025298</v>
      </c>
      <c r="M4759">
        <v>50</v>
      </c>
      <c r="O4759">
        <v>0</v>
      </c>
      <c r="P4759">
        <v>4.7468354430379698</v>
      </c>
    </row>
    <row r="4760" spans="1:17" hidden="1" x14ac:dyDescent="0.3">
      <c r="A4760" t="s">
        <v>9750</v>
      </c>
      <c r="B4760" t="s">
        <v>9751</v>
      </c>
      <c r="C4760" t="str">
        <f>IFERROR(VLOOKUP(Table1[[#This Row],[Ticker]],[1]!Table2[[Symbol]:[Industry]],2,FALSE),"-")</f>
        <v>-</v>
      </c>
      <c r="E4760">
        <v>2.2430983119999999</v>
      </c>
      <c r="F4760">
        <v>3.76</v>
      </c>
      <c r="G4760">
        <v>285.80201133923401</v>
      </c>
      <c r="H4760">
        <v>-2.4873744703082399</v>
      </c>
      <c r="I4760">
        <v>102.98713929969</v>
      </c>
      <c r="J4760">
        <v>0.47171615693268798</v>
      </c>
      <c r="K4760">
        <v>3.51931413505493</v>
      </c>
      <c r="L4760">
        <v>2.3912999001038</v>
      </c>
      <c r="M4760">
        <v>99.999999987781294</v>
      </c>
      <c r="N4760">
        <v>0</v>
      </c>
      <c r="O4760">
        <v>0</v>
      </c>
      <c r="P4760">
        <v>362.07228915662603</v>
      </c>
    </row>
    <row r="4761" spans="1:17" hidden="1" x14ac:dyDescent="0.3">
      <c r="A4761" t="s">
        <v>9752</v>
      </c>
      <c r="B4761" t="s">
        <v>9753</v>
      </c>
      <c r="C4761" t="str">
        <f>IFERROR(VLOOKUP(Table1[[#This Row],[Ticker]],[1]!Table2[[Symbol]:[Industry]],2,FALSE),"-")</f>
        <v>-</v>
      </c>
      <c r="D4761" t="s">
        <v>726</v>
      </c>
      <c r="E4761">
        <v>2.2099980540000002</v>
      </c>
      <c r="F4761">
        <v>73.010000000000005</v>
      </c>
      <c r="G4761">
        <v>39.4977171128116</v>
      </c>
      <c r="H4761">
        <v>-0.215898699383124</v>
      </c>
      <c r="I4761">
        <v>10.851042662101399</v>
      </c>
      <c r="J4761">
        <v>3.7383272217089001</v>
      </c>
      <c r="K4761">
        <v>71.355297518126605</v>
      </c>
      <c r="L4761">
        <v>62.266915719175302</v>
      </c>
      <c r="M4761">
        <v>42.618677459081702</v>
      </c>
      <c r="N4761">
        <v>1.1293333926958999</v>
      </c>
      <c r="O4761">
        <v>4.2322969456238804</v>
      </c>
      <c r="P4761">
        <v>70.983606557377001</v>
      </c>
    </row>
    <row r="4762" spans="1:17" hidden="1" x14ac:dyDescent="0.3">
      <c r="A4762" t="s">
        <v>9754</v>
      </c>
      <c r="B4762" t="s">
        <v>9755</v>
      </c>
      <c r="C4762" t="str">
        <f>IFERROR(VLOOKUP(Table1[[#This Row],[Ticker]],[1]!Table2[[Symbol]:[Industry]],2,FALSE),"-")</f>
        <v>-</v>
      </c>
      <c r="D4762" t="s">
        <v>532</v>
      </c>
      <c r="E4762">
        <v>2.1650564000000001</v>
      </c>
      <c r="F4762">
        <v>6.98</v>
      </c>
      <c r="G4762">
        <v>-26.585085434959002</v>
      </c>
      <c r="H4762">
        <v>-2.4873744703082399</v>
      </c>
      <c r="I4762">
        <v>-13.104814723297499</v>
      </c>
      <c r="J4762">
        <v>0.47171615693268798</v>
      </c>
      <c r="K4762">
        <v>6.9799971510091803</v>
      </c>
      <c r="L4762">
        <v>6.9533935267672797</v>
      </c>
      <c r="M4762">
        <v>99.999996303717197</v>
      </c>
      <c r="O4762">
        <v>0</v>
      </c>
      <c r="P4762">
        <v>0</v>
      </c>
    </row>
    <row r="4763" spans="1:17" hidden="1" x14ac:dyDescent="0.3">
      <c r="A4763" t="s">
        <v>9756</v>
      </c>
      <c r="B4763" t="s">
        <v>9757</v>
      </c>
      <c r="C4763" t="str">
        <f>IFERROR(VLOOKUP(Table1[[#This Row],[Ticker]],[1]!Table2[[Symbol]:[Industry]],2,FALSE),"-")</f>
        <v>-</v>
      </c>
      <c r="D4763" t="s">
        <v>21</v>
      </c>
      <c r="E4763">
        <v>2.08</v>
      </c>
      <c r="F4763">
        <v>16.64</v>
      </c>
      <c r="G4763">
        <v>-21.6008583056215</v>
      </c>
      <c r="H4763">
        <v>2.4968526590293001</v>
      </c>
      <c r="I4763">
        <v>-8.1205875939600105</v>
      </c>
      <c r="J4763">
        <v>0.47171615693268798</v>
      </c>
      <c r="K4763">
        <v>16.2989867605813</v>
      </c>
      <c r="L4763">
        <v>15.9953214768781</v>
      </c>
      <c r="M4763">
        <v>100</v>
      </c>
      <c r="N4763">
        <v>0</v>
      </c>
      <c r="O4763">
        <v>0</v>
      </c>
      <c r="P4763">
        <v>4.9842271293375404</v>
      </c>
    </row>
    <row r="4764" spans="1:17" hidden="1" x14ac:dyDescent="0.3">
      <c r="A4764" t="s">
        <v>9758</v>
      </c>
      <c r="B4764" t="s">
        <v>9759</v>
      </c>
      <c r="C4764" t="str">
        <f>IFERROR(VLOOKUP(Table1[[#This Row],[Ticker]],[1]!Table2[[Symbol]:[Industry]],2,FALSE),"-")</f>
        <v>-</v>
      </c>
      <c r="D4764" t="s">
        <v>396</v>
      </c>
      <c r="E4764">
        <v>2.0586174000000002</v>
      </c>
      <c r="F4764">
        <v>6.86</v>
      </c>
      <c r="G4764">
        <v>-17.696196546070102</v>
      </c>
      <c r="H4764">
        <v>-1.2251023805466701</v>
      </c>
      <c r="I4764">
        <v>-22.841656828560701</v>
      </c>
      <c r="J4764">
        <v>5.79230534844093E-2</v>
      </c>
      <c r="K4764">
        <v>7.2626336211602496</v>
      </c>
      <c r="L4764">
        <v>7.2960518070223896</v>
      </c>
      <c r="M4764">
        <v>42.774093129361297</v>
      </c>
      <c r="N4764">
        <v>1.58603319484209</v>
      </c>
      <c r="O4764">
        <v>36.297376093294403</v>
      </c>
      <c r="P4764">
        <v>30.4182509505703</v>
      </c>
      <c r="Q4764">
        <v>3.4988893509990002E-2</v>
      </c>
    </row>
    <row r="4765" spans="1:17" hidden="1" x14ac:dyDescent="0.3">
      <c r="A4765" t="s">
        <v>9760</v>
      </c>
      <c r="B4765" t="s">
        <v>9761</v>
      </c>
      <c r="C4765" t="str">
        <f>IFERROR(VLOOKUP(Table1[[#This Row],[Ticker]],[1]!Table2[[Symbol]:[Industry]],2,FALSE),"-")</f>
        <v>-</v>
      </c>
      <c r="D4765" t="s">
        <v>433</v>
      </c>
      <c r="E4765">
        <v>2.0541</v>
      </c>
      <c r="F4765">
        <v>4.0999999999999996</v>
      </c>
      <c r="G4765">
        <v>-26.585085434959002</v>
      </c>
      <c r="H4765">
        <v>-2.4873744703082399</v>
      </c>
      <c r="I4765">
        <v>-13.104814723297499</v>
      </c>
      <c r="J4765">
        <v>0.47171615693268798</v>
      </c>
      <c r="K4765">
        <v>4.0999926686163697</v>
      </c>
      <c r="L4765">
        <v>4.0895989218019704</v>
      </c>
      <c r="M4765">
        <v>99.806682354411805</v>
      </c>
      <c r="O4765">
        <v>0</v>
      </c>
      <c r="P4765">
        <v>0</v>
      </c>
    </row>
    <row r="4766" spans="1:17" hidden="1" x14ac:dyDescent="0.3">
      <c r="A4766" t="s">
        <v>9762</v>
      </c>
      <c r="B4766" t="s">
        <v>9763</v>
      </c>
      <c r="C4766" t="str">
        <f>IFERROR(VLOOKUP(Table1[[#This Row],[Ticker]],[1]!Table2[[Symbol]:[Industry]],2,FALSE),"-")</f>
        <v>-</v>
      </c>
      <c r="D4766" t="s">
        <v>304</v>
      </c>
      <c r="E4766">
        <v>1.976</v>
      </c>
      <c r="F4766">
        <v>61.75</v>
      </c>
      <c r="G4766">
        <v>-26.585085434959002</v>
      </c>
      <c r="H4766">
        <v>-2.4873744703082399</v>
      </c>
      <c r="I4766">
        <v>-13.104814723297499</v>
      </c>
      <c r="J4766">
        <v>0.47171615693268798</v>
      </c>
      <c r="K4766">
        <v>61.75</v>
      </c>
      <c r="L4766">
        <v>61.75</v>
      </c>
      <c r="M4766">
        <v>50</v>
      </c>
      <c r="O4766">
        <v>0</v>
      </c>
      <c r="P4766">
        <v>0</v>
      </c>
    </row>
    <row r="4767" spans="1:17" hidden="1" x14ac:dyDescent="0.3">
      <c r="A4767" t="s">
        <v>9764</v>
      </c>
      <c r="B4767" t="s">
        <v>9765</v>
      </c>
      <c r="C4767" t="str">
        <f>IFERROR(VLOOKUP(Table1[[#This Row],[Ticker]],[1]!Table2[[Symbol]:[Industry]],2,FALSE),"-")</f>
        <v>-</v>
      </c>
      <c r="D4767" t="s">
        <v>81</v>
      </c>
      <c r="E4767">
        <v>1.95423462</v>
      </c>
      <c r="F4767">
        <v>7.9</v>
      </c>
      <c r="K4767">
        <v>7.7408079907778697</v>
      </c>
      <c r="M4767">
        <v>57.238046106161903</v>
      </c>
      <c r="N4767">
        <v>1</v>
      </c>
    </row>
    <row r="4768" spans="1:17" hidden="1" x14ac:dyDescent="0.3">
      <c r="A4768" t="s">
        <v>9766</v>
      </c>
      <c r="B4768" t="s">
        <v>9767</v>
      </c>
      <c r="C4768" t="str">
        <f>IFERROR(VLOOKUP(Table1[[#This Row],[Ticker]],[1]!Table2[[Symbol]:[Industry]],2,FALSE),"-")</f>
        <v>-</v>
      </c>
      <c r="D4768" t="s">
        <v>926</v>
      </c>
      <c r="E4768">
        <v>1.9468433999999999</v>
      </c>
      <c r="F4768">
        <v>3.93</v>
      </c>
      <c r="G4768">
        <v>21.159275467296499</v>
      </c>
      <c r="H4768">
        <v>-2.4873744703082399</v>
      </c>
      <c r="I4768">
        <v>3.51239595919502</v>
      </c>
      <c r="J4768">
        <v>0.47171615693268798</v>
      </c>
      <c r="K4768">
        <v>3.8074821429885199</v>
      </c>
      <c r="L4768">
        <v>3.41602361096878</v>
      </c>
      <c r="M4768">
        <v>99.758189427494898</v>
      </c>
      <c r="N4768">
        <v>0</v>
      </c>
      <c r="O4768">
        <v>0</v>
      </c>
      <c r="P4768">
        <v>47.7443609022556</v>
      </c>
    </row>
    <row r="4769" spans="1:17" hidden="1" x14ac:dyDescent="0.3">
      <c r="A4769" t="s">
        <v>9768</v>
      </c>
      <c r="B4769" t="s">
        <v>9769</v>
      </c>
      <c r="C4769" t="str">
        <f>IFERROR(VLOOKUP(Table1[[#This Row],[Ticker]],[1]!Table2[[Symbol]:[Industry]],2,FALSE),"-")</f>
        <v>-</v>
      </c>
      <c r="D4769" t="s">
        <v>726</v>
      </c>
      <c r="E4769">
        <v>1.7649299939999901</v>
      </c>
      <c r="F4769">
        <v>4531.74</v>
      </c>
      <c r="K4769">
        <v>4523.2196314963803</v>
      </c>
      <c r="L4769">
        <v>4345.2923176734603</v>
      </c>
      <c r="M4769">
        <v>66.2688689774686</v>
      </c>
      <c r="N4769">
        <v>1</v>
      </c>
      <c r="Q4769">
        <v>7.1969087878504007E-2</v>
      </c>
    </row>
    <row r="4770" spans="1:17" hidden="1" x14ac:dyDescent="0.3">
      <c r="A4770" t="s">
        <v>9770</v>
      </c>
      <c r="B4770" t="s">
        <v>9771</v>
      </c>
      <c r="C4770" t="str">
        <f>IFERROR(VLOOKUP(Table1[[#This Row],[Ticker]],[1]!Table2[[Symbol]:[Industry]],2,FALSE),"-")</f>
        <v>-</v>
      </c>
      <c r="D4770" t="s">
        <v>21</v>
      </c>
      <c r="E4770">
        <v>1.6015999999999999</v>
      </c>
      <c r="F4770">
        <v>0.44</v>
      </c>
      <c r="G4770">
        <v>-26.585085434959002</v>
      </c>
      <c r="H4770">
        <v>-2.4873744703082399</v>
      </c>
      <c r="I4770">
        <v>-13.104814723297499</v>
      </c>
      <c r="J4770">
        <v>0.47171615693268798</v>
      </c>
      <c r="K4770">
        <v>0.43999998183790601</v>
      </c>
      <c r="L4770">
        <v>0.43930276185627698</v>
      </c>
      <c r="M4770">
        <v>100</v>
      </c>
      <c r="O4770">
        <v>0</v>
      </c>
      <c r="P4770">
        <v>0</v>
      </c>
    </row>
    <row r="4771" spans="1:17" hidden="1" x14ac:dyDescent="0.3">
      <c r="A4771" t="s">
        <v>9772</v>
      </c>
      <c r="B4771" t="s">
        <v>9773</v>
      </c>
      <c r="C4771" t="str">
        <f>IFERROR(VLOOKUP(Table1[[#This Row],[Ticker]],[1]!Table2[[Symbol]:[Industry]],2,FALSE),"-")</f>
        <v>-</v>
      </c>
      <c r="D4771" t="s">
        <v>626</v>
      </c>
      <c r="E4771">
        <v>1.5193308000000001</v>
      </c>
      <c r="F4771">
        <v>4.42</v>
      </c>
      <c r="G4771">
        <v>42.763573568872303</v>
      </c>
      <c r="H4771">
        <v>-2.4873744703082399</v>
      </c>
      <c r="I4771">
        <v>48.209053889841101</v>
      </c>
      <c r="J4771">
        <v>0.47171615693268798</v>
      </c>
      <c r="K4771">
        <v>4.3445224278323797</v>
      </c>
      <c r="L4771">
        <v>3.5864819868119699</v>
      </c>
      <c r="M4771">
        <v>100</v>
      </c>
      <c r="O4771">
        <v>0</v>
      </c>
      <c r="P4771">
        <v>69.348659003831401</v>
      </c>
    </row>
    <row r="4772" spans="1:17" hidden="1" x14ac:dyDescent="0.3">
      <c r="A4772" t="s">
        <v>9774</v>
      </c>
      <c r="B4772" t="s">
        <v>9775</v>
      </c>
      <c r="C4772" t="str">
        <f>IFERROR(VLOOKUP(Table1[[#This Row],[Ticker]],[1]!Table2[[Symbol]:[Industry]],2,FALSE),"-")</f>
        <v>-</v>
      </c>
      <c r="D4772" t="s">
        <v>136</v>
      </c>
      <c r="E4772">
        <v>1.3824000000000001</v>
      </c>
      <c r="F4772">
        <v>11.52</v>
      </c>
      <c r="G4772">
        <v>-26.585085434959002</v>
      </c>
      <c r="H4772">
        <v>-2.4873744703082399</v>
      </c>
      <c r="I4772">
        <v>-13.104814723297499</v>
      </c>
      <c r="J4772">
        <v>0.47171615693268798</v>
      </c>
      <c r="K4772">
        <v>11.5199999999999</v>
      </c>
      <c r="L4772">
        <v>11.52</v>
      </c>
      <c r="M4772">
        <v>50</v>
      </c>
      <c r="O4772">
        <v>0</v>
      </c>
      <c r="P4772">
        <v>0</v>
      </c>
    </row>
    <row r="4773" spans="1:17" hidden="1" x14ac:dyDescent="0.3">
      <c r="A4773" t="s">
        <v>9776</v>
      </c>
      <c r="B4773" t="s">
        <v>9777</v>
      </c>
      <c r="C4773" t="str">
        <f>IFERROR(VLOOKUP(Table1[[#This Row],[Ticker]],[1]!Table2[[Symbol]:[Industry]],2,FALSE),"-")</f>
        <v>-</v>
      </c>
      <c r="D4773" t="s">
        <v>121</v>
      </c>
      <c r="E4773">
        <v>1.37832452449136</v>
      </c>
      <c r="F4773">
        <v>13.12</v>
      </c>
      <c r="G4773">
        <v>-26.585085434959002</v>
      </c>
      <c r="H4773">
        <v>-2.4873744703082399</v>
      </c>
      <c r="I4773">
        <v>-13.104814723297499</v>
      </c>
      <c r="J4773">
        <v>0.47171615693268798</v>
      </c>
      <c r="K4773">
        <v>13.12</v>
      </c>
      <c r="L4773">
        <v>13.1199999999999</v>
      </c>
      <c r="M4773">
        <v>50</v>
      </c>
      <c r="O4773">
        <v>0</v>
      </c>
      <c r="P4773">
        <v>0</v>
      </c>
    </row>
    <row r="4774" spans="1:17" hidden="1" x14ac:dyDescent="0.3">
      <c r="A4774" t="s">
        <v>9778</v>
      </c>
      <c r="B4774" t="s">
        <v>9779</v>
      </c>
      <c r="C4774" t="str">
        <f>IFERROR(VLOOKUP(Table1[[#This Row],[Ticker]],[1]!Table2[[Symbol]:[Industry]],2,FALSE),"-")</f>
        <v>-</v>
      </c>
      <c r="D4774" t="s">
        <v>230</v>
      </c>
      <c r="E4774">
        <v>1.3452337240000001</v>
      </c>
      <c r="F4774">
        <v>79.069999999999993</v>
      </c>
      <c r="G4774">
        <v>477.92561792895498</v>
      </c>
      <c r="H4774">
        <v>25.091822548156902</v>
      </c>
      <c r="I4774">
        <v>409.49928309560499</v>
      </c>
      <c r="J4774">
        <v>10.702980793935</v>
      </c>
      <c r="K4774">
        <v>40.606265672449403</v>
      </c>
      <c r="L4774">
        <v>19.221923891090299</v>
      </c>
      <c r="M4774">
        <v>100</v>
      </c>
      <c r="N4774">
        <v>0.79266055045871497</v>
      </c>
      <c r="O4774">
        <v>0</v>
      </c>
      <c r="P4774">
        <v>504.51070336391399</v>
      </c>
    </row>
    <row r="4775" spans="1:17" hidden="1" x14ac:dyDescent="0.3">
      <c r="A4775" t="s">
        <v>9780</v>
      </c>
      <c r="B4775" t="s">
        <v>9781</v>
      </c>
      <c r="C4775" t="str">
        <f>IFERROR(VLOOKUP(Table1[[#This Row],[Ticker]],[1]!Table2[[Symbol]:[Industry]],2,FALSE),"-")</f>
        <v>-</v>
      </c>
      <c r="D4775" t="s">
        <v>584</v>
      </c>
      <c r="E4775">
        <v>1.3188</v>
      </c>
      <c r="F4775">
        <v>18.84</v>
      </c>
      <c r="G4775">
        <v>-26.585085434959002</v>
      </c>
      <c r="H4775">
        <v>-2.4873744703082399</v>
      </c>
      <c r="I4775">
        <v>-13.104814723297499</v>
      </c>
      <c r="J4775">
        <v>0.47171615693268798</v>
      </c>
      <c r="K4775">
        <v>18.839979185089799</v>
      </c>
      <c r="L4775">
        <v>18.7472114104105</v>
      </c>
      <c r="M4775">
        <v>100</v>
      </c>
      <c r="O4775">
        <v>0</v>
      </c>
      <c r="P4775">
        <v>0</v>
      </c>
    </row>
    <row r="4776" spans="1:17" hidden="1" x14ac:dyDescent="0.3">
      <c r="A4776" t="s">
        <v>9782</v>
      </c>
      <c r="B4776" t="s">
        <v>9783</v>
      </c>
      <c r="C4776" t="str">
        <f>IFERROR(VLOOKUP(Table1[[#This Row],[Ticker]],[1]!Table2[[Symbol]:[Industry]],2,FALSE),"-")</f>
        <v>-</v>
      </c>
      <c r="D4776" t="s">
        <v>1180</v>
      </c>
      <c r="E4776">
        <v>1.2757499999999999</v>
      </c>
      <c r="F4776">
        <v>85.05</v>
      </c>
      <c r="G4776">
        <v>-43.487869997733803</v>
      </c>
      <c r="H4776">
        <v>-2.4873744703082399</v>
      </c>
      <c r="I4776">
        <v>-26.759637058322902</v>
      </c>
      <c r="J4776">
        <v>0.47171615693268798</v>
      </c>
      <c r="K4776">
        <v>85.232391274350405</v>
      </c>
      <c r="L4776">
        <v>89.735947017146202</v>
      </c>
      <c r="M4776">
        <v>3.8134211653962402</v>
      </c>
      <c r="O4776">
        <v>20.3409758965314</v>
      </c>
      <c r="P4776">
        <v>0</v>
      </c>
    </row>
    <row r="4777" spans="1:17" hidden="1" x14ac:dyDescent="0.3">
      <c r="A4777" t="s">
        <v>9784</v>
      </c>
      <c r="B4777" t="s">
        <v>9785</v>
      </c>
      <c r="C4777" t="str">
        <f>IFERROR(VLOOKUP(Table1[[#This Row],[Ticker]],[1]!Table2[[Symbol]:[Industry]],2,FALSE),"-")</f>
        <v>-</v>
      </c>
      <c r="E4777">
        <v>1.2705</v>
      </c>
      <c r="F4777">
        <v>10.5</v>
      </c>
      <c r="G4777">
        <v>-26.585085434959002</v>
      </c>
      <c r="H4777">
        <v>-2.4873744703082399</v>
      </c>
      <c r="I4777">
        <v>-13.104814723297499</v>
      </c>
      <c r="J4777">
        <v>0.47171615693268798</v>
      </c>
      <c r="K4777">
        <v>10.499999985468699</v>
      </c>
      <c r="L4777">
        <v>10.499610824456401</v>
      </c>
      <c r="M4777">
        <v>100</v>
      </c>
      <c r="O4777">
        <v>0</v>
      </c>
      <c r="P4777">
        <v>0</v>
      </c>
    </row>
    <row r="4778" spans="1:17" hidden="1" x14ac:dyDescent="0.3">
      <c r="A4778" t="s">
        <v>9786</v>
      </c>
      <c r="B4778" t="s">
        <v>9787</v>
      </c>
      <c r="C4778" t="str">
        <f>IFERROR(VLOOKUP(Table1[[#This Row],[Ticker]],[1]!Table2[[Symbol]:[Industry]],2,FALSE),"-")</f>
        <v>-</v>
      </c>
      <c r="D4778" t="s">
        <v>68</v>
      </c>
      <c r="E4778">
        <v>1.2510239999999999</v>
      </c>
      <c r="F4778">
        <v>10.050000000000001</v>
      </c>
      <c r="G4778">
        <v>-26.585085434959002</v>
      </c>
      <c r="H4778">
        <v>-2.4873744703082399</v>
      </c>
      <c r="I4778">
        <v>-13.104814723297499</v>
      </c>
      <c r="J4778">
        <v>0.47171615693268798</v>
      </c>
      <c r="K4778">
        <v>10.050000000000001</v>
      </c>
      <c r="L4778">
        <v>10.049999999999899</v>
      </c>
      <c r="M4778">
        <v>50</v>
      </c>
      <c r="O4778">
        <v>0</v>
      </c>
      <c r="P4778">
        <v>0</v>
      </c>
    </row>
    <row r="4779" spans="1:17" hidden="1" x14ac:dyDescent="0.3">
      <c r="A4779" t="s">
        <v>9788</v>
      </c>
      <c r="B4779" t="s">
        <v>9789</v>
      </c>
      <c r="C4779" t="str">
        <f>IFERROR(VLOOKUP(Table1[[#This Row],[Ticker]],[1]!Table2[[Symbol]:[Industry]],2,FALSE),"-")</f>
        <v>-</v>
      </c>
      <c r="D4779" t="s">
        <v>68</v>
      </c>
      <c r="E4779">
        <v>1.143</v>
      </c>
      <c r="F4779">
        <v>3.81</v>
      </c>
      <c r="G4779">
        <v>-26.585085434959002</v>
      </c>
      <c r="H4779">
        <v>-2.4873744703082399</v>
      </c>
      <c r="I4779">
        <v>-13.104814723297499</v>
      </c>
      <c r="J4779">
        <v>0.47171615693268798</v>
      </c>
      <c r="K4779">
        <v>3.8099999731932099</v>
      </c>
      <c r="L4779">
        <v>3.8092144389669298</v>
      </c>
      <c r="M4779">
        <v>100</v>
      </c>
      <c r="O4779">
        <v>0</v>
      </c>
      <c r="P4779">
        <v>0</v>
      </c>
    </row>
    <row r="4780" spans="1:17" hidden="1" x14ac:dyDescent="0.3">
      <c r="A4780" t="s">
        <v>9790</v>
      </c>
      <c r="B4780" t="s">
        <v>9791</v>
      </c>
      <c r="C4780" t="str">
        <f>IFERROR(VLOOKUP(Table1[[#This Row],[Ticker]],[1]!Table2[[Symbol]:[Industry]],2,FALSE),"-")</f>
        <v>-</v>
      </c>
      <c r="E4780">
        <v>1.129</v>
      </c>
      <c r="F4780">
        <v>11.29</v>
      </c>
      <c r="G4780">
        <v>43.445035046968599</v>
      </c>
      <c r="H4780">
        <v>-2.4873744703082399</v>
      </c>
      <c r="I4780">
        <v>41.341149708986897</v>
      </c>
      <c r="J4780">
        <v>0.47171615693268798</v>
      </c>
      <c r="K4780">
        <v>10.8794796579927</v>
      </c>
      <c r="L4780">
        <v>8.6530248756571009</v>
      </c>
      <c r="M4780">
        <v>100</v>
      </c>
      <c r="N4780">
        <v>0</v>
      </c>
      <c r="O4780">
        <v>0</v>
      </c>
      <c r="P4780">
        <v>70.030120481927696</v>
      </c>
    </row>
    <row r="4781" spans="1:17" hidden="1" x14ac:dyDescent="0.3">
      <c r="A4781" t="s">
        <v>9792</v>
      </c>
      <c r="B4781" t="s">
        <v>9793</v>
      </c>
      <c r="C4781" t="str">
        <f>IFERROR(VLOOKUP(Table1[[#This Row],[Ticker]],[1]!Table2[[Symbol]:[Industry]],2,FALSE),"-")</f>
        <v>-</v>
      </c>
      <c r="D4781" t="s">
        <v>626</v>
      </c>
      <c r="E4781">
        <v>1.0733211024003799</v>
      </c>
      <c r="F4781">
        <v>1.95</v>
      </c>
      <c r="K4781">
        <v>2.2159995707425302</v>
      </c>
      <c r="M4781" s="1">
        <v>2.4459774300000002E-7</v>
      </c>
      <c r="N4781">
        <v>1</v>
      </c>
    </row>
    <row r="4782" spans="1:17" hidden="1" x14ac:dyDescent="0.3">
      <c r="A4782" t="s">
        <v>9794</v>
      </c>
      <c r="B4782" t="s">
        <v>9795</v>
      </c>
      <c r="C4782" t="str">
        <f>IFERROR(VLOOKUP(Table1[[#This Row],[Ticker]],[1]!Table2[[Symbol]:[Industry]],2,FALSE),"-")</f>
        <v>-</v>
      </c>
      <c r="D4782" t="s">
        <v>46</v>
      </c>
      <c r="E4782">
        <v>1.0725</v>
      </c>
      <c r="F4782">
        <v>3.9</v>
      </c>
      <c r="G4782">
        <v>37.280460783528298</v>
      </c>
      <c r="H4782">
        <v>2.3013579240579598</v>
      </c>
      <c r="I4782">
        <v>-6.54743767411723</v>
      </c>
      <c r="J4782">
        <v>5.2604485512988903</v>
      </c>
      <c r="K4782">
        <v>3.2453719661965601</v>
      </c>
      <c r="L4782">
        <v>2.9955742862881101</v>
      </c>
      <c r="M4782">
        <v>99.273829294588197</v>
      </c>
      <c r="N4782">
        <v>0.47318435754189903</v>
      </c>
      <c r="O4782">
        <v>19.4871794871794</v>
      </c>
      <c r="P4782">
        <v>95</v>
      </c>
      <c r="Q4782">
        <v>3.111204932838E-2</v>
      </c>
    </row>
    <row r="4783" spans="1:17" hidden="1" x14ac:dyDescent="0.3">
      <c r="A4783" t="s">
        <v>9796</v>
      </c>
      <c r="B4783" t="s">
        <v>9797</v>
      </c>
      <c r="C4783" t="str">
        <f>IFERROR(VLOOKUP(Table1[[#This Row],[Ticker]],[1]!Table2[[Symbol]:[Industry]],2,FALSE),"-")</f>
        <v>-</v>
      </c>
      <c r="D4783" t="s">
        <v>46</v>
      </c>
      <c r="E4783">
        <v>0.93283125</v>
      </c>
      <c r="F4783">
        <v>57.85</v>
      </c>
      <c r="G4783">
        <v>-26.585085434959002</v>
      </c>
      <c r="H4783">
        <v>-2.4873744703082399</v>
      </c>
      <c r="I4783">
        <v>-13.104814723297499</v>
      </c>
      <c r="J4783">
        <v>0.47171615693268798</v>
      </c>
      <c r="K4783">
        <v>57.849943982108798</v>
      </c>
      <c r="L4783">
        <v>57.601057501782201</v>
      </c>
      <c r="M4783">
        <v>100</v>
      </c>
      <c r="O4783">
        <v>0</v>
      </c>
      <c r="P4783">
        <v>0</v>
      </c>
    </row>
    <row r="4784" spans="1:17" hidden="1" x14ac:dyDescent="0.3">
      <c r="A4784" t="s">
        <v>9798</v>
      </c>
      <c r="B4784" t="s">
        <v>9799</v>
      </c>
      <c r="C4784" t="str">
        <f>IFERROR(VLOOKUP(Table1[[#This Row],[Ticker]],[1]!Table2[[Symbol]:[Industry]],2,FALSE),"-")</f>
        <v>-</v>
      </c>
      <c r="D4784" t="s">
        <v>170</v>
      </c>
      <c r="E4784">
        <v>0.92903103284561495</v>
      </c>
      <c r="F4784">
        <v>9.5</v>
      </c>
      <c r="G4784">
        <v>-26.585085434959002</v>
      </c>
      <c r="H4784">
        <v>-2.4873744703082399</v>
      </c>
      <c r="I4784">
        <v>-13.104814723297499</v>
      </c>
      <c r="J4784">
        <v>0.47171615693268798</v>
      </c>
      <c r="K4784">
        <v>9.5</v>
      </c>
      <c r="L4784">
        <v>9.5</v>
      </c>
      <c r="M4784">
        <v>50</v>
      </c>
      <c r="O4784">
        <v>0</v>
      </c>
      <c r="P4784">
        <v>0</v>
      </c>
    </row>
    <row r="4785" spans="1:16" hidden="1" x14ac:dyDescent="0.3">
      <c r="A4785" t="s">
        <v>9800</v>
      </c>
      <c r="B4785" t="s">
        <v>9801</v>
      </c>
      <c r="C4785" t="str">
        <f>IFERROR(VLOOKUP(Table1[[#This Row],[Ticker]],[1]!Table2[[Symbol]:[Industry]],2,FALSE),"-")</f>
        <v>-</v>
      </c>
      <c r="D4785" t="s">
        <v>532</v>
      </c>
      <c r="E4785">
        <v>0.86460657346542202</v>
      </c>
      <c r="F4785">
        <v>11.02</v>
      </c>
      <c r="G4785">
        <v>-26.585085434959002</v>
      </c>
      <c r="H4785">
        <v>-2.4873744703082399</v>
      </c>
      <c r="I4785">
        <v>-13.104814723297499</v>
      </c>
      <c r="J4785">
        <v>0.47171615693268798</v>
      </c>
      <c r="K4785">
        <v>11.019999956998801</v>
      </c>
      <c r="L4785">
        <v>11.0188132662977</v>
      </c>
      <c r="M4785">
        <v>100</v>
      </c>
      <c r="O4785">
        <v>0</v>
      </c>
      <c r="P4785">
        <v>0</v>
      </c>
    </row>
    <row r="4786" spans="1:16" hidden="1" x14ac:dyDescent="0.3">
      <c r="A4786" t="s">
        <v>9802</v>
      </c>
      <c r="B4786" t="s">
        <v>9803</v>
      </c>
      <c r="C4786" t="str">
        <f>IFERROR(VLOOKUP(Table1[[#This Row],[Ticker]],[1]!Table2[[Symbol]:[Industry]],2,FALSE),"-")</f>
        <v>-</v>
      </c>
      <c r="D4786" t="s">
        <v>584</v>
      </c>
      <c r="E4786">
        <v>0.73349999999999704</v>
      </c>
      <c r="F4786">
        <v>4.8899999999999997</v>
      </c>
      <c r="G4786">
        <v>-26.585085434959002</v>
      </c>
      <c r="H4786">
        <v>-2.4873744703082399</v>
      </c>
      <c r="I4786">
        <v>-13.104814723297499</v>
      </c>
      <c r="J4786">
        <v>0.47171615693268798</v>
      </c>
      <c r="K4786">
        <v>4.8899999999999899</v>
      </c>
      <c r="L4786">
        <v>4.8899999999999801</v>
      </c>
      <c r="M4786">
        <v>50</v>
      </c>
      <c r="O4786">
        <v>0</v>
      </c>
      <c r="P4786">
        <v>0</v>
      </c>
    </row>
    <row r="4787" spans="1:16" hidden="1" x14ac:dyDescent="0.3">
      <c r="A4787" t="s">
        <v>9804</v>
      </c>
      <c r="B4787" t="s">
        <v>9805</v>
      </c>
      <c r="C4787" t="str">
        <f>IFERROR(VLOOKUP(Table1[[#This Row],[Ticker]],[1]!Table2[[Symbol]:[Industry]],2,FALSE),"-")</f>
        <v>-</v>
      </c>
      <c r="D4787" t="s">
        <v>201</v>
      </c>
      <c r="E4787">
        <v>0.72540000000000004</v>
      </c>
      <c r="F4787">
        <v>8.06</v>
      </c>
      <c r="G4787">
        <v>54.538510070658901</v>
      </c>
      <c r="H4787">
        <v>2.4605421963584302</v>
      </c>
      <c r="I4787">
        <v>29.550052533339599</v>
      </c>
      <c r="J4787">
        <v>0.47171615693268798</v>
      </c>
      <c r="K4787">
        <v>7.5152010644753302</v>
      </c>
      <c r="L4787">
        <v>6.0301105072781498</v>
      </c>
      <c r="M4787">
        <v>100</v>
      </c>
      <c r="N4787">
        <v>0</v>
      </c>
      <c r="O4787">
        <v>0</v>
      </c>
      <c r="P4787">
        <v>81.123595505617899</v>
      </c>
    </row>
    <row r="4788" spans="1:16" hidden="1" x14ac:dyDescent="0.3">
      <c r="A4788" t="s">
        <v>9806</v>
      </c>
      <c r="B4788" t="s">
        <v>9807</v>
      </c>
      <c r="C4788" t="str">
        <f>IFERROR(VLOOKUP(Table1[[#This Row],[Ticker]],[1]!Table2[[Symbol]:[Industry]],2,FALSE),"-")</f>
        <v>-</v>
      </c>
      <c r="E4788">
        <v>0.66086999999999996</v>
      </c>
      <c r="F4788">
        <v>10.5</v>
      </c>
      <c r="G4788">
        <v>-26.585085434959002</v>
      </c>
      <c r="H4788">
        <v>-2.4873744703082399</v>
      </c>
      <c r="I4788">
        <v>-13.104814723297499</v>
      </c>
      <c r="J4788">
        <v>0.47171615693268798</v>
      </c>
      <c r="K4788">
        <v>10.1087023318594</v>
      </c>
      <c r="M4788">
        <v>50</v>
      </c>
      <c r="O4788">
        <v>0</v>
      </c>
    </row>
    <row r="4789" spans="1:16" hidden="1" x14ac:dyDescent="0.3">
      <c r="A4789" t="s">
        <v>9808</v>
      </c>
      <c r="B4789" t="s">
        <v>9809</v>
      </c>
      <c r="C4789" t="str">
        <f>IFERROR(VLOOKUP(Table1[[#This Row],[Ticker]],[1]!Table2[[Symbol]:[Industry]],2,FALSE),"-")</f>
        <v>-</v>
      </c>
      <c r="D4789" t="s">
        <v>726</v>
      </c>
      <c r="E4789">
        <v>0.62861604399999904</v>
      </c>
      <c r="F4789">
        <v>36.65</v>
      </c>
      <c r="G4789">
        <v>39.628066492478503</v>
      </c>
      <c r="H4789">
        <v>0.81841065365870702</v>
      </c>
      <c r="I4789">
        <v>11.216759225142001</v>
      </c>
      <c r="J4789">
        <v>4.23485948842134</v>
      </c>
      <c r="K4789">
        <v>35.877746617071502</v>
      </c>
      <c r="L4789">
        <v>31.4082735813796</v>
      </c>
      <c r="M4789">
        <v>21.949362773198501</v>
      </c>
      <c r="N4789">
        <v>1.1099903221891401</v>
      </c>
      <c r="O4789">
        <v>6.3847203274215598</v>
      </c>
      <c r="P4789">
        <v>68.894009216589794</v>
      </c>
    </row>
    <row r="4790" spans="1:16" hidden="1" x14ac:dyDescent="0.3">
      <c r="A4790" t="s">
        <v>9810</v>
      </c>
      <c r="B4790" t="s">
        <v>9811</v>
      </c>
      <c r="C4790" t="str">
        <f>IFERROR(VLOOKUP(Table1[[#This Row],[Ticker]],[1]!Table2[[Symbol]:[Industry]],2,FALSE),"-")</f>
        <v>-</v>
      </c>
      <c r="D4790" t="s">
        <v>116</v>
      </c>
      <c r="E4790">
        <v>0.49906499999999998</v>
      </c>
      <c r="F4790">
        <v>20.37</v>
      </c>
      <c r="G4790">
        <v>-16.3578127076863</v>
      </c>
      <c r="H4790">
        <v>-2.4873744703082399</v>
      </c>
      <c r="I4790">
        <v>-8.1048147232975403</v>
      </c>
      <c r="J4790">
        <v>0.47171615693268798</v>
      </c>
      <c r="K4790">
        <v>19.966578551367899</v>
      </c>
      <c r="L4790">
        <v>19.338489328512399</v>
      </c>
      <c r="M4790">
        <v>100</v>
      </c>
      <c r="N4790">
        <v>0</v>
      </c>
      <c r="O4790">
        <v>0</v>
      </c>
      <c r="P4790">
        <v>10.2272727272727</v>
      </c>
    </row>
    <row r="4791" spans="1:16" hidden="1" x14ac:dyDescent="0.3">
      <c r="A4791" t="s">
        <v>9812</v>
      </c>
      <c r="B4791" t="s">
        <v>9813</v>
      </c>
      <c r="C4791" t="str">
        <f>IFERROR(VLOOKUP(Table1[[#This Row],[Ticker]],[1]!Table2[[Symbol]:[Industry]],2,FALSE),"-")</f>
        <v>-</v>
      </c>
      <c r="D4791" t="s">
        <v>136</v>
      </c>
      <c r="E4791">
        <v>0.49402200000000002</v>
      </c>
      <c r="F4791">
        <v>4.1100000000000003</v>
      </c>
      <c r="G4791">
        <v>-26.585085434959002</v>
      </c>
      <c r="H4791">
        <v>-2.4873744703082399</v>
      </c>
      <c r="I4791">
        <v>-13.104814723297499</v>
      </c>
      <c r="J4791">
        <v>0.47171615693268798</v>
      </c>
      <c r="K4791">
        <v>4.1099999704893904</v>
      </c>
      <c r="L4791">
        <v>4.1091607675666397</v>
      </c>
      <c r="M4791">
        <v>100</v>
      </c>
      <c r="O4791">
        <v>0</v>
      </c>
      <c r="P4791">
        <v>0</v>
      </c>
    </row>
    <row r="4792" spans="1:16" hidden="1" x14ac:dyDescent="0.3">
      <c r="A4792" t="s">
        <v>9814</v>
      </c>
      <c r="B4792" t="s">
        <v>9815</v>
      </c>
      <c r="C4792" t="str">
        <f>IFERROR(VLOOKUP(Table1[[#This Row],[Ticker]],[1]!Table2[[Symbol]:[Industry]],2,FALSE),"-")</f>
        <v>-</v>
      </c>
      <c r="D4792" t="s">
        <v>532</v>
      </c>
      <c r="E4792">
        <v>0.48810308399999902</v>
      </c>
      <c r="F4792">
        <v>5.13</v>
      </c>
      <c r="G4792">
        <v>7.0086645650409203</v>
      </c>
      <c r="H4792">
        <v>31.1063755296917</v>
      </c>
      <c r="I4792">
        <v>20.488935276702399</v>
      </c>
      <c r="J4792">
        <v>5.3796916170553901</v>
      </c>
      <c r="K4792">
        <v>4.1669521479286997</v>
      </c>
      <c r="L4792">
        <v>3.91271014878753</v>
      </c>
      <c r="M4792">
        <v>100</v>
      </c>
      <c r="N4792">
        <v>5.8181818181818103</v>
      </c>
      <c r="O4792">
        <v>0</v>
      </c>
      <c r="P4792">
        <v>33.59375</v>
      </c>
    </row>
    <row r="4793" spans="1:16" hidden="1" x14ac:dyDescent="0.3">
      <c r="A4793" t="s">
        <v>9816</v>
      </c>
      <c r="B4793" t="s">
        <v>9817</v>
      </c>
      <c r="C4793" t="str">
        <f>IFERROR(VLOOKUP(Table1[[#This Row],[Ticker]],[1]!Table2[[Symbol]:[Industry]],2,FALSE),"-")</f>
        <v>-</v>
      </c>
      <c r="E4793">
        <v>0.38200000000000001</v>
      </c>
      <c r="F4793">
        <v>9.5500000000000007</v>
      </c>
      <c r="G4793">
        <v>-26.585085434959002</v>
      </c>
      <c r="H4793">
        <v>-2.4873744703082399</v>
      </c>
      <c r="I4793">
        <v>-13.104814723297499</v>
      </c>
      <c r="J4793">
        <v>0.47171615693268798</v>
      </c>
      <c r="K4793">
        <v>9.5499990703239703</v>
      </c>
      <c r="L4793">
        <v>9.5277172591578196</v>
      </c>
      <c r="M4793">
        <v>100</v>
      </c>
      <c r="O4793">
        <v>0</v>
      </c>
      <c r="P4793">
        <v>0</v>
      </c>
    </row>
    <row r="4794" spans="1:16" hidden="1" x14ac:dyDescent="0.3">
      <c r="A4794" t="s">
        <v>9818</v>
      </c>
      <c r="B4794" t="s">
        <v>9819</v>
      </c>
      <c r="C4794" t="str">
        <f>IFERROR(VLOOKUP(Table1[[#This Row],[Ticker]],[1]!Table2[[Symbol]:[Industry]],2,FALSE),"-")</f>
        <v>-</v>
      </c>
      <c r="D4794" t="s">
        <v>46</v>
      </c>
      <c r="E4794">
        <v>0.36780000000000002</v>
      </c>
      <c r="F4794">
        <v>12.26</v>
      </c>
      <c r="G4794">
        <v>165.319676469802</v>
      </c>
      <c r="H4794">
        <v>-2.4873744703082399</v>
      </c>
      <c r="I4794">
        <v>178.79994718146401</v>
      </c>
      <c r="J4794">
        <v>0.47171615693268798</v>
      </c>
      <c r="K4794">
        <v>11.5256065151359</v>
      </c>
      <c r="M4794">
        <v>100</v>
      </c>
      <c r="N4794">
        <v>0</v>
      </c>
      <c r="O4794">
        <v>0</v>
      </c>
      <c r="P4794">
        <v>191.90476190476099</v>
      </c>
    </row>
    <row r="4795" spans="1:16" hidden="1" x14ac:dyDescent="0.3">
      <c r="A4795" t="s">
        <v>9820</v>
      </c>
      <c r="B4795" t="s">
        <v>9821</v>
      </c>
      <c r="C4795" t="str">
        <f>IFERROR(VLOOKUP(Table1[[#This Row],[Ticker]],[1]!Table2[[Symbol]:[Industry]],2,FALSE),"-")</f>
        <v>-</v>
      </c>
      <c r="D4795" t="s">
        <v>433</v>
      </c>
      <c r="E4795">
        <v>0.35678500000000002</v>
      </c>
      <c r="F4795">
        <v>7.15</v>
      </c>
      <c r="G4795">
        <v>-26.585085434959002</v>
      </c>
      <c r="H4795">
        <v>-2.4873744703082399</v>
      </c>
      <c r="I4795">
        <v>-13.104814723297499</v>
      </c>
      <c r="J4795">
        <v>0.47171615693268798</v>
      </c>
      <c r="K4795">
        <v>7.1499999452712304</v>
      </c>
      <c r="L4795">
        <v>7.1484896116516801</v>
      </c>
      <c r="M4795">
        <v>100</v>
      </c>
      <c r="O4795">
        <v>0</v>
      </c>
      <c r="P4795">
        <v>0</v>
      </c>
    </row>
    <row r="4796" spans="1:16" hidden="1" x14ac:dyDescent="0.3">
      <c r="A4796" t="s">
        <v>9822</v>
      </c>
      <c r="B4796" t="s">
        <v>9823</v>
      </c>
      <c r="C4796" t="str">
        <f>IFERROR(VLOOKUP(Table1[[#This Row],[Ticker]],[1]!Table2[[Symbol]:[Industry]],2,FALSE),"-")</f>
        <v>-</v>
      </c>
      <c r="D4796" t="s">
        <v>116</v>
      </c>
      <c r="E4796">
        <v>0.34499999999999997</v>
      </c>
      <c r="F4796">
        <v>3.45</v>
      </c>
      <c r="G4796">
        <v>-16.712473969990899</v>
      </c>
      <c r="H4796">
        <v>-2.4873744703082399</v>
      </c>
      <c r="I4796">
        <v>-13.104814723297499</v>
      </c>
      <c r="J4796">
        <v>0.47171615693268798</v>
      </c>
      <c r="K4796">
        <v>3.4498660693718599</v>
      </c>
      <c r="L4796">
        <v>3.4100654083274198</v>
      </c>
      <c r="M4796">
        <v>100</v>
      </c>
      <c r="O4796">
        <v>0</v>
      </c>
      <c r="P4796">
        <v>9.8726114649681591</v>
      </c>
    </row>
    <row r="4797" spans="1:16" hidden="1" x14ac:dyDescent="0.3">
      <c r="A4797" t="s">
        <v>9824</v>
      </c>
      <c r="B4797" t="s">
        <v>9825</v>
      </c>
      <c r="C4797" t="str">
        <f>IFERROR(VLOOKUP(Table1[[#This Row],[Ticker]],[1]!Table2[[Symbol]:[Industry]],2,FALSE),"-")</f>
        <v>-</v>
      </c>
      <c r="D4797" t="s">
        <v>626</v>
      </c>
      <c r="E4797">
        <v>0.33499999999999802</v>
      </c>
      <c r="F4797">
        <v>1</v>
      </c>
      <c r="G4797">
        <v>-14.8449732899431</v>
      </c>
      <c r="H4797">
        <v>-4.2627840798750798</v>
      </c>
      <c r="I4797">
        <v>-17.738252227332602</v>
      </c>
      <c r="J4797">
        <v>-0.68487498968562099</v>
      </c>
      <c r="M4797">
        <v>50</v>
      </c>
      <c r="N4797">
        <v>1</v>
      </c>
    </row>
    <row r="4798" spans="1:16" hidden="1" x14ac:dyDescent="0.3">
      <c r="A4798" t="s">
        <v>9826</v>
      </c>
      <c r="B4798" t="s">
        <v>9827</v>
      </c>
      <c r="C4798" t="str">
        <f>IFERROR(VLOOKUP(Table1[[#This Row],[Ticker]],[1]!Table2[[Symbol]:[Industry]],2,FALSE),"-")</f>
        <v>-</v>
      </c>
      <c r="D4798" t="s">
        <v>433</v>
      </c>
      <c r="E4798">
        <v>0.28151999999999999</v>
      </c>
      <c r="F4798">
        <v>11.73</v>
      </c>
      <c r="G4798">
        <v>104.32042637606401</v>
      </c>
      <c r="H4798">
        <v>-2.4873744703082399</v>
      </c>
      <c r="I4798">
        <v>-13.104814723297499</v>
      </c>
      <c r="J4798">
        <v>0.47171615693268798</v>
      </c>
      <c r="K4798">
        <v>11.718078424206601</v>
      </c>
      <c r="L4798">
        <v>10.4254185027039</v>
      </c>
      <c r="M4798">
        <v>99.999262565895194</v>
      </c>
      <c r="O4798">
        <v>0</v>
      </c>
      <c r="P4798">
        <v>263.15789473684202</v>
      </c>
    </row>
    <row r="4799" spans="1:16" hidden="1" x14ac:dyDescent="0.3">
      <c r="A4799" t="s">
        <v>9828</v>
      </c>
      <c r="B4799" t="s">
        <v>9829</v>
      </c>
      <c r="C4799" t="str">
        <f>IFERROR(VLOOKUP(Table1[[#This Row],[Ticker]],[1]!Table2[[Symbol]:[Industry]],2,FALSE),"-")</f>
        <v>-</v>
      </c>
      <c r="D4799" t="s">
        <v>372</v>
      </c>
      <c r="E4799">
        <v>0.22970760000000001</v>
      </c>
      <c r="F4799">
        <v>2.14</v>
      </c>
      <c r="G4799">
        <v>-21.683124650645301</v>
      </c>
      <c r="H4799">
        <v>-2.4873744703082399</v>
      </c>
      <c r="I4799">
        <v>-8.2028539389838198</v>
      </c>
      <c r="J4799">
        <v>0.47171615693268798</v>
      </c>
      <c r="K4799">
        <v>2.1098853959650001</v>
      </c>
      <c r="L4799">
        <v>2.0658476075049301</v>
      </c>
      <c r="M4799">
        <v>100</v>
      </c>
      <c r="N4799">
        <v>0</v>
      </c>
      <c r="O4799">
        <v>0</v>
      </c>
      <c r="P4799">
        <v>4.9019607843137303</v>
      </c>
    </row>
    <row r="4800" spans="1:16" hidden="1" x14ac:dyDescent="0.3">
      <c r="A4800" t="s">
        <v>9830</v>
      </c>
      <c r="B4800" t="s">
        <v>9831</v>
      </c>
      <c r="C4800" t="str">
        <f>IFERROR(VLOOKUP(Table1[[#This Row],[Ticker]],[1]!Table2[[Symbol]:[Industry]],2,FALSE),"-")</f>
        <v>-</v>
      </c>
      <c r="D4800" t="s">
        <v>68</v>
      </c>
      <c r="E4800">
        <v>0.205176</v>
      </c>
      <c r="F4800">
        <v>1.03</v>
      </c>
      <c r="G4800">
        <v>-26.585085434959002</v>
      </c>
      <c r="H4800">
        <v>-2.4873744703082399</v>
      </c>
      <c r="I4800">
        <v>-13.104814723297499</v>
      </c>
      <c r="J4800">
        <v>0.47171615693268798</v>
      </c>
      <c r="K4800">
        <v>1.0299999966492499</v>
      </c>
      <c r="L4800">
        <v>1.0299075272439799</v>
      </c>
      <c r="M4800">
        <v>100</v>
      </c>
      <c r="O4800">
        <v>0</v>
      </c>
      <c r="P4800">
        <v>0</v>
      </c>
    </row>
    <row r="4801" spans="1:16" hidden="1" x14ac:dyDescent="0.3">
      <c r="A4801" t="s">
        <v>9832</v>
      </c>
      <c r="B4801" t="s">
        <v>9833</v>
      </c>
      <c r="C4801" t="str">
        <f>IFERROR(VLOOKUP(Table1[[#This Row],[Ticker]],[1]!Table2[[Symbol]:[Industry]],2,FALSE),"-")</f>
        <v>-</v>
      </c>
      <c r="D4801" t="s">
        <v>926</v>
      </c>
      <c r="E4801">
        <v>0.20382</v>
      </c>
      <c r="F4801">
        <v>2.58</v>
      </c>
      <c r="G4801">
        <v>-26.585085434959002</v>
      </c>
      <c r="H4801">
        <v>-41.247064392788801</v>
      </c>
      <c r="I4801">
        <v>-13.104814723297499</v>
      </c>
      <c r="J4801">
        <v>-38.287973765547903</v>
      </c>
      <c r="K4801">
        <v>2.5799999999999899</v>
      </c>
      <c r="L4801">
        <v>2.5799999999999899</v>
      </c>
      <c r="M4801">
        <v>50</v>
      </c>
      <c r="O4801">
        <v>0</v>
      </c>
      <c r="P4801">
        <v>0</v>
      </c>
    </row>
    <row r="4802" spans="1:16" hidden="1" x14ac:dyDescent="0.3">
      <c r="A4802" t="s">
        <v>9834</v>
      </c>
      <c r="B4802" t="s">
        <v>9835</v>
      </c>
      <c r="C4802" t="str">
        <f>IFERROR(VLOOKUP(Table1[[#This Row],[Ticker]],[1]!Table2[[Symbol]:[Industry]],2,FALSE),"-")</f>
        <v>-</v>
      </c>
      <c r="D4802" t="s">
        <v>2954</v>
      </c>
      <c r="E4802">
        <v>0.17280000000000001</v>
      </c>
      <c r="F4802">
        <v>1.44</v>
      </c>
      <c r="G4802">
        <v>-92.135324669408803</v>
      </c>
      <c r="H4802">
        <v>-2.4873744703082399</v>
      </c>
      <c r="I4802">
        <v>-78.655053957747299</v>
      </c>
      <c r="K4802">
        <v>1.51599561782055</v>
      </c>
      <c r="L4802">
        <v>2.56737409726624</v>
      </c>
      <c r="M4802">
        <v>100</v>
      </c>
      <c r="O4802">
        <v>190.277777777777</v>
      </c>
      <c r="P4802">
        <v>71.428571428571402</v>
      </c>
    </row>
    <row r="4803" spans="1:16" hidden="1" x14ac:dyDescent="0.3">
      <c r="A4803" t="s">
        <v>9836</v>
      </c>
      <c r="B4803" t="s">
        <v>9837</v>
      </c>
      <c r="C4803" t="str">
        <f>IFERROR(VLOOKUP(Table1[[#This Row],[Ticker]],[1]!Table2[[Symbol]:[Industry]],2,FALSE),"-")</f>
        <v>-</v>
      </c>
      <c r="D4803" t="s">
        <v>230</v>
      </c>
      <c r="E4803">
        <v>0.124319999999998</v>
      </c>
      <c r="F4803">
        <v>5.18</v>
      </c>
      <c r="G4803">
        <v>-26.585085434959002</v>
      </c>
      <c r="H4803">
        <v>-2.4873744703082399</v>
      </c>
      <c r="I4803">
        <v>-13.104814723297499</v>
      </c>
      <c r="J4803">
        <v>0.47171615693268798</v>
      </c>
      <c r="K4803">
        <v>5.18</v>
      </c>
      <c r="L4803">
        <v>5.1799999999999899</v>
      </c>
      <c r="M4803">
        <v>100</v>
      </c>
      <c r="O4803">
        <v>0</v>
      </c>
      <c r="P4803">
        <v>0</v>
      </c>
    </row>
    <row r="4804" spans="1:16" hidden="1" x14ac:dyDescent="0.3">
      <c r="A4804" t="s">
        <v>9838</v>
      </c>
      <c r="B4804" t="s">
        <v>9839</v>
      </c>
      <c r="C4804" t="str">
        <f>IFERROR(VLOOKUP(Table1[[#This Row],[Ticker]],[1]!Table2[[Symbol]:[Industry]],2,FALSE),"-")</f>
        <v>-</v>
      </c>
      <c r="D4804" t="s">
        <v>230</v>
      </c>
      <c r="E4804">
        <v>0.114264</v>
      </c>
      <c r="F4804">
        <v>12</v>
      </c>
      <c r="G4804">
        <v>-26.585085434959002</v>
      </c>
      <c r="H4804">
        <v>-2.4873744703082399</v>
      </c>
      <c r="I4804">
        <v>-13.104814723297499</v>
      </c>
      <c r="J4804">
        <v>0.47171615693268798</v>
      </c>
      <c r="K4804">
        <v>12</v>
      </c>
      <c r="L4804">
        <v>12</v>
      </c>
      <c r="M4804">
        <v>50</v>
      </c>
      <c r="O4804">
        <v>0</v>
      </c>
      <c r="P4804">
        <v>0</v>
      </c>
    </row>
    <row r="4805" spans="1:16" hidden="1" x14ac:dyDescent="0.3">
      <c r="A4805" t="s">
        <v>9840</v>
      </c>
      <c r="B4805" t="s">
        <v>9841</v>
      </c>
      <c r="C4805" t="str">
        <f>IFERROR(VLOOKUP(Table1[[#This Row],[Ticker]],[1]!Table2[[Symbol]:[Industry]],2,FALSE),"-")</f>
        <v>-</v>
      </c>
      <c r="D4805" t="s">
        <v>133</v>
      </c>
      <c r="E4805">
        <v>0.105825</v>
      </c>
      <c r="F4805">
        <v>4.25</v>
      </c>
      <c r="G4805">
        <v>-26.585085434959002</v>
      </c>
      <c r="H4805">
        <v>-2.4873744703082399</v>
      </c>
      <c r="I4805">
        <v>-13.104814723297499</v>
      </c>
      <c r="J4805">
        <v>0.47171615693268798</v>
      </c>
      <c r="K4805">
        <v>4.2499999916231603</v>
      </c>
      <c r="L4805">
        <v>4.2497688181099402</v>
      </c>
      <c r="M4805">
        <v>100</v>
      </c>
      <c r="O4805">
        <v>0</v>
      </c>
      <c r="P4805">
        <v>0</v>
      </c>
    </row>
    <row r="4806" spans="1:16" hidden="1" x14ac:dyDescent="0.3">
      <c r="A4806" t="s">
        <v>9842</v>
      </c>
      <c r="B4806" t="s">
        <v>9843</v>
      </c>
      <c r="C4806" t="str">
        <f>IFERROR(VLOOKUP(Table1[[#This Row],[Ticker]],[1]!Table2[[Symbol]:[Industry]],2,FALSE),"-")</f>
        <v>-</v>
      </c>
      <c r="D4806" t="s">
        <v>170</v>
      </c>
      <c r="E4806">
        <v>0.10272000000000001</v>
      </c>
      <c r="F4806">
        <v>2.14</v>
      </c>
      <c r="G4806">
        <v>-0.70273249378259806</v>
      </c>
      <c r="H4806">
        <v>2.4145863140054802</v>
      </c>
      <c r="I4806">
        <v>12.777538217878901</v>
      </c>
      <c r="J4806">
        <v>5.3736769412464103</v>
      </c>
      <c r="K4806">
        <v>1.9970836468092801</v>
      </c>
      <c r="L4806">
        <v>1.8288873302764801</v>
      </c>
      <c r="M4806">
        <v>100</v>
      </c>
      <c r="N4806">
        <v>3.3510638297872299</v>
      </c>
      <c r="O4806">
        <v>0</v>
      </c>
      <c r="P4806">
        <v>25.8823529411764</v>
      </c>
    </row>
    <row r="4807" spans="1:16" hidden="1" x14ac:dyDescent="0.3">
      <c r="A4807" t="s">
        <v>9844</v>
      </c>
      <c r="B4807" t="s">
        <v>9845</v>
      </c>
      <c r="C4807" t="str">
        <f>IFERROR(VLOOKUP(Table1[[#This Row],[Ticker]],[1]!Table2[[Symbol]:[Industry]],2,FALSE),"-")</f>
        <v>-</v>
      </c>
      <c r="D4807" t="s">
        <v>433</v>
      </c>
      <c r="E4807">
        <v>9.7884604062407093E-2</v>
      </c>
      <c r="F4807">
        <v>4.63</v>
      </c>
      <c r="G4807">
        <v>-10.835085434959</v>
      </c>
      <c r="H4807">
        <v>-2.4873744703082399</v>
      </c>
      <c r="I4807">
        <v>2.6451852767024402</v>
      </c>
      <c r="J4807">
        <v>0.47171615693268798</v>
      </c>
      <c r="K4807">
        <v>4.4614308505285303</v>
      </c>
      <c r="L4807">
        <v>4.1769204078099396</v>
      </c>
      <c r="M4807">
        <v>50</v>
      </c>
      <c r="N4807">
        <v>0</v>
      </c>
      <c r="O4807">
        <v>0</v>
      </c>
      <c r="P4807">
        <v>15.749999999999901</v>
      </c>
    </row>
    <row r="4808" spans="1:16" hidden="1" x14ac:dyDescent="0.3">
      <c r="A4808" t="s">
        <v>9846</v>
      </c>
      <c r="B4808" t="s">
        <v>9847</v>
      </c>
      <c r="C4808" t="str">
        <f>IFERROR(VLOOKUP(Table1[[#This Row],[Ticker]],[1]!Table2[[Symbol]:[Industry]],2,FALSE),"-")</f>
        <v>-</v>
      </c>
      <c r="D4808" t="s">
        <v>532</v>
      </c>
      <c r="E4808">
        <v>9.1329431639917899E-2</v>
      </c>
      <c r="F4808">
        <v>4.55</v>
      </c>
      <c r="G4808">
        <v>-26.585085434959002</v>
      </c>
      <c r="H4808">
        <v>-2.4873744703082399</v>
      </c>
      <c r="I4808">
        <v>-13.104814723297499</v>
      </c>
      <c r="J4808">
        <v>0.47171615693268798</v>
      </c>
      <c r="K4808">
        <v>4.55</v>
      </c>
      <c r="L4808">
        <v>4.5499999999999803</v>
      </c>
      <c r="M4808">
        <v>50</v>
      </c>
      <c r="O4808">
        <v>0</v>
      </c>
      <c r="P4808">
        <v>0</v>
      </c>
    </row>
    <row r="4809" spans="1:16" hidden="1" x14ac:dyDescent="0.3">
      <c r="A4809" t="s">
        <v>9848</v>
      </c>
      <c r="B4809" t="s">
        <v>9849</v>
      </c>
      <c r="C4809" t="str">
        <f>IFERROR(VLOOKUP(Table1[[#This Row],[Ticker]],[1]!Table2[[Symbol]:[Industry]],2,FALSE),"-")</f>
        <v>-</v>
      </c>
      <c r="D4809" t="s">
        <v>133</v>
      </c>
      <c r="E4809">
        <v>9.0601812000000004E-2</v>
      </c>
      <c r="F4809">
        <v>0.44</v>
      </c>
      <c r="G4809">
        <v>-16.585085434959002</v>
      </c>
      <c r="H4809">
        <v>-2.4873744703082399</v>
      </c>
      <c r="I4809">
        <v>-13.104814723297499</v>
      </c>
      <c r="J4809">
        <v>0.47171615693268798</v>
      </c>
      <c r="K4809">
        <v>0.43999092020750602</v>
      </c>
      <c r="L4809">
        <v>0.43454395444486299</v>
      </c>
      <c r="M4809">
        <v>50</v>
      </c>
      <c r="O4809">
        <v>0</v>
      </c>
      <c r="P4809">
        <v>9.9999999999999805</v>
      </c>
    </row>
    <row r="4810" spans="1:16" hidden="1" x14ac:dyDescent="0.3">
      <c r="A4810" t="s">
        <v>9850</v>
      </c>
      <c r="B4810" t="s">
        <v>9851</v>
      </c>
      <c r="C4810" t="str">
        <f>IFERROR(VLOOKUP(Table1[[#This Row],[Ticker]],[1]!Table2[[Symbol]:[Industry]],2,FALSE),"-")</f>
        <v>-</v>
      </c>
      <c r="D4810" t="s">
        <v>584</v>
      </c>
      <c r="E4810">
        <v>8.9298000000000002E-2</v>
      </c>
      <c r="F4810">
        <v>38.74</v>
      </c>
      <c r="G4810">
        <v>-21.598635570460399</v>
      </c>
      <c r="H4810">
        <v>-2.4873744703082399</v>
      </c>
      <c r="I4810">
        <v>-13.104814723297499</v>
      </c>
      <c r="J4810">
        <v>0.47171615693268798</v>
      </c>
      <c r="K4810">
        <v>38.739494996631102</v>
      </c>
      <c r="L4810">
        <v>38.4776101650084</v>
      </c>
      <c r="M4810">
        <v>50</v>
      </c>
      <c r="O4810">
        <v>0</v>
      </c>
      <c r="P4810">
        <v>4.9864498644986499</v>
      </c>
    </row>
    <row r="4811" spans="1:16" hidden="1" x14ac:dyDescent="0.3">
      <c r="A4811" t="s">
        <v>9852</v>
      </c>
      <c r="B4811" t="s">
        <v>9853</v>
      </c>
      <c r="C4811" t="str">
        <f>IFERROR(VLOOKUP(Table1[[#This Row],[Ticker]],[1]!Table2[[Symbol]:[Industry]],2,FALSE),"-")</f>
        <v>-</v>
      </c>
      <c r="E4811">
        <v>8.1900000000000001E-2</v>
      </c>
      <c r="F4811">
        <v>0.13</v>
      </c>
      <c r="G4811">
        <v>-26.585085434959002</v>
      </c>
      <c r="H4811">
        <v>-2.4873744703082399</v>
      </c>
      <c r="I4811">
        <v>-13.104814723297499</v>
      </c>
      <c r="J4811">
        <v>0.47171615693268798</v>
      </c>
      <c r="K4811">
        <v>0.12999999999999901</v>
      </c>
      <c r="L4811">
        <v>0.12999999999999901</v>
      </c>
      <c r="M4811">
        <v>50</v>
      </c>
      <c r="O4811">
        <v>0</v>
      </c>
      <c r="P4811">
        <v>0</v>
      </c>
    </row>
    <row r="4812" spans="1:16" hidden="1" x14ac:dyDescent="0.3">
      <c r="A4812" t="s">
        <v>9854</v>
      </c>
      <c r="B4812" t="s">
        <v>9855</v>
      </c>
      <c r="C4812" t="str">
        <f>IFERROR(VLOOKUP(Table1[[#This Row],[Ticker]],[1]!Table2[[Symbol]:[Industry]],2,FALSE),"-")</f>
        <v>-</v>
      </c>
      <c r="D4812" t="s">
        <v>532</v>
      </c>
      <c r="E4812">
        <v>7.0599999999999996E-2</v>
      </c>
      <c r="F4812">
        <v>3.53</v>
      </c>
      <c r="G4812">
        <v>-16.6162380829341</v>
      </c>
      <c r="H4812">
        <v>-2.4873744703082399</v>
      </c>
      <c r="I4812">
        <v>-8.3570402425853896</v>
      </c>
      <c r="J4812">
        <v>0.47171615693268798</v>
      </c>
      <c r="K4812">
        <v>3.4796879926386701</v>
      </c>
      <c r="L4812">
        <v>3.46079918727323</v>
      </c>
      <c r="M4812">
        <v>100</v>
      </c>
      <c r="N4812">
        <v>0</v>
      </c>
      <c r="O4812">
        <v>0</v>
      </c>
      <c r="P4812">
        <v>9.9688473520249197</v>
      </c>
    </row>
    <row r="4813" spans="1:16" hidden="1" x14ac:dyDescent="0.3">
      <c r="A4813" t="s">
        <v>9856</v>
      </c>
      <c r="B4813" t="s">
        <v>9857</v>
      </c>
      <c r="C4813" t="str">
        <f>IFERROR(VLOOKUP(Table1[[#This Row],[Ticker]],[1]!Table2[[Symbol]:[Industry]],2,FALSE),"-")</f>
        <v>-</v>
      </c>
      <c r="D4813" t="s">
        <v>396</v>
      </c>
      <c r="E4813">
        <v>5.4420624000000001E-2</v>
      </c>
      <c r="F4813">
        <v>1.86</v>
      </c>
      <c r="G4813">
        <v>178.33294735192601</v>
      </c>
      <c r="H4813">
        <v>6.9243902355741103</v>
      </c>
      <c r="I4813">
        <v>24.672963054480199</v>
      </c>
      <c r="J4813">
        <v>4.9660981794046002</v>
      </c>
      <c r="K4813">
        <v>1.71284245987701</v>
      </c>
      <c r="L4813">
        <v>1.38671035334979</v>
      </c>
      <c r="M4813">
        <v>100</v>
      </c>
      <c r="N4813">
        <v>1.6676470588235199</v>
      </c>
      <c r="O4813">
        <v>0</v>
      </c>
      <c r="P4813">
        <v>204.91803278688499</v>
      </c>
    </row>
    <row r="4814" spans="1:16" hidden="1" x14ac:dyDescent="0.3">
      <c r="A4814" t="s">
        <v>9858</v>
      </c>
      <c r="B4814" t="s">
        <v>9859</v>
      </c>
      <c r="C4814" t="str">
        <f>IFERROR(VLOOKUP(Table1[[#This Row],[Ticker]],[1]!Table2[[Symbol]:[Industry]],2,FALSE),"-")</f>
        <v>-</v>
      </c>
      <c r="D4814" t="s">
        <v>173</v>
      </c>
      <c r="E4814">
        <v>5.1029999999999999E-2</v>
      </c>
      <c r="F4814">
        <v>22.68</v>
      </c>
      <c r="G4814">
        <v>-94.909107781327705</v>
      </c>
      <c r="H4814">
        <v>-2.4873744703082399</v>
      </c>
      <c r="I4814">
        <v>-13.104814723297499</v>
      </c>
      <c r="J4814">
        <v>0.47171615693268798</v>
      </c>
      <c r="K4814">
        <v>22.8107194087087</v>
      </c>
      <c r="L4814">
        <v>33.804690114427999</v>
      </c>
      <c r="M4814">
        <v>0</v>
      </c>
      <c r="O4814">
        <v>215.69664902998201</v>
      </c>
      <c r="P4814">
        <v>4.9999999999999796</v>
      </c>
    </row>
    <row r="4815" spans="1:16" hidden="1" x14ac:dyDescent="0.3">
      <c r="A4815" t="s">
        <v>9860</v>
      </c>
      <c r="B4815" t="s">
        <v>9861</v>
      </c>
      <c r="C4815" t="str">
        <f>IFERROR(VLOOKUP(Table1[[#This Row],[Ticker]],[1]!Table2[[Symbol]:[Industry]],2,FALSE),"-")</f>
        <v>-</v>
      </c>
      <c r="D4815" t="s">
        <v>136</v>
      </c>
      <c r="E4815">
        <v>2.6800000000000001E-2</v>
      </c>
      <c r="F4815">
        <v>1.34</v>
      </c>
      <c r="G4815">
        <v>-26.585085434959002</v>
      </c>
      <c r="H4815">
        <v>-2.4873744703082399</v>
      </c>
      <c r="I4815">
        <v>-13.104814723297499</v>
      </c>
      <c r="J4815">
        <v>0.47171615693268798</v>
      </c>
      <c r="K4815">
        <v>1.33999999517099</v>
      </c>
      <c r="L4815">
        <v>1.3398626710563599</v>
      </c>
      <c r="M4815">
        <v>100</v>
      </c>
      <c r="O4815">
        <v>0</v>
      </c>
      <c r="P4815">
        <v>0</v>
      </c>
    </row>
    <row r="4816" spans="1:16" hidden="1" x14ac:dyDescent="0.3">
      <c r="A4816" t="s">
        <v>9862</v>
      </c>
      <c r="B4816" t="s">
        <v>9863</v>
      </c>
      <c r="C4816" t="str">
        <f>IFERROR(VLOOKUP(Table1[[#This Row],[Ticker]],[1]!Table2[[Symbol]:[Industry]],2,FALSE),"-")</f>
        <v>-</v>
      </c>
      <c r="D4816" t="s">
        <v>133</v>
      </c>
      <c r="E4816">
        <v>2.4500000000000001E-2</v>
      </c>
      <c r="F4816">
        <v>0.05</v>
      </c>
      <c r="G4816">
        <v>-26.585085434959002</v>
      </c>
      <c r="H4816">
        <v>-2.4873744703082399</v>
      </c>
      <c r="I4816">
        <v>136.89518527670199</v>
      </c>
      <c r="J4816">
        <v>0.47171615693268798</v>
      </c>
      <c r="K4816">
        <v>4.5023189180086902E-2</v>
      </c>
      <c r="M4816">
        <v>100</v>
      </c>
      <c r="N4816">
        <v>0</v>
      </c>
      <c r="O4816">
        <v>0</v>
      </c>
    </row>
    <row r="4817" spans="1:17" hidden="1" x14ac:dyDescent="0.3">
      <c r="A4817" t="s">
        <v>9864</v>
      </c>
      <c r="B4817" t="s">
        <v>9865</v>
      </c>
      <c r="C4817" t="str">
        <f>IFERROR(VLOOKUP(Table1[[#This Row],[Ticker]],[1]!Table2[[Symbol]:[Industry]],2,FALSE),"-")</f>
        <v>-</v>
      </c>
      <c r="E4817">
        <v>4.9799999999999996E-4</v>
      </c>
      <c r="F4817">
        <v>0.02</v>
      </c>
      <c r="G4817">
        <v>-26.585085434959002</v>
      </c>
      <c r="H4817">
        <v>-2.4873744703082399</v>
      </c>
      <c r="I4817">
        <v>-13.104814723297499</v>
      </c>
      <c r="J4817">
        <v>0.47171615693268798</v>
      </c>
      <c r="K4817">
        <v>0.02</v>
      </c>
      <c r="L4817">
        <v>0.02</v>
      </c>
      <c r="M4817">
        <v>50</v>
      </c>
      <c r="O4817">
        <v>0</v>
      </c>
      <c r="P4817">
        <v>0</v>
      </c>
    </row>
    <row r="4818" spans="1:17" hidden="1" x14ac:dyDescent="0.3">
      <c r="A4818" t="s">
        <v>9866</v>
      </c>
      <c r="B4818" t="s">
        <v>9867</v>
      </c>
      <c r="C4818" t="str">
        <f>IFERROR(VLOOKUP(Table1[[#This Row],[Ticker]],[1]!Table2[[Symbol]:[Industry]],2,FALSE),"-")</f>
        <v>-</v>
      </c>
      <c r="D4818" t="s">
        <v>1332</v>
      </c>
      <c r="E4818">
        <v>0</v>
      </c>
      <c r="F4818">
        <v>1243.2</v>
      </c>
      <c r="G4818">
        <v>-18.6665451825241</v>
      </c>
      <c r="H4818">
        <v>-1.0755733444518401</v>
      </c>
      <c r="I4818">
        <v>-8.7333355396652106</v>
      </c>
      <c r="J4818">
        <v>0.862038737577843</v>
      </c>
      <c r="K4818">
        <v>1230.8681440713599</v>
      </c>
      <c r="L4818">
        <v>1202.0937120993899</v>
      </c>
      <c r="M4818">
        <v>36.382996971611497</v>
      </c>
      <c r="N4818">
        <v>0.74017398686263003</v>
      </c>
      <c r="O4818">
        <v>3.0727155727155702</v>
      </c>
      <c r="P4818">
        <v>8.4816753926701498</v>
      </c>
      <c r="Q4818">
        <v>-0.13193077695746</v>
      </c>
    </row>
    <row r="4819" spans="1:17" hidden="1" x14ac:dyDescent="0.3">
      <c r="A4819" t="s">
        <v>9868</v>
      </c>
      <c r="B4819" t="s">
        <v>9869</v>
      </c>
      <c r="C4819" t="str">
        <f>IFERROR(VLOOKUP(Table1[[#This Row],[Ticker]],[1]!Table2[[Symbol]:[Industry]],2,FALSE),"-")</f>
        <v>-</v>
      </c>
      <c r="D4819" t="s">
        <v>1332</v>
      </c>
      <c r="E4819">
        <v>0</v>
      </c>
      <c r="F4819">
        <v>1230.4000000000001</v>
      </c>
      <c r="G4819">
        <v>-18.871632634006499</v>
      </c>
      <c r="H4819">
        <v>-1.88442122994729</v>
      </c>
      <c r="I4819">
        <v>-9.1059642554548503</v>
      </c>
      <c r="J4819">
        <v>0.58192023856533404</v>
      </c>
      <c r="K4819">
        <v>1218.12804260844</v>
      </c>
      <c r="L4819">
        <v>1192.38087004665</v>
      </c>
      <c r="M4819">
        <v>36.058663394519002</v>
      </c>
      <c r="N4819">
        <v>0.48383936238138198</v>
      </c>
      <c r="O4819">
        <v>13.1745773732119</v>
      </c>
      <c r="P4819">
        <v>9.7102095407935796</v>
      </c>
      <c r="Q4819">
        <v>-0.13333261542483699</v>
      </c>
    </row>
    <row r="4820" spans="1:17" hidden="1" x14ac:dyDescent="0.3">
      <c r="A4820" t="s">
        <v>9870</v>
      </c>
      <c r="B4820" t="s">
        <v>9871</v>
      </c>
      <c r="C4820" t="str">
        <f>IFERROR(VLOOKUP(Table1[[#This Row],[Ticker]],[1]!Table2[[Symbol]:[Industry]],2,FALSE),"-")</f>
        <v>-</v>
      </c>
      <c r="D4820" t="s">
        <v>726</v>
      </c>
      <c r="E4820">
        <v>0</v>
      </c>
      <c r="F4820">
        <v>52.21</v>
      </c>
      <c r="G4820">
        <v>-11.221606944708199</v>
      </c>
      <c r="H4820">
        <v>-4.7964992375335704</v>
      </c>
      <c r="I4820">
        <v>-1.11425273273555</v>
      </c>
      <c r="J4820">
        <v>2.2764900750386401</v>
      </c>
      <c r="K4820">
        <v>51.941725581735199</v>
      </c>
      <c r="L4820">
        <v>48.840140344468601</v>
      </c>
      <c r="M4820">
        <v>37.853305265548997</v>
      </c>
      <c r="N4820">
        <v>1.08379127256543</v>
      </c>
      <c r="O4820">
        <v>6.3014748132541598</v>
      </c>
      <c r="P4820">
        <v>22.392048384828101</v>
      </c>
      <c r="Q4820">
        <v>7.2054511565187995E-2</v>
      </c>
    </row>
    <row r="4821" spans="1:17" hidden="1" x14ac:dyDescent="0.3">
      <c r="A4821" t="s">
        <v>9872</v>
      </c>
      <c r="B4821" t="s">
        <v>9873</v>
      </c>
      <c r="C4821" t="str">
        <f>IFERROR(VLOOKUP(Table1[[#This Row],[Ticker]],[1]!Table2[[Symbol]:[Industry]],2,FALSE),"-")</f>
        <v>-</v>
      </c>
      <c r="D4821" t="s">
        <v>726</v>
      </c>
      <c r="E4821">
        <v>0</v>
      </c>
      <c r="F4821">
        <v>25.69</v>
      </c>
      <c r="G4821">
        <v>-15.0010173291518</v>
      </c>
      <c r="H4821">
        <v>-4.0486844474597996</v>
      </c>
      <c r="I4821">
        <v>-3.6972085736446401</v>
      </c>
      <c r="J4821">
        <v>2.8479537806950699</v>
      </c>
      <c r="K4821">
        <v>25.469666617851399</v>
      </c>
      <c r="L4821">
        <v>24.1979634817319</v>
      </c>
      <c r="M4821">
        <v>42.1652590342811</v>
      </c>
      <c r="N4821">
        <v>1.26328613821948</v>
      </c>
      <c r="O4821">
        <v>4.6321525885558401</v>
      </c>
      <c r="P4821">
        <v>17.574370709382102</v>
      </c>
      <c r="Q4821">
        <v>-2.5629607369169999E-2</v>
      </c>
    </row>
    <row r="4822" spans="1:17" hidden="1" x14ac:dyDescent="0.3">
      <c r="A4822" t="s">
        <v>9874</v>
      </c>
      <c r="B4822" t="s">
        <v>9875</v>
      </c>
      <c r="C4822" t="str">
        <f>IFERROR(VLOOKUP(Table1[[#This Row],[Ticker]],[1]!Table2[[Symbol]:[Industry]],2,FALSE),"-")</f>
        <v>-</v>
      </c>
      <c r="D4822" t="s">
        <v>726</v>
      </c>
      <c r="E4822">
        <v>0</v>
      </c>
      <c r="F4822">
        <v>22.08</v>
      </c>
      <c r="G4822">
        <v>28.231910778755601</v>
      </c>
      <c r="H4822">
        <v>0.56959634951575</v>
      </c>
      <c r="I4822">
        <v>7.4586886074876197</v>
      </c>
      <c r="J4822">
        <v>3.33810543108895</v>
      </c>
      <c r="K4822">
        <v>21.1945700964061</v>
      </c>
      <c r="L4822">
        <v>18.7315481392842</v>
      </c>
      <c r="M4822">
        <v>39.917065374287702</v>
      </c>
      <c r="N4822">
        <v>1.16468994828491</v>
      </c>
      <c r="O4822">
        <v>3.5778985507246501</v>
      </c>
      <c r="P4822">
        <v>56.373937677053803</v>
      </c>
      <c r="Q4822">
        <v>8.1438948753974005E-2</v>
      </c>
    </row>
    <row r="4823" spans="1:17" hidden="1" x14ac:dyDescent="0.3">
      <c r="A4823" t="s">
        <v>9876</v>
      </c>
      <c r="B4823" t="s">
        <v>9877</v>
      </c>
      <c r="C4823" t="str">
        <f>IFERROR(VLOOKUP(Table1[[#This Row],[Ticker]],[1]!Table2[[Symbol]:[Industry]],2,FALSE),"-")</f>
        <v>-</v>
      </c>
      <c r="D4823" t="s">
        <v>726</v>
      </c>
      <c r="E4823">
        <v>0</v>
      </c>
      <c r="F4823">
        <v>30.43</v>
      </c>
      <c r="G4823">
        <v>25.648643115743798</v>
      </c>
      <c r="H4823">
        <v>2.9030885566440601</v>
      </c>
      <c r="I4823">
        <v>7.6108311034240996</v>
      </c>
      <c r="J4823">
        <v>2.3081101469159901</v>
      </c>
      <c r="K4823">
        <v>29.1011952279026</v>
      </c>
      <c r="L4823">
        <v>26.0033927240694</v>
      </c>
      <c r="M4823">
        <v>46.770192321881197</v>
      </c>
      <c r="N4823">
        <v>1.0404994421532301</v>
      </c>
      <c r="O4823">
        <v>6.6381860006572602</v>
      </c>
      <c r="P4823">
        <v>55.931334870612297</v>
      </c>
      <c r="Q4823">
        <v>-1.7638996257211999E-2</v>
      </c>
    </row>
    <row r="4824" spans="1:17" hidden="1" x14ac:dyDescent="0.3">
      <c r="A4824" t="s">
        <v>9878</v>
      </c>
      <c r="B4824" t="s">
        <v>9879</v>
      </c>
      <c r="C4824" t="str">
        <f>IFERROR(VLOOKUP(Table1[[#This Row],[Ticker]],[1]!Table2[[Symbol]:[Industry]],2,FALSE),"-")</f>
        <v>-</v>
      </c>
      <c r="D4824" t="s">
        <v>726</v>
      </c>
      <c r="E4824">
        <v>0</v>
      </c>
      <c r="F4824">
        <v>42.51</v>
      </c>
      <c r="G4824">
        <v>8.4530340059557805</v>
      </c>
      <c r="H4824">
        <v>7.3051356511492402</v>
      </c>
      <c r="I4824">
        <v>-5.2935035389201799</v>
      </c>
      <c r="J4824">
        <v>1.40216509854701</v>
      </c>
      <c r="K4824">
        <v>40.008272146572502</v>
      </c>
      <c r="L4824">
        <v>37.153678318805703</v>
      </c>
      <c r="M4824">
        <v>42.372329352446798</v>
      </c>
      <c r="N4824">
        <v>0.78624760753905498</v>
      </c>
      <c r="O4824">
        <v>10.4916490237591</v>
      </c>
      <c r="P4824">
        <v>50.744680851063798</v>
      </c>
      <c r="Q4824">
        <v>2.6969867049001998E-2</v>
      </c>
    </row>
    <row r="4825" spans="1:17" hidden="1" x14ac:dyDescent="0.3">
      <c r="A4825" t="s">
        <v>9880</v>
      </c>
      <c r="B4825" t="s">
        <v>9881</v>
      </c>
      <c r="C4825" t="str">
        <f>IFERROR(VLOOKUP(Table1[[#This Row],[Ticker]],[1]!Table2[[Symbol]:[Industry]],2,FALSE),"-")</f>
        <v>-</v>
      </c>
      <c r="D4825" t="s">
        <v>726</v>
      </c>
      <c r="E4825">
        <v>0</v>
      </c>
      <c r="F4825">
        <v>39.28</v>
      </c>
      <c r="G4825">
        <v>12.626459795593499</v>
      </c>
      <c r="H4825">
        <v>0.82595712374342201</v>
      </c>
      <c r="I4825">
        <v>4.4647752198332498</v>
      </c>
      <c r="J4825">
        <v>3.0092614702418601</v>
      </c>
      <c r="K4825">
        <v>37.8045409841328</v>
      </c>
      <c r="L4825">
        <v>34.259882121219903</v>
      </c>
      <c r="M4825">
        <v>37.855201331873801</v>
      </c>
      <c r="N4825">
        <v>0.41554001570578603</v>
      </c>
      <c r="O4825">
        <v>2.0366598778003899</v>
      </c>
      <c r="P4825">
        <v>62.314049586776797</v>
      </c>
      <c r="Q4825">
        <v>5.8879591037521002E-2</v>
      </c>
    </row>
    <row r="4826" spans="1:17" hidden="1" x14ac:dyDescent="0.3">
      <c r="A4826" t="s">
        <v>9882</v>
      </c>
      <c r="B4826" t="s">
        <v>9883</v>
      </c>
      <c r="C4826" t="str">
        <f>IFERROR(VLOOKUP(Table1[[#This Row],[Ticker]],[1]!Table2[[Symbol]:[Industry]],2,FALSE),"-")</f>
        <v>-</v>
      </c>
      <c r="D4826" t="s">
        <v>726</v>
      </c>
      <c r="E4826">
        <v>0</v>
      </c>
      <c r="F4826">
        <v>52.06</v>
      </c>
      <c r="G4826">
        <v>-11.9912047393834</v>
      </c>
      <c r="H4826">
        <v>-4.4126081151680498</v>
      </c>
      <c r="I4826">
        <v>-0.90653886122858296</v>
      </c>
      <c r="J4826">
        <v>2.5137231580995398</v>
      </c>
      <c r="K4826">
        <v>51.780303710103297</v>
      </c>
      <c r="L4826">
        <v>48.686673529888701</v>
      </c>
      <c r="M4826">
        <v>38.548106434567202</v>
      </c>
      <c r="N4826">
        <v>1.06338723778191</v>
      </c>
      <c r="O4826">
        <v>4.6868997310795102</v>
      </c>
      <c r="P4826">
        <v>23.218934911242599</v>
      </c>
      <c r="Q4826">
        <v>-3.9160773297699998E-4</v>
      </c>
    </row>
    <row r="4827" spans="1:17" hidden="1" x14ac:dyDescent="0.3">
      <c r="A4827" t="s">
        <v>9884</v>
      </c>
      <c r="B4827" t="s">
        <v>9885</v>
      </c>
      <c r="C4827" t="str">
        <f>IFERROR(VLOOKUP(Table1[[#This Row],[Ticker]],[1]!Table2[[Symbol]:[Industry]],2,FALSE),"-")</f>
        <v>-</v>
      </c>
      <c r="D4827" t="s">
        <v>726</v>
      </c>
      <c r="E4827">
        <v>0</v>
      </c>
      <c r="F4827">
        <v>159.16999999999999</v>
      </c>
      <c r="G4827">
        <v>14.211022481891799</v>
      </c>
      <c r="H4827">
        <v>5.3723595079263298</v>
      </c>
      <c r="I4827">
        <v>3.2220141884907698</v>
      </c>
      <c r="J4827">
        <v>1.77140069951944</v>
      </c>
      <c r="K4827">
        <v>151.553482791855</v>
      </c>
      <c r="L4827">
        <v>137.696887459724</v>
      </c>
      <c r="M4827">
        <v>34.574083232051997</v>
      </c>
      <c r="N4827">
        <v>0.91036540629919604</v>
      </c>
      <c r="O4827">
        <v>2.94025256015582</v>
      </c>
      <c r="P4827">
        <v>44.686846650304403</v>
      </c>
      <c r="Q4827">
        <v>3.8010026247456002E-2</v>
      </c>
    </row>
    <row r="4828" spans="1:17" hidden="1" x14ac:dyDescent="0.3">
      <c r="A4828" t="s">
        <v>9886</v>
      </c>
      <c r="B4828" t="s">
        <v>9887</v>
      </c>
      <c r="C4828" t="str">
        <f>IFERROR(VLOOKUP(Table1[[#This Row],[Ticker]],[1]!Table2[[Symbol]:[Industry]],2,FALSE),"-")</f>
        <v>-</v>
      </c>
      <c r="D4828" t="s">
        <v>551</v>
      </c>
      <c r="E4828">
        <v>0</v>
      </c>
      <c r="F4828">
        <v>86.85</v>
      </c>
      <c r="G4828">
        <v>-33.994467098072001</v>
      </c>
      <c r="H4828">
        <v>-7.7146471975809803</v>
      </c>
      <c r="I4828">
        <v>-19.998039423125999</v>
      </c>
      <c r="J4828">
        <v>0.82697629903673098</v>
      </c>
      <c r="K4828">
        <v>90.815205079164201</v>
      </c>
      <c r="L4828">
        <v>96.629419384710999</v>
      </c>
      <c r="M4828">
        <v>70.236447926634199</v>
      </c>
      <c r="N4828">
        <v>0.53237463480276703</v>
      </c>
      <c r="O4828">
        <v>52.331606217616603</v>
      </c>
      <c r="P4828">
        <v>31.5112053301029</v>
      </c>
      <c r="Q4828">
        <v>0.14567341613641299</v>
      </c>
    </row>
    <row r="4829" spans="1:17" hidden="1" x14ac:dyDescent="0.3">
      <c r="A4829" t="s">
        <v>9888</v>
      </c>
      <c r="B4829" t="s">
        <v>9889</v>
      </c>
      <c r="C4829" t="str">
        <f>IFERROR(VLOOKUP(Table1[[#This Row],[Ticker]],[1]!Table2[[Symbol]:[Industry]],2,FALSE),"-")</f>
        <v>-</v>
      </c>
      <c r="D4829" t="s">
        <v>726</v>
      </c>
      <c r="E4829">
        <v>0</v>
      </c>
      <c r="F4829">
        <v>281.86</v>
      </c>
      <c r="G4829">
        <v>8.4053360209796093</v>
      </c>
      <c r="H4829">
        <v>0.79283309084815601</v>
      </c>
      <c r="I4829">
        <v>4.84304484066445</v>
      </c>
      <c r="J4829">
        <v>2.3882517627993098</v>
      </c>
      <c r="K4829">
        <v>267.889810691435</v>
      </c>
      <c r="L4829">
        <v>244.89291005734901</v>
      </c>
      <c r="M4829">
        <v>38.8935273072047</v>
      </c>
      <c r="N4829">
        <v>1.57577329497843</v>
      </c>
      <c r="O4829">
        <v>2.8879585609877099</v>
      </c>
      <c r="P4829">
        <v>40.403486924034802</v>
      </c>
      <c r="Q4829">
        <v>1.8802390589823002E-2</v>
      </c>
    </row>
    <row r="4830" spans="1:17" hidden="1" x14ac:dyDescent="0.3">
      <c r="A4830" t="s">
        <v>9890</v>
      </c>
      <c r="B4830" t="s">
        <v>9891</v>
      </c>
      <c r="C4830" t="str">
        <f>IFERROR(VLOOKUP(Table1[[#This Row],[Ticker]],[1]!Table2[[Symbol]:[Industry]],2,FALSE),"-")</f>
        <v>-</v>
      </c>
      <c r="D4830" t="s">
        <v>230</v>
      </c>
      <c r="E4830">
        <v>0</v>
      </c>
      <c r="F4830">
        <v>1537.2</v>
      </c>
      <c r="G4830">
        <v>-22.403452090330099</v>
      </c>
      <c r="H4830">
        <v>-6.0141883504344298</v>
      </c>
      <c r="I4830">
        <v>-8.2301771657331599</v>
      </c>
      <c r="J4830">
        <v>-2.74980283040908</v>
      </c>
      <c r="K4830">
        <v>1552.86120246723</v>
      </c>
      <c r="L4830">
        <v>1514.3643866065299</v>
      </c>
      <c r="M4830">
        <v>62.226032105996701</v>
      </c>
      <c r="N4830">
        <v>1.05234924110242</v>
      </c>
      <c r="O4830">
        <v>41.491022638563599</v>
      </c>
      <c r="P4830">
        <v>31.886233966796699</v>
      </c>
      <c r="Q4830">
        <v>6.3467078324692006E-2</v>
      </c>
    </row>
    <row r="4831" spans="1:17" hidden="1" x14ac:dyDescent="0.3">
      <c r="A4831" t="s">
        <v>9892</v>
      </c>
      <c r="B4831" t="s">
        <v>9893</v>
      </c>
      <c r="C4831" t="str">
        <f>IFERROR(VLOOKUP(Table1[[#This Row],[Ticker]],[1]!Table2[[Symbol]:[Industry]],2,FALSE),"-")</f>
        <v>-</v>
      </c>
      <c r="D4831" t="s">
        <v>726</v>
      </c>
      <c r="E4831">
        <v>0</v>
      </c>
      <c r="F4831">
        <v>272.60000000000002</v>
      </c>
      <c r="G4831">
        <v>1.62486659213151</v>
      </c>
      <c r="H4831">
        <v>1.3152665679451701</v>
      </c>
      <c r="I4831">
        <v>2.1010005078747902</v>
      </c>
      <c r="J4831">
        <v>2.57831136312591</v>
      </c>
      <c r="K4831">
        <v>261.78944038448901</v>
      </c>
      <c r="L4831">
        <v>242.08912173607399</v>
      </c>
      <c r="M4831">
        <v>30.520322535784199</v>
      </c>
      <c r="N4831">
        <v>0.48182102468536903</v>
      </c>
      <c r="O4831">
        <v>7.1166544387380704</v>
      </c>
      <c r="P4831">
        <v>33.9557739557739</v>
      </c>
      <c r="Q4831">
        <v>1.6721317295981999E-2</v>
      </c>
    </row>
    <row r="4832" spans="1:17" hidden="1" x14ac:dyDescent="0.3">
      <c r="A4832" t="s">
        <v>9894</v>
      </c>
      <c r="B4832" t="s">
        <v>9895</v>
      </c>
      <c r="C4832" t="str">
        <f>IFERROR(VLOOKUP(Table1[[#This Row],[Ticker]],[1]!Table2[[Symbol]:[Industry]],2,FALSE),"-")</f>
        <v>-</v>
      </c>
      <c r="D4832" t="s">
        <v>726</v>
      </c>
      <c r="E4832">
        <v>0</v>
      </c>
      <c r="F4832">
        <v>745.23</v>
      </c>
      <c r="G4832">
        <v>38.2669253600681</v>
      </c>
      <c r="H4832">
        <v>0.40653809948611902</v>
      </c>
      <c r="I4832">
        <v>18.456664665880599</v>
      </c>
      <c r="J4832">
        <v>2.6752710631902898</v>
      </c>
      <c r="K4832">
        <v>721.53526179384403</v>
      </c>
      <c r="L4832">
        <v>622.51682144924303</v>
      </c>
      <c r="M4832">
        <v>33.773001793398997</v>
      </c>
      <c r="N4832">
        <v>1.4270748751713001</v>
      </c>
      <c r="O4832">
        <v>2.3415589817908402</v>
      </c>
      <c r="P4832">
        <v>72.907192575406</v>
      </c>
      <c r="Q4832">
        <v>3.7138248543373997E-2</v>
      </c>
    </row>
    <row r="4833" spans="1:17" hidden="1" x14ac:dyDescent="0.3">
      <c r="A4833" t="s">
        <v>9896</v>
      </c>
      <c r="B4833" t="s">
        <v>9897</v>
      </c>
      <c r="C4833" t="str">
        <f>IFERROR(VLOOKUP(Table1[[#This Row],[Ticker]],[1]!Table2[[Symbol]:[Industry]],2,FALSE),"-")</f>
        <v>-</v>
      </c>
      <c r="D4833" t="s">
        <v>726</v>
      </c>
      <c r="E4833">
        <v>0</v>
      </c>
      <c r="F4833">
        <v>263.39</v>
      </c>
      <c r="G4833">
        <v>1.29896972138195</v>
      </c>
      <c r="H4833">
        <v>0.29651679962495098</v>
      </c>
      <c r="I4833">
        <v>0.67547816192425703</v>
      </c>
      <c r="J4833">
        <v>2.0127597944059699</v>
      </c>
      <c r="K4833">
        <v>254.77249845786901</v>
      </c>
      <c r="L4833">
        <v>235.84463410690699</v>
      </c>
      <c r="M4833">
        <v>38.590708796903002</v>
      </c>
      <c r="N4833">
        <v>1.29544765753359</v>
      </c>
      <c r="O4833">
        <v>4.4041155700672103</v>
      </c>
      <c r="P4833">
        <v>32.356783919597902</v>
      </c>
      <c r="Q4833">
        <v>1.5258138167479E-2</v>
      </c>
    </row>
    <row r="4834" spans="1:17" hidden="1" x14ac:dyDescent="0.3">
      <c r="A4834" t="s">
        <v>9898</v>
      </c>
      <c r="B4834" t="s">
        <v>9899</v>
      </c>
      <c r="C4834" t="str">
        <f>IFERROR(VLOOKUP(Table1[[#This Row],[Ticker]],[1]!Table2[[Symbol]:[Industry]],2,FALSE),"-")</f>
        <v>-</v>
      </c>
      <c r="D4834" t="s">
        <v>726</v>
      </c>
      <c r="E4834">
        <v>0</v>
      </c>
      <c r="F4834">
        <v>263</v>
      </c>
      <c r="G4834">
        <v>-14.8840873461928</v>
      </c>
      <c r="H4834">
        <v>-4.3836707666045402</v>
      </c>
      <c r="I4834">
        <v>-3.6537347782311702</v>
      </c>
      <c r="J4834">
        <v>2.73803792057116</v>
      </c>
      <c r="K4834">
        <v>261.02998274810898</v>
      </c>
      <c r="L4834">
        <v>247.92502441111</v>
      </c>
      <c r="M4834">
        <v>43.6990592984979</v>
      </c>
      <c r="N4834">
        <v>1.2404223403160199</v>
      </c>
      <c r="O4834">
        <v>4.5285171102661597</v>
      </c>
      <c r="P4834">
        <v>17.2275462447069</v>
      </c>
      <c r="Q4834">
        <v>-2.6504851824225999E-2</v>
      </c>
    </row>
    <row r="4835" spans="1:17" hidden="1" x14ac:dyDescent="0.3">
      <c r="A4835" t="s">
        <v>9900</v>
      </c>
      <c r="B4835" t="s">
        <v>9901</v>
      </c>
      <c r="C4835" t="str">
        <f>IFERROR(VLOOKUP(Table1[[#This Row],[Ticker]],[1]!Table2[[Symbol]:[Industry]],2,FALSE),"-")</f>
        <v>-</v>
      </c>
      <c r="D4835" t="s">
        <v>726</v>
      </c>
      <c r="E4835">
        <v>0</v>
      </c>
      <c r="F4835">
        <v>267.61</v>
      </c>
      <c r="G4835">
        <v>1.1194680452894501</v>
      </c>
      <c r="H4835">
        <v>0.64430084247783304</v>
      </c>
      <c r="I4835">
        <v>0.93191770948039998</v>
      </c>
      <c r="J4835">
        <v>2.3328471519219498</v>
      </c>
      <c r="K4835">
        <v>259.07313475806802</v>
      </c>
      <c r="L4835">
        <v>238.87079981600399</v>
      </c>
      <c r="M4835">
        <v>39.772223044646402</v>
      </c>
      <c r="N4835">
        <v>0.241125927316439</v>
      </c>
      <c r="O4835">
        <v>4.8578154777474598</v>
      </c>
      <c r="P4835">
        <v>1168.1135383594701</v>
      </c>
      <c r="Q4835">
        <v>-4.0451341168239998E-3</v>
      </c>
    </row>
    <row r="4836" spans="1:17" hidden="1" x14ac:dyDescent="0.3">
      <c r="A4836" t="s">
        <v>9902</v>
      </c>
      <c r="B4836" t="s">
        <v>9903</v>
      </c>
      <c r="C4836" t="str">
        <f>IFERROR(VLOOKUP(Table1[[#This Row],[Ticker]],[1]!Table2[[Symbol]:[Industry]],2,FALSE),"-")</f>
        <v>-</v>
      </c>
      <c r="D4836" t="s">
        <v>233</v>
      </c>
      <c r="E4836">
        <v>0</v>
      </c>
      <c r="F4836">
        <v>162</v>
      </c>
      <c r="G4836">
        <v>8.4149145650409203</v>
      </c>
      <c r="H4836">
        <v>6.9720849891512104</v>
      </c>
      <c r="I4836">
        <v>-7.1532123688175</v>
      </c>
      <c r="J4836">
        <v>0.47171615693268798</v>
      </c>
      <c r="K4836">
        <v>152.726593245499</v>
      </c>
      <c r="L4836">
        <v>146.372895293265</v>
      </c>
      <c r="M4836">
        <v>50</v>
      </c>
      <c r="N4836">
        <v>0</v>
      </c>
      <c r="O4836">
        <v>0</v>
      </c>
      <c r="P4836">
        <v>62</v>
      </c>
    </row>
    <row r="4837" spans="1:17" hidden="1" x14ac:dyDescent="0.3">
      <c r="A4837" t="s">
        <v>9904</v>
      </c>
      <c r="B4837" t="s">
        <v>9905</v>
      </c>
      <c r="C4837" t="str">
        <f>IFERROR(VLOOKUP(Table1[[#This Row],[Ticker]],[1]!Table2[[Symbol]:[Industry]],2,FALSE),"-")</f>
        <v>-</v>
      </c>
      <c r="D4837" t="s">
        <v>726</v>
      </c>
      <c r="E4837">
        <v>0</v>
      </c>
      <c r="F4837">
        <v>904.72</v>
      </c>
      <c r="G4837">
        <v>31.031639303716801</v>
      </c>
      <c r="H4837">
        <v>1.1069319844244301</v>
      </c>
      <c r="I4837">
        <v>13.6812499085587</v>
      </c>
      <c r="J4837">
        <v>3.2915600886782301</v>
      </c>
      <c r="K4837">
        <v>867.07035550154899</v>
      </c>
      <c r="L4837">
        <v>761.94987792925394</v>
      </c>
      <c r="M4837">
        <v>37.3388535311583</v>
      </c>
      <c r="N4837">
        <v>1.0089116064977099</v>
      </c>
      <c r="O4837">
        <v>2.2415775046423101</v>
      </c>
      <c r="P4837">
        <v>93.506437951832893</v>
      </c>
      <c r="Q4837">
        <v>2.6632969630870001E-2</v>
      </c>
    </row>
    <row r="4838" spans="1:17" hidden="1" x14ac:dyDescent="0.3">
      <c r="A4838" t="s">
        <v>9906</v>
      </c>
      <c r="B4838" t="s">
        <v>9907</v>
      </c>
      <c r="C4838" t="str">
        <f>IFERROR(VLOOKUP(Table1[[#This Row],[Ticker]],[1]!Table2[[Symbol]:[Industry]],2,FALSE),"-")</f>
        <v>-</v>
      </c>
      <c r="D4838" t="s">
        <v>726</v>
      </c>
      <c r="E4838">
        <v>0</v>
      </c>
      <c r="F4838">
        <v>866</v>
      </c>
      <c r="G4838">
        <v>-2.6760855780410502</v>
      </c>
      <c r="H4838">
        <v>0.24203729439764399</v>
      </c>
      <c r="I4838">
        <v>-1.1823591497918999</v>
      </c>
      <c r="J4838">
        <v>1.6935184892536499</v>
      </c>
      <c r="K4838">
        <v>842.63087775133897</v>
      </c>
      <c r="L4838">
        <v>783.50986046889295</v>
      </c>
      <c r="M4838">
        <v>43.617668529781398</v>
      </c>
      <c r="N4838">
        <v>0.74819500637056502</v>
      </c>
      <c r="O4838">
        <v>14.318706697459501</v>
      </c>
      <c r="P4838">
        <v>40.8130081300813</v>
      </c>
      <c r="Q4838">
        <v>3.5665262196414999E-2</v>
      </c>
    </row>
    <row r="4839" spans="1:17" hidden="1" x14ac:dyDescent="0.3">
      <c r="A4839" t="s">
        <v>9908</v>
      </c>
      <c r="B4839" t="s">
        <v>9909</v>
      </c>
      <c r="C4839" t="str">
        <f>IFERROR(VLOOKUP(Table1[[#This Row],[Ticker]],[1]!Table2[[Symbol]:[Industry]],2,FALSE),"-")</f>
        <v>-</v>
      </c>
      <c r="D4839" t="s">
        <v>726</v>
      </c>
      <c r="E4839">
        <v>0</v>
      </c>
      <c r="F4839">
        <v>285.85000000000002</v>
      </c>
      <c r="G4839">
        <v>7.4908995556600697</v>
      </c>
      <c r="H4839">
        <v>2.1246473876152598</v>
      </c>
      <c r="I4839">
        <v>3.3832247241126998</v>
      </c>
      <c r="J4839">
        <v>-8.2377207799256905E-2</v>
      </c>
      <c r="K4839">
        <v>275.61578179943001</v>
      </c>
      <c r="L4839">
        <v>252.09327313355399</v>
      </c>
      <c r="M4839">
        <v>36.174903309900898</v>
      </c>
      <c r="N4839">
        <v>0.78644990306113305</v>
      </c>
      <c r="O4839">
        <v>4.05807241560258</v>
      </c>
      <c r="P4839">
        <v>62.868212637456502</v>
      </c>
      <c r="Q4839">
        <v>1.2902501101542001E-2</v>
      </c>
    </row>
    <row r="4840" spans="1:17" hidden="1" x14ac:dyDescent="0.3">
      <c r="A4840" t="s">
        <v>9910</v>
      </c>
      <c r="B4840" t="s">
        <v>9911</v>
      </c>
      <c r="C4840" t="str">
        <f>IFERROR(VLOOKUP(Table1[[#This Row],[Ticker]],[1]!Table2[[Symbol]:[Industry]],2,FALSE),"-")</f>
        <v>-</v>
      </c>
      <c r="D4840" t="s">
        <v>726</v>
      </c>
      <c r="E4840">
        <v>0</v>
      </c>
      <c r="F4840">
        <v>912.68</v>
      </c>
      <c r="G4840">
        <v>-1.9614280534575299</v>
      </c>
      <c r="H4840">
        <v>1.14561800075592</v>
      </c>
      <c r="I4840">
        <v>0.31526008812049</v>
      </c>
      <c r="J4840">
        <v>2.6012842632449802</v>
      </c>
      <c r="K4840">
        <v>884.52930485489901</v>
      </c>
      <c r="L4840">
        <v>821.91767991181905</v>
      </c>
      <c r="M4840">
        <v>36.216852662223999</v>
      </c>
      <c r="N4840">
        <v>0.64271441040011001</v>
      </c>
      <c r="O4840">
        <v>2.2921505894727598</v>
      </c>
      <c r="P4840">
        <v>29.458156028368698</v>
      </c>
      <c r="Q4840">
        <v>1.1367808071405999E-2</v>
      </c>
    </row>
    <row r="4841" spans="1:17" hidden="1" x14ac:dyDescent="0.3">
      <c r="A4841" t="s">
        <v>9912</v>
      </c>
      <c r="B4841" t="s">
        <v>9913</v>
      </c>
      <c r="C4841" t="str">
        <f>IFERROR(VLOOKUP(Table1[[#This Row],[Ticker]],[1]!Table2[[Symbol]:[Industry]],2,FALSE),"-")</f>
        <v>-</v>
      </c>
      <c r="D4841" t="s">
        <v>726</v>
      </c>
      <c r="E4841">
        <v>0</v>
      </c>
      <c r="F4841">
        <v>884.69</v>
      </c>
      <c r="G4841">
        <v>-2.21642521182706</v>
      </c>
      <c r="H4841">
        <v>0.153571677355093</v>
      </c>
      <c r="I4841">
        <v>0.28935849091949101</v>
      </c>
      <c r="J4841">
        <v>2.0535702899811601</v>
      </c>
      <c r="K4841">
        <v>857.51581482738402</v>
      </c>
      <c r="L4841">
        <v>797.00255784211595</v>
      </c>
      <c r="M4841">
        <v>37.423081017166801</v>
      </c>
      <c r="N4841">
        <v>0.68981042374961798</v>
      </c>
      <c r="O4841">
        <v>1.5383919791113101</v>
      </c>
      <c r="P4841">
        <v>29.693318087196101</v>
      </c>
      <c r="Q4841">
        <v>2.5475784075280001E-3</v>
      </c>
    </row>
    <row r="4842" spans="1:17" hidden="1" x14ac:dyDescent="0.3">
      <c r="A4842" t="s">
        <v>9914</v>
      </c>
      <c r="B4842" t="s">
        <v>9915</v>
      </c>
      <c r="C4842" t="str">
        <f>IFERROR(VLOOKUP(Table1[[#This Row],[Ticker]],[1]!Table2[[Symbol]:[Industry]],2,FALSE),"-")</f>
        <v>-</v>
      </c>
      <c r="D4842" t="s">
        <v>726</v>
      </c>
      <c r="E4842">
        <v>0</v>
      </c>
      <c r="F4842">
        <v>259.76</v>
      </c>
      <c r="G4842">
        <v>-15.085750756674299</v>
      </c>
      <c r="H4842">
        <v>-4.0695933439190801</v>
      </c>
      <c r="I4842">
        <v>-3.5661455827054902</v>
      </c>
      <c r="J4842">
        <v>2.52249740693268</v>
      </c>
      <c r="K4842">
        <v>257.73181312992699</v>
      </c>
      <c r="L4842">
        <v>244.86301836100299</v>
      </c>
      <c r="M4842">
        <v>45.289626408737497</v>
      </c>
      <c r="N4842">
        <v>0.51022189308602495</v>
      </c>
      <c r="O4842">
        <v>3.9421004003695699</v>
      </c>
      <c r="P4842">
        <v>17.538461538461501</v>
      </c>
    </row>
    <row r="4843" spans="1:17" hidden="1" x14ac:dyDescent="0.3">
      <c r="A4843" t="s">
        <v>9916</v>
      </c>
      <c r="B4843" t="s">
        <v>9917</v>
      </c>
      <c r="C4843" t="str">
        <f>IFERROR(VLOOKUP(Table1[[#This Row],[Ticker]],[1]!Table2[[Symbol]:[Industry]],2,FALSE),"-")</f>
        <v>-</v>
      </c>
      <c r="D4843" t="s">
        <v>726</v>
      </c>
      <c r="E4843">
        <v>0</v>
      </c>
      <c r="F4843">
        <v>424.8</v>
      </c>
      <c r="G4843">
        <v>8.4091944684348405</v>
      </c>
      <c r="H4843">
        <v>7.3363605243733998</v>
      </c>
      <c r="I4843">
        <v>-5.3449912789404701</v>
      </c>
      <c r="J4843">
        <v>0.86295608655580103</v>
      </c>
      <c r="K4843">
        <v>400.01853154781901</v>
      </c>
      <c r="L4843">
        <v>371.697961813083</v>
      </c>
      <c r="M4843">
        <v>43.691570787736502</v>
      </c>
      <c r="N4843">
        <v>0.81975131207958796</v>
      </c>
      <c r="O4843">
        <v>3.88418079096044</v>
      </c>
      <c r="P4843">
        <v>36.9174240959195</v>
      </c>
    </row>
    <row r="4844" spans="1:17" hidden="1" x14ac:dyDescent="0.3">
      <c r="A4844" t="s">
        <v>9918</v>
      </c>
      <c r="B4844" t="s">
        <v>9919</v>
      </c>
      <c r="C4844" t="str">
        <f>IFERROR(VLOOKUP(Table1[[#This Row],[Ticker]],[1]!Table2[[Symbol]:[Industry]],2,FALSE),"-")</f>
        <v>-</v>
      </c>
      <c r="D4844" t="s">
        <v>726</v>
      </c>
      <c r="E4844">
        <v>0</v>
      </c>
      <c r="F4844">
        <v>525.5</v>
      </c>
      <c r="G4844">
        <v>-11.049952201294399</v>
      </c>
      <c r="H4844">
        <v>-4.6014134758166501</v>
      </c>
      <c r="I4844">
        <v>-0.42604035959491598</v>
      </c>
      <c r="J4844">
        <v>1.6936924871549499</v>
      </c>
      <c r="K4844">
        <v>520.50612302633601</v>
      </c>
      <c r="L4844">
        <v>489.32417538818498</v>
      </c>
      <c r="M4844">
        <v>38.951823625668403</v>
      </c>
      <c r="N4844">
        <v>0.80153363481427597</v>
      </c>
      <c r="O4844">
        <v>3.5585156993339799</v>
      </c>
      <c r="P4844">
        <v>22.895229186155198</v>
      </c>
    </row>
    <row r="4845" spans="1:17" hidden="1" x14ac:dyDescent="0.3">
      <c r="A4845" t="s">
        <v>9920</v>
      </c>
      <c r="B4845" t="s">
        <v>9921</v>
      </c>
      <c r="C4845" t="str">
        <f>IFERROR(VLOOKUP(Table1[[#This Row],[Ticker]],[1]!Table2[[Symbol]:[Industry]],2,FALSE),"-")</f>
        <v>-</v>
      </c>
      <c r="D4845" t="s">
        <v>1332</v>
      </c>
      <c r="E4845">
        <v>0</v>
      </c>
      <c r="F4845">
        <v>123.29</v>
      </c>
      <c r="G4845">
        <v>-19.339086826747501</v>
      </c>
      <c r="H4845">
        <v>-1.1748231987741999</v>
      </c>
      <c r="I4845">
        <v>-9.4039147317086798</v>
      </c>
      <c r="J4845">
        <v>0.95174219224308099</v>
      </c>
      <c r="K4845">
        <v>122.358984842973</v>
      </c>
      <c r="L4845">
        <v>119.768182152704</v>
      </c>
      <c r="M4845">
        <v>42.831285615245399</v>
      </c>
      <c r="N4845">
        <v>0.212176554336971</v>
      </c>
      <c r="O4845">
        <v>2.1980695920188</v>
      </c>
      <c r="P4845">
        <v>7.3300252459301802</v>
      </c>
    </row>
    <row r="4846" spans="1:17" hidden="1" x14ac:dyDescent="0.3">
      <c r="A4846" t="s">
        <v>9922</v>
      </c>
      <c r="B4846" t="s">
        <v>9923</v>
      </c>
      <c r="C4846" t="str">
        <f>IFERROR(VLOOKUP(Table1[[#This Row],[Ticker]],[1]!Table2[[Symbol]:[Industry]],2,FALSE),"-")</f>
        <v>-</v>
      </c>
      <c r="D4846" t="s">
        <v>726</v>
      </c>
      <c r="E4846">
        <v>0</v>
      </c>
      <c r="F4846">
        <v>41.59</v>
      </c>
      <c r="G4846">
        <v>5.8671438644039897</v>
      </c>
      <c r="H4846">
        <v>0.72105070725727805</v>
      </c>
      <c r="I4846">
        <v>1.53134845200564</v>
      </c>
      <c r="J4846">
        <v>3.1270145734978598</v>
      </c>
      <c r="K4846">
        <v>40.2703250116001</v>
      </c>
      <c r="L4846">
        <v>37.076283094541402</v>
      </c>
      <c r="M4846">
        <v>40.246772189485696</v>
      </c>
      <c r="N4846">
        <v>0.48102355881868197</v>
      </c>
      <c r="O4846">
        <v>1.5147872084635601</v>
      </c>
      <c r="P4846">
        <v>34.421460892049097</v>
      </c>
    </row>
    <row r="4847" spans="1:17" hidden="1" x14ac:dyDescent="0.3">
      <c r="A4847" t="s">
        <v>9924</v>
      </c>
      <c r="B4847" t="s">
        <v>9925</v>
      </c>
      <c r="C4847" t="str">
        <f>IFERROR(VLOOKUP(Table1[[#This Row],[Ticker]],[1]!Table2[[Symbol]:[Industry]],2,FALSE),"-")</f>
        <v>-</v>
      </c>
      <c r="D4847" t="s">
        <v>1332</v>
      </c>
      <c r="E4847">
        <v>0</v>
      </c>
      <c r="F4847">
        <v>56.41</v>
      </c>
      <c r="G4847">
        <v>-19.035037770516698</v>
      </c>
      <c r="H4847">
        <v>-1.0766601845939501</v>
      </c>
      <c r="I4847">
        <v>-9.63819696834525</v>
      </c>
      <c r="J4847">
        <v>2.0275101483489899</v>
      </c>
      <c r="K4847">
        <v>55.894067268735597</v>
      </c>
      <c r="L4847">
        <v>54.705348932233903</v>
      </c>
      <c r="M4847">
        <v>51.453169897924603</v>
      </c>
      <c r="N4847">
        <v>1.39759819047508</v>
      </c>
      <c r="O4847">
        <v>3.1731962418010999</v>
      </c>
      <c r="P4847">
        <v>7.9410639112131598</v>
      </c>
    </row>
    <row r="4848" spans="1:17" hidden="1" x14ac:dyDescent="0.3">
      <c r="A4848" t="s">
        <v>9926</v>
      </c>
      <c r="B4848" t="s">
        <v>9927</v>
      </c>
      <c r="C4848" t="str">
        <f>IFERROR(VLOOKUP(Table1[[#This Row],[Ticker]],[1]!Table2[[Symbol]:[Industry]],2,FALSE),"-")</f>
        <v>-</v>
      </c>
      <c r="D4848" t="s">
        <v>626</v>
      </c>
      <c r="M4848">
        <v>50</v>
      </c>
    </row>
    <row r="4849" spans="1:16" hidden="1" x14ac:dyDescent="0.3">
      <c r="A4849" t="s">
        <v>9928</v>
      </c>
      <c r="B4849" t="s">
        <v>9929</v>
      </c>
      <c r="C4849" t="str">
        <f>IFERROR(VLOOKUP(Table1[[#This Row],[Ticker]],[1]!Table2[[Symbol]:[Industry]],2,FALSE),"-")</f>
        <v>-</v>
      </c>
    </row>
    <row r="4850" spans="1:16" hidden="1" x14ac:dyDescent="0.3">
      <c r="A4850" t="s">
        <v>9930</v>
      </c>
      <c r="B4850" t="s">
        <v>9931</v>
      </c>
      <c r="C4850" t="str">
        <f>IFERROR(VLOOKUP(Table1[[#This Row],[Ticker]],[1]!Table2[[Symbol]:[Industry]],2,FALSE),"-")</f>
        <v>-</v>
      </c>
      <c r="D4850" t="s">
        <v>584</v>
      </c>
      <c r="F4850">
        <v>250</v>
      </c>
      <c r="G4850">
        <v>-5.5931859894901201</v>
      </c>
      <c r="H4850">
        <v>-1.87035303188851</v>
      </c>
      <c r="I4850">
        <v>-12.2495918825592</v>
      </c>
      <c r="J4850">
        <v>1.0670674632677399</v>
      </c>
      <c r="N4850">
        <v>1</v>
      </c>
    </row>
    <row r="4851" spans="1:16" hidden="1" x14ac:dyDescent="0.3">
      <c r="A4851" t="s">
        <v>9932</v>
      </c>
      <c r="B4851" t="s">
        <v>9933</v>
      </c>
      <c r="C4851" t="str">
        <f>IFERROR(VLOOKUP(Table1[[#This Row],[Ticker]],[1]!Table2[[Symbol]:[Industry]],2,FALSE),"-")</f>
        <v>-</v>
      </c>
      <c r="F4851">
        <v>10.28</v>
      </c>
      <c r="G4851">
        <v>-5.5931859894901201</v>
      </c>
      <c r="H4851">
        <v>-1.87035303188851</v>
      </c>
      <c r="I4851">
        <v>-12.2495918825592</v>
      </c>
      <c r="J4851">
        <v>1.0670674632677399</v>
      </c>
    </row>
    <row r="4852" spans="1:16" hidden="1" x14ac:dyDescent="0.3">
      <c r="A4852" t="s">
        <v>9934</v>
      </c>
      <c r="B4852" t="s">
        <v>9935</v>
      </c>
      <c r="C4852" t="str">
        <f>IFERROR(VLOOKUP(Table1[[#This Row],[Ticker]],[1]!Table2[[Symbol]:[Industry]],2,FALSE),"-")</f>
        <v>-</v>
      </c>
      <c r="F4852">
        <v>1.1499999999999999</v>
      </c>
      <c r="G4852">
        <v>-5.5931859894901201</v>
      </c>
      <c r="H4852">
        <v>-1.87035303188851</v>
      </c>
      <c r="I4852">
        <v>-12.2495918825592</v>
      </c>
      <c r="J4852">
        <v>1.0670674632677399</v>
      </c>
    </row>
    <row r="4853" spans="1:16" hidden="1" x14ac:dyDescent="0.3">
      <c r="A4853" t="s">
        <v>9936</v>
      </c>
      <c r="B4853" t="s">
        <v>9937</v>
      </c>
      <c r="C4853" t="str">
        <f>IFERROR(VLOOKUP(Table1[[#This Row],[Ticker]],[1]!Table2[[Symbol]:[Industry]],2,FALSE),"-")</f>
        <v>-</v>
      </c>
      <c r="D4853" t="s">
        <v>133</v>
      </c>
      <c r="F4853">
        <v>91.5</v>
      </c>
      <c r="G4853">
        <v>22.802669667081702</v>
      </c>
      <c r="H4853">
        <v>16.758856685470601</v>
      </c>
      <c r="I4853">
        <v>-38.135539835956301</v>
      </c>
      <c r="J4853">
        <v>8.3353525205690495</v>
      </c>
      <c r="K4853">
        <v>87.754312298705102</v>
      </c>
      <c r="L4853">
        <v>86.762548429603399</v>
      </c>
      <c r="N4853">
        <v>0.720412656252437</v>
      </c>
      <c r="O4853">
        <v>37.431693989071</v>
      </c>
      <c r="P4853">
        <v>61.1766778227937</v>
      </c>
    </row>
    <row r="4854" spans="1:16" hidden="1" x14ac:dyDescent="0.3">
      <c r="A4854" t="s">
        <v>9938</v>
      </c>
      <c r="B4854" t="s">
        <v>9939</v>
      </c>
      <c r="C4854" t="str">
        <f>IFERROR(VLOOKUP(Table1[[#This Row],[Ticker]],[1]!Table2[[Symbol]:[Industry]],2,FALSE),"-")</f>
        <v>-</v>
      </c>
    </row>
    <row r="4855" spans="1:16" hidden="1" x14ac:dyDescent="0.3">
      <c r="A4855" t="s">
        <v>9940</v>
      </c>
      <c r="B4855" t="s">
        <v>9941</v>
      </c>
      <c r="C4855" t="str">
        <f>IFERROR(VLOOKUP(Table1[[#This Row],[Ticker]],[1]!Table2[[Symbol]:[Industry]],2,FALSE),"-")</f>
        <v>-</v>
      </c>
    </row>
    <row r="4856" spans="1:16" hidden="1" x14ac:dyDescent="0.3">
      <c r="A4856" t="s">
        <v>9942</v>
      </c>
      <c r="B4856" t="s">
        <v>9943</v>
      </c>
      <c r="C4856" t="str">
        <f>IFERROR(VLOOKUP(Table1[[#This Row],[Ticker]],[1]!Table2[[Symbol]:[Industry]],2,FALSE),"-")</f>
        <v>-</v>
      </c>
    </row>
    <row r="4857" spans="1:16" hidden="1" x14ac:dyDescent="0.3">
      <c r="A4857" t="s">
        <v>9944</v>
      </c>
      <c r="B4857" t="s">
        <v>9945</v>
      </c>
      <c r="C4857" t="str">
        <f>IFERROR(VLOOKUP(Table1[[#This Row],[Ticker]],[1]!Table2[[Symbol]:[Industry]],2,FALSE),"-")</f>
        <v>-</v>
      </c>
    </row>
    <row r="4858" spans="1:16" hidden="1" x14ac:dyDescent="0.3">
      <c r="A4858" t="s">
        <v>9946</v>
      </c>
      <c r="B4858" t="s">
        <v>9947</v>
      </c>
      <c r="C4858" t="str">
        <f>IFERROR(VLOOKUP(Table1[[#This Row],[Ticker]],[1]!Table2[[Symbol]:[Industry]],2,FALSE),"-")</f>
        <v>-</v>
      </c>
    </row>
    <row r="4859" spans="1:16" hidden="1" x14ac:dyDescent="0.3">
      <c r="A4859" t="s">
        <v>9948</v>
      </c>
      <c r="B4859" t="s">
        <v>9949</v>
      </c>
      <c r="C4859" t="str">
        <f>IFERROR(VLOOKUP(Table1[[#This Row],[Ticker]],[1]!Table2[[Symbol]:[Industry]],2,FALSE),"-")</f>
        <v>-</v>
      </c>
    </row>
    <row r="4860" spans="1:16" hidden="1" x14ac:dyDescent="0.3">
      <c r="A4860" t="s">
        <v>9950</v>
      </c>
      <c r="B4860" t="s">
        <v>9951</v>
      </c>
      <c r="C4860" t="str">
        <f>IFERROR(VLOOKUP(Table1[[#This Row],[Ticker]],[1]!Table2[[Symbol]:[Industry]],2,FALSE),"-")</f>
        <v>-</v>
      </c>
    </row>
    <row r="4861" spans="1:16" hidden="1" x14ac:dyDescent="0.3">
      <c r="A4861" t="s">
        <v>9952</v>
      </c>
      <c r="B4861" t="s">
        <v>9953</v>
      </c>
      <c r="C4861" t="str">
        <f>IFERROR(VLOOKUP(Table1[[#This Row],[Ticker]],[1]!Table2[[Symbol]:[Industry]],2,FALSE),"-")</f>
        <v>-</v>
      </c>
    </row>
    <row r="4862" spans="1:16" hidden="1" x14ac:dyDescent="0.3">
      <c r="A4862" t="s">
        <v>9954</v>
      </c>
      <c r="B4862" t="s">
        <v>9955</v>
      </c>
      <c r="C4862" t="str">
        <f>IFERROR(VLOOKUP(Table1[[#This Row],[Ticker]],[1]!Table2[[Symbol]:[Industry]],2,FALSE),"-")</f>
        <v>-</v>
      </c>
      <c r="D4862" t="s">
        <v>532</v>
      </c>
      <c r="F4862">
        <v>0</v>
      </c>
      <c r="G4862">
        <v>-26.585085434959002</v>
      </c>
      <c r="M4862">
        <v>50</v>
      </c>
    </row>
    <row r="4863" spans="1:16" hidden="1" x14ac:dyDescent="0.3">
      <c r="A4863" t="s">
        <v>9956</v>
      </c>
      <c r="B4863" t="s">
        <v>9957</v>
      </c>
      <c r="C4863" t="str">
        <f>IFERROR(VLOOKUP(Table1[[#This Row],[Ticker]],[1]!Table2[[Symbol]:[Industry]],2,FALSE),"-")</f>
        <v>-</v>
      </c>
      <c r="D4863" t="s">
        <v>136</v>
      </c>
    </row>
    <row r="4864" spans="1:16" hidden="1" x14ac:dyDescent="0.3">
      <c r="A4864" t="s">
        <v>9958</v>
      </c>
      <c r="B4864" t="s">
        <v>9959</v>
      </c>
      <c r="C4864" t="str">
        <f>IFERROR(VLOOKUP(Table1[[#This Row],[Ticker]],[1]!Table2[[Symbol]:[Industry]],2,FALSE),"-")</f>
        <v>-</v>
      </c>
      <c r="F4864">
        <v>0.8</v>
      </c>
      <c r="G4864">
        <v>-16.9960443390686</v>
      </c>
      <c r="H4864">
        <v>-3.7219423715428102</v>
      </c>
      <c r="I4864">
        <v>-17.866719485202299</v>
      </c>
      <c r="J4864">
        <v>-3.1427416743926</v>
      </c>
      <c r="K4864">
        <v>0.80335700372656704</v>
      </c>
      <c r="L4864">
        <v>0.82660736135793</v>
      </c>
      <c r="N4864">
        <v>0.92744757797078103</v>
      </c>
      <c r="O4864">
        <v>21.249999999999901</v>
      </c>
      <c r="P4864">
        <v>63.265306122448898</v>
      </c>
    </row>
    <row r="4865" spans="1:13" hidden="1" x14ac:dyDescent="0.3">
      <c r="A4865" t="s">
        <v>9960</v>
      </c>
      <c r="B4865" t="s">
        <v>9961</v>
      </c>
      <c r="C4865" t="str">
        <f>IFERROR(VLOOKUP(Table1[[#This Row],[Ticker]],[1]!Table2[[Symbol]:[Industry]],2,FALSE),"-")</f>
        <v>-</v>
      </c>
      <c r="D4865" t="s">
        <v>133</v>
      </c>
      <c r="F4865">
        <v>0</v>
      </c>
      <c r="G4865">
        <v>-26.585085434959002</v>
      </c>
      <c r="M4865">
        <v>50</v>
      </c>
    </row>
    <row r="4866" spans="1:13" hidden="1" x14ac:dyDescent="0.3">
      <c r="A4866" t="s">
        <v>9962</v>
      </c>
      <c r="B4866" t="s">
        <v>9963</v>
      </c>
      <c r="C4866" t="str">
        <f>IFERROR(VLOOKUP(Table1[[#This Row],[Ticker]],[1]!Table2[[Symbol]:[Industry]],2,FALSE),"-")</f>
        <v>-</v>
      </c>
      <c r="F4866">
        <v>0</v>
      </c>
      <c r="G4866">
        <v>-26.585085434959002</v>
      </c>
      <c r="M4866">
        <v>50</v>
      </c>
    </row>
    <row r="4867" spans="1:13" hidden="1" x14ac:dyDescent="0.3">
      <c r="A4867" t="s">
        <v>9964</v>
      </c>
      <c r="B4867" t="s">
        <v>9965</v>
      </c>
      <c r="C4867" t="str">
        <f>IFERROR(VLOOKUP(Table1[[#This Row],[Ticker]],[1]!Table2[[Symbol]:[Industry]],2,FALSE),"-")</f>
        <v>-</v>
      </c>
      <c r="D4867" t="s">
        <v>433</v>
      </c>
      <c r="F4867">
        <v>0</v>
      </c>
      <c r="G4867">
        <v>-26.585085434959002</v>
      </c>
      <c r="M4867">
        <v>50</v>
      </c>
    </row>
    <row r="4868" spans="1:13" hidden="1" x14ac:dyDescent="0.3">
      <c r="A4868" t="s">
        <v>9966</v>
      </c>
      <c r="B4868" t="s">
        <v>9967</v>
      </c>
      <c r="C4868" t="str">
        <f>IFERROR(VLOOKUP(Table1[[#This Row],[Ticker]],[1]!Table2[[Symbol]:[Industry]],2,FALSE),"-")</f>
        <v>-</v>
      </c>
      <c r="D4868" t="s">
        <v>532</v>
      </c>
    </row>
    <row r="4869" spans="1:13" hidden="1" x14ac:dyDescent="0.3">
      <c r="A4869" t="s">
        <v>9968</v>
      </c>
      <c r="B4869" t="s">
        <v>9969</v>
      </c>
      <c r="C4869" t="str">
        <f>IFERROR(VLOOKUP(Table1[[#This Row],[Ticker]],[1]!Table2[[Symbol]:[Industry]],2,FALSE),"-")</f>
        <v>-</v>
      </c>
      <c r="D4869" t="s">
        <v>286</v>
      </c>
    </row>
    <row r="4870" spans="1:13" hidden="1" x14ac:dyDescent="0.3">
      <c r="A4870" t="s">
        <v>9970</v>
      </c>
      <c r="B4870" t="s">
        <v>9971</v>
      </c>
      <c r="C4870" t="str">
        <f>IFERROR(VLOOKUP(Table1[[#This Row],[Ticker]],[1]!Table2[[Symbol]:[Industry]],2,FALSE),"-")</f>
        <v>-</v>
      </c>
      <c r="D4870" t="s">
        <v>136</v>
      </c>
      <c r="F4870">
        <v>0</v>
      </c>
      <c r="G4870">
        <v>-26.585085434959002</v>
      </c>
    </row>
    <row r="4871" spans="1:13" hidden="1" x14ac:dyDescent="0.3">
      <c r="A4871" t="s">
        <v>9972</v>
      </c>
      <c r="B4871" t="s">
        <v>9973</v>
      </c>
      <c r="C4871" t="str">
        <f>IFERROR(VLOOKUP(Table1[[#This Row],[Ticker]],[1]!Table2[[Symbol]:[Industry]],2,FALSE),"-")</f>
        <v>-</v>
      </c>
      <c r="D4871" t="s">
        <v>626</v>
      </c>
      <c r="F4871">
        <v>0</v>
      </c>
      <c r="G4871">
        <v>-26.585085434959002</v>
      </c>
      <c r="M4871">
        <v>50</v>
      </c>
    </row>
    <row r="4872" spans="1:13" hidden="1" x14ac:dyDescent="0.3">
      <c r="A4872" t="s">
        <v>9974</v>
      </c>
      <c r="B4872" t="s">
        <v>9975</v>
      </c>
      <c r="C4872" t="str">
        <f>IFERROR(VLOOKUP(Table1[[#This Row],[Ticker]],[1]!Table2[[Symbol]:[Industry]],2,FALSE),"-")</f>
        <v>-</v>
      </c>
      <c r="F4872">
        <v>0</v>
      </c>
      <c r="G4872">
        <v>-26.585085434959002</v>
      </c>
      <c r="M4872">
        <v>50</v>
      </c>
    </row>
    <row r="4873" spans="1:13" hidden="1" x14ac:dyDescent="0.3">
      <c r="A4873" t="s">
        <v>9976</v>
      </c>
      <c r="B4873" t="s">
        <v>9977</v>
      </c>
      <c r="C4873" t="str">
        <f>IFERROR(VLOOKUP(Table1[[#This Row],[Ticker]],[1]!Table2[[Symbol]:[Industry]],2,FALSE),"-")</f>
        <v>-</v>
      </c>
      <c r="D4873" t="s">
        <v>626</v>
      </c>
      <c r="F4873">
        <v>0</v>
      </c>
      <c r="G4873">
        <v>-26.585085434959002</v>
      </c>
      <c r="M4873">
        <v>50</v>
      </c>
    </row>
    <row r="4874" spans="1:13" hidden="1" x14ac:dyDescent="0.3">
      <c r="A4874" t="s">
        <v>9978</v>
      </c>
      <c r="B4874" t="s">
        <v>9979</v>
      </c>
      <c r="C4874" t="str">
        <f>IFERROR(VLOOKUP(Table1[[#This Row],[Ticker]],[1]!Table2[[Symbol]:[Industry]],2,FALSE),"-")</f>
        <v>-</v>
      </c>
      <c r="D4874" t="s">
        <v>116</v>
      </c>
      <c r="F4874">
        <v>0</v>
      </c>
      <c r="G4874">
        <v>-26.585085434959002</v>
      </c>
      <c r="M4874">
        <v>50</v>
      </c>
    </row>
    <row r="4875" spans="1:13" hidden="1" x14ac:dyDescent="0.3">
      <c r="A4875" t="s">
        <v>9980</v>
      </c>
      <c r="B4875" t="s">
        <v>9981</v>
      </c>
      <c r="C4875" t="str">
        <f>IFERROR(VLOOKUP(Table1[[#This Row],[Ticker]],[1]!Table2[[Symbol]:[Industry]],2,FALSE),"-")</f>
        <v>-</v>
      </c>
      <c r="D4875" t="s">
        <v>626</v>
      </c>
      <c r="F4875">
        <v>0</v>
      </c>
      <c r="G4875">
        <v>-26.585085434959002</v>
      </c>
      <c r="M4875">
        <v>50</v>
      </c>
    </row>
    <row r="4876" spans="1:13" hidden="1" x14ac:dyDescent="0.3">
      <c r="A4876" t="s">
        <v>9982</v>
      </c>
      <c r="B4876" t="s">
        <v>9983</v>
      </c>
      <c r="C4876" t="str">
        <f>IFERROR(VLOOKUP(Table1[[#This Row],[Ticker]],[1]!Table2[[Symbol]:[Industry]],2,FALSE),"-")</f>
        <v>-</v>
      </c>
      <c r="D4876" t="s">
        <v>116</v>
      </c>
      <c r="F4876">
        <v>0</v>
      </c>
      <c r="G4876">
        <v>-26.585085434959002</v>
      </c>
      <c r="M4876">
        <v>50</v>
      </c>
    </row>
    <row r="4877" spans="1:13" hidden="1" x14ac:dyDescent="0.3">
      <c r="A4877" t="s">
        <v>9984</v>
      </c>
      <c r="B4877" t="s">
        <v>9985</v>
      </c>
      <c r="C4877" t="str">
        <f>IFERROR(VLOOKUP(Table1[[#This Row],[Ticker]],[1]!Table2[[Symbol]:[Industry]],2,FALSE),"-")</f>
        <v>-</v>
      </c>
      <c r="F4877">
        <v>0</v>
      </c>
      <c r="G4877">
        <v>-26.585085434959002</v>
      </c>
      <c r="M4877">
        <v>50</v>
      </c>
    </row>
    <row r="4878" spans="1:13" hidden="1" x14ac:dyDescent="0.3">
      <c r="A4878" t="s">
        <v>9986</v>
      </c>
      <c r="B4878" t="s">
        <v>9987</v>
      </c>
      <c r="C4878" t="str">
        <f>IFERROR(VLOOKUP(Table1[[#This Row],[Ticker]],[1]!Table2[[Symbol]:[Industry]],2,FALSE),"-")</f>
        <v>-</v>
      </c>
      <c r="D4878" t="s">
        <v>46</v>
      </c>
      <c r="F4878">
        <v>0</v>
      </c>
      <c r="G4878">
        <v>-26.585085434959002</v>
      </c>
      <c r="M4878">
        <v>50</v>
      </c>
    </row>
    <row r="4879" spans="1:13" hidden="1" x14ac:dyDescent="0.3">
      <c r="A4879" t="s">
        <v>9988</v>
      </c>
      <c r="B4879" t="s">
        <v>9989</v>
      </c>
      <c r="C4879" t="str">
        <f>IFERROR(VLOOKUP(Table1[[#This Row],[Ticker]],[1]!Table2[[Symbol]:[Industry]],2,FALSE),"-")</f>
        <v>-</v>
      </c>
      <c r="D4879" t="s">
        <v>3555</v>
      </c>
      <c r="F4879">
        <v>0</v>
      </c>
      <c r="G4879">
        <v>-26.585085434959002</v>
      </c>
      <c r="M4879">
        <v>50</v>
      </c>
    </row>
    <row r="4880" spans="1:13" hidden="1" x14ac:dyDescent="0.3">
      <c r="A4880" t="s">
        <v>9990</v>
      </c>
      <c r="B4880" t="s">
        <v>9991</v>
      </c>
      <c r="C4880" t="str">
        <f>IFERROR(VLOOKUP(Table1[[#This Row],[Ticker]],[1]!Table2[[Symbol]:[Industry]],2,FALSE),"-")</f>
        <v>-</v>
      </c>
      <c r="D4880" t="s">
        <v>68</v>
      </c>
      <c r="F4880">
        <v>0</v>
      </c>
      <c r="G4880">
        <v>-26.585085434959002</v>
      </c>
      <c r="M4880">
        <v>50</v>
      </c>
    </row>
    <row r="4881" spans="1:16" hidden="1" x14ac:dyDescent="0.3">
      <c r="A4881" t="s">
        <v>9992</v>
      </c>
      <c r="B4881" t="s">
        <v>9993</v>
      </c>
      <c r="C4881" t="str">
        <f>IFERROR(VLOOKUP(Table1[[#This Row],[Ticker]],[1]!Table2[[Symbol]:[Industry]],2,FALSE),"-")</f>
        <v>-</v>
      </c>
      <c r="D4881" t="s">
        <v>223</v>
      </c>
      <c r="F4881">
        <v>0</v>
      </c>
      <c r="G4881">
        <v>-26.585085434959002</v>
      </c>
      <c r="M4881">
        <v>50</v>
      </c>
    </row>
    <row r="4882" spans="1:16" hidden="1" x14ac:dyDescent="0.3">
      <c r="A4882" t="s">
        <v>9994</v>
      </c>
      <c r="B4882" t="s">
        <v>9995</v>
      </c>
      <c r="C4882" t="str">
        <f>IFERROR(VLOOKUP(Table1[[#This Row],[Ticker]],[1]!Table2[[Symbol]:[Industry]],2,FALSE),"-")</f>
        <v>-</v>
      </c>
      <c r="D4882" t="s">
        <v>433</v>
      </c>
      <c r="F4882">
        <v>0</v>
      </c>
      <c r="G4882">
        <v>-26.585085434959002</v>
      </c>
      <c r="M4882">
        <v>50</v>
      </c>
    </row>
    <row r="4883" spans="1:16" hidden="1" x14ac:dyDescent="0.3">
      <c r="A4883" t="s">
        <v>9996</v>
      </c>
      <c r="B4883" t="s">
        <v>9997</v>
      </c>
      <c r="C4883" t="str">
        <f>IFERROR(VLOOKUP(Table1[[#This Row],[Ticker]],[1]!Table2[[Symbol]:[Industry]],2,FALSE),"-")</f>
        <v>-</v>
      </c>
      <c r="D4883" t="s">
        <v>116</v>
      </c>
      <c r="F4883">
        <v>0</v>
      </c>
      <c r="G4883">
        <v>-26.585085434959002</v>
      </c>
      <c r="M4883">
        <v>50</v>
      </c>
    </row>
    <row r="4884" spans="1:16" hidden="1" x14ac:dyDescent="0.3">
      <c r="A4884" t="s">
        <v>9998</v>
      </c>
      <c r="B4884" t="s">
        <v>9999</v>
      </c>
      <c r="C4884" t="str">
        <f>IFERROR(VLOOKUP(Table1[[#This Row],[Ticker]],[1]!Table2[[Symbol]:[Industry]],2,FALSE),"-")</f>
        <v>-</v>
      </c>
      <c r="F4884">
        <v>20.56</v>
      </c>
      <c r="G4884">
        <v>-28.6803235301971</v>
      </c>
      <c r="H4884">
        <v>0.22867491240780999</v>
      </c>
      <c r="I4884">
        <v>-20.9075053062572</v>
      </c>
      <c r="J4884">
        <v>3.9543032216093001</v>
      </c>
      <c r="K4884">
        <v>20.077952175259501</v>
      </c>
      <c r="L4884">
        <v>20.3656677094082</v>
      </c>
      <c r="N4884">
        <v>0.67667011839561497</v>
      </c>
      <c r="O4884">
        <v>38.570038910505801</v>
      </c>
      <c r="P4884">
        <v>29.308176100628899</v>
      </c>
    </row>
    <row r="4885" spans="1:16" hidden="1" x14ac:dyDescent="0.3">
      <c r="A4885" t="s">
        <v>10000</v>
      </c>
      <c r="B4885" t="s">
        <v>10001</v>
      </c>
      <c r="C4885" t="str">
        <f>IFERROR(VLOOKUP(Table1[[#This Row],[Ticker]],[1]!Table2[[Symbol]:[Industry]],2,FALSE),"-")</f>
        <v>-</v>
      </c>
      <c r="D4885" t="s">
        <v>1180</v>
      </c>
    </row>
    <row r="4886" spans="1:16" hidden="1" x14ac:dyDescent="0.3">
      <c r="A4886" t="s">
        <v>10002</v>
      </c>
      <c r="B4886" t="s">
        <v>10003</v>
      </c>
      <c r="C4886" t="str">
        <f>IFERROR(VLOOKUP(Table1[[#This Row],[Ticker]],[1]!Table2[[Symbol]:[Industry]],2,FALSE),"-")</f>
        <v>-</v>
      </c>
      <c r="F4886">
        <v>0</v>
      </c>
      <c r="G4886">
        <v>-26.585085434959002</v>
      </c>
      <c r="M4886">
        <v>50</v>
      </c>
    </row>
    <row r="4887" spans="1:16" hidden="1" x14ac:dyDescent="0.3">
      <c r="A4887" t="s">
        <v>10004</v>
      </c>
      <c r="B4887" t="s">
        <v>10005</v>
      </c>
      <c r="C4887" t="str">
        <f>IFERROR(VLOOKUP(Table1[[#This Row],[Ticker]],[1]!Table2[[Symbol]:[Industry]],2,FALSE),"-")</f>
        <v>-</v>
      </c>
      <c r="D4887" t="s">
        <v>532</v>
      </c>
      <c r="F4887">
        <v>0</v>
      </c>
      <c r="G4887">
        <v>-26.585085434959002</v>
      </c>
      <c r="M4887">
        <v>50</v>
      </c>
    </row>
    <row r="4888" spans="1:16" hidden="1" x14ac:dyDescent="0.3">
      <c r="A4888" t="s">
        <v>10006</v>
      </c>
      <c r="B4888" t="s">
        <v>10007</v>
      </c>
      <c r="C4888" t="str">
        <f>IFERROR(VLOOKUP(Table1[[#This Row],[Ticker]],[1]!Table2[[Symbol]:[Industry]],2,FALSE),"-")</f>
        <v>-</v>
      </c>
      <c r="D4888" t="s">
        <v>532</v>
      </c>
      <c r="F4888">
        <v>0</v>
      </c>
      <c r="G4888">
        <v>-26.585085434959002</v>
      </c>
      <c r="M4888">
        <v>50</v>
      </c>
    </row>
    <row r="4889" spans="1:16" hidden="1" x14ac:dyDescent="0.3">
      <c r="A4889" t="s">
        <v>10008</v>
      </c>
      <c r="B4889" t="s">
        <v>10009</v>
      </c>
      <c r="C4889" t="str">
        <f>IFERROR(VLOOKUP(Table1[[#This Row],[Ticker]],[1]!Table2[[Symbol]:[Industry]],2,FALSE),"-")</f>
        <v>-</v>
      </c>
      <c r="F4889">
        <v>0</v>
      </c>
      <c r="G4889">
        <v>-26.585085434959002</v>
      </c>
      <c r="M4889">
        <v>50</v>
      </c>
    </row>
    <row r="4890" spans="1:16" hidden="1" x14ac:dyDescent="0.3">
      <c r="A4890" t="s">
        <v>10010</v>
      </c>
      <c r="B4890" t="s">
        <v>10011</v>
      </c>
      <c r="C4890" t="str">
        <f>IFERROR(VLOOKUP(Table1[[#This Row],[Ticker]],[1]!Table2[[Symbol]:[Industry]],2,FALSE),"-")</f>
        <v>-</v>
      </c>
      <c r="F4890">
        <v>0</v>
      </c>
      <c r="G4890">
        <v>-26.585085434959002</v>
      </c>
      <c r="M4890">
        <v>50</v>
      </c>
    </row>
    <row r="4891" spans="1:16" hidden="1" x14ac:dyDescent="0.3">
      <c r="A4891" t="s">
        <v>10012</v>
      </c>
      <c r="B4891" t="s">
        <v>10013</v>
      </c>
      <c r="C4891" t="str">
        <f>IFERROR(VLOOKUP(Table1[[#This Row],[Ticker]],[1]!Table2[[Symbol]:[Industry]],2,FALSE),"-")</f>
        <v>-</v>
      </c>
      <c r="D4891" t="s">
        <v>68</v>
      </c>
      <c r="F4891">
        <v>0</v>
      </c>
      <c r="G4891">
        <v>-26.585085434959002</v>
      </c>
      <c r="M4891">
        <v>50</v>
      </c>
    </row>
    <row r="4892" spans="1:16" hidden="1" x14ac:dyDescent="0.3">
      <c r="A4892" t="s">
        <v>10014</v>
      </c>
      <c r="B4892" t="s">
        <v>10015</v>
      </c>
      <c r="C4892" t="str">
        <f>IFERROR(VLOOKUP(Table1[[#This Row],[Ticker]],[1]!Table2[[Symbol]:[Industry]],2,FALSE),"-")</f>
        <v>-</v>
      </c>
      <c r="D4892" t="s">
        <v>51</v>
      </c>
      <c r="F4892">
        <v>0</v>
      </c>
      <c r="G4892">
        <v>-26.585085434959002</v>
      </c>
      <c r="M4892">
        <v>50</v>
      </c>
    </row>
    <row r="4893" spans="1:16" hidden="1" x14ac:dyDescent="0.3">
      <c r="A4893" t="s">
        <v>10016</v>
      </c>
      <c r="B4893" t="s">
        <v>10017</v>
      </c>
      <c r="C4893" t="str">
        <f>IFERROR(VLOOKUP(Table1[[#This Row],[Ticker]],[1]!Table2[[Symbol]:[Industry]],2,FALSE),"-")</f>
        <v>-</v>
      </c>
      <c r="F4893">
        <v>0</v>
      </c>
      <c r="G4893">
        <v>-26.585085434959002</v>
      </c>
      <c r="M4893">
        <v>50</v>
      </c>
    </row>
    <row r="4894" spans="1:16" hidden="1" x14ac:dyDescent="0.3">
      <c r="A4894" t="s">
        <v>10018</v>
      </c>
      <c r="B4894" t="s">
        <v>10019</v>
      </c>
      <c r="C4894" t="str">
        <f>IFERROR(VLOOKUP(Table1[[#This Row],[Ticker]],[1]!Table2[[Symbol]:[Industry]],2,FALSE),"-")</f>
        <v>-</v>
      </c>
      <c r="D4894" t="s">
        <v>532</v>
      </c>
      <c r="F4894">
        <v>0</v>
      </c>
      <c r="G4894">
        <v>-26.585085434959002</v>
      </c>
      <c r="M4894">
        <v>50</v>
      </c>
    </row>
    <row r="4895" spans="1:16" hidden="1" x14ac:dyDescent="0.3">
      <c r="A4895" t="s">
        <v>10020</v>
      </c>
      <c r="B4895" t="s">
        <v>10021</v>
      </c>
      <c r="C4895" t="str">
        <f>IFERROR(VLOOKUP(Table1[[#This Row],[Ticker]],[1]!Table2[[Symbol]:[Industry]],2,FALSE),"-")</f>
        <v>-</v>
      </c>
      <c r="D4895" t="s">
        <v>116</v>
      </c>
      <c r="F4895">
        <v>0</v>
      </c>
      <c r="G4895">
        <v>-26.585085434959002</v>
      </c>
    </row>
    <row r="4896" spans="1:16" hidden="1" x14ac:dyDescent="0.3">
      <c r="A4896" t="s">
        <v>10022</v>
      </c>
      <c r="B4896" t="s">
        <v>10023</v>
      </c>
      <c r="C4896" t="str">
        <f>IFERROR(VLOOKUP(Table1[[#This Row],[Ticker]],[1]!Table2[[Symbol]:[Industry]],2,FALSE),"-")</f>
        <v>-</v>
      </c>
      <c r="D4896" t="s">
        <v>532</v>
      </c>
      <c r="F4896">
        <v>0</v>
      </c>
      <c r="G4896">
        <v>-26.585085434959002</v>
      </c>
      <c r="M4896">
        <v>50</v>
      </c>
    </row>
    <row r="4897" spans="1:13" hidden="1" x14ac:dyDescent="0.3">
      <c r="A4897" t="s">
        <v>10024</v>
      </c>
      <c r="B4897" t="s">
        <v>10025</v>
      </c>
      <c r="C4897" t="str">
        <f>IFERROR(VLOOKUP(Table1[[#This Row],[Ticker]],[1]!Table2[[Symbol]:[Industry]],2,FALSE),"-")</f>
        <v>-</v>
      </c>
      <c r="D4897" t="s">
        <v>136</v>
      </c>
      <c r="F4897">
        <v>0</v>
      </c>
      <c r="G4897">
        <v>-26.585085434959002</v>
      </c>
      <c r="M4897">
        <v>50</v>
      </c>
    </row>
    <row r="4898" spans="1:13" hidden="1" x14ac:dyDescent="0.3">
      <c r="A4898" t="s">
        <v>10026</v>
      </c>
      <c r="B4898" t="s">
        <v>10027</v>
      </c>
      <c r="C4898" t="str">
        <f>IFERROR(VLOOKUP(Table1[[#This Row],[Ticker]],[1]!Table2[[Symbol]:[Industry]],2,FALSE),"-")</f>
        <v>-</v>
      </c>
      <c r="D4898" t="s">
        <v>136</v>
      </c>
      <c r="F4898">
        <v>0</v>
      </c>
      <c r="G4898">
        <v>-26.585085434959002</v>
      </c>
      <c r="M4898">
        <v>50</v>
      </c>
    </row>
    <row r="4899" spans="1:13" hidden="1" x14ac:dyDescent="0.3">
      <c r="A4899" t="s">
        <v>10028</v>
      </c>
      <c r="B4899" t="s">
        <v>10029</v>
      </c>
      <c r="C4899" t="str">
        <f>IFERROR(VLOOKUP(Table1[[#This Row],[Ticker]],[1]!Table2[[Symbol]:[Industry]],2,FALSE),"-")</f>
        <v>-</v>
      </c>
      <c r="D4899" t="s">
        <v>532</v>
      </c>
      <c r="F4899">
        <v>0</v>
      </c>
      <c r="G4899">
        <v>-26.585085434959002</v>
      </c>
      <c r="M4899">
        <v>50</v>
      </c>
    </row>
    <row r="4900" spans="1:13" hidden="1" x14ac:dyDescent="0.3">
      <c r="A4900" t="s">
        <v>10030</v>
      </c>
      <c r="B4900" t="s">
        <v>10031</v>
      </c>
      <c r="C4900" t="str">
        <f>IFERROR(VLOOKUP(Table1[[#This Row],[Ticker]],[1]!Table2[[Symbol]:[Industry]],2,FALSE),"-")</f>
        <v>-</v>
      </c>
      <c r="F4900">
        <v>0</v>
      </c>
      <c r="G4900">
        <v>-26.585085434959002</v>
      </c>
      <c r="M4900">
        <v>50</v>
      </c>
    </row>
    <row r="4901" spans="1:13" hidden="1" x14ac:dyDescent="0.3">
      <c r="A4901" t="s">
        <v>10032</v>
      </c>
      <c r="B4901" t="s">
        <v>10033</v>
      </c>
      <c r="C4901" t="str">
        <f>IFERROR(VLOOKUP(Table1[[#This Row],[Ticker]],[1]!Table2[[Symbol]:[Industry]],2,FALSE),"-")</f>
        <v>-</v>
      </c>
      <c r="D4901" t="s">
        <v>433</v>
      </c>
      <c r="F4901">
        <v>0</v>
      </c>
      <c r="G4901">
        <v>-26.585085434959002</v>
      </c>
      <c r="M4901">
        <v>50</v>
      </c>
    </row>
    <row r="4902" spans="1:13" hidden="1" x14ac:dyDescent="0.3">
      <c r="A4902" t="s">
        <v>10034</v>
      </c>
      <c r="B4902" t="s">
        <v>10035</v>
      </c>
      <c r="C4902" t="str">
        <f>IFERROR(VLOOKUP(Table1[[#This Row],[Ticker]],[1]!Table2[[Symbol]:[Industry]],2,FALSE),"-")</f>
        <v>-</v>
      </c>
      <c r="D4902" t="s">
        <v>532</v>
      </c>
      <c r="F4902">
        <v>0</v>
      </c>
      <c r="G4902">
        <v>-26.585085434959002</v>
      </c>
    </row>
    <row r="4903" spans="1:13" hidden="1" x14ac:dyDescent="0.3">
      <c r="A4903" t="s">
        <v>10036</v>
      </c>
      <c r="B4903" t="s">
        <v>10037</v>
      </c>
      <c r="C4903" t="str">
        <f>IFERROR(VLOOKUP(Table1[[#This Row],[Ticker]],[1]!Table2[[Symbol]:[Industry]],2,FALSE),"-")</f>
        <v>-</v>
      </c>
      <c r="F4903">
        <v>0</v>
      </c>
      <c r="G4903">
        <v>-26.585085434959002</v>
      </c>
      <c r="M4903">
        <v>50</v>
      </c>
    </row>
    <row r="4904" spans="1:13" hidden="1" x14ac:dyDescent="0.3">
      <c r="A4904" t="s">
        <v>10038</v>
      </c>
      <c r="B4904" t="s">
        <v>10039</v>
      </c>
      <c r="C4904" t="str">
        <f>IFERROR(VLOOKUP(Table1[[#This Row],[Ticker]],[1]!Table2[[Symbol]:[Industry]],2,FALSE),"-")</f>
        <v>-</v>
      </c>
      <c r="D4904" t="s">
        <v>532</v>
      </c>
      <c r="F4904">
        <v>0</v>
      </c>
      <c r="G4904">
        <v>-26.585085434959002</v>
      </c>
      <c r="M4904">
        <v>50</v>
      </c>
    </row>
    <row r="4905" spans="1:13" hidden="1" x14ac:dyDescent="0.3">
      <c r="A4905" t="s">
        <v>10040</v>
      </c>
      <c r="B4905" t="s">
        <v>10041</v>
      </c>
      <c r="C4905" t="str">
        <f>IFERROR(VLOOKUP(Table1[[#This Row],[Ticker]],[1]!Table2[[Symbol]:[Industry]],2,FALSE),"-")</f>
        <v>-</v>
      </c>
      <c r="D4905" t="s">
        <v>116</v>
      </c>
      <c r="F4905">
        <v>0</v>
      </c>
      <c r="G4905">
        <v>-26.585085434959002</v>
      </c>
      <c r="M4905">
        <v>50</v>
      </c>
    </row>
    <row r="4906" spans="1:13" hidden="1" x14ac:dyDescent="0.3">
      <c r="A4906" t="s">
        <v>10042</v>
      </c>
      <c r="B4906" t="s">
        <v>10043</v>
      </c>
      <c r="C4906" t="str">
        <f>IFERROR(VLOOKUP(Table1[[#This Row],[Ticker]],[1]!Table2[[Symbol]:[Industry]],2,FALSE),"-")</f>
        <v>-</v>
      </c>
      <c r="D4906" t="s">
        <v>54</v>
      </c>
      <c r="F4906">
        <v>0</v>
      </c>
      <c r="G4906">
        <v>-26.585085434959002</v>
      </c>
      <c r="M4906">
        <v>50</v>
      </c>
    </row>
    <row r="4907" spans="1:13" hidden="1" x14ac:dyDescent="0.3">
      <c r="A4907" t="s">
        <v>10044</v>
      </c>
      <c r="B4907" t="s">
        <v>10045</v>
      </c>
      <c r="C4907" t="str">
        <f>IFERROR(VLOOKUP(Table1[[#This Row],[Ticker]],[1]!Table2[[Symbol]:[Industry]],2,FALSE),"-")</f>
        <v>-</v>
      </c>
      <c r="D4907" t="s">
        <v>584</v>
      </c>
      <c r="F4907">
        <v>0</v>
      </c>
      <c r="G4907">
        <v>-26.585085434959002</v>
      </c>
      <c r="M4907">
        <v>50</v>
      </c>
    </row>
    <row r="4908" spans="1:13" hidden="1" x14ac:dyDescent="0.3">
      <c r="A4908" t="s">
        <v>10046</v>
      </c>
      <c r="B4908" t="s">
        <v>10047</v>
      </c>
      <c r="C4908" t="str">
        <f>IFERROR(VLOOKUP(Table1[[#This Row],[Ticker]],[1]!Table2[[Symbol]:[Industry]],2,FALSE),"-")</f>
        <v>-</v>
      </c>
      <c r="D4908" t="s">
        <v>230</v>
      </c>
      <c r="F4908">
        <v>0</v>
      </c>
      <c r="G4908">
        <v>-26.585085434959002</v>
      </c>
      <c r="M4908">
        <v>50</v>
      </c>
    </row>
    <row r="4909" spans="1:13" hidden="1" x14ac:dyDescent="0.3">
      <c r="A4909" t="s">
        <v>10048</v>
      </c>
      <c r="B4909" t="s">
        <v>10049</v>
      </c>
      <c r="C4909" t="str">
        <f>IFERROR(VLOOKUP(Table1[[#This Row],[Ticker]],[1]!Table2[[Symbol]:[Industry]],2,FALSE),"-")</f>
        <v>-</v>
      </c>
      <c r="D4909" t="s">
        <v>230</v>
      </c>
      <c r="F4909">
        <v>0</v>
      </c>
      <c r="G4909">
        <v>-26.585085434959002</v>
      </c>
      <c r="M4909">
        <v>50</v>
      </c>
    </row>
    <row r="4910" spans="1:13" hidden="1" x14ac:dyDescent="0.3">
      <c r="A4910" t="s">
        <v>10050</v>
      </c>
      <c r="B4910" t="s">
        <v>10051</v>
      </c>
      <c r="C4910" t="str">
        <f>IFERROR(VLOOKUP(Table1[[#This Row],[Ticker]],[1]!Table2[[Symbol]:[Industry]],2,FALSE),"-")</f>
        <v>-</v>
      </c>
      <c r="F4910">
        <v>0</v>
      </c>
      <c r="G4910">
        <v>-26.585085434959002</v>
      </c>
      <c r="M4910">
        <v>50</v>
      </c>
    </row>
    <row r="4911" spans="1:13" hidden="1" x14ac:dyDescent="0.3">
      <c r="A4911" t="s">
        <v>10052</v>
      </c>
      <c r="B4911" t="s">
        <v>10053</v>
      </c>
      <c r="C4911" t="str">
        <f>IFERROR(VLOOKUP(Table1[[#This Row],[Ticker]],[1]!Table2[[Symbol]:[Industry]],2,FALSE),"-")</f>
        <v>-</v>
      </c>
      <c r="F4911">
        <v>0</v>
      </c>
      <c r="G4911">
        <v>-26.585085434959002</v>
      </c>
      <c r="M4911">
        <v>50</v>
      </c>
    </row>
    <row r="4912" spans="1:13" hidden="1" x14ac:dyDescent="0.3">
      <c r="A4912" t="s">
        <v>10054</v>
      </c>
      <c r="B4912" t="s">
        <v>10055</v>
      </c>
      <c r="C4912" t="str">
        <f>IFERROR(VLOOKUP(Table1[[#This Row],[Ticker]],[1]!Table2[[Symbol]:[Industry]],2,FALSE),"-")</f>
        <v>-</v>
      </c>
      <c r="D4912" t="s">
        <v>372</v>
      </c>
      <c r="F4912">
        <v>0</v>
      </c>
      <c r="G4912">
        <v>-26.585085434959002</v>
      </c>
      <c r="M4912">
        <v>50</v>
      </c>
    </row>
    <row r="4913" spans="1:16" hidden="1" x14ac:dyDescent="0.3">
      <c r="A4913" t="s">
        <v>10056</v>
      </c>
      <c r="B4913" t="s">
        <v>10057</v>
      </c>
      <c r="C4913" t="str">
        <f>IFERROR(VLOOKUP(Table1[[#This Row],[Ticker]],[1]!Table2[[Symbol]:[Industry]],2,FALSE),"-")</f>
        <v>-</v>
      </c>
      <c r="D4913" t="s">
        <v>297</v>
      </c>
      <c r="F4913">
        <v>0</v>
      </c>
      <c r="G4913">
        <v>-26.585085434959002</v>
      </c>
      <c r="M4913">
        <v>50</v>
      </c>
    </row>
    <row r="4914" spans="1:16" hidden="1" x14ac:dyDescent="0.3">
      <c r="A4914" t="s">
        <v>10058</v>
      </c>
      <c r="B4914" t="s">
        <v>10059</v>
      </c>
      <c r="C4914" t="str">
        <f>IFERROR(VLOOKUP(Table1[[#This Row],[Ticker]],[1]!Table2[[Symbol]:[Industry]],2,FALSE),"-")</f>
        <v>-</v>
      </c>
      <c r="D4914" t="s">
        <v>46</v>
      </c>
    </row>
    <row r="4915" spans="1:16" hidden="1" x14ac:dyDescent="0.3">
      <c r="A4915" t="s">
        <v>25</v>
      </c>
      <c r="B4915" t="s">
        <v>10060</v>
      </c>
      <c r="C4915" t="str">
        <f>IFERROR(VLOOKUP(Table1[[#This Row],[Ticker]],[1]!Table2[[Symbol]:[Industry]],2,FALSE),"-")</f>
        <v>-</v>
      </c>
      <c r="D4915" t="s">
        <v>27</v>
      </c>
      <c r="F4915">
        <v>1087.4000000000001</v>
      </c>
      <c r="G4915">
        <v>101.071148208922</v>
      </c>
      <c r="H4915">
        <v>0.94953701745070196</v>
      </c>
      <c r="I4915">
        <v>31.7273642857594</v>
      </c>
      <c r="J4915">
        <v>5.7828080944267004</v>
      </c>
      <c r="K4915">
        <v>1026.1734500705099</v>
      </c>
      <c r="L4915">
        <v>833.86720565132202</v>
      </c>
      <c r="N4915">
        <v>0.702835783758198</v>
      </c>
      <c r="O4915">
        <v>8.2122494022438701</v>
      </c>
      <c r="P4915">
        <v>137.94310722100599</v>
      </c>
    </row>
    <row r="4916" spans="1:16" hidden="1" x14ac:dyDescent="0.3">
      <c r="A4916" t="s">
        <v>10061</v>
      </c>
      <c r="B4916" t="s">
        <v>10062</v>
      </c>
      <c r="C4916" t="str">
        <f>IFERROR(VLOOKUP(Table1[[#This Row],[Ticker]],[1]!Table2[[Symbol]:[Industry]],2,FALSE),"-")</f>
        <v>-</v>
      </c>
      <c r="F4916">
        <v>150.80000000000001</v>
      </c>
      <c r="G4916">
        <v>96.326961867332102</v>
      </c>
      <c r="H4916">
        <v>14.095958863025</v>
      </c>
      <c r="I4916">
        <v>54.3577060984681</v>
      </c>
      <c r="J4916">
        <v>4.1013457865623204</v>
      </c>
      <c r="K4916">
        <v>120.15012084364</v>
      </c>
      <c r="L4916">
        <v>95.716822832850795</v>
      </c>
      <c r="N4916">
        <v>1.10202353753812</v>
      </c>
      <c r="O4916">
        <v>0.53050397877982802</v>
      </c>
      <c r="P4916">
        <v>146.80851063829701</v>
      </c>
    </row>
    <row r="4917" spans="1:16" hidden="1" x14ac:dyDescent="0.3">
      <c r="A4917" t="s">
        <v>10063</v>
      </c>
      <c r="B4917" t="s">
        <v>10064</v>
      </c>
      <c r="C4917" t="str">
        <f>IFERROR(VLOOKUP(Table1[[#This Row],[Ticker]],[1]!Table2[[Symbol]:[Industry]],2,FALSE),"-")</f>
        <v>-</v>
      </c>
      <c r="F4917">
        <v>0</v>
      </c>
      <c r="G4917">
        <v>-26.585085434959002</v>
      </c>
      <c r="M4917">
        <v>50</v>
      </c>
    </row>
    <row r="4918" spans="1:16" hidden="1" x14ac:dyDescent="0.3">
      <c r="A4918" t="s">
        <v>10065</v>
      </c>
      <c r="B4918" t="s">
        <v>10066</v>
      </c>
      <c r="C4918" t="str">
        <f>IFERROR(VLOOKUP(Table1[[#This Row],[Ticker]],[1]!Table2[[Symbol]:[Industry]],2,FALSE),"-")</f>
        <v>-</v>
      </c>
      <c r="D4918" t="s">
        <v>46</v>
      </c>
    </row>
    <row r="4919" spans="1:16" hidden="1" x14ac:dyDescent="0.3">
      <c r="A4919" t="s">
        <v>10067</v>
      </c>
      <c r="B4919" t="s">
        <v>10068</v>
      </c>
      <c r="C4919" t="str">
        <f>IFERROR(VLOOKUP(Table1[[#This Row],[Ticker]],[1]!Table2[[Symbol]:[Industry]],2,FALSE),"-")</f>
        <v>-</v>
      </c>
      <c r="D4919" t="s">
        <v>81</v>
      </c>
      <c r="F4919">
        <v>101.63</v>
      </c>
      <c r="G4919">
        <v>-26.585085434959002</v>
      </c>
      <c r="H4919">
        <v>-1.7339294420540601</v>
      </c>
      <c r="I4919">
        <v>-13.271808829387901</v>
      </c>
      <c r="J4919">
        <v>1.1952047595094799</v>
      </c>
      <c r="K4919">
        <v>94.046827738975594</v>
      </c>
      <c r="N4919">
        <v>3.15</v>
      </c>
      <c r="O4919">
        <v>0.16727344288103199</v>
      </c>
    </row>
    <row r="4920" spans="1:16" hidden="1" x14ac:dyDescent="0.3">
      <c r="A4920" t="s">
        <v>10069</v>
      </c>
      <c r="B4920" t="s">
        <v>10070</v>
      </c>
      <c r="C4920" t="str">
        <f>IFERROR(VLOOKUP(Table1[[#This Row],[Ticker]],[1]!Table2[[Symbol]:[Industry]],2,FALSE),"-")</f>
        <v>-</v>
      </c>
      <c r="D4920" t="s">
        <v>726</v>
      </c>
      <c r="F4920">
        <v>25.6</v>
      </c>
      <c r="G4920">
        <v>6.0574016116730496</v>
      </c>
      <c r="H4920">
        <v>-0.38503412917378199</v>
      </c>
      <c r="I4920">
        <v>-0.97165659802377702</v>
      </c>
      <c r="J4920">
        <v>2.6145732997898201</v>
      </c>
      <c r="K4920">
        <v>24.823818283798701</v>
      </c>
      <c r="L4920">
        <v>22.919518569957798</v>
      </c>
      <c r="N4920">
        <v>0.484795392366768</v>
      </c>
      <c r="O4920">
        <v>2.34375</v>
      </c>
      <c r="P4920">
        <v>55.151515151515099</v>
      </c>
    </row>
    <row r="4921" spans="1:16" hidden="1" x14ac:dyDescent="0.3">
      <c r="A4921" t="s">
        <v>10071</v>
      </c>
      <c r="B4921" t="s">
        <v>10072</v>
      </c>
      <c r="C4921" t="str">
        <f>IFERROR(VLOOKUP(Table1[[#This Row],[Ticker]],[1]!Table2[[Symbol]:[Industry]],2,FALSE),"-")</f>
        <v>-</v>
      </c>
      <c r="D4921" t="s">
        <v>726</v>
      </c>
      <c r="F4921">
        <v>83.04</v>
      </c>
      <c r="G4921">
        <v>-14.064760231707</v>
      </c>
      <c r="H4921">
        <v>-6.7059083568919302</v>
      </c>
      <c r="I4921">
        <v>3.34449112440964</v>
      </c>
      <c r="J4921">
        <v>2.3723905897959501</v>
      </c>
      <c r="K4921">
        <v>85.818074056986205</v>
      </c>
      <c r="L4921">
        <v>79.628960365621197</v>
      </c>
      <c r="N4921">
        <v>1.7780576779848201</v>
      </c>
      <c r="O4921">
        <v>13.258670520231099</v>
      </c>
      <c r="P4921">
        <v>23.2230301231636</v>
      </c>
    </row>
    <row r="4922" spans="1:16" hidden="1" x14ac:dyDescent="0.3">
      <c r="A4922" t="s">
        <v>10073</v>
      </c>
      <c r="B4922" t="s">
        <v>10074</v>
      </c>
      <c r="C4922" t="str">
        <f>IFERROR(VLOOKUP(Table1[[#This Row],[Ticker]],[1]!Table2[[Symbol]:[Industry]],2,FALSE),"-")</f>
        <v>-</v>
      </c>
      <c r="D4922" t="s">
        <v>1332</v>
      </c>
      <c r="F4922">
        <v>235.8</v>
      </c>
      <c r="G4922">
        <v>-17.635309525889099</v>
      </c>
      <c r="H4922">
        <v>-0.25367530955937301</v>
      </c>
      <c r="I4922">
        <v>-8.6529874807726301</v>
      </c>
      <c r="J4922">
        <v>3.0364829963109199</v>
      </c>
      <c r="K4922">
        <v>232.173489845951</v>
      </c>
      <c r="L4922">
        <v>225.29083785535701</v>
      </c>
      <c r="N4922">
        <v>1.43289858714242</v>
      </c>
      <c r="O4922">
        <v>5.8948261238337398</v>
      </c>
      <c r="P4922">
        <v>9.1161499305876905</v>
      </c>
    </row>
    <row r="4923" spans="1:16" hidden="1" x14ac:dyDescent="0.3">
      <c r="A4923" t="s">
        <v>10075</v>
      </c>
      <c r="B4923" t="s">
        <v>10076</v>
      </c>
      <c r="C4923" t="str">
        <f>IFERROR(VLOOKUP(Table1[[#This Row],[Ticker]],[1]!Table2[[Symbol]:[Industry]],2,FALSE),"-")</f>
        <v>-</v>
      </c>
      <c r="D4923" t="s">
        <v>726</v>
      </c>
      <c r="F4923">
        <v>1133.3</v>
      </c>
      <c r="G4923">
        <v>-18.754447946852501</v>
      </c>
      <c r="H4923">
        <v>-1.6907563230448901</v>
      </c>
      <c r="I4923">
        <v>-9.3142092704672006</v>
      </c>
      <c r="J4923">
        <v>0.86622487858290498</v>
      </c>
      <c r="K4923">
        <v>1125.6394501401701</v>
      </c>
      <c r="L4923">
        <v>1098.9234822708299</v>
      </c>
      <c r="N4923">
        <v>1.22907700874533</v>
      </c>
      <c r="O4923">
        <v>11.4091590929144</v>
      </c>
      <c r="P4923">
        <v>31.980109236162001</v>
      </c>
    </row>
    <row r="4924" spans="1:16" hidden="1" x14ac:dyDescent="0.3">
      <c r="A4924" t="s">
        <v>10077</v>
      </c>
      <c r="B4924" t="s">
        <v>10078</v>
      </c>
      <c r="C4924" t="str">
        <f>IFERROR(VLOOKUP(Table1[[#This Row],[Ticker]],[1]!Table2[[Symbol]:[Industry]],2,FALSE),"-")</f>
        <v>-</v>
      </c>
      <c r="D4924" t="s">
        <v>726</v>
      </c>
      <c r="F4924">
        <v>95.66</v>
      </c>
      <c r="G4924">
        <v>24.895516306925298</v>
      </c>
      <c r="H4924">
        <v>1.36701525131915</v>
      </c>
      <c r="I4924">
        <v>4.5002996115930101</v>
      </c>
      <c r="J4924">
        <v>3.6632055186348098</v>
      </c>
      <c r="K4924">
        <v>92.533641368473397</v>
      </c>
      <c r="L4924">
        <v>82.816504370398803</v>
      </c>
      <c r="N4924">
        <v>0.74165551121303797</v>
      </c>
      <c r="O4924">
        <v>2.2998118335772499</v>
      </c>
      <c r="P4924">
        <v>58.1157024793388</v>
      </c>
    </row>
    <row r="4925" spans="1:16" hidden="1" x14ac:dyDescent="0.3">
      <c r="A4925" t="s">
        <v>10079</v>
      </c>
      <c r="B4925" t="s">
        <v>10080</v>
      </c>
      <c r="C4925" t="str">
        <f>IFERROR(VLOOKUP(Table1[[#This Row],[Ticker]],[1]!Table2[[Symbol]:[Industry]],2,FALSE),"-")</f>
        <v>-</v>
      </c>
      <c r="D4925" t="s">
        <v>726</v>
      </c>
      <c r="F4925">
        <v>52.06</v>
      </c>
      <c r="G4925">
        <v>-11.662348128115701</v>
      </c>
      <c r="H4925">
        <v>-4.4010705303457502</v>
      </c>
      <c r="I4925">
        <v>-0.88235298585413702</v>
      </c>
      <c r="J4925">
        <v>2.1639939239040999</v>
      </c>
      <c r="K4925">
        <v>51.725651425115103</v>
      </c>
      <c r="L4925">
        <v>48.611655311124103</v>
      </c>
      <c r="N4925">
        <v>9.0291938705514094E-2</v>
      </c>
      <c r="O4925">
        <v>13.177103342297301</v>
      </c>
      <c r="P4925">
        <v>44.050913115661302</v>
      </c>
    </row>
    <row r="4926" spans="1:16" hidden="1" x14ac:dyDescent="0.3">
      <c r="A4926" t="s">
        <v>10081</v>
      </c>
      <c r="B4926" t="s">
        <v>10082</v>
      </c>
      <c r="C4926" t="str">
        <f>IFERROR(VLOOKUP(Table1[[#This Row],[Ticker]],[1]!Table2[[Symbol]:[Industry]],2,FALSE),"-")</f>
        <v>-</v>
      </c>
      <c r="D4926" t="s">
        <v>1332</v>
      </c>
      <c r="F4926">
        <v>1001.18</v>
      </c>
      <c r="G4926">
        <v>-26.468086604947299</v>
      </c>
      <c r="H4926">
        <v>-2.4183737803013399</v>
      </c>
      <c r="I4926">
        <v>-12.986814723297501</v>
      </c>
      <c r="J4926">
        <v>0.540716846939582</v>
      </c>
      <c r="K4926">
        <v>1000.1054840919199</v>
      </c>
      <c r="L4926">
        <v>1000.02680049656</v>
      </c>
      <c r="N4926">
        <v>2.6612899821367302</v>
      </c>
      <c r="O4926">
        <v>4.3758365129147698</v>
      </c>
      <c r="P4926">
        <v>0.21821821821821299</v>
      </c>
    </row>
    <row r="4927" spans="1:16" hidden="1" x14ac:dyDescent="0.3">
      <c r="A4927" t="s">
        <v>10083</v>
      </c>
      <c r="B4927" t="s">
        <v>10084</v>
      </c>
      <c r="C4927" t="str">
        <f>IFERROR(VLOOKUP(Table1[[#This Row],[Ticker]],[1]!Table2[[Symbol]:[Industry]],2,FALSE),"-")</f>
        <v>-</v>
      </c>
      <c r="D4927" t="s">
        <v>726</v>
      </c>
      <c r="F4927">
        <v>178.07</v>
      </c>
      <c r="G4927">
        <v>32.338729162803197</v>
      </c>
      <c r="H4927">
        <v>-0.20166018459395699</v>
      </c>
      <c r="I4927">
        <v>3.4178917287375099</v>
      </c>
      <c r="J4927">
        <v>1.9456390594270101</v>
      </c>
      <c r="K4927">
        <v>171.12984358581301</v>
      </c>
      <c r="L4927">
        <v>150.206300394881</v>
      </c>
      <c r="N4927">
        <v>0.93699795740024905</v>
      </c>
      <c r="O4927">
        <v>3.52670298197337</v>
      </c>
      <c r="P4927">
        <v>61.514739229024897</v>
      </c>
    </row>
    <row r="4928" spans="1:16" hidden="1" x14ac:dyDescent="0.3">
      <c r="A4928" t="s">
        <v>10085</v>
      </c>
      <c r="B4928" t="s">
        <v>10086</v>
      </c>
      <c r="C4928" t="str">
        <f>IFERROR(VLOOKUP(Table1[[#This Row],[Ticker]],[1]!Table2[[Symbol]:[Industry]],2,FALSE),"-")</f>
        <v>-</v>
      </c>
      <c r="D4928" t="s">
        <v>726</v>
      </c>
      <c r="F4928">
        <v>21.64</v>
      </c>
      <c r="G4928">
        <v>29.645099852833301</v>
      </c>
      <c r="H4928">
        <v>0.52439023557411202</v>
      </c>
      <c r="I4928">
        <v>7.3181123774258801</v>
      </c>
      <c r="J4928">
        <v>2.8571230792900302</v>
      </c>
      <c r="K4928">
        <v>20.782391153259798</v>
      </c>
      <c r="L4928">
        <v>18.282659966144799</v>
      </c>
      <c r="N4928">
        <v>0.80756990629950998</v>
      </c>
      <c r="O4928">
        <v>3.92791127541589</v>
      </c>
      <c r="P4928">
        <v>56.121263677560997</v>
      </c>
    </row>
    <row r="4929" spans="1:16" hidden="1" x14ac:dyDescent="0.3">
      <c r="A4929" t="s">
        <v>10087</v>
      </c>
      <c r="B4929" t="s">
        <v>10088</v>
      </c>
      <c r="C4929" t="str">
        <f>IFERROR(VLOOKUP(Table1[[#This Row],[Ticker]],[1]!Table2[[Symbol]:[Industry]],2,FALSE),"-")</f>
        <v>-</v>
      </c>
      <c r="D4929" t="s">
        <v>726</v>
      </c>
      <c r="F4929">
        <v>37.42</v>
      </c>
      <c r="G4929">
        <v>10.408712449024801</v>
      </c>
      <c r="H4929">
        <v>0.36116017773338699</v>
      </c>
      <c r="I4929">
        <v>5.1258329860231502</v>
      </c>
      <c r="J4929">
        <v>2.28841897688929</v>
      </c>
      <c r="K4929">
        <v>36.328405181217697</v>
      </c>
      <c r="L4929">
        <v>32.768390019474801</v>
      </c>
      <c r="N4929">
        <v>2.8289138617630698</v>
      </c>
      <c r="O4929">
        <v>18.653126670229799</v>
      </c>
      <c r="P4929">
        <v>43.923076923076898</v>
      </c>
    </row>
    <row r="4930" spans="1:16" hidden="1" x14ac:dyDescent="0.3">
      <c r="A4930" t="s">
        <v>10089</v>
      </c>
      <c r="B4930" t="s">
        <v>10090</v>
      </c>
      <c r="C4930" t="str">
        <f>IFERROR(VLOOKUP(Table1[[#This Row],[Ticker]],[1]!Table2[[Symbol]:[Industry]],2,FALSE),"-")</f>
        <v>-</v>
      </c>
      <c r="D4930" t="s">
        <v>1651</v>
      </c>
      <c r="F4930">
        <v>69.69</v>
      </c>
      <c r="G4930">
        <v>-9.4590350147910094</v>
      </c>
      <c r="H4930">
        <v>-5.1665721137364997</v>
      </c>
      <c r="I4930">
        <v>-3.2529862239280698</v>
      </c>
      <c r="J4930">
        <v>0.31341999921215402</v>
      </c>
      <c r="K4930">
        <v>70.758415974766706</v>
      </c>
      <c r="L4930">
        <v>67.036683205420104</v>
      </c>
      <c r="N4930">
        <v>4.2453620446862601</v>
      </c>
      <c r="O4930">
        <v>17.6639403070741</v>
      </c>
      <c r="P4930">
        <v>24.2245989304812</v>
      </c>
    </row>
    <row r="4931" spans="1:16" hidden="1" x14ac:dyDescent="0.3">
      <c r="A4931" t="s">
        <v>10091</v>
      </c>
      <c r="B4931" t="s">
        <v>10092</v>
      </c>
      <c r="C4931" t="str">
        <f>IFERROR(VLOOKUP(Table1[[#This Row],[Ticker]],[1]!Table2[[Symbol]:[Industry]],2,FALSE),"-")</f>
        <v>-</v>
      </c>
      <c r="D4931" t="s">
        <v>726</v>
      </c>
      <c r="F4931">
        <v>1000</v>
      </c>
      <c r="G4931">
        <v>-26.586085424959101</v>
      </c>
      <c r="H4931">
        <v>-2.4873744703082399</v>
      </c>
      <c r="I4931">
        <v>-13.1038147132974</v>
      </c>
      <c r="J4931">
        <v>0.47171615693268798</v>
      </c>
      <c r="K4931">
        <v>999.99906472714895</v>
      </c>
      <c r="L4931">
        <v>999.99871720733904</v>
      </c>
      <c r="N4931">
        <v>0.47258736492792702</v>
      </c>
      <c r="O4931">
        <v>3</v>
      </c>
      <c r="P4931">
        <v>0.59957345780854399</v>
      </c>
    </row>
    <row r="4932" spans="1:16" hidden="1" x14ac:dyDescent="0.3">
      <c r="A4932" t="s">
        <v>10093</v>
      </c>
      <c r="B4932" t="s">
        <v>10094</v>
      </c>
      <c r="C4932" t="str">
        <f>IFERROR(VLOOKUP(Table1[[#This Row],[Ticker]],[1]!Table2[[Symbol]:[Industry]],2,FALSE),"-")</f>
        <v>-</v>
      </c>
      <c r="D4932" t="s">
        <v>726</v>
      </c>
      <c r="F4932">
        <v>72.86</v>
      </c>
      <c r="G4932">
        <v>35.434038425392202</v>
      </c>
      <c r="H4932">
        <v>-2.7300274765093802</v>
      </c>
      <c r="I4932">
        <v>-3.0277638092622001</v>
      </c>
      <c r="J4932">
        <v>3.36381849286149</v>
      </c>
      <c r="K4932">
        <v>73.606203811343207</v>
      </c>
      <c r="L4932">
        <v>65.773901564079694</v>
      </c>
      <c r="N4932">
        <v>0.54797325586786205</v>
      </c>
      <c r="O4932">
        <v>18.9953335163326</v>
      </c>
      <c r="P4932">
        <v>65.252891812202293</v>
      </c>
    </row>
    <row r="4933" spans="1:16" hidden="1" x14ac:dyDescent="0.3">
      <c r="A4933" t="s">
        <v>10095</v>
      </c>
      <c r="B4933" t="s">
        <v>10096</v>
      </c>
      <c r="C4933" t="str">
        <f>IFERROR(VLOOKUP(Table1[[#This Row],[Ticker]],[1]!Table2[[Symbol]:[Industry]],2,FALSE),"-")</f>
        <v>-</v>
      </c>
      <c r="D4933" t="s">
        <v>726</v>
      </c>
      <c r="F4933">
        <v>82.38</v>
      </c>
      <c r="G4933">
        <v>-1.5395480943397599</v>
      </c>
      <c r="H4933">
        <v>0.86749630503967301</v>
      </c>
      <c r="I4933">
        <v>0.63258690586161404</v>
      </c>
      <c r="J4933">
        <v>2.4955110790472501</v>
      </c>
      <c r="K4933">
        <v>79.760733387142594</v>
      </c>
      <c r="L4933">
        <v>74.026267806591605</v>
      </c>
      <c r="N4933">
        <v>0.67503674549654002</v>
      </c>
      <c r="O4933">
        <v>3.1803835882495899</v>
      </c>
      <c r="P4933">
        <v>30.865766481334301</v>
      </c>
    </row>
    <row r="4934" spans="1:16" hidden="1" x14ac:dyDescent="0.3">
      <c r="A4934" t="s">
        <v>10097</v>
      </c>
      <c r="B4934" t="s">
        <v>10098</v>
      </c>
      <c r="C4934" t="str">
        <f>IFERROR(VLOOKUP(Table1[[#This Row],[Ticker]],[1]!Table2[[Symbol]:[Industry]],2,FALSE),"-")</f>
        <v>-</v>
      </c>
      <c r="D4934" t="s">
        <v>726</v>
      </c>
      <c r="F4934">
        <v>203.61</v>
      </c>
      <c r="G4934">
        <v>8.9831947434815707</v>
      </c>
      <c r="H4934">
        <v>4.1500478493951203</v>
      </c>
      <c r="I4934">
        <v>1.9355830392879001</v>
      </c>
      <c r="J4934">
        <v>2.1649432485661402</v>
      </c>
      <c r="K4934">
        <v>194.54465737810801</v>
      </c>
      <c r="L4934">
        <v>177.30892101411101</v>
      </c>
      <c r="N4934">
        <v>1.2447720128246</v>
      </c>
      <c r="O4934">
        <v>8.0497028633171208</v>
      </c>
      <c r="P4934">
        <v>44.3223702863623</v>
      </c>
    </row>
    <row r="4935" spans="1:16" hidden="1" x14ac:dyDescent="0.3">
      <c r="A4935" t="s">
        <v>10099</v>
      </c>
      <c r="B4935" t="s">
        <v>10100</v>
      </c>
      <c r="C4935" t="str">
        <f>IFERROR(VLOOKUP(Table1[[#This Row],[Ticker]],[1]!Table2[[Symbol]:[Industry]],2,FALSE),"-")</f>
        <v>-</v>
      </c>
      <c r="F4935">
        <v>0</v>
      </c>
      <c r="G4935">
        <v>-26.585085434959002</v>
      </c>
    </row>
    <row r="4936" spans="1:16" hidden="1" x14ac:dyDescent="0.3">
      <c r="A4936" t="s">
        <v>10101</v>
      </c>
      <c r="B4936" t="s">
        <v>10102</v>
      </c>
      <c r="C4936" t="str">
        <f>IFERROR(VLOOKUP(Table1[[#This Row],[Ticker]],[1]!Table2[[Symbol]:[Industry]],2,FALSE),"-")</f>
        <v>-</v>
      </c>
      <c r="D4936" t="s">
        <v>1332</v>
      </c>
      <c r="F4936">
        <v>26.69</v>
      </c>
      <c r="G4936">
        <v>-17.8681811579733</v>
      </c>
      <c r="H4936">
        <v>-1.46696630704293</v>
      </c>
      <c r="I4936">
        <v>-10.0943940363041</v>
      </c>
      <c r="J4936">
        <v>1.68337840608073</v>
      </c>
      <c r="K4936">
        <v>26.3362149046817</v>
      </c>
      <c r="L4936">
        <v>25.706882486220302</v>
      </c>
      <c r="N4936">
        <v>1.2805044505168299</v>
      </c>
      <c r="O4936">
        <v>11.6523042337954</v>
      </c>
      <c r="P4936">
        <v>12.6635711270578</v>
      </c>
    </row>
    <row r="4937" spans="1:16" hidden="1" x14ac:dyDescent="0.3">
      <c r="A4937" t="s">
        <v>10103</v>
      </c>
      <c r="B4937" t="s">
        <v>10104</v>
      </c>
      <c r="C4937" t="str">
        <f>IFERROR(VLOOKUP(Table1[[#This Row],[Ticker]],[1]!Table2[[Symbol]:[Industry]],2,FALSE),"-")</f>
        <v>-</v>
      </c>
      <c r="D4937" t="s">
        <v>726</v>
      </c>
      <c r="F4937">
        <v>84.66</v>
      </c>
      <c r="G4937">
        <v>-11.791865095976</v>
      </c>
      <c r="H4937">
        <v>-7.43119469502735</v>
      </c>
      <c r="I4937">
        <v>5.1023899681294003</v>
      </c>
      <c r="J4937">
        <v>2.1788572966297099</v>
      </c>
      <c r="K4937">
        <v>87.560335733460406</v>
      </c>
      <c r="L4937">
        <v>81.022991269202606</v>
      </c>
      <c r="N4937">
        <v>1.51650252587809</v>
      </c>
      <c r="O4937">
        <v>13.394755492558399</v>
      </c>
      <c r="P4937">
        <v>24.499999999999901</v>
      </c>
    </row>
    <row r="4938" spans="1:16" hidden="1" x14ac:dyDescent="0.3">
      <c r="A4938" t="s">
        <v>10105</v>
      </c>
      <c r="B4938" t="s">
        <v>10106</v>
      </c>
      <c r="C4938" t="str">
        <f>IFERROR(VLOOKUP(Table1[[#This Row],[Ticker]],[1]!Table2[[Symbol]:[Industry]],2,FALSE),"-")</f>
        <v>-</v>
      </c>
      <c r="D4938" t="s">
        <v>1651</v>
      </c>
      <c r="F4938">
        <v>69.7</v>
      </c>
      <c r="G4938">
        <v>-9.0471427705408498</v>
      </c>
      <c r="H4938">
        <v>-4.7536634221495904</v>
      </c>
      <c r="I4938">
        <v>-1.6026550688422601</v>
      </c>
      <c r="J4938">
        <v>1.9273844410085501</v>
      </c>
      <c r="K4938">
        <v>70.642618394804899</v>
      </c>
      <c r="L4938">
        <v>66.869978298573798</v>
      </c>
      <c r="N4938">
        <v>1.8592364227854301</v>
      </c>
      <c r="O4938">
        <v>8.5509325681492001</v>
      </c>
      <c r="P4938">
        <v>26.727272727272702</v>
      </c>
    </row>
    <row r="4939" spans="1:16" hidden="1" x14ac:dyDescent="0.3">
      <c r="A4939" t="s">
        <v>10107</v>
      </c>
      <c r="B4939" t="s">
        <v>10108</v>
      </c>
      <c r="C4939" t="str">
        <f>IFERROR(VLOOKUP(Table1[[#This Row],[Ticker]],[1]!Table2[[Symbol]:[Industry]],2,FALSE),"-")</f>
        <v>-</v>
      </c>
      <c r="F4939">
        <v>349.3</v>
      </c>
      <c r="G4939">
        <v>65.127318516742307</v>
      </c>
      <c r="H4939">
        <v>-12.4086343128279</v>
      </c>
      <c r="I4939">
        <v>11.4894424552292</v>
      </c>
      <c r="J4939">
        <v>1.1168774472552601</v>
      </c>
      <c r="K4939">
        <v>306.470681438425</v>
      </c>
      <c r="L4939">
        <v>251.69291800150501</v>
      </c>
      <c r="N4939">
        <v>0.31986646471515501</v>
      </c>
      <c r="O4939">
        <v>22.874320068708801</v>
      </c>
      <c r="P4939">
        <v>92.398788212613596</v>
      </c>
    </row>
    <row r="4940" spans="1:16" hidden="1" x14ac:dyDescent="0.3">
      <c r="A4940" t="s">
        <v>10109</v>
      </c>
      <c r="B4940" t="s">
        <v>10110</v>
      </c>
      <c r="C4940" t="str">
        <f>IFERROR(VLOOKUP(Table1[[#This Row],[Ticker]],[1]!Table2[[Symbol]:[Industry]],2,FALSE),"-")</f>
        <v>-</v>
      </c>
      <c r="D4940" t="s">
        <v>726</v>
      </c>
      <c r="F4940">
        <v>83.24</v>
      </c>
      <c r="G4940">
        <v>-14.401797025255499</v>
      </c>
      <c r="H4940">
        <v>-6.9335968957282903</v>
      </c>
      <c r="I4940">
        <v>3.0872567451558099</v>
      </c>
      <c r="J4940">
        <v>2.1872533269046999</v>
      </c>
      <c r="K4940">
        <v>86.232836492734805</v>
      </c>
      <c r="L4940">
        <v>80.168467030673995</v>
      </c>
      <c r="N4940">
        <v>1.5467892899144899</v>
      </c>
      <c r="O4940">
        <v>13.707352234502601</v>
      </c>
      <c r="P4940">
        <v>22.393765622702499</v>
      </c>
    </row>
    <row r="4941" spans="1:16" hidden="1" x14ac:dyDescent="0.3">
      <c r="A4941" t="s">
        <v>10111</v>
      </c>
      <c r="B4941" t="s">
        <v>10112</v>
      </c>
      <c r="C4941" t="str">
        <f>IFERROR(VLOOKUP(Table1[[#This Row],[Ticker]],[1]!Table2[[Symbol]:[Industry]],2,FALSE),"-")</f>
        <v>-</v>
      </c>
      <c r="F4941">
        <v>0</v>
      </c>
      <c r="G4941">
        <v>-26.585085434959002</v>
      </c>
    </row>
    <row r="4942" spans="1:16" hidden="1" x14ac:dyDescent="0.3">
      <c r="A4942" t="s">
        <v>10113</v>
      </c>
      <c r="B4942" t="s">
        <v>10114</v>
      </c>
      <c r="C4942" t="str">
        <f>IFERROR(VLOOKUP(Table1[[#This Row],[Ticker]],[1]!Table2[[Symbol]:[Industry]],2,FALSE),"-")</f>
        <v>-</v>
      </c>
    </row>
    <row r="4943" spans="1:16" hidden="1" x14ac:dyDescent="0.3">
      <c r="A4943" t="s">
        <v>10115</v>
      </c>
      <c r="B4943" t="s">
        <v>10116</v>
      </c>
      <c r="C4943" t="str">
        <f>IFERROR(VLOOKUP(Table1[[#This Row],[Ticker]],[1]!Table2[[Symbol]:[Industry]],2,FALSE),"-")</f>
        <v>-</v>
      </c>
      <c r="D4943" t="s">
        <v>726</v>
      </c>
      <c r="F4943">
        <v>40.46</v>
      </c>
      <c r="G4943">
        <v>7.8781914011991097</v>
      </c>
      <c r="H4943">
        <v>7.3665431923743601</v>
      </c>
      <c r="I4943">
        <v>-6.4346328092453504</v>
      </c>
      <c r="J4943">
        <v>0.61699460729588995</v>
      </c>
      <c r="K4943">
        <v>38.126183260470299</v>
      </c>
      <c r="L4943">
        <v>35.332534105165898</v>
      </c>
      <c r="N4943">
        <v>0.187497903735413</v>
      </c>
      <c r="O4943">
        <v>6.0306475531388903</v>
      </c>
      <c r="P4943">
        <v>39.517241379310299</v>
      </c>
    </row>
    <row r="4944" spans="1:16" hidden="1" x14ac:dyDescent="0.3">
      <c r="A4944" t="s">
        <v>10117</v>
      </c>
      <c r="B4944" t="s">
        <v>10118</v>
      </c>
      <c r="C4944" t="str">
        <f>IFERROR(VLOOKUP(Table1[[#This Row],[Ticker]],[1]!Table2[[Symbol]:[Industry]],2,FALSE),"-")</f>
        <v>-</v>
      </c>
      <c r="D4944" t="s">
        <v>726</v>
      </c>
      <c r="F4944">
        <v>516.96</v>
      </c>
      <c r="G4944">
        <v>-11.735711934559101</v>
      </c>
      <c r="H4944">
        <v>-4.5858030014082596</v>
      </c>
      <c r="I4944">
        <v>-0.63663241066836895</v>
      </c>
      <c r="J4944">
        <v>2.4717161569326902</v>
      </c>
      <c r="K4944">
        <v>513.72829743984505</v>
      </c>
      <c r="L4944">
        <v>482.63530341614899</v>
      </c>
      <c r="N4944">
        <v>0.93499213498060696</v>
      </c>
      <c r="O4944">
        <v>3.9538842463633301</v>
      </c>
      <c r="P4944">
        <v>22.793349168645999</v>
      </c>
    </row>
    <row r="4945" spans="1:16" hidden="1" x14ac:dyDescent="0.3">
      <c r="A4945" t="s">
        <v>10119</v>
      </c>
      <c r="B4945" t="s">
        <v>10120</v>
      </c>
      <c r="C4945" t="str">
        <f>IFERROR(VLOOKUP(Table1[[#This Row],[Ticker]],[1]!Table2[[Symbol]:[Industry]],2,FALSE),"-")</f>
        <v>-</v>
      </c>
      <c r="D4945" t="s">
        <v>1332</v>
      </c>
      <c r="F4945">
        <v>999.99</v>
      </c>
      <c r="G4945">
        <v>-26.585085434959002</v>
      </c>
      <c r="H4945">
        <v>-2.4873744703082399</v>
      </c>
      <c r="I4945">
        <v>-13.104814723297499</v>
      </c>
      <c r="J4945">
        <v>0.47271616693278701</v>
      </c>
      <c r="K4945">
        <v>999.99018272934802</v>
      </c>
      <c r="L4945">
        <v>999.99045451258303</v>
      </c>
      <c r="N4945">
        <v>1.1099139837091601</v>
      </c>
      <c r="O4945">
        <v>1.8010180101801101</v>
      </c>
      <c r="P4945">
        <v>0.23957497995188401</v>
      </c>
    </row>
    <row r="4946" spans="1:16" hidden="1" x14ac:dyDescent="0.3">
      <c r="A4946" t="s">
        <v>10121</v>
      </c>
      <c r="B4946" t="s">
        <v>10122</v>
      </c>
      <c r="C4946" t="str">
        <f>IFERROR(VLOOKUP(Table1[[#This Row],[Ticker]],[1]!Table2[[Symbol]:[Industry]],2,FALSE),"-")</f>
        <v>-</v>
      </c>
      <c r="D4946" t="s">
        <v>726</v>
      </c>
      <c r="F4946">
        <v>72.38</v>
      </c>
      <c r="G4946">
        <v>34.545813941710499</v>
      </c>
      <c r="H4946">
        <v>-2.10771345335908</v>
      </c>
      <c r="I4946">
        <v>-3.5211659723512998</v>
      </c>
      <c r="J4946">
        <v>3.02054563469969</v>
      </c>
      <c r="K4946">
        <v>73.118685872838796</v>
      </c>
      <c r="L4946">
        <v>64.642874507908004</v>
      </c>
      <c r="N4946">
        <v>0.19400784369983701</v>
      </c>
      <c r="O4946">
        <v>14.534401768444299</v>
      </c>
      <c r="P4946">
        <v>64.799635701274994</v>
      </c>
    </row>
    <row r="4947" spans="1:16" hidden="1" x14ac:dyDescent="0.3">
      <c r="A4947" t="s">
        <v>10123</v>
      </c>
      <c r="B4947" t="s">
        <v>10124</v>
      </c>
      <c r="C4947" t="str">
        <f>IFERROR(VLOOKUP(Table1[[#This Row],[Ticker]],[1]!Table2[[Symbol]:[Industry]],2,FALSE),"-")</f>
        <v>-</v>
      </c>
      <c r="D4947" t="s">
        <v>726</v>
      </c>
      <c r="F4947">
        <v>25.83</v>
      </c>
      <c r="G4947">
        <v>-34.433818934780703</v>
      </c>
      <c r="H4947">
        <v>-3.74117386240551</v>
      </c>
      <c r="I4947">
        <v>-3.46984019019059</v>
      </c>
      <c r="J4947">
        <v>2.8348512494887999</v>
      </c>
      <c r="K4947">
        <v>25.614772673926101</v>
      </c>
      <c r="L4947">
        <v>24.435818935299299</v>
      </c>
      <c r="N4947">
        <v>1.0063650806904401</v>
      </c>
      <c r="O4947">
        <v>20.015485869144399</v>
      </c>
      <c r="P4947">
        <v>18.7586206896551</v>
      </c>
    </row>
    <row r="4948" spans="1:16" hidden="1" x14ac:dyDescent="0.3">
      <c r="A4948" t="s">
        <v>10125</v>
      </c>
      <c r="B4948" t="s">
        <v>10126</v>
      </c>
      <c r="C4948" t="str">
        <f>IFERROR(VLOOKUP(Table1[[#This Row],[Ticker]],[1]!Table2[[Symbol]:[Industry]],2,FALSE),"-")</f>
        <v>-</v>
      </c>
      <c r="D4948" t="s">
        <v>726</v>
      </c>
      <c r="F4948">
        <v>82.2</v>
      </c>
      <c r="G4948">
        <v>-23.2018631987623</v>
      </c>
      <c r="H4948">
        <v>1.04703292322243</v>
      </c>
      <c r="I4948">
        <v>0.50955984477432903</v>
      </c>
      <c r="J4948">
        <v>2.2394549244259498</v>
      </c>
      <c r="K4948">
        <v>79.400526218947803</v>
      </c>
      <c r="L4948">
        <v>73.613437721129799</v>
      </c>
      <c r="N4948">
        <v>0.319632272708262</v>
      </c>
      <c r="O4948">
        <v>4.2579075425790602</v>
      </c>
      <c r="P4948">
        <v>30.414088529271702</v>
      </c>
    </row>
    <row r="4949" spans="1:16" hidden="1" x14ac:dyDescent="0.3">
      <c r="A4949" t="s">
        <v>10127</v>
      </c>
      <c r="B4949" t="s">
        <v>10128</v>
      </c>
      <c r="C4949" t="str">
        <f>IFERROR(VLOOKUP(Table1[[#This Row],[Ticker]],[1]!Table2[[Symbol]:[Industry]],2,FALSE),"-")</f>
        <v>-</v>
      </c>
      <c r="D4949" t="s">
        <v>726</v>
      </c>
      <c r="F4949">
        <v>22.21</v>
      </c>
      <c r="G4949">
        <v>12.671294275367501</v>
      </c>
      <c r="H4949">
        <v>3.7862104353521402</v>
      </c>
      <c r="I4949">
        <v>5.5890715528888499</v>
      </c>
      <c r="J4949">
        <v>2.6485869052320101</v>
      </c>
      <c r="K4949">
        <v>21.2392363605661</v>
      </c>
      <c r="L4949">
        <v>19.092015884352801</v>
      </c>
      <c r="N4949">
        <v>1.3621573877300801</v>
      </c>
      <c r="O4949">
        <v>2.2062134173795398</v>
      </c>
      <c r="P4949">
        <v>41.645408163265202</v>
      </c>
    </row>
    <row r="4950" spans="1:16" hidden="1" x14ac:dyDescent="0.3">
      <c r="A4950" t="s">
        <v>10129</v>
      </c>
      <c r="B4950" t="s">
        <v>10130</v>
      </c>
      <c r="C4950" t="str">
        <f>IFERROR(VLOOKUP(Table1[[#This Row],[Ticker]],[1]!Table2[[Symbol]:[Industry]],2,FALSE),"-")</f>
        <v>-</v>
      </c>
      <c r="D4950" t="s">
        <v>1332</v>
      </c>
      <c r="F4950">
        <v>1000</v>
      </c>
      <c r="G4950">
        <v>-26.586085424959101</v>
      </c>
      <c r="H4950">
        <v>-2.4893744503084401</v>
      </c>
      <c r="I4950">
        <v>-13.105814713297599</v>
      </c>
      <c r="J4950">
        <v>0.46971617693249001</v>
      </c>
      <c r="K4950">
        <v>1000.00054276046</v>
      </c>
      <c r="L4950">
        <v>1000.0297984344299</v>
      </c>
      <c r="N4950">
        <v>0.41747712424385403</v>
      </c>
      <c r="O4950">
        <v>2</v>
      </c>
      <c r="P4950">
        <v>2.0408163265306101</v>
      </c>
    </row>
    <row r="4951" spans="1:16" hidden="1" x14ac:dyDescent="0.3">
      <c r="A4951" t="s">
        <v>10131</v>
      </c>
      <c r="B4951" t="s">
        <v>10132</v>
      </c>
      <c r="C4951" t="str">
        <f>IFERROR(VLOOKUP(Table1[[#This Row],[Ticker]],[1]!Table2[[Symbol]:[Industry]],2,FALSE),"-")</f>
        <v>-</v>
      </c>
      <c r="D4951" t="s">
        <v>1036</v>
      </c>
      <c r="F4951">
        <v>220.22</v>
      </c>
      <c r="G4951">
        <v>-26.585085434959002</v>
      </c>
      <c r="I4951">
        <v>-13.104814723297499</v>
      </c>
      <c r="O4951">
        <v>0</v>
      </c>
      <c r="P4951">
        <v>0</v>
      </c>
    </row>
    <row r="4952" spans="1:16" hidden="1" x14ac:dyDescent="0.3">
      <c r="A4952" t="s">
        <v>10133</v>
      </c>
      <c r="B4952" t="s">
        <v>10134</v>
      </c>
      <c r="C4952" t="str">
        <f>IFERROR(VLOOKUP(Table1[[#This Row],[Ticker]],[1]!Table2[[Symbol]:[Industry]],2,FALSE),"-")</f>
        <v>-</v>
      </c>
      <c r="D4952" t="s">
        <v>726</v>
      </c>
      <c r="F4952">
        <v>216.1</v>
      </c>
      <c r="G4952">
        <v>16.5369756286875</v>
      </c>
      <c r="H4952">
        <v>1.8670511060127899</v>
      </c>
      <c r="I4952">
        <v>7.5944703526631203</v>
      </c>
      <c r="J4952">
        <v>3.6563697848113001</v>
      </c>
      <c r="K4952">
        <v>207.42809410136101</v>
      </c>
      <c r="L4952">
        <v>182.32604121568801</v>
      </c>
      <c r="N4952">
        <v>0.91193128023273795</v>
      </c>
      <c r="O4952">
        <v>2.2859787135585301</v>
      </c>
      <c r="P4952">
        <v>52.6453344635162</v>
      </c>
    </row>
    <row r="4953" spans="1:16" hidden="1" x14ac:dyDescent="0.3">
      <c r="A4953" t="s">
        <v>10135</v>
      </c>
      <c r="B4953" t="s">
        <v>10136</v>
      </c>
      <c r="C4953" t="str">
        <f>IFERROR(VLOOKUP(Table1[[#This Row],[Ticker]],[1]!Table2[[Symbol]:[Industry]],2,FALSE),"-")</f>
        <v>-</v>
      </c>
      <c r="D4953" t="s">
        <v>726</v>
      </c>
      <c r="F4953">
        <v>248.27</v>
      </c>
      <c r="G4953">
        <v>-2.9938867093517301</v>
      </c>
      <c r="H4953">
        <v>1.06477453863394</v>
      </c>
      <c r="I4953">
        <v>1.0843123119338001</v>
      </c>
      <c r="J4953">
        <v>2.2085582621958402</v>
      </c>
      <c r="K4953">
        <v>241.78592953804801</v>
      </c>
      <c r="L4953">
        <v>222.19714525738999</v>
      </c>
      <c r="N4953">
        <v>0.56775041449497798</v>
      </c>
      <c r="O4953">
        <v>13.1510049542836</v>
      </c>
      <c r="P4953">
        <v>31.3597883597883</v>
      </c>
    </row>
    <row r="4954" spans="1:16" hidden="1" x14ac:dyDescent="0.3">
      <c r="A4954" t="s">
        <v>10137</v>
      </c>
      <c r="B4954" t="s">
        <v>10138</v>
      </c>
      <c r="C4954" t="str">
        <f>IFERROR(VLOOKUP(Table1[[#This Row],[Ticker]],[1]!Table2[[Symbol]:[Industry]],2,FALSE),"-")</f>
        <v>-</v>
      </c>
      <c r="D4954" t="s">
        <v>726</v>
      </c>
      <c r="F4954">
        <v>23.57</v>
      </c>
      <c r="G4954">
        <v>8.4865478028632708</v>
      </c>
      <c r="H4954">
        <v>0.96995594544667596</v>
      </c>
      <c r="I4954">
        <v>5.2184784493932002</v>
      </c>
      <c r="J4954">
        <v>2.1928865528018799</v>
      </c>
      <c r="K4954">
        <v>22.6531013685115</v>
      </c>
      <c r="L4954">
        <v>20.2540721705574</v>
      </c>
      <c r="N4954">
        <v>0.61731505247749496</v>
      </c>
      <c r="O4954">
        <v>3.9456936784047598</v>
      </c>
      <c r="P4954">
        <v>44.601226993864998</v>
      </c>
    </row>
    <row r="4955" spans="1:16" hidden="1" x14ac:dyDescent="0.3">
      <c r="A4955" t="s">
        <v>10139</v>
      </c>
      <c r="B4955" t="s">
        <v>10140</v>
      </c>
      <c r="C4955" t="str">
        <f>IFERROR(VLOOKUP(Table1[[#This Row],[Ticker]],[1]!Table2[[Symbol]:[Industry]],2,FALSE),"-")</f>
        <v>-</v>
      </c>
      <c r="D4955" t="s">
        <v>726</v>
      </c>
      <c r="F4955">
        <v>81.84</v>
      </c>
      <c r="G4955">
        <v>-3.2020008578446402</v>
      </c>
      <c r="H4955">
        <v>0.63022123988005996</v>
      </c>
      <c r="I4955">
        <v>0.46720859060752301</v>
      </c>
      <c r="J4955">
        <v>2.5077477462712698</v>
      </c>
      <c r="K4955">
        <v>79.436418766187103</v>
      </c>
      <c r="L4955">
        <v>73.326605528122499</v>
      </c>
      <c r="N4955">
        <v>0.89865985231107304</v>
      </c>
      <c r="O4955">
        <v>1.40518084066469</v>
      </c>
      <c r="P4955">
        <v>31.427653765858299</v>
      </c>
    </row>
    <row r="4956" spans="1:16" hidden="1" x14ac:dyDescent="0.3">
      <c r="A4956" t="s">
        <v>10141</v>
      </c>
      <c r="B4956" t="s">
        <v>10142</v>
      </c>
      <c r="C4956" t="str">
        <f>IFERROR(VLOOKUP(Table1[[#This Row],[Ticker]],[1]!Table2[[Symbol]:[Industry]],2,FALSE),"-")</f>
        <v>-</v>
      </c>
      <c r="F4956">
        <v>101.75</v>
      </c>
      <c r="G4956">
        <v>-26.830183474174699</v>
      </c>
      <c r="H4956">
        <v>-2.4873744703082399</v>
      </c>
      <c r="I4956">
        <v>-13.104814723297499</v>
      </c>
      <c r="J4956">
        <v>0.47171615693268798</v>
      </c>
      <c r="K4956">
        <v>101.75003366727699</v>
      </c>
      <c r="O4956">
        <v>0.24570024570025301</v>
      </c>
      <c r="P4956">
        <v>0</v>
      </c>
    </row>
    <row r="4957" spans="1:16" hidden="1" x14ac:dyDescent="0.3">
      <c r="A4957" t="s">
        <v>10143</v>
      </c>
      <c r="B4957" t="s">
        <v>10144</v>
      </c>
      <c r="C4957" t="str">
        <f>IFERROR(VLOOKUP(Table1[[#This Row],[Ticker]],[1]!Table2[[Symbol]:[Industry]],2,FALSE),"-")</f>
        <v>-</v>
      </c>
      <c r="D4957" t="s">
        <v>726</v>
      </c>
      <c r="F4957">
        <v>28.45</v>
      </c>
      <c r="G4957">
        <v>43.672245504598003</v>
      </c>
      <c r="H4957">
        <v>1.8966835007062299</v>
      </c>
      <c r="I4957">
        <v>15.7448229578618</v>
      </c>
      <c r="J4957">
        <v>3.43812073162889</v>
      </c>
      <c r="K4957">
        <v>27.437404887173098</v>
      </c>
      <c r="N4957">
        <v>2.30356127817259</v>
      </c>
      <c r="O4957">
        <v>3.79613356766257</v>
      </c>
      <c r="P4957">
        <v>71.799516908212496</v>
      </c>
    </row>
    <row r="4958" spans="1:16" hidden="1" x14ac:dyDescent="0.3">
      <c r="A4958" t="s">
        <v>10145</v>
      </c>
      <c r="B4958" t="s">
        <v>10146</v>
      </c>
      <c r="C4958" t="str">
        <f>IFERROR(VLOOKUP(Table1[[#This Row],[Ticker]],[1]!Table2[[Symbol]:[Industry]],2,FALSE),"-")</f>
        <v>-</v>
      </c>
      <c r="D4958" t="s">
        <v>726</v>
      </c>
      <c r="F4958">
        <v>40.450000000000003</v>
      </c>
      <c r="G4958">
        <v>4.5757446558321098</v>
      </c>
      <c r="H4958">
        <v>7.61900850841515</v>
      </c>
      <c r="I4958">
        <v>-4.6306929748395103</v>
      </c>
      <c r="J4958">
        <v>1.4473259130302401</v>
      </c>
      <c r="K4958">
        <v>38.125491324180302</v>
      </c>
      <c r="N4958">
        <v>0.41120577330513097</v>
      </c>
      <c r="O4958">
        <v>12.4845488257107</v>
      </c>
      <c r="P4958">
        <v>33.059210526315702</v>
      </c>
    </row>
    <row r="4959" spans="1:16" hidden="1" x14ac:dyDescent="0.3">
      <c r="A4959" t="s">
        <v>10147</v>
      </c>
      <c r="B4959" t="s">
        <v>10148</v>
      </c>
      <c r="C4959" t="str">
        <f>IFERROR(VLOOKUP(Table1[[#This Row],[Ticker]],[1]!Table2[[Symbol]:[Industry]],2,FALSE),"-")</f>
        <v>-</v>
      </c>
      <c r="D4959" t="s">
        <v>1332</v>
      </c>
      <c r="F4959">
        <v>1000</v>
      </c>
      <c r="G4959">
        <v>-26.5840854249589</v>
      </c>
      <c r="H4959">
        <v>-2.4873744703082399</v>
      </c>
      <c r="I4959">
        <v>-13.104814723297499</v>
      </c>
      <c r="J4959">
        <v>0.46971617693249001</v>
      </c>
      <c r="K4959">
        <v>1000.00027884798</v>
      </c>
      <c r="N4959">
        <v>1.2478076940674001</v>
      </c>
      <c r="O4959">
        <v>1.0000000000065499E-3</v>
      </c>
      <c r="P4959">
        <v>0.50251256281406098</v>
      </c>
    </row>
    <row r="4960" spans="1:16" hidden="1" x14ac:dyDescent="0.3">
      <c r="A4960" t="s">
        <v>10149</v>
      </c>
      <c r="B4960" t="s">
        <v>10150</v>
      </c>
      <c r="C4960" t="str">
        <f>IFERROR(VLOOKUP(Table1[[#This Row],[Ticker]],[1]!Table2[[Symbol]:[Industry]],2,FALSE),"-")</f>
        <v>-</v>
      </c>
      <c r="D4960" t="s">
        <v>1651</v>
      </c>
      <c r="F4960">
        <v>71.7</v>
      </c>
      <c r="G4960">
        <v>-16.277393127266699</v>
      </c>
      <c r="H4960">
        <v>-5.5444396876995397</v>
      </c>
      <c r="I4960">
        <v>-2.4566665751493901</v>
      </c>
      <c r="J4960">
        <v>1.0354934648960299</v>
      </c>
      <c r="K4960">
        <v>73.011125607698602</v>
      </c>
      <c r="N4960">
        <v>0.66657254047950698</v>
      </c>
      <c r="O4960">
        <v>7.18270571827055</v>
      </c>
      <c r="P4960">
        <v>35.028248587570602</v>
      </c>
    </row>
    <row r="4961" spans="1:16" hidden="1" x14ac:dyDescent="0.3">
      <c r="A4961" t="s">
        <v>10151</v>
      </c>
      <c r="B4961" t="s">
        <v>10152</v>
      </c>
      <c r="C4961" t="str">
        <f>IFERROR(VLOOKUP(Table1[[#This Row],[Ticker]],[1]!Table2[[Symbol]:[Industry]],2,FALSE),"-")</f>
        <v>-</v>
      </c>
      <c r="D4961" t="s">
        <v>726</v>
      </c>
      <c r="F4961">
        <v>85.83</v>
      </c>
      <c r="G4961">
        <v>-15.3342753247841</v>
      </c>
      <c r="H4961">
        <v>-6.8255279742014601</v>
      </c>
      <c r="I4961">
        <v>2.9600939988119599</v>
      </c>
      <c r="J4961">
        <v>3.3425295540618798</v>
      </c>
      <c r="K4961">
        <v>88.675746377985405</v>
      </c>
      <c r="N4961">
        <v>1.67791816178284</v>
      </c>
      <c r="O4961">
        <v>14.144238611208101</v>
      </c>
      <c r="P4961">
        <v>21.383114128128899</v>
      </c>
    </row>
    <row r="4962" spans="1:16" hidden="1" x14ac:dyDescent="0.3">
      <c r="A4962" t="s">
        <v>10153</v>
      </c>
      <c r="B4962" t="s">
        <v>10154</v>
      </c>
      <c r="C4962" t="str">
        <f>IFERROR(VLOOKUP(Table1[[#This Row],[Ticker]],[1]!Table2[[Symbol]:[Industry]],2,FALSE),"-")</f>
        <v>-</v>
      </c>
      <c r="D4962" t="s">
        <v>1651</v>
      </c>
      <c r="F4962">
        <v>69.8</v>
      </c>
      <c r="G4962">
        <v>-13.9135761532803</v>
      </c>
      <c r="H4962">
        <v>-6.7661874447733998</v>
      </c>
      <c r="I4962">
        <v>-2.0467399420724202</v>
      </c>
      <c r="J4962">
        <v>-0.879635194418666</v>
      </c>
      <c r="K4962">
        <v>70.724960519147203</v>
      </c>
      <c r="N4962">
        <v>0.534535359920842</v>
      </c>
      <c r="O4962">
        <v>8.3094555873925504</v>
      </c>
      <c r="P4962">
        <v>29.259259259259199</v>
      </c>
    </row>
    <row r="4963" spans="1:16" hidden="1" x14ac:dyDescent="0.3">
      <c r="A4963" t="s">
        <v>10155</v>
      </c>
      <c r="B4963" t="s">
        <v>10156</v>
      </c>
      <c r="C4963" t="str">
        <f>IFERROR(VLOOKUP(Table1[[#This Row],[Ticker]],[1]!Table2[[Symbol]:[Industry]],2,FALSE),"-")</f>
        <v>-</v>
      </c>
      <c r="D4963" t="s">
        <v>191</v>
      </c>
      <c r="F4963">
        <v>100.5</v>
      </c>
      <c r="G4963">
        <v>-26.085085434959002</v>
      </c>
      <c r="I4963">
        <v>-12.604814723297499</v>
      </c>
      <c r="N4963">
        <v>1.7777777777777699</v>
      </c>
      <c r="O4963">
        <v>6.4676616915422898</v>
      </c>
      <c r="P4963">
        <v>0.49999999999998901</v>
      </c>
    </row>
    <row r="4964" spans="1:16" hidden="1" x14ac:dyDescent="0.3">
      <c r="A4964" t="s">
        <v>10157</v>
      </c>
      <c r="B4964" t="s">
        <v>10158</v>
      </c>
      <c r="C4964" t="str">
        <f>IFERROR(VLOOKUP(Table1[[#This Row],[Ticker]],[1]!Table2[[Symbol]:[Industry]],2,FALSE),"-")</f>
        <v>-</v>
      </c>
      <c r="D4964" t="s">
        <v>1651</v>
      </c>
      <c r="F4964">
        <v>6.97</v>
      </c>
      <c r="G4964">
        <v>-28.416071350452</v>
      </c>
      <c r="H4964">
        <v>-5.3003139921085198</v>
      </c>
      <c r="I4964">
        <v>-2.8200045967152798</v>
      </c>
      <c r="J4964">
        <v>-4.8707495964919598</v>
      </c>
      <c r="K4964">
        <v>7.1017923842627804</v>
      </c>
      <c r="N4964">
        <v>1.92508967030217</v>
      </c>
      <c r="O4964">
        <v>21.951219512195099</v>
      </c>
      <c r="P4964">
        <v>16.1666666666666</v>
      </c>
    </row>
    <row r="4965" spans="1:16" hidden="1" x14ac:dyDescent="0.3">
      <c r="A4965" t="s">
        <v>10159</v>
      </c>
      <c r="B4965" t="s">
        <v>10160</v>
      </c>
      <c r="C4965" t="str">
        <f>IFERROR(VLOOKUP(Table1[[#This Row],[Ticker]],[1]!Table2[[Symbol]:[Industry]],2,FALSE),"-")</f>
        <v>-</v>
      </c>
      <c r="D4965" t="s">
        <v>726</v>
      </c>
      <c r="F4965">
        <v>8.32</v>
      </c>
      <c r="G4965">
        <v>-23.6147884052561</v>
      </c>
      <c r="H4965">
        <v>-6.8451726354458602</v>
      </c>
      <c r="I4965">
        <v>3.2588216403388</v>
      </c>
      <c r="J4965">
        <v>2.4277063769815901</v>
      </c>
      <c r="K4965">
        <v>8.5924185019024293</v>
      </c>
      <c r="N4965">
        <v>1.4188909963199401</v>
      </c>
      <c r="O4965">
        <v>24.038461538461501</v>
      </c>
      <c r="P4965">
        <v>23.442136498516302</v>
      </c>
    </row>
    <row r="4966" spans="1:16" hidden="1" x14ac:dyDescent="0.3">
      <c r="A4966" t="s">
        <v>10161</v>
      </c>
      <c r="B4966" t="s">
        <v>10162</v>
      </c>
      <c r="C4966" t="str">
        <f>IFERROR(VLOOKUP(Table1[[#This Row],[Ticker]],[1]!Table2[[Symbol]:[Industry]],2,FALSE),"-")</f>
        <v>-</v>
      </c>
      <c r="D4966" t="s">
        <v>1332</v>
      </c>
      <c r="F4966">
        <v>103.59</v>
      </c>
      <c r="G4966">
        <v>-23.222483159964</v>
      </c>
      <c r="H4966">
        <v>-1.9729112592812501</v>
      </c>
      <c r="I4966">
        <v>-9.9480730383742308</v>
      </c>
      <c r="J4966">
        <v>0.53936207884996001</v>
      </c>
      <c r="K4966">
        <v>102.95023278154</v>
      </c>
      <c r="N4966">
        <v>0.86247146229243699</v>
      </c>
      <c r="O4966">
        <v>2.85741866975575</v>
      </c>
      <c r="P4966">
        <v>5.3279105236400701</v>
      </c>
    </row>
    <row r="4967" spans="1:16" hidden="1" x14ac:dyDescent="0.3">
      <c r="A4967" t="s">
        <v>10163</v>
      </c>
      <c r="B4967" t="s">
        <v>10164</v>
      </c>
      <c r="C4967" t="str">
        <f>IFERROR(VLOOKUP(Table1[[#This Row],[Ticker]],[1]!Table2[[Symbol]:[Industry]],2,FALSE),"-")</f>
        <v>-</v>
      </c>
      <c r="D4967" t="s">
        <v>726</v>
      </c>
      <c r="F4967">
        <v>51.7</v>
      </c>
      <c r="G4967">
        <v>-13.2824336707688</v>
      </c>
      <c r="H4967">
        <v>-4.1909519830850703</v>
      </c>
      <c r="I4967">
        <v>-1.0545329721055201</v>
      </c>
      <c r="J4967">
        <v>2.1755939477669899</v>
      </c>
      <c r="K4967">
        <v>51.333405633852699</v>
      </c>
      <c r="N4967">
        <v>0.14824650936090999</v>
      </c>
      <c r="O4967">
        <v>20.174081237911</v>
      </c>
      <c r="P4967">
        <v>15.7635467980295</v>
      </c>
    </row>
    <row r="4968" spans="1:16" hidden="1" x14ac:dyDescent="0.3">
      <c r="A4968" t="s">
        <v>10165</v>
      </c>
      <c r="B4968" t="s">
        <v>10166</v>
      </c>
      <c r="C4968" t="str">
        <f>IFERROR(VLOOKUP(Table1[[#This Row],[Ticker]],[1]!Table2[[Symbol]:[Industry]],2,FALSE),"-")</f>
        <v>-</v>
      </c>
      <c r="D4968" t="s">
        <v>726</v>
      </c>
      <c r="F4968">
        <v>248.13</v>
      </c>
      <c r="G4968">
        <v>-12.580950355703299</v>
      </c>
      <c r="H4968">
        <v>1.1091530203903801</v>
      </c>
      <c r="I4968">
        <v>0.144842967254703</v>
      </c>
      <c r="J4968">
        <v>2.32507333462737</v>
      </c>
      <c r="K4968">
        <v>240.809819660171</v>
      </c>
      <c r="N4968">
        <v>0.41473184602161201</v>
      </c>
      <c r="O4968">
        <v>3.6311610849151599</v>
      </c>
      <c r="P4968">
        <v>15.3878348214285</v>
      </c>
    </row>
    <row r="4969" spans="1:16" hidden="1" x14ac:dyDescent="0.3">
      <c r="A4969" t="s">
        <v>10167</v>
      </c>
      <c r="B4969" t="s">
        <v>10168</v>
      </c>
      <c r="C4969" t="str">
        <f>IFERROR(VLOOKUP(Table1[[#This Row],[Ticker]],[1]!Table2[[Symbol]:[Industry]],2,FALSE),"-")</f>
        <v>-</v>
      </c>
      <c r="D4969" t="s">
        <v>726</v>
      </c>
      <c r="F4969">
        <v>402.33</v>
      </c>
      <c r="G4969">
        <v>-16.094326640023201</v>
      </c>
      <c r="H4969">
        <v>8.0702822449086202</v>
      </c>
      <c r="I4969">
        <v>-5.7423767663140497</v>
      </c>
      <c r="J4969">
        <v>1.43933165837798</v>
      </c>
      <c r="K4969">
        <v>378.46412703645598</v>
      </c>
      <c r="N4969">
        <v>0.20552907641877599</v>
      </c>
      <c r="O4969">
        <v>7.3745432853627504</v>
      </c>
      <c r="P4969">
        <v>25.071499626958399</v>
      </c>
    </row>
    <row r="4970" spans="1:16" hidden="1" x14ac:dyDescent="0.3">
      <c r="A4970" t="s">
        <v>10169</v>
      </c>
      <c r="B4970" t="s">
        <v>10170</v>
      </c>
      <c r="C4970" t="str">
        <f>IFERROR(VLOOKUP(Table1[[#This Row],[Ticker]],[1]!Table2[[Symbol]:[Industry]],2,FALSE),"-")</f>
        <v>-</v>
      </c>
      <c r="D4970" t="s">
        <v>1332</v>
      </c>
      <c r="F4970">
        <v>23.61</v>
      </c>
      <c r="G4970">
        <v>-39.591717712040797</v>
      </c>
      <c r="H4970">
        <v>-0.56347536812782695</v>
      </c>
      <c r="I4970">
        <v>-26.1114470003793</v>
      </c>
      <c r="J4970">
        <v>0.63978338382344102</v>
      </c>
      <c r="K4970">
        <v>23.480962895846101</v>
      </c>
      <c r="N4970">
        <v>0.61436165657185304</v>
      </c>
      <c r="O4970">
        <v>15.628970775095301</v>
      </c>
      <c r="P4970">
        <v>9.3055555555555394</v>
      </c>
    </row>
    <row r="4971" spans="1:16" hidden="1" x14ac:dyDescent="0.3">
      <c r="A4971" t="s">
        <v>10171</v>
      </c>
      <c r="B4971" t="s">
        <v>10172</v>
      </c>
      <c r="C4971" t="str">
        <f>IFERROR(VLOOKUP(Table1[[#This Row],[Ticker]],[1]!Table2[[Symbol]:[Industry]],2,FALSE),"-")</f>
        <v>-</v>
      </c>
      <c r="D4971" t="s">
        <v>1332</v>
      </c>
      <c r="F4971">
        <v>57.12</v>
      </c>
      <c r="G4971">
        <v>-35.759834997687598</v>
      </c>
      <c r="H4971">
        <v>-1.7453250003435701</v>
      </c>
      <c r="I4971">
        <v>-22.279564286026101</v>
      </c>
      <c r="J4971">
        <v>-0.51803900889471199</v>
      </c>
      <c r="K4971">
        <v>56.820713460524203</v>
      </c>
      <c r="N4971">
        <v>0.33653709961352402</v>
      </c>
      <c r="O4971">
        <v>15.791316526610601</v>
      </c>
      <c r="P4971">
        <v>7.3684210526315503</v>
      </c>
    </row>
    <row r="4972" spans="1:16" hidden="1" x14ac:dyDescent="0.3">
      <c r="A4972" t="s">
        <v>10173</v>
      </c>
      <c r="B4972" t="s">
        <v>10174</v>
      </c>
      <c r="C4972" t="str">
        <f>IFERROR(VLOOKUP(Table1[[#This Row],[Ticker]],[1]!Table2[[Symbol]:[Industry]],2,FALSE),"-")</f>
        <v>-</v>
      </c>
      <c r="D4972" t="s">
        <v>726</v>
      </c>
      <c r="F4972">
        <v>72.63</v>
      </c>
      <c r="G4972">
        <v>-16.635650574756799</v>
      </c>
      <c r="H4972">
        <v>-2.05813235092526</v>
      </c>
      <c r="I4972">
        <v>-5.0887528553618004</v>
      </c>
      <c r="J4972">
        <v>3.8404860036812698</v>
      </c>
      <c r="K4972">
        <v>73.415577468500103</v>
      </c>
      <c r="N4972">
        <v>0.42371152378920102</v>
      </c>
      <c r="O4972">
        <v>12.4191105603745</v>
      </c>
      <c r="P4972">
        <v>11.055045871559599</v>
      </c>
    </row>
    <row r="4973" spans="1:16" hidden="1" x14ac:dyDescent="0.3">
      <c r="A4973" t="s">
        <v>10175</v>
      </c>
      <c r="B4973" t="s">
        <v>10176</v>
      </c>
      <c r="C4973" t="str">
        <f>IFERROR(VLOOKUP(Table1[[#This Row],[Ticker]],[1]!Table2[[Symbol]:[Industry]],2,FALSE),"-")</f>
        <v>-</v>
      </c>
      <c r="D4973" t="s">
        <v>726</v>
      </c>
      <c r="F4973">
        <v>139.09</v>
      </c>
      <c r="G4973">
        <v>-8.8854430034930392</v>
      </c>
      <c r="H4973">
        <v>7.5229700828866299</v>
      </c>
      <c r="I4973">
        <v>5.3099647761064999</v>
      </c>
      <c r="J4973">
        <v>3.2445380421542001</v>
      </c>
      <c r="K4973">
        <v>128.85437084883199</v>
      </c>
      <c r="N4973">
        <v>0.93767338635102604</v>
      </c>
      <c r="O4973">
        <v>0.65425264217413504</v>
      </c>
      <c r="P4973">
        <v>21.053089643167901</v>
      </c>
    </row>
    <row r="4974" spans="1:16" hidden="1" x14ac:dyDescent="0.3">
      <c r="A4974" t="s">
        <v>10177</v>
      </c>
      <c r="B4974" t="s">
        <v>10178</v>
      </c>
      <c r="C4974" t="str">
        <f>IFERROR(VLOOKUP(Table1[[#This Row],[Ticker]],[1]!Table2[[Symbol]:[Industry]],2,FALSE),"-")</f>
        <v>-</v>
      </c>
      <c r="D4974" t="s">
        <v>391</v>
      </c>
      <c r="F4974">
        <v>105</v>
      </c>
      <c r="G4974">
        <v>-25.623546973420599</v>
      </c>
      <c r="H4974">
        <v>1.06292138767991</v>
      </c>
      <c r="I4974">
        <v>-12.143276261759</v>
      </c>
      <c r="N4974">
        <v>0.78947368421052599</v>
      </c>
      <c r="O4974">
        <v>0</v>
      </c>
      <c r="P4974">
        <v>4.6337817638266001</v>
      </c>
    </row>
    <row r="4975" spans="1:16" hidden="1" x14ac:dyDescent="0.3">
      <c r="A4975" t="s">
        <v>10179</v>
      </c>
      <c r="B4975" t="s">
        <v>10180</v>
      </c>
      <c r="C4975" t="str">
        <f>IFERROR(VLOOKUP(Table1[[#This Row],[Ticker]],[1]!Table2[[Symbol]:[Industry]],2,FALSE),"-")</f>
        <v>-</v>
      </c>
      <c r="D4975" t="s">
        <v>726</v>
      </c>
      <c r="F4975">
        <v>57.92</v>
      </c>
      <c r="G4975">
        <v>-7.0638307919545298</v>
      </c>
      <c r="H4975">
        <v>0.66903533395907999</v>
      </c>
      <c r="I4975">
        <v>6.4164399197069804</v>
      </c>
      <c r="J4975">
        <v>2.3348538898248998</v>
      </c>
      <c r="K4975">
        <v>55.360134145921997</v>
      </c>
      <c r="N4975">
        <v>0.28590167612202499</v>
      </c>
      <c r="O4975">
        <v>1.8646408839779001</v>
      </c>
      <c r="P4975">
        <v>31.3378684807256</v>
      </c>
    </row>
    <row r="4976" spans="1:16" hidden="1" x14ac:dyDescent="0.3">
      <c r="A4976" t="s">
        <v>10181</v>
      </c>
      <c r="B4976" t="s">
        <v>10182</v>
      </c>
      <c r="C4976" t="str">
        <f>IFERROR(VLOOKUP(Table1[[#This Row],[Ticker]],[1]!Table2[[Symbol]:[Industry]],2,FALSE),"-")</f>
        <v>-</v>
      </c>
      <c r="F4976">
        <v>243.3</v>
      </c>
      <c r="G4976">
        <v>3.6960390630328899</v>
      </c>
      <c r="H4976">
        <v>11.200665547881799</v>
      </c>
      <c r="I4976">
        <v>17.176309774694399</v>
      </c>
      <c r="J4976">
        <v>23.685121775463902</v>
      </c>
      <c r="K4976">
        <v>207.23045730234799</v>
      </c>
      <c r="N4976">
        <v>0.88858072882107397</v>
      </c>
      <c r="O4976">
        <v>9.7205096588573507</v>
      </c>
      <c r="P4976">
        <v>114.644905161005</v>
      </c>
    </row>
    <row r="4977" spans="1:16" hidden="1" x14ac:dyDescent="0.3">
      <c r="A4977" t="s">
        <v>10183</v>
      </c>
      <c r="B4977" t="s">
        <v>10184</v>
      </c>
      <c r="C4977" t="str">
        <f>IFERROR(VLOOKUP(Table1[[#This Row],[Ticker]],[1]!Table2[[Symbol]:[Industry]],2,FALSE),"-")</f>
        <v>-</v>
      </c>
      <c r="D4977" t="s">
        <v>726</v>
      </c>
      <c r="F4977">
        <v>52.69</v>
      </c>
      <c r="G4977">
        <v>-9.0521833604553894</v>
      </c>
      <c r="H4977">
        <v>0.73348442539729097</v>
      </c>
      <c r="I4977">
        <v>4.4280873512061198</v>
      </c>
      <c r="J4977">
        <v>3.3572502673855902</v>
      </c>
      <c r="K4977">
        <v>51.002135078927601</v>
      </c>
      <c r="N4977">
        <v>1.19669365918857</v>
      </c>
      <c r="O4977">
        <v>4.8586069462896102</v>
      </c>
      <c r="P4977">
        <v>34.276248725789998</v>
      </c>
    </row>
    <row r="4978" spans="1:16" hidden="1" x14ac:dyDescent="0.3">
      <c r="A4978" t="s">
        <v>10185</v>
      </c>
      <c r="B4978" t="s">
        <v>10186</v>
      </c>
      <c r="C4978" t="str">
        <f>IFERROR(VLOOKUP(Table1[[#This Row],[Ticker]],[1]!Table2[[Symbol]:[Industry]],2,FALSE),"-")</f>
        <v>-</v>
      </c>
      <c r="D4978" t="s">
        <v>1651</v>
      </c>
      <c r="F4978">
        <v>11.27</v>
      </c>
      <c r="G4978">
        <v>-15.0009270191174</v>
      </c>
      <c r="H4978">
        <v>-4.3937869486444496</v>
      </c>
      <c r="I4978">
        <v>-1.52065630745597</v>
      </c>
      <c r="J4978">
        <v>1.45298288307006</v>
      </c>
      <c r="K4978">
        <v>11.4587138038798</v>
      </c>
      <c r="N4978">
        <v>2.08350115946328</v>
      </c>
      <c r="O4978">
        <v>13.398402839396599</v>
      </c>
      <c r="P4978">
        <v>12.7</v>
      </c>
    </row>
    <row r="4979" spans="1:16" hidden="1" x14ac:dyDescent="0.3">
      <c r="A4979" t="s">
        <v>10187</v>
      </c>
      <c r="B4979" t="s">
        <v>10188</v>
      </c>
      <c r="C4979" t="str">
        <f>IFERROR(VLOOKUP(Table1[[#This Row],[Ticker]],[1]!Table2[[Symbol]:[Industry]],2,FALSE),"-")</f>
        <v>-</v>
      </c>
      <c r="F4979">
        <v>8.4700000000000006</v>
      </c>
      <c r="G4979">
        <v>8.9349145650409305</v>
      </c>
      <c r="H4979">
        <v>-7.4926992839397704</v>
      </c>
      <c r="I4979">
        <v>22.415185276702399</v>
      </c>
      <c r="J4979">
        <v>-4.5336086566988403</v>
      </c>
      <c r="N4979">
        <v>0.976962457337884</v>
      </c>
      <c r="O4979">
        <v>10.8618654073199</v>
      </c>
      <c r="P4979">
        <v>152.83582089552201</v>
      </c>
    </row>
    <row r="4980" spans="1:16" hidden="1" x14ac:dyDescent="0.3">
      <c r="A4980" t="s">
        <v>10189</v>
      </c>
      <c r="B4980" t="s">
        <v>10190</v>
      </c>
      <c r="C4980" t="str">
        <f>IFERROR(VLOOKUP(Table1[[#This Row],[Ticker]],[1]!Table2[[Symbol]:[Industry]],2,FALSE),"-")</f>
        <v>-</v>
      </c>
      <c r="F4980">
        <v>12.4</v>
      </c>
      <c r="G4980">
        <v>-39.689500291301002</v>
      </c>
      <c r="H4980">
        <v>30.9570699741362</v>
      </c>
      <c r="I4980">
        <v>-26.209229579639501</v>
      </c>
      <c r="J4980">
        <v>21.540264544029402</v>
      </c>
      <c r="K4980">
        <v>9.4452233275461204</v>
      </c>
      <c r="N4980">
        <v>0.96964636431339302</v>
      </c>
      <c r="O4980">
        <v>15.080645161290301</v>
      </c>
      <c r="P4980">
        <v>117.543859649122</v>
      </c>
    </row>
    <row r="4981" spans="1:16" hidden="1" x14ac:dyDescent="0.3">
      <c r="A4981" t="s">
        <v>10191</v>
      </c>
      <c r="B4981" t="s">
        <v>10192</v>
      </c>
      <c r="C4981" t="str">
        <f>IFERROR(VLOOKUP(Table1[[#This Row],[Ticker]],[1]!Table2[[Symbol]:[Industry]],2,FALSE),"-")</f>
        <v>-</v>
      </c>
      <c r="D4981" t="s">
        <v>1036</v>
      </c>
      <c r="F4981">
        <v>106.68</v>
      </c>
      <c r="G4981">
        <v>-23.072227598957099</v>
      </c>
      <c r="H4981">
        <v>-2.5061203696427499</v>
      </c>
      <c r="I4981">
        <v>-9.5822528601243295</v>
      </c>
      <c r="J4981">
        <v>1.04686230062493</v>
      </c>
      <c r="K4981">
        <v>106.361725369664</v>
      </c>
      <c r="N4981">
        <v>1.0780094815026799</v>
      </c>
      <c r="O4981">
        <v>4.8931383577052801</v>
      </c>
      <c r="P4981">
        <v>5.5192878338279101</v>
      </c>
    </row>
    <row r="4982" spans="1:16" hidden="1" x14ac:dyDescent="0.3">
      <c r="A4982" t="s">
        <v>10193</v>
      </c>
      <c r="B4982" t="s">
        <v>10194</v>
      </c>
      <c r="C4982" t="str">
        <f>IFERROR(VLOOKUP(Table1[[#This Row],[Ticker]],[1]!Table2[[Symbol]:[Industry]],2,FALSE),"-")</f>
        <v>-</v>
      </c>
      <c r="D4982" t="s">
        <v>726</v>
      </c>
      <c r="F4982">
        <v>17.77</v>
      </c>
      <c r="G4982">
        <v>-0.10821710755694899</v>
      </c>
      <c r="H4982">
        <v>0.36976838683461399</v>
      </c>
      <c r="I4982">
        <v>13.372053604104501</v>
      </c>
      <c r="J4982">
        <v>3.2701170706962399</v>
      </c>
      <c r="K4982">
        <v>17.083527946697899</v>
      </c>
      <c r="N4982">
        <v>1.06802186895809</v>
      </c>
      <c r="O4982">
        <v>4.61451885199775</v>
      </c>
      <c r="P4982">
        <v>36.692307692307601</v>
      </c>
    </row>
    <row r="4983" spans="1:16" hidden="1" x14ac:dyDescent="0.3">
      <c r="A4983" t="s">
        <v>10195</v>
      </c>
      <c r="B4983" t="s">
        <v>10196</v>
      </c>
      <c r="C4983" t="str">
        <f>IFERROR(VLOOKUP(Table1[[#This Row],[Ticker]],[1]!Table2[[Symbol]:[Industry]],2,FALSE),"-")</f>
        <v>-</v>
      </c>
      <c r="D4983" t="s">
        <v>726</v>
      </c>
      <c r="F4983">
        <v>104.53</v>
      </c>
      <c r="G4983">
        <v>-5.3487133635139301</v>
      </c>
      <c r="H4983">
        <v>-4.9176174946106599</v>
      </c>
      <c r="I4983">
        <v>8.1315573481475791</v>
      </c>
      <c r="J4983">
        <v>1.2152105807245199</v>
      </c>
      <c r="K4983">
        <v>107.216229916434</v>
      </c>
      <c r="N4983">
        <v>1.23250820611982</v>
      </c>
      <c r="O4983">
        <v>10.7720271692337</v>
      </c>
      <c r="P4983">
        <v>22.543962485345801</v>
      </c>
    </row>
    <row r="4984" spans="1:16" hidden="1" x14ac:dyDescent="0.3">
      <c r="A4984" t="s">
        <v>10197</v>
      </c>
      <c r="B4984" t="s">
        <v>10198</v>
      </c>
      <c r="C4984" t="str">
        <f>IFERROR(VLOOKUP(Table1[[#This Row],[Ticker]],[1]!Table2[[Symbol]:[Industry]],2,FALSE),"-")</f>
        <v>-</v>
      </c>
      <c r="D4984" t="s">
        <v>726</v>
      </c>
      <c r="F4984">
        <v>1023.46</v>
      </c>
      <c r="G4984">
        <v>-24.494312367627401</v>
      </c>
      <c r="H4984">
        <v>-1.9882930551962801</v>
      </c>
      <c r="I4984">
        <v>-11.0140416559658</v>
      </c>
      <c r="J4984">
        <v>0.5382347870402</v>
      </c>
      <c r="K4984">
        <v>1017.23053500002</v>
      </c>
      <c r="N4984">
        <v>1.4221964817363599</v>
      </c>
      <c r="O4984">
        <v>19.174173880757401</v>
      </c>
      <c r="P4984">
        <v>7.8154792630126204</v>
      </c>
    </row>
    <row r="4985" spans="1:16" hidden="1" x14ac:dyDescent="0.3">
      <c r="A4985" t="s">
        <v>10199</v>
      </c>
      <c r="B4985" t="s">
        <v>10200</v>
      </c>
      <c r="C4985" t="str">
        <f>IFERROR(VLOOKUP(Table1[[#This Row],[Ticker]],[1]!Table2[[Symbol]:[Industry]],2,FALSE),"-")</f>
        <v>-</v>
      </c>
      <c r="D4985" t="s">
        <v>726</v>
      </c>
      <c r="F4985">
        <v>11.56</v>
      </c>
      <c r="G4985">
        <v>-21.589626761026199</v>
      </c>
      <c r="H4985">
        <v>8.7922463827723192</v>
      </c>
      <c r="I4985">
        <v>-8.1093560493647594</v>
      </c>
      <c r="J4985">
        <v>4.3655214666671904</v>
      </c>
      <c r="O4985">
        <v>2.2491349480968799</v>
      </c>
      <c r="P4985">
        <v>24.838012958963201</v>
      </c>
    </row>
    <row r="4986" spans="1:16" hidden="1" x14ac:dyDescent="0.3">
      <c r="A4986" t="s">
        <v>10201</v>
      </c>
      <c r="B4986" t="s">
        <v>10202</v>
      </c>
      <c r="C4986" t="str">
        <f>IFERROR(VLOOKUP(Table1[[#This Row],[Ticker]],[1]!Table2[[Symbol]:[Industry]],2,FALSE),"-")</f>
        <v>-</v>
      </c>
      <c r="F4986">
        <v>16</v>
      </c>
      <c r="G4986">
        <v>121.092933140892</v>
      </c>
      <c r="H4986">
        <v>24.9683421158431</v>
      </c>
      <c r="I4986">
        <v>134.57320385255301</v>
      </c>
      <c r="J4986">
        <v>16.4424121276286</v>
      </c>
      <c r="O4986">
        <v>3.875</v>
      </c>
      <c r="P4986">
        <v>188.28828828828799</v>
      </c>
    </row>
    <row r="4987" spans="1:16" hidden="1" x14ac:dyDescent="0.3">
      <c r="A4987" t="s">
        <v>10203</v>
      </c>
      <c r="B4987" t="s">
        <v>10204</v>
      </c>
      <c r="C4987" t="str">
        <f>IFERROR(VLOOKUP(Table1[[#This Row],[Ticker]],[1]!Table2[[Symbol]:[Industry]],2,FALSE),"-")</f>
        <v>-</v>
      </c>
      <c r="D4987" t="s">
        <v>726</v>
      </c>
      <c r="F4987">
        <v>53.82</v>
      </c>
      <c r="G4987">
        <v>-18.273553939688298</v>
      </c>
      <c r="H4987">
        <v>0.84975105111761495</v>
      </c>
      <c r="I4987">
        <v>-4.79328322802687</v>
      </c>
      <c r="J4987">
        <v>2.85758878514986</v>
      </c>
      <c r="O4987">
        <v>5.9085841694537198</v>
      </c>
      <c r="P4987">
        <v>18.285714285714199</v>
      </c>
    </row>
    <row r="4988" spans="1:16" hidden="1" x14ac:dyDescent="0.3">
      <c r="A4988" t="s">
        <v>10205</v>
      </c>
      <c r="B4988" t="s">
        <v>10206</v>
      </c>
      <c r="C4988" t="str">
        <f>IFERROR(VLOOKUP(Table1[[#This Row],[Ticker]],[1]!Table2[[Symbol]:[Industry]],2,FALSE),"-")</f>
        <v>-</v>
      </c>
      <c r="D4988" t="s">
        <v>532</v>
      </c>
      <c r="F4988">
        <v>2.1</v>
      </c>
      <c r="G4988">
        <v>-26.585085434959002</v>
      </c>
      <c r="H4988">
        <v>-2.4873744703082399</v>
      </c>
      <c r="I4988">
        <v>-13.104814723297499</v>
      </c>
      <c r="J4988">
        <v>0.47171615693268798</v>
      </c>
      <c r="O4988">
        <v>0</v>
      </c>
      <c r="P4988">
        <v>0</v>
      </c>
    </row>
    <row r="4989" spans="1:16" hidden="1" x14ac:dyDescent="0.3">
      <c r="A4989" t="s">
        <v>10207</v>
      </c>
      <c r="B4989" t="s">
        <v>10208</v>
      </c>
      <c r="C4989" t="str">
        <f>IFERROR(VLOOKUP(Table1[[#This Row],[Ticker]],[1]!Table2[[Symbol]:[Industry]],2,FALSE),"-")</f>
        <v>-</v>
      </c>
      <c r="D4989" t="s">
        <v>116</v>
      </c>
    </row>
    <row r="4990" spans="1:16" hidden="1" x14ac:dyDescent="0.3">
      <c r="A4990" t="s">
        <v>10209</v>
      </c>
      <c r="B4990" t="s">
        <v>10210</v>
      </c>
      <c r="C4990" t="str">
        <f>IFERROR(VLOOKUP(Table1[[#This Row],[Ticker]],[1]!Table2[[Symbol]:[Industry]],2,FALSE),"-")</f>
        <v>-</v>
      </c>
      <c r="D4990" t="s">
        <v>1332</v>
      </c>
      <c r="F4990">
        <v>1000</v>
      </c>
      <c r="G4990">
        <v>-26.5840854249589</v>
      </c>
      <c r="H4990">
        <v>-2.4873744703082399</v>
      </c>
      <c r="I4990">
        <v>-13.1038147132974</v>
      </c>
      <c r="J4990">
        <v>0.47271616693278701</v>
      </c>
      <c r="O4990">
        <v>3</v>
      </c>
      <c r="P4990">
        <v>11.117284293571799</v>
      </c>
    </row>
    <row r="4991" spans="1:16" hidden="1" x14ac:dyDescent="0.3">
      <c r="A4991" t="s">
        <v>10211</v>
      </c>
      <c r="B4991" t="s">
        <v>10212</v>
      </c>
      <c r="C4991" t="str">
        <f>IFERROR(VLOOKUP(Table1[[#This Row],[Ticker]],[1]!Table2[[Symbol]:[Industry]],2,FALSE),"-")</f>
        <v>-</v>
      </c>
      <c r="F4991">
        <v>15.29</v>
      </c>
      <c r="G4991">
        <v>-42.0165013641626</v>
      </c>
      <c r="H4991">
        <v>-21.986853093874402</v>
      </c>
      <c r="I4991">
        <v>-28.536230652501001</v>
      </c>
      <c r="J4991">
        <v>-8.7047544313026002</v>
      </c>
      <c r="O4991">
        <v>35.709614126880297</v>
      </c>
      <c r="P4991">
        <v>3.6610169491525202</v>
      </c>
    </row>
    <row r="4992" spans="1:16" hidden="1" x14ac:dyDescent="0.3">
      <c r="A4992" t="s">
        <v>10213</v>
      </c>
      <c r="B4992" t="s">
        <v>10214</v>
      </c>
      <c r="C4992" t="str">
        <f>IFERROR(VLOOKUP(Table1[[#This Row],[Ticker]],[1]!Table2[[Symbol]:[Industry]],2,FALSE),"-")</f>
        <v>-</v>
      </c>
      <c r="D4992" t="s">
        <v>726</v>
      </c>
      <c r="F4992">
        <v>10.62</v>
      </c>
      <c r="G4992">
        <v>-21.8513576243082</v>
      </c>
      <c r="H4992">
        <v>0.88774606971105696</v>
      </c>
      <c r="I4992">
        <v>-8.37108691264668</v>
      </c>
      <c r="J4992">
        <v>2.6642805039298301</v>
      </c>
      <c r="O4992">
        <v>12.900188323917099</v>
      </c>
      <c r="P4992">
        <v>6.1999999999999797</v>
      </c>
    </row>
    <row r="4993" spans="1:16" hidden="1" x14ac:dyDescent="0.3">
      <c r="A4993" t="s">
        <v>10215</v>
      </c>
      <c r="B4993" t="s">
        <v>10216</v>
      </c>
      <c r="C4993" t="str">
        <f>IFERROR(VLOOKUP(Table1[[#This Row],[Ticker]],[1]!Table2[[Symbol]:[Industry]],2,FALSE),"-")</f>
        <v>-</v>
      </c>
      <c r="D4993" t="s">
        <v>726</v>
      </c>
      <c r="F4993">
        <v>10.6</v>
      </c>
      <c r="G4993">
        <v>-22.151587898013201</v>
      </c>
      <c r="H4993">
        <v>-0.407979385242074</v>
      </c>
      <c r="I4993">
        <v>-8.6713171863517502</v>
      </c>
      <c r="J4993">
        <v>3.8209984535834201</v>
      </c>
      <c r="O4993">
        <v>13.018867924528299</v>
      </c>
      <c r="P4993">
        <v>6</v>
      </c>
    </row>
    <row r="4994" spans="1:16" hidden="1" x14ac:dyDescent="0.3">
      <c r="A4994" t="s">
        <v>10217</v>
      </c>
      <c r="B4994" t="s">
        <v>10218</v>
      </c>
      <c r="C4994" t="str">
        <f>IFERROR(VLOOKUP(Table1[[#This Row],[Ticker]],[1]!Table2[[Symbol]:[Industry]],2,FALSE),"-")</f>
        <v>-</v>
      </c>
      <c r="D4994" t="s">
        <v>726</v>
      </c>
      <c r="F4994">
        <v>51.09</v>
      </c>
      <c r="G4994">
        <v>-27.091414548883101</v>
      </c>
      <c r="H4994">
        <v>-4.5033501264512497</v>
      </c>
      <c r="I4994">
        <v>-13.611143837221601</v>
      </c>
      <c r="J4994">
        <v>1.4517239969953999</v>
      </c>
      <c r="O4994">
        <v>6.8702290076335801</v>
      </c>
      <c r="P4994">
        <v>1.9353551476456601</v>
      </c>
    </row>
    <row r="4995" spans="1:16" hidden="1" x14ac:dyDescent="0.3">
      <c r="A4995" t="s">
        <v>10219</v>
      </c>
      <c r="B4995" t="s">
        <v>10220</v>
      </c>
      <c r="C4995" t="str">
        <f>IFERROR(VLOOKUP(Table1[[#This Row],[Ticker]],[1]!Table2[[Symbol]:[Industry]],2,FALSE),"-")</f>
        <v>-</v>
      </c>
      <c r="F4995">
        <v>367.25</v>
      </c>
      <c r="G4995">
        <v>45.1474373613935</v>
      </c>
      <c r="H4995">
        <v>26.3049672086313</v>
      </c>
      <c r="I4995">
        <v>58.627708073054997</v>
      </c>
      <c r="J4995">
        <v>6.1514744650897901</v>
      </c>
      <c r="O4995">
        <v>0</v>
      </c>
      <c r="P4995">
        <v>83.625</v>
      </c>
    </row>
    <row r="4996" spans="1:16" hidden="1" x14ac:dyDescent="0.3">
      <c r="A4996" t="s">
        <v>10221</v>
      </c>
      <c r="B4996" t="s">
        <v>10222</v>
      </c>
      <c r="C4996" t="str">
        <f>IFERROR(VLOOKUP(Table1[[#This Row],[Ticker]],[1]!Table2[[Symbol]:[Industry]],2,FALSE),"-")</f>
        <v>-</v>
      </c>
      <c r="D4996" t="s">
        <v>1036</v>
      </c>
      <c r="F4996">
        <v>101.35</v>
      </c>
      <c r="G4996">
        <v>-25.437380844140701</v>
      </c>
      <c r="H4996">
        <v>-1.33966987948988</v>
      </c>
      <c r="I4996">
        <v>-11.957110132479199</v>
      </c>
      <c r="J4996">
        <v>0.47171615693268798</v>
      </c>
      <c r="O4996">
        <v>0.64134188455846597</v>
      </c>
      <c r="P4996">
        <v>1.1477045908183401</v>
      </c>
    </row>
    <row r="4997" spans="1:16" hidden="1" x14ac:dyDescent="0.3">
      <c r="A4997" t="s">
        <v>10223</v>
      </c>
      <c r="B4997" t="s">
        <v>10224</v>
      </c>
      <c r="C4997" t="str">
        <f>IFERROR(VLOOKUP(Table1[[#This Row],[Ticker]],[1]!Table2[[Symbol]:[Industry]],2,FALSE),"-")</f>
        <v>-</v>
      </c>
      <c r="D4997" t="s">
        <v>726</v>
      </c>
      <c r="F4997">
        <v>83.8</v>
      </c>
      <c r="G4997">
        <v>-35.050404932501401</v>
      </c>
      <c r="H4997">
        <v>-10.190671173604899</v>
      </c>
      <c r="I4997">
        <v>-21.570134220839801</v>
      </c>
      <c r="J4997">
        <v>3.2746537334320598</v>
      </c>
      <c r="O4997">
        <v>11.312649164677801</v>
      </c>
      <c r="P4997">
        <v>4.3976579045720703</v>
      </c>
    </row>
    <row r="4998" spans="1:16" hidden="1" x14ac:dyDescent="0.3">
      <c r="A4998" t="s">
        <v>10225</v>
      </c>
      <c r="B4998" t="s">
        <v>10226</v>
      </c>
      <c r="C4998" t="str">
        <f>IFERROR(VLOOKUP(Table1[[#This Row],[Ticker]],[1]!Table2[[Symbol]:[Industry]],2,FALSE),"-")</f>
        <v>-</v>
      </c>
      <c r="D4998" t="s">
        <v>1332</v>
      </c>
      <c r="F4998">
        <v>1005.27</v>
      </c>
      <c r="G4998">
        <v>-26.0691421887161</v>
      </c>
      <c r="H4998">
        <v>-2.10887031075724</v>
      </c>
      <c r="I4998">
        <v>-12.5888714770546</v>
      </c>
      <c r="J4998">
        <v>0.57230474958872402</v>
      </c>
      <c r="O4998">
        <v>1.9895152546078802E-3</v>
      </c>
      <c r="P4998">
        <v>0.52699999999998803</v>
      </c>
    </row>
    <row r="4999" spans="1:16" hidden="1" x14ac:dyDescent="0.3">
      <c r="A4999" t="s">
        <v>10227</v>
      </c>
      <c r="B4999" t="s">
        <v>10228</v>
      </c>
      <c r="C4999" t="str">
        <f>IFERROR(VLOOKUP(Table1[[#This Row],[Ticker]],[1]!Table2[[Symbol]:[Industry]],2,FALSE),"-")</f>
        <v>-</v>
      </c>
      <c r="F4999">
        <v>25</v>
      </c>
      <c r="G4999">
        <v>-36.850699218160798</v>
      </c>
      <c r="H4999">
        <v>-14.304582610258199</v>
      </c>
      <c r="I4999">
        <v>-23.370428506499199</v>
      </c>
      <c r="J4999">
        <v>8.1908613815292792</v>
      </c>
      <c r="O4999">
        <v>12.04</v>
      </c>
      <c r="P4999">
        <v>9.0274749236807601</v>
      </c>
    </row>
    <row r="5000" spans="1:16" hidden="1" x14ac:dyDescent="0.3">
      <c r="A5000" t="s">
        <v>10229</v>
      </c>
      <c r="B5000" t="s">
        <v>10230</v>
      </c>
      <c r="C5000" t="str">
        <f>IFERROR(VLOOKUP(Table1[[#This Row],[Ticker]],[1]!Table2[[Symbol]:[Industry]],2,FALSE),"-")</f>
        <v>-</v>
      </c>
      <c r="D5000" t="s">
        <v>726</v>
      </c>
      <c r="F5000">
        <v>100.9</v>
      </c>
      <c r="G5000">
        <v>-36.3184903374461</v>
      </c>
      <c r="H5000">
        <v>-5.7442990166310599</v>
      </c>
      <c r="I5000">
        <v>-22.8382196257845</v>
      </c>
      <c r="J5000">
        <v>0.60022544914305798</v>
      </c>
      <c r="O5000">
        <v>18.929633300297301</v>
      </c>
      <c r="P5000">
        <v>1.24423038330323</v>
      </c>
    </row>
    <row r="5001" spans="1:16" hidden="1" x14ac:dyDescent="0.3">
      <c r="A5001" t="s">
        <v>10231</v>
      </c>
      <c r="B5001" t="s">
        <v>10232</v>
      </c>
      <c r="C5001" t="str">
        <f>IFERROR(VLOOKUP(Table1[[#This Row],[Ticker]],[1]!Table2[[Symbol]:[Industry]],2,FALSE),"-")</f>
        <v>-</v>
      </c>
      <c r="D5001" t="s">
        <v>726</v>
      </c>
      <c r="F5001">
        <v>33.28</v>
      </c>
      <c r="G5001">
        <v>-25.919628689647499</v>
      </c>
      <c r="H5001">
        <v>-3.0463624079369702</v>
      </c>
      <c r="I5001">
        <v>-12.439357977986001</v>
      </c>
      <c r="J5001">
        <v>2.4325004706581699</v>
      </c>
      <c r="O5001">
        <v>4.8677884615384501</v>
      </c>
      <c r="P5001">
        <v>5.65079365079366</v>
      </c>
    </row>
    <row r="5002" spans="1:16" hidden="1" x14ac:dyDescent="0.3">
      <c r="A5002" t="s">
        <v>10233</v>
      </c>
      <c r="B5002" t="s">
        <v>10234</v>
      </c>
      <c r="C5002" t="str">
        <f>IFERROR(VLOOKUP(Table1[[#This Row],[Ticker]],[1]!Table2[[Symbol]:[Industry]],2,FALSE),"-")</f>
        <v>-</v>
      </c>
      <c r="F5002">
        <v>14.15</v>
      </c>
      <c r="G5002">
        <v>-50.263618336792902</v>
      </c>
      <c r="H5002">
        <v>-29.9873744703082</v>
      </c>
      <c r="I5002">
        <v>-36.783347625131398</v>
      </c>
      <c r="J5002">
        <v>-0.88882806075438103</v>
      </c>
      <c r="O5002">
        <v>48.409893992932801</v>
      </c>
      <c r="P5002">
        <v>10.8065779169929</v>
      </c>
    </row>
    <row r="5003" spans="1:16" hidden="1" x14ac:dyDescent="0.3">
      <c r="A5003" t="s">
        <v>10235</v>
      </c>
      <c r="B5003" t="s">
        <v>10236</v>
      </c>
      <c r="C5003" t="str">
        <f>IFERROR(VLOOKUP(Table1[[#This Row],[Ticker]],[1]!Table2[[Symbol]:[Industry]],2,FALSE),"-")</f>
        <v>-</v>
      </c>
      <c r="F5003">
        <v>909.35</v>
      </c>
      <c r="G5003">
        <v>-33.318418768292403</v>
      </c>
      <c r="H5003">
        <v>6.7392828999782104</v>
      </c>
      <c r="I5003">
        <v>-19.8381480566308</v>
      </c>
      <c r="J5003">
        <v>-1.8203836351670899</v>
      </c>
      <c r="O5003">
        <v>15.3571232198823</v>
      </c>
      <c r="P5003">
        <v>9.1656662665066104</v>
      </c>
    </row>
    <row r="5004" spans="1:16" hidden="1" x14ac:dyDescent="0.3">
      <c r="A5004" t="s">
        <v>10237</v>
      </c>
      <c r="B5004" t="s">
        <v>10238</v>
      </c>
      <c r="C5004" t="str">
        <f>IFERROR(VLOOKUP(Table1[[#This Row],[Ticker]],[1]!Table2[[Symbol]:[Industry]],2,FALSE),"-")</f>
        <v>-</v>
      </c>
      <c r="D5004" t="s">
        <v>726</v>
      </c>
      <c r="F5004">
        <v>31.69</v>
      </c>
      <c r="G5004">
        <v>-28.3519794213198</v>
      </c>
      <c r="H5004">
        <v>-0.35361650852479798</v>
      </c>
      <c r="I5004">
        <v>-14.8717087096583</v>
      </c>
      <c r="J5004">
        <v>3.03007880483803</v>
      </c>
      <c r="O5004">
        <v>5.1751341117071501</v>
      </c>
      <c r="P5004">
        <v>5.6333333333333302</v>
      </c>
    </row>
    <row r="5005" spans="1:16" hidden="1" x14ac:dyDescent="0.3">
      <c r="A5005" t="s">
        <v>10239</v>
      </c>
      <c r="B5005" t="s">
        <v>10240</v>
      </c>
      <c r="C5005" t="str">
        <f>IFERROR(VLOOKUP(Table1[[#This Row],[Ticker]],[1]!Table2[[Symbol]:[Industry]],2,FALSE),"-")</f>
        <v>-</v>
      </c>
      <c r="D5005" t="s">
        <v>726</v>
      </c>
      <c r="F5005">
        <v>13.23</v>
      </c>
      <c r="G5005">
        <v>-22.982892795961401</v>
      </c>
      <c r="H5005">
        <v>1.48149712502249</v>
      </c>
      <c r="I5005">
        <v>-9.5026220842998992</v>
      </c>
      <c r="J5005">
        <v>1.6072195634428901</v>
      </c>
      <c r="O5005">
        <v>5.1398337112622698</v>
      </c>
      <c r="P5005">
        <v>5.9247397918334697</v>
      </c>
    </row>
    <row r="5006" spans="1:16" hidden="1" x14ac:dyDescent="0.3">
      <c r="A5006" t="s">
        <v>10241</v>
      </c>
      <c r="B5006" t="s">
        <v>10242</v>
      </c>
      <c r="C5006" t="str">
        <f>IFERROR(VLOOKUP(Table1[[#This Row],[Ticker]],[1]!Table2[[Symbol]:[Industry]],2,FALSE),"-")</f>
        <v>-</v>
      </c>
      <c r="F5006">
        <v>240.85</v>
      </c>
      <c r="G5006">
        <v>-21.593803830774199</v>
      </c>
      <c r="H5006">
        <v>2.5011838820944998</v>
      </c>
      <c r="I5006">
        <v>-8.1135331191127307</v>
      </c>
      <c r="J5006">
        <v>5.4602745093354299</v>
      </c>
      <c r="O5006">
        <v>0</v>
      </c>
      <c r="P5006">
        <v>10.228832951945</v>
      </c>
    </row>
    <row r="5007" spans="1:16" hidden="1" x14ac:dyDescent="0.3">
      <c r="A5007" t="s">
        <v>10243</v>
      </c>
      <c r="B5007" t="s">
        <v>10244</v>
      </c>
      <c r="C5007" t="str">
        <f>IFERROR(VLOOKUP(Table1[[#This Row],[Ticker]],[1]!Table2[[Symbol]:[Industry]],2,FALSE),"-")</f>
        <v>-</v>
      </c>
      <c r="D5007" t="s">
        <v>862</v>
      </c>
      <c r="F5007">
        <v>79.349999999999994</v>
      </c>
      <c r="G5007">
        <v>-21.6247679746416</v>
      </c>
      <c r="H5007">
        <v>-14.5803977261222</v>
      </c>
      <c r="I5007">
        <v>-8.1444972629800905</v>
      </c>
      <c r="J5007">
        <v>-11.6213070988812</v>
      </c>
      <c r="O5007">
        <v>0</v>
      </c>
      <c r="P5007">
        <v>10.438413361169101</v>
      </c>
    </row>
    <row r="5008" spans="1:16" hidden="1" x14ac:dyDescent="0.3">
      <c r="A5008" t="s">
        <v>10245</v>
      </c>
      <c r="B5008" t="s">
        <v>10246</v>
      </c>
      <c r="C5008" t="str">
        <f>IFERROR(VLOOKUP(Table1[[#This Row],[Ticker]],[1]!Table2[[Symbol]:[Industry]],2,FALSE),"-")</f>
        <v>-</v>
      </c>
      <c r="F5008">
        <v>117.7</v>
      </c>
      <c r="G5008">
        <v>-26.585085434959002</v>
      </c>
      <c r="I5008">
        <v>-13.104814723297499</v>
      </c>
      <c r="O5008">
        <v>0</v>
      </c>
      <c r="P5008">
        <v>4.9955396966993897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Price_Filter_02_08_2024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2024-08-03T06:05:03Z</dcterms:created>
  <dcterms:modified xsi:type="dcterms:W3CDTF">2024-10-22T03:16:42Z</dcterms:modified>
</cp:coreProperties>
</file>